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5375" windowHeight="6750" tabRatio="771"/>
  </bookViews>
  <sheets>
    <sheet name="CoverSheet" sheetId="1" r:id="rId1"/>
    <sheet name="TOC" sheetId="31" r:id="rId2"/>
    <sheet name="Instructions" sheetId="3" r:id="rId3"/>
    <sheet name="S1.Analytical Ratios" sheetId="4" r:id="rId4"/>
    <sheet name="S2.Return on Investment" sheetId="6" r:id="rId5"/>
    <sheet name="S3.Regulatory Profit" sheetId="12" r:id="rId6"/>
    <sheet name="S4.RAB Value (Rolled Forward)" sheetId="8" r:id="rId7"/>
    <sheet name="S5a.Regulatory Tax Allowance" sheetId="13" r:id="rId8"/>
    <sheet name="S5b.Related Party Transactions" sheetId="32" r:id="rId9"/>
    <sheet name="S5c.TCSD Allowance" sheetId="7" r:id="rId10"/>
    <sheet name="S5d.Cost Allocations" sheetId="15" r:id="rId11"/>
    <sheet name="S5e.Asset Allocations" sheetId="9" r:id="rId12"/>
    <sheet name="S6a.Actual Expenditure Capex" sheetId="17" r:id="rId13"/>
    <sheet name="S6b.Actual Expenditure Opex" sheetId="18" r:id="rId14"/>
    <sheet name="S7.Actual vs Forecast Exp" sheetId="5" r:id="rId15"/>
    <sheet name="S8.Billed Quantities+Revenues" sheetId="19" r:id="rId16"/>
    <sheet name="S9a.Asset Register" sheetId="20" r:id="rId17"/>
    <sheet name="S9b.Asset Age Profile" sheetId="21" r:id="rId18"/>
    <sheet name="S9c.Pipeline Data" sheetId="22" r:id="rId19"/>
    <sheet name="S9d.Demand" sheetId="23" r:id="rId20"/>
    <sheet name="S10a.Reliability" sheetId="24" r:id="rId21"/>
    <sheet name="S10b.Integrity " sheetId="25" r:id="rId22"/>
  </sheets>
  <definedNames>
    <definedName name="dd_Basis" localSheetId="8">'S5b.Related Party Transactions'!$N$59:$N$82</definedName>
    <definedName name="dd_Basis">#REF!</definedName>
    <definedName name="_xlnm.Print_Area" localSheetId="0">CoverSheet!$A$1:$D$17</definedName>
    <definedName name="_xlnm.Print_Area" localSheetId="2">Instructions!$A$1:$C$34</definedName>
    <definedName name="_xlnm.Print_Area" localSheetId="3">'S1.Analytical Ratios'!$A$1:$L$34</definedName>
    <definedName name="_xlnm.Print_Area" localSheetId="20">S10a.Reliability!$A$1:$K$45</definedName>
    <definedName name="_xlnm.Print_Area" localSheetId="21">'S10b.Integrity '!$A$1:$H$22</definedName>
    <definedName name="_xlnm.Print_Area" localSheetId="4">'S2.Return on Investment'!$A$1:$N$119</definedName>
    <definedName name="_xlnm.Print_Area" localSheetId="5">'S3.Regulatory Profit'!$A$1:$U$56</definedName>
    <definedName name="_xlnm.Print_Area" localSheetId="6">'S4.RAB Value (Rolled Forward)'!$A$1:$O$112</definedName>
    <definedName name="_xlnm.Print_Area" localSheetId="7">'S5a.Regulatory Tax Allowance'!$A$1:$K$59</definedName>
    <definedName name="_xlnm.Print_Area" localSheetId="8">'S5b.Related Party Transactions'!$A$1:$L$58</definedName>
    <definedName name="_xlnm.Print_Area" localSheetId="9">'S5c.TCSD Allowance'!$A$1:$O$28</definedName>
    <definedName name="_xlnm.Print_Area" localSheetId="10">'S5d.Cost Allocations'!$A$1:$O$89</definedName>
    <definedName name="_xlnm.Print_Area" localSheetId="11">'S5e.Asset Allocations'!$A$1:$N$74</definedName>
    <definedName name="_xlnm.Print_Area" localSheetId="12">'S6a.Actual Expenditure Capex'!$A$1:$L$134</definedName>
    <definedName name="_xlnm.Print_Area" localSheetId="13">'S6b.Actual Expenditure Opex'!$A$1:$T$23</definedName>
    <definedName name="_xlnm.Print_Area" localSheetId="14">'S7.Actual vs Forecast Exp'!$A$1:$K$45</definedName>
    <definedName name="_xlnm.Print_Area" localSheetId="15">'S8.Billed Quantities+Revenues'!$A$1:$L$26</definedName>
    <definedName name="_xlnm.Print_Area" localSheetId="16">'S9a.Asset Register'!$A$1:$L$32</definedName>
    <definedName name="_xlnm.Print_Area" localSheetId="17">'S9b.Asset Age Profile'!$A$1:$AS$33</definedName>
    <definedName name="_xlnm.Print_Area" localSheetId="18">'S9c.Pipeline Data'!$A$1:$K$22</definedName>
    <definedName name="_xlnm.Print_Area" localSheetId="19">S9d.Demand!$A$1:$M$45</definedName>
    <definedName name="_xlnm.Print_Area" localSheetId="1">TOC!$A$1:$D$27</definedName>
    <definedName name="_xlnm.Print_Titles" localSheetId="3">'S1.Analytical Ratios'!$1:$6</definedName>
    <definedName name="_xlnm.Print_Titles" localSheetId="20">S10a.Reliability!$1:$6</definedName>
    <definedName name="_xlnm.Print_Titles" localSheetId="4">'S2.Return on Investment'!$1:$6</definedName>
    <definedName name="_xlnm.Print_Titles" localSheetId="6">'S4.RAB Value (Rolled Forward)'!$1:$6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5">'S8.Billed Quantities+Revenues'!$1:$6</definedName>
    <definedName name="_xlnm.Print_Titles" localSheetId="18">'S9c.Pipeline Data'!$1:$6</definedName>
    <definedName name="_xlnm.Print_Titles" localSheetId="19">S9d.Demand!$1:$6</definedName>
    <definedName name="Z_050FE390_FCBA_423A_A57A_07214A914FBA_.wvu.PrintArea" localSheetId="0" hidden="1">CoverSheet!$A$1:$D$17</definedName>
    <definedName name="Z_050FE390_FCBA_423A_A57A_07214A914FBA_.wvu.PrintArea" localSheetId="2" hidden="1">Instructions!$A$1:$C$12</definedName>
    <definedName name="Z_050FE390_FCBA_423A_A57A_07214A914FBA_.wvu.PrintArea" localSheetId="3" hidden="1">'S1.Analytical Ratios'!$A$1:$L$34</definedName>
    <definedName name="Z_050FE390_FCBA_423A_A57A_07214A914FBA_.wvu.PrintArea" localSheetId="20" hidden="1">S10a.Reliability!$A$1:$K$45</definedName>
    <definedName name="Z_050FE390_FCBA_423A_A57A_07214A914FBA_.wvu.PrintArea" localSheetId="21" hidden="1">'S10b.Integrity '!$A$1:$H$22</definedName>
    <definedName name="Z_050FE390_FCBA_423A_A57A_07214A914FBA_.wvu.PrintArea" localSheetId="4" hidden="1">'S2.Return on Investment'!$A$1:$N$104</definedName>
    <definedName name="Z_050FE390_FCBA_423A_A57A_07214A914FBA_.wvu.PrintArea" localSheetId="5" hidden="1">'S3.Regulatory Profit'!$A$1:$U$56</definedName>
    <definedName name="Z_050FE390_FCBA_423A_A57A_07214A914FBA_.wvu.PrintArea" localSheetId="6" hidden="1">'S4.RAB Value (Rolled Forward)'!$A$1:$O$112</definedName>
    <definedName name="Z_050FE390_FCBA_423A_A57A_07214A914FBA_.wvu.PrintArea" localSheetId="8" hidden="1">'S5b.Related Party Transactions'!$A$1:$L$58</definedName>
    <definedName name="Z_050FE390_FCBA_423A_A57A_07214A914FBA_.wvu.PrintArea" localSheetId="9" hidden="1">'S5c.TCSD Allowance'!$A$1:$O$28</definedName>
    <definedName name="Z_050FE390_FCBA_423A_A57A_07214A914FBA_.wvu.PrintArea" localSheetId="10" hidden="1">'S5d.Cost Allocations'!$A$1:$O$89</definedName>
    <definedName name="Z_050FE390_FCBA_423A_A57A_07214A914FBA_.wvu.PrintArea" localSheetId="11" hidden="1">'S5e.Asset Allocations'!$A$1:$N$74</definedName>
    <definedName name="Z_050FE390_FCBA_423A_A57A_07214A914FBA_.wvu.PrintArea" localSheetId="12" hidden="1">'S6a.Actual Expenditure Capex'!$A$1:$L$134</definedName>
    <definedName name="Z_050FE390_FCBA_423A_A57A_07214A914FBA_.wvu.PrintArea" localSheetId="13" hidden="1">'S6b.Actual Expenditure Opex'!$A$1:$T$23</definedName>
    <definedName name="Z_050FE390_FCBA_423A_A57A_07214A914FBA_.wvu.PrintArea" localSheetId="14" hidden="1">'S7.Actual vs Forecast Exp'!$A$1:$K$45</definedName>
    <definedName name="Z_050FE390_FCBA_423A_A57A_07214A914FBA_.wvu.PrintArea" localSheetId="15" hidden="1">'S8.Billed Quantities+Revenues'!$A$1:$L$26</definedName>
    <definedName name="Z_050FE390_FCBA_423A_A57A_07214A914FBA_.wvu.PrintArea" localSheetId="16" hidden="1">'S9a.Asset Register'!$A$1:$K$32</definedName>
    <definedName name="Z_050FE390_FCBA_423A_A57A_07214A914FBA_.wvu.PrintArea" localSheetId="17" hidden="1">'S9b.Asset Age Profile'!$A$1:$AS$33</definedName>
    <definedName name="Z_050FE390_FCBA_423A_A57A_07214A914FBA_.wvu.PrintArea" localSheetId="18" hidden="1">'S9c.Pipeline Data'!$A$1:$L$22</definedName>
    <definedName name="Z_050FE390_FCBA_423A_A57A_07214A914FBA_.wvu.PrintArea" localSheetId="19" hidden="1">S9d.Demand!$A$1:$M$44</definedName>
    <definedName name="Z_050FE390_FCBA_423A_A57A_07214A914FBA_.wvu.PrintTitles" localSheetId="6" hidden="1">'S4.RAB Value (Rolled Forward)'!$1:$6</definedName>
    <definedName name="Z_050FE390_FCBA_423A_A57A_07214A914FBA_.wvu.PrintTitles" localSheetId="12" hidden="1">'S6a.Actual Expenditure Capex'!$1:$6</definedName>
    <definedName name="Z_63EE1149_38E3_45FD_A757_4655A3261696_.wvu.PrintArea" localSheetId="0" hidden="1">CoverSheet!$A$1:$D$17</definedName>
    <definedName name="Z_63EE1149_38E3_45FD_A757_4655A3261696_.wvu.PrintArea" localSheetId="2" hidden="1">Instructions!$A$1:$C$12</definedName>
    <definedName name="Z_63EE1149_38E3_45FD_A757_4655A3261696_.wvu.PrintArea" localSheetId="3" hidden="1">'S1.Analytical Ratios'!$A$1:$L$34</definedName>
    <definedName name="Z_63EE1149_38E3_45FD_A757_4655A3261696_.wvu.PrintArea" localSheetId="20" hidden="1">S10a.Reliability!$A$1:$K$45</definedName>
    <definedName name="Z_63EE1149_38E3_45FD_A757_4655A3261696_.wvu.PrintArea" localSheetId="21" hidden="1">'S10b.Integrity '!$A$1:$H$22</definedName>
    <definedName name="Z_63EE1149_38E3_45FD_A757_4655A3261696_.wvu.PrintArea" localSheetId="4" hidden="1">'S2.Return on Investment'!$A$1:$N$104</definedName>
    <definedName name="Z_63EE1149_38E3_45FD_A757_4655A3261696_.wvu.PrintArea" localSheetId="5" hidden="1">'S3.Regulatory Profit'!$A$1:$U$56</definedName>
    <definedName name="Z_63EE1149_38E3_45FD_A757_4655A3261696_.wvu.PrintArea" localSheetId="6" hidden="1">'S4.RAB Value (Rolled Forward)'!$A$1:$O$112</definedName>
    <definedName name="Z_63EE1149_38E3_45FD_A757_4655A3261696_.wvu.PrintArea" localSheetId="8" hidden="1">'S5b.Related Party Transactions'!$A$1:$L$58</definedName>
    <definedName name="Z_63EE1149_38E3_45FD_A757_4655A3261696_.wvu.PrintArea" localSheetId="9" hidden="1">'S5c.TCSD Allowance'!$A$1:$O$28</definedName>
    <definedName name="Z_63EE1149_38E3_45FD_A757_4655A3261696_.wvu.PrintArea" localSheetId="10" hidden="1">'S5d.Cost Allocations'!$A$1:$O$89</definedName>
    <definedName name="Z_63EE1149_38E3_45FD_A757_4655A3261696_.wvu.PrintArea" localSheetId="11" hidden="1">'S5e.Asset Allocations'!$A$1:$N$74</definedName>
    <definedName name="Z_63EE1149_38E3_45FD_A757_4655A3261696_.wvu.PrintArea" localSheetId="12" hidden="1">'S6a.Actual Expenditure Capex'!$A$1:$L$134</definedName>
    <definedName name="Z_63EE1149_38E3_45FD_A757_4655A3261696_.wvu.PrintArea" localSheetId="13" hidden="1">'S6b.Actual Expenditure Opex'!$A$1:$T$23</definedName>
    <definedName name="Z_63EE1149_38E3_45FD_A757_4655A3261696_.wvu.PrintArea" localSheetId="14" hidden="1">'S7.Actual vs Forecast Exp'!$A$1:$K$45</definedName>
    <definedName name="Z_63EE1149_38E3_45FD_A757_4655A3261696_.wvu.PrintArea" localSheetId="15" hidden="1">'S8.Billed Quantities+Revenues'!$A$1:$L$26</definedName>
    <definedName name="Z_63EE1149_38E3_45FD_A757_4655A3261696_.wvu.PrintArea" localSheetId="16" hidden="1">'S9a.Asset Register'!$A$1:$K$32</definedName>
    <definedName name="Z_63EE1149_38E3_45FD_A757_4655A3261696_.wvu.PrintArea" localSheetId="17" hidden="1">'S9b.Asset Age Profile'!$A$1:$AS$33</definedName>
    <definedName name="Z_63EE1149_38E3_45FD_A757_4655A3261696_.wvu.PrintArea" localSheetId="18" hidden="1">'S9c.Pipeline Data'!$A$1:$L$22</definedName>
    <definedName name="Z_63EE1149_38E3_45FD_A757_4655A3261696_.wvu.PrintArea" localSheetId="19" hidden="1">S9d.Demand!$A$1:$M$44</definedName>
    <definedName name="Z_63EE1149_38E3_45FD_A757_4655A3261696_.wvu.PrintTitles" localSheetId="6" hidden="1">'S4.RAB Value (Rolled Forward)'!$1:$6</definedName>
    <definedName name="Z_63EE1149_38E3_45FD_A757_4655A3261696_.wvu.PrintTitles" localSheetId="12" hidden="1">'S6a.Actual Expenditure Capex'!$1:$6</definedName>
  </definedNames>
  <calcPr calcId="145621"/>
  <customWorkbookViews>
    <customWorkbookView name="Leighton Wong - Personal View" guid="{050FE390-FCBA-423A-A57A-07214A914FBA}" mergeInterval="0" personalView="1" maximized="1" xWindow="1" yWindow="1" windowWidth="1276" windowHeight="803" tabRatio="652" activeSheetId="1"/>
    <customWorkbookView name="Laurence Walls - Personal View" guid="{63EE1149-38E3-45FD-A757-4655A3261696}" mergeInterval="0" personalView="1" maximized="1" xWindow="1" yWindow="1" windowWidth="1020" windowHeight="1033" tabRatio="605" activeSheetId="19" showComments="commIndAndComment"/>
  </customWorkbookViews>
</workbook>
</file>

<file path=xl/calcChain.xml><?xml version="1.0" encoding="utf-8"?>
<calcChain xmlns="http://schemas.openxmlformats.org/spreadsheetml/2006/main">
  <c r="I2" i="32" l="1"/>
  <c r="I3" i="32"/>
  <c r="I10" i="13" l="1"/>
  <c r="J21" i="32" l="1"/>
  <c r="J56" i="32" l="1"/>
  <c r="J29" i="32"/>
  <c r="J30" i="32" s="1"/>
  <c r="J34" i="32" s="1"/>
  <c r="I28" i="32"/>
  <c r="I27" i="32"/>
  <c r="I26" i="32"/>
  <c r="I25" i="32"/>
  <c r="I24" i="32"/>
  <c r="I23" i="32"/>
  <c r="I22" i="32"/>
  <c r="I20" i="32"/>
  <c r="I19" i="32"/>
  <c r="I18" i="32"/>
  <c r="I16" i="32"/>
  <c r="I15" i="32"/>
  <c r="I14" i="32"/>
  <c r="I13" i="32"/>
  <c r="I12" i="32"/>
  <c r="J17" i="32" s="1"/>
  <c r="J35" i="32" l="1"/>
  <c r="M56" i="32" s="1"/>
  <c r="K32" i="6"/>
  <c r="L34" i="6" s="1"/>
  <c r="K45" i="6" l="1"/>
  <c r="P118" i="6" s="1"/>
  <c r="K60" i="8" l="1"/>
  <c r="F43" i="23" l="1"/>
  <c r="F42" i="23"/>
  <c r="F41" i="23"/>
  <c r="F40" i="23"/>
  <c r="F39" i="23"/>
  <c r="F38" i="23"/>
  <c r="I44" i="23"/>
  <c r="O44" i="23" l="1"/>
  <c r="F24" i="23"/>
  <c r="F27" i="23" s="1"/>
  <c r="P44" i="23" l="1"/>
  <c r="M116" i="6"/>
  <c r="G29" i="24" l="1"/>
  <c r="K44" i="23"/>
  <c r="I11" i="13" l="1"/>
  <c r="J58" i="13" l="1"/>
  <c r="F34" i="23" l="1"/>
  <c r="F33" i="23" s="1"/>
  <c r="M61" i="6" l="1"/>
  <c r="T44" i="12" l="1"/>
  <c r="S83" i="6" l="1"/>
  <c r="T83" i="6" s="1"/>
  <c r="S82" i="6"/>
  <c r="T82" i="6" s="1"/>
  <c r="S81" i="6"/>
  <c r="T81" i="6" s="1"/>
  <c r="S80" i="6"/>
  <c r="T80" i="6" s="1"/>
  <c r="S79" i="6"/>
  <c r="T79" i="6" s="1"/>
  <c r="S78" i="6"/>
  <c r="T78" i="6" s="1"/>
  <c r="S77" i="6"/>
  <c r="T77" i="6" s="1"/>
  <c r="S76" i="6"/>
  <c r="T76" i="6" s="1"/>
  <c r="S75" i="6"/>
  <c r="T75" i="6" s="1"/>
  <c r="S74" i="6"/>
  <c r="T74" i="6" s="1"/>
  <c r="S73" i="6"/>
  <c r="T73" i="6" s="1"/>
  <c r="S72" i="6"/>
  <c r="T72" i="6" s="1"/>
  <c r="M82" i="6" l="1"/>
  <c r="S71" i="6" s="1"/>
  <c r="T71" i="6" s="1"/>
  <c r="M81" i="6"/>
  <c r="S70" i="6" s="1"/>
  <c r="T70" i="6" s="1"/>
  <c r="M80" i="6"/>
  <c r="S69" i="6" s="1"/>
  <c r="T69" i="6" s="1"/>
  <c r="M79" i="6"/>
  <c r="S68" i="6" s="1"/>
  <c r="T68" i="6" s="1"/>
  <c r="M78" i="6"/>
  <c r="S67" i="6" s="1"/>
  <c r="T67" i="6" s="1"/>
  <c r="M77" i="6"/>
  <c r="S66" i="6" s="1"/>
  <c r="T66" i="6" s="1"/>
  <c r="M76" i="6"/>
  <c r="S65" i="6" s="1"/>
  <c r="T65" i="6" s="1"/>
  <c r="M75" i="6"/>
  <c r="M74" i="6"/>
  <c r="M73" i="6"/>
  <c r="S62" i="6" s="1"/>
  <c r="T62" i="6" s="1"/>
  <c r="M72" i="6"/>
  <c r="S61" i="6" s="1"/>
  <c r="T61" i="6" s="1"/>
  <c r="M71" i="6"/>
  <c r="S60" i="6" s="1"/>
  <c r="T60" i="6" s="1"/>
  <c r="S63" i="6" l="1"/>
  <c r="T63" i="6" s="1"/>
  <c r="S64" i="6"/>
  <c r="T64" i="6" s="1"/>
  <c r="K22" i="17" l="1"/>
  <c r="N56" i="8" l="1"/>
  <c r="J41" i="5" l="1"/>
  <c r="J40" i="5"/>
  <c r="I37" i="5"/>
  <c r="J37" i="5"/>
  <c r="N8" i="8" l="1"/>
  <c r="M8" i="8"/>
  <c r="L8" i="8"/>
  <c r="K8" i="8"/>
  <c r="J8" i="8"/>
  <c r="I8" i="8"/>
  <c r="N100" i="8"/>
  <c r="N101" i="8"/>
  <c r="N102" i="8"/>
  <c r="N103" i="8"/>
  <c r="N104" i="8"/>
  <c r="N105" i="8"/>
  <c r="N106" i="8"/>
  <c r="N99" i="8"/>
  <c r="Q104" i="8"/>
  <c r="K107" i="8"/>
  <c r="L107" i="8"/>
  <c r="D7" i="21"/>
  <c r="H3" i="24"/>
  <c r="H2" i="24"/>
  <c r="H3" i="5"/>
  <c r="H2" i="5"/>
  <c r="Q3" i="18"/>
  <c r="Q2" i="18"/>
  <c r="I3" i="17"/>
  <c r="I2" i="17"/>
  <c r="K3" i="9"/>
  <c r="K2" i="9"/>
  <c r="M3" i="7"/>
  <c r="M2" i="7"/>
  <c r="H3" i="13"/>
  <c r="H2" i="13"/>
  <c r="L3" i="8"/>
  <c r="L2" i="8"/>
  <c r="R3" i="12"/>
  <c r="R2" i="12"/>
  <c r="K3" i="6"/>
  <c r="K2" i="6"/>
  <c r="I3" i="4"/>
  <c r="I2" i="4"/>
  <c r="H3" i="22"/>
  <c r="H2" i="22"/>
  <c r="J3" i="19"/>
  <c r="J2" i="19"/>
  <c r="I31" i="5"/>
  <c r="I30" i="5"/>
  <c r="I27" i="5"/>
  <c r="I28" i="5"/>
  <c r="J20" i="22"/>
  <c r="J19" i="22"/>
  <c r="J18" i="22"/>
  <c r="J17" i="22"/>
  <c r="H43" i="23"/>
  <c r="H42" i="23"/>
  <c r="H41" i="23"/>
  <c r="H40" i="23"/>
  <c r="H39" i="23"/>
  <c r="H38" i="23"/>
  <c r="N44" i="15"/>
  <c r="L44" i="15"/>
  <c r="K43" i="15"/>
  <c r="K44" i="15"/>
  <c r="J44" i="15"/>
  <c r="K29" i="15"/>
  <c r="M28" i="15"/>
  <c r="K41" i="15"/>
  <c r="M40" i="15"/>
  <c r="I41" i="5"/>
  <c r="J56" i="17"/>
  <c r="AP10" i="21"/>
  <c r="AP11" i="21"/>
  <c r="AP12" i="21"/>
  <c r="AP13" i="21"/>
  <c r="AP14" i="21"/>
  <c r="AP15" i="21"/>
  <c r="AP16" i="21"/>
  <c r="AP17" i="21"/>
  <c r="AP18" i="21"/>
  <c r="AP19" i="21"/>
  <c r="AP20" i="21"/>
  <c r="AP21" i="21"/>
  <c r="AP22" i="21"/>
  <c r="AP23" i="21"/>
  <c r="AP24" i="21"/>
  <c r="AP25" i="21"/>
  <c r="AP26" i="21"/>
  <c r="AP27" i="21"/>
  <c r="AP28" i="21"/>
  <c r="AP29" i="21"/>
  <c r="AP30" i="21"/>
  <c r="AP31" i="21"/>
  <c r="AP32" i="21"/>
  <c r="AP9" i="21"/>
  <c r="S17" i="18"/>
  <c r="S13" i="18"/>
  <c r="H33" i="5"/>
  <c r="J33" i="5" s="1"/>
  <c r="M8" i="6"/>
  <c r="L8" i="6"/>
  <c r="K8" i="6"/>
  <c r="J8" i="6"/>
  <c r="F2" i="25"/>
  <c r="F3" i="25"/>
  <c r="J2" i="23"/>
  <c r="J3" i="23"/>
  <c r="F15" i="23"/>
  <c r="G24" i="23"/>
  <c r="H24" i="23"/>
  <c r="D14" i="22"/>
  <c r="AO2" i="21"/>
  <c r="AO3" i="21"/>
  <c r="I2" i="20"/>
  <c r="I3" i="20"/>
  <c r="J8" i="20"/>
  <c r="J9" i="20"/>
  <c r="J10" i="20"/>
  <c r="J11" i="20"/>
  <c r="J12" i="20"/>
  <c r="J13" i="20"/>
  <c r="J14" i="20"/>
  <c r="J15" i="20"/>
  <c r="J16" i="20"/>
  <c r="J17" i="20"/>
  <c r="J18" i="20"/>
  <c r="J19" i="20"/>
  <c r="J20" i="20"/>
  <c r="J21" i="20"/>
  <c r="J22" i="20"/>
  <c r="J23" i="20"/>
  <c r="J24" i="20"/>
  <c r="J25" i="20"/>
  <c r="J26" i="20"/>
  <c r="J27" i="20"/>
  <c r="J28" i="20"/>
  <c r="J29" i="20"/>
  <c r="J30" i="20"/>
  <c r="J31" i="20"/>
  <c r="E15" i="19"/>
  <c r="F15" i="19"/>
  <c r="G15" i="19"/>
  <c r="H15" i="19"/>
  <c r="I15" i="19"/>
  <c r="D20" i="19"/>
  <c r="D21" i="19"/>
  <c r="E23" i="19"/>
  <c r="F23" i="19"/>
  <c r="G23" i="19"/>
  <c r="H23" i="19"/>
  <c r="I23" i="19"/>
  <c r="K23" i="19"/>
  <c r="K36" i="17"/>
  <c r="K8" i="17" s="1"/>
  <c r="K56" i="17"/>
  <c r="K10" i="17" s="1"/>
  <c r="I13" i="5" s="1"/>
  <c r="K70" i="17"/>
  <c r="K11" i="17" s="1"/>
  <c r="I14" i="5" s="1"/>
  <c r="K82" i="17"/>
  <c r="K84" i="17" s="1"/>
  <c r="K94" i="17"/>
  <c r="J14" i="17" s="1"/>
  <c r="I17" i="5" s="1"/>
  <c r="K107" i="17"/>
  <c r="K109" i="17" s="1"/>
  <c r="K121" i="17"/>
  <c r="K131" i="17"/>
  <c r="L2" i="15"/>
  <c r="L3" i="15"/>
  <c r="M12" i="15"/>
  <c r="K13" i="15"/>
  <c r="M16" i="15"/>
  <c r="K17" i="15"/>
  <c r="M20" i="15"/>
  <c r="K21" i="15"/>
  <c r="M24" i="15"/>
  <c r="K25" i="15"/>
  <c r="M32" i="15"/>
  <c r="K33" i="15"/>
  <c r="M36" i="15"/>
  <c r="K37" i="15"/>
  <c r="M51" i="15"/>
  <c r="K52" i="15"/>
  <c r="M55" i="15"/>
  <c r="K56" i="15"/>
  <c r="L64" i="15"/>
  <c r="M64" i="15"/>
  <c r="L73" i="15"/>
  <c r="M73" i="15"/>
  <c r="L82" i="15"/>
  <c r="M82" i="15"/>
  <c r="J26" i="13"/>
  <c r="T17" i="12"/>
  <c r="K13" i="9"/>
  <c r="K17" i="9"/>
  <c r="K21" i="9"/>
  <c r="K25" i="9"/>
  <c r="K29" i="9"/>
  <c r="K33" i="9"/>
  <c r="K37" i="9"/>
  <c r="K39" i="9"/>
  <c r="K40" i="9"/>
  <c r="L49" i="9"/>
  <c r="M49" i="9"/>
  <c r="L58" i="9"/>
  <c r="M58" i="9"/>
  <c r="L67" i="9"/>
  <c r="M67" i="9"/>
  <c r="N20" i="8"/>
  <c r="K52" i="6" s="1"/>
  <c r="J24" i="8"/>
  <c r="K10" i="8" s="1"/>
  <c r="K24" i="8" s="1"/>
  <c r="L10" i="8" s="1"/>
  <c r="L24" i="8" s="1"/>
  <c r="M10" i="8" s="1"/>
  <c r="M24" i="8" s="1"/>
  <c r="N10" i="8" s="1"/>
  <c r="L38" i="8"/>
  <c r="K70" i="8" s="1"/>
  <c r="L72" i="8" s="1"/>
  <c r="N38" i="8"/>
  <c r="L43" i="8"/>
  <c r="N43" i="8"/>
  <c r="Q103" i="8" s="1"/>
  <c r="L83" i="8"/>
  <c r="L31" i="8" s="1"/>
  <c r="N83" i="8"/>
  <c r="N31" i="8" s="1"/>
  <c r="K63" i="8"/>
  <c r="L64" i="8" s="1"/>
  <c r="L33" i="8" s="1"/>
  <c r="G107" i="8"/>
  <c r="H107" i="8"/>
  <c r="I107" i="8"/>
  <c r="J107" i="8"/>
  <c r="M107" i="8"/>
  <c r="L16" i="7"/>
  <c r="I25" i="7"/>
  <c r="M16" i="7"/>
  <c r="I20" i="7" s="1"/>
  <c r="N16" i="7"/>
  <c r="G83" i="6"/>
  <c r="I83" i="6"/>
  <c r="J83" i="6"/>
  <c r="K83" i="6"/>
  <c r="L83" i="6"/>
  <c r="Q118" i="6" s="1"/>
  <c r="J9" i="5"/>
  <c r="J11" i="5"/>
  <c r="J12" i="5"/>
  <c r="J13" i="5"/>
  <c r="J14" i="5"/>
  <c r="J16" i="5"/>
  <c r="J17" i="5"/>
  <c r="J18" i="5"/>
  <c r="H19" i="5"/>
  <c r="J19" i="5" s="1"/>
  <c r="I24" i="5"/>
  <c r="J24" i="5"/>
  <c r="I25" i="5"/>
  <c r="J25" i="5"/>
  <c r="I26" i="5"/>
  <c r="J26" i="5"/>
  <c r="J30" i="5"/>
  <c r="J31" i="5"/>
  <c r="J27" i="5"/>
  <c r="J28" i="5"/>
  <c r="H29" i="5"/>
  <c r="J29" i="5" s="1"/>
  <c r="J21" i="5"/>
  <c r="I32" i="5"/>
  <c r="J32" i="5"/>
  <c r="I40" i="5"/>
  <c r="K96" i="17" l="1"/>
  <c r="H33" i="4"/>
  <c r="H19" i="4"/>
  <c r="H13" i="4"/>
  <c r="H11" i="4"/>
  <c r="H15" i="4"/>
  <c r="H10" i="4"/>
  <c r="H14" i="4"/>
  <c r="H9" i="4"/>
  <c r="I10" i="4"/>
  <c r="I11" i="4"/>
  <c r="I15" i="4"/>
  <c r="I13" i="4"/>
  <c r="I9" i="4"/>
  <c r="I14" i="4"/>
  <c r="R103" i="8"/>
  <c r="K39" i="17"/>
  <c r="R86" i="6"/>
  <c r="R81" i="6"/>
  <c r="R78" i="6"/>
  <c r="R73" i="6"/>
  <c r="R70" i="6"/>
  <c r="R65" i="6"/>
  <c r="R62" i="6"/>
  <c r="R45" i="6"/>
  <c r="R42" i="6"/>
  <c r="R84" i="6"/>
  <c r="R79" i="6"/>
  <c r="R76" i="6"/>
  <c r="R71" i="6"/>
  <c r="R68" i="6"/>
  <c r="R63" i="6"/>
  <c r="R60" i="6"/>
  <c r="R43" i="6"/>
  <c r="R85" i="6"/>
  <c r="R82" i="6"/>
  <c r="R77" i="6"/>
  <c r="R74" i="6"/>
  <c r="R69" i="6"/>
  <c r="R66" i="6"/>
  <c r="R61" i="6"/>
  <c r="R46" i="6"/>
  <c r="R44" i="6"/>
  <c r="R83" i="6"/>
  <c r="R80" i="6"/>
  <c r="R75" i="6"/>
  <c r="R72" i="6"/>
  <c r="R67" i="6"/>
  <c r="R64" i="6"/>
  <c r="R59" i="6"/>
  <c r="S19" i="18"/>
  <c r="T15" i="12" s="1"/>
  <c r="K133" i="17"/>
  <c r="K18" i="17" s="1"/>
  <c r="I21" i="5" s="1"/>
  <c r="T21" i="12"/>
  <c r="H25" i="4" s="1"/>
  <c r="R104" i="8"/>
  <c r="N107" i="8"/>
  <c r="I27" i="7"/>
  <c r="T27" i="12" s="1"/>
  <c r="L48" i="6" s="1"/>
  <c r="S45" i="6" s="1"/>
  <c r="J13" i="17"/>
  <c r="I16" i="5" s="1"/>
  <c r="K72" i="17"/>
  <c r="J58" i="17"/>
  <c r="K9" i="17"/>
  <c r="I12" i="5" s="1"/>
  <c r="K58" i="17"/>
  <c r="H20" i="5"/>
  <c r="N12" i="8"/>
  <c r="Q100" i="8"/>
  <c r="R100" i="8" s="1"/>
  <c r="M83" i="6"/>
  <c r="H24" i="4"/>
  <c r="N16" i="8"/>
  <c r="K42" i="6" s="1"/>
  <c r="P107" i="6" s="1"/>
  <c r="Q107" i="6" s="1"/>
  <c r="M70" i="8"/>
  <c r="D23" i="19"/>
  <c r="T9" i="12" s="1"/>
  <c r="H34" i="5"/>
  <c r="J34" i="5" s="1"/>
  <c r="I33" i="5"/>
  <c r="I29" i="5"/>
  <c r="K41" i="9"/>
  <c r="N49" i="8" s="1"/>
  <c r="Q107" i="8" s="1"/>
  <c r="K45" i="15"/>
  <c r="M44" i="15"/>
  <c r="I11" i="5"/>
  <c r="J48" i="13"/>
  <c r="N29" i="8"/>
  <c r="L49" i="8"/>
  <c r="J15" i="17"/>
  <c r="I18" i="5" s="1"/>
  <c r="N18" i="8"/>
  <c r="K43" i="6" s="1"/>
  <c r="P111" i="6" s="1"/>
  <c r="Q111" i="6" s="1"/>
  <c r="Q102" i="8"/>
  <c r="R102" i="8" s="1"/>
  <c r="P101" i="6" l="1"/>
  <c r="Q101" i="6" s="1"/>
  <c r="K37" i="6"/>
  <c r="L39" i="6" s="1"/>
  <c r="H23" i="4"/>
  <c r="K41" i="6"/>
  <c r="P105" i="6" s="1"/>
  <c r="Q105" i="6" s="1"/>
  <c r="Q99" i="8"/>
  <c r="R99" i="8" s="1"/>
  <c r="M60" i="8"/>
  <c r="M63" i="8" s="1"/>
  <c r="N64" i="8" s="1"/>
  <c r="N33" i="8" s="1"/>
  <c r="N14" i="8" s="1"/>
  <c r="M87" i="6"/>
  <c r="S85" i="6" s="1"/>
  <c r="T85" i="6" s="1"/>
  <c r="M67" i="6"/>
  <c r="M89" i="6"/>
  <c r="M85" i="6"/>
  <c r="U45" i="6"/>
  <c r="W45" i="6"/>
  <c r="I19" i="5"/>
  <c r="I20" i="5" s="1"/>
  <c r="I22" i="5" s="1"/>
  <c r="I9" i="5"/>
  <c r="R107" i="8"/>
  <c r="H22" i="5"/>
  <c r="J22" i="5" s="1"/>
  <c r="J20" i="5"/>
  <c r="T13" i="12"/>
  <c r="H29" i="4" s="1"/>
  <c r="I25" i="4" s="1"/>
  <c r="S44" i="6"/>
  <c r="U44" i="6" s="1"/>
  <c r="W44" i="6" s="1"/>
  <c r="I34" i="5"/>
  <c r="K16" i="17"/>
  <c r="K17" i="17" s="1"/>
  <c r="K20" i="17" s="1"/>
  <c r="K25" i="17" s="1"/>
  <c r="M69" i="8" s="1"/>
  <c r="N72" i="8" s="1"/>
  <c r="Q101" i="8" l="1"/>
  <c r="R101" i="8" s="1"/>
  <c r="T23" i="12"/>
  <c r="H26" i="4" s="1"/>
  <c r="N47" i="8"/>
  <c r="N22" i="8" s="1"/>
  <c r="N24" i="8" s="1"/>
  <c r="K50" i="6" s="1"/>
  <c r="S42" i="6"/>
  <c r="W42" i="6" s="1"/>
  <c r="I23" i="4"/>
  <c r="I24" i="4"/>
  <c r="I26" i="4"/>
  <c r="T19" i="12"/>
  <c r="J27" i="13"/>
  <c r="S59" i="6"/>
  <c r="T25" i="12" l="1"/>
  <c r="J8" i="13" s="1"/>
  <c r="I16" i="13"/>
  <c r="J19" i="13" s="1"/>
  <c r="Q105" i="8"/>
  <c r="R105" i="8" s="1"/>
  <c r="U42" i="6"/>
  <c r="T59" i="6"/>
  <c r="K51" i="6"/>
  <c r="L54" i="6" l="1"/>
  <c r="S46" i="6" s="1"/>
  <c r="J29" i="13"/>
  <c r="J32" i="13" s="1"/>
  <c r="J35" i="13" s="1"/>
  <c r="T29" i="12" s="1"/>
  <c r="K44" i="6" s="1"/>
  <c r="L46" i="6" s="1"/>
  <c r="S86" i="6"/>
  <c r="T86" i="6" s="1"/>
  <c r="U46" i="6" l="1"/>
  <c r="W46" i="6"/>
  <c r="H27" i="4"/>
  <c r="I27" i="4" s="1"/>
  <c r="T31" i="12"/>
  <c r="H28" i="4" s="1"/>
  <c r="I28" i="4" s="1"/>
  <c r="M98" i="6"/>
  <c r="M100" i="6" s="1"/>
  <c r="S43" i="6"/>
  <c r="S84" i="6"/>
  <c r="S88" i="6" s="1"/>
  <c r="S89" i="6" s="1"/>
  <c r="U43" i="6" l="1"/>
  <c r="W43" i="6" s="1"/>
  <c r="X48" i="6" s="1"/>
  <c r="X49" i="6" s="1"/>
  <c r="X43" i="6" s="1"/>
  <c r="T48" i="6"/>
  <c r="T49" i="6" s="1"/>
  <c r="T42" i="6" s="1"/>
  <c r="T50" i="6" s="1"/>
  <c r="T51" i="6" s="1"/>
  <c r="M57" i="6" s="1"/>
  <c r="T84" i="6"/>
  <c r="S90" i="6"/>
  <c r="S91" i="6" s="1"/>
  <c r="M92" i="6" s="1"/>
  <c r="M94" i="6" s="1"/>
  <c r="M63" i="6" l="1"/>
  <c r="M10" i="6" s="1"/>
  <c r="M20" i="6"/>
  <c r="V48" i="6"/>
  <c r="V49" i="6" s="1"/>
  <c r="V45" i="6" s="1"/>
  <c r="T44" i="6"/>
  <c r="T45" i="6"/>
  <c r="T46" i="6"/>
  <c r="T43" i="6"/>
  <c r="X45" i="6"/>
  <c r="X42" i="6"/>
  <c r="X50" i="6" s="1"/>
  <c r="X51" i="6" s="1"/>
  <c r="M22" i="6" s="1"/>
  <c r="M12" i="6" s="1"/>
  <c r="X44" i="6"/>
  <c r="X46" i="6"/>
  <c r="V44" i="6" l="1"/>
  <c r="V42" i="6"/>
  <c r="V50" i="6" s="1"/>
  <c r="V51" i="6" s="1"/>
  <c r="M21" i="6" s="1"/>
  <c r="V46" i="6"/>
  <c r="V43" i="6"/>
  <c r="M118" i="6" l="1"/>
  <c r="M11" i="6"/>
  <c r="M108" i="6"/>
</calcChain>
</file>

<file path=xl/sharedStrings.xml><?xml version="1.0" encoding="utf-8"?>
<sst xmlns="http://schemas.openxmlformats.org/spreadsheetml/2006/main" count="1631" uniqueCount="782">
  <si>
    <t>Asset disposals to a regulated supplier</t>
  </si>
  <si>
    <t>Asset disposals to a related party</t>
  </si>
  <si>
    <t>Assets commissioned</t>
  </si>
  <si>
    <t>for</t>
  </si>
  <si>
    <t>Assets acquired from a regulated supplier</t>
  </si>
  <si>
    <t>Notional deductible interest</t>
  </si>
  <si>
    <t xml:space="preserve">Assets commissioned  </t>
  </si>
  <si>
    <t>Lost and found assets adjustment</t>
  </si>
  <si>
    <t>Issue date</t>
  </si>
  <si>
    <t>Pricing date</t>
  </si>
  <si>
    <t>Term Credit Spread Difference</t>
  </si>
  <si>
    <t>Original tenor (in years)</t>
  </si>
  <si>
    <t>Schedule</t>
  </si>
  <si>
    <t>Asset category</t>
  </si>
  <si>
    <t>Description</t>
  </si>
  <si>
    <t>Total</t>
  </si>
  <si>
    <t>Table of Contents</t>
  </si>
  <si>
    <t>Date</t>
  </si>
  <si>
    <t>($000)</t>
  </si>
  <si>
    <t>less</t>
  </si>
  <si>
    <t>plus</t>
  </si>
  <si>
    <t xml:space="preserve">less </t>
  </si>
  <si>
    <t>Asset replacement and renewal</t>
  </si>
  <si>
    <t>Income</t>
  </si>
  <si>
    <t>Total regulatory income</t>
  </si>
  <si>
    <t>Expenses</t>
  </si>
  <si>
    <t>Operating surplus / (deficit)</t>
  </si>
  <si>
    <t>*</t>
  </si>
  <si>
    <t xml:space="preserve"> </t>
  </si>
  <si>
    <t>Regulatory tax allowance</t>
  </si>
  <si>
    <t>Difference</t>
  </si>
  <si>
    <t>Company Name</t>
  </si>
  <si>
    <t>CY-1</t>
  </si>
  <si>
    <t>Current Year CY</t>
  </si>
  <si>
    <t>Capital expenditure</t>
  </si>
  <si>
    <t>Assets commissioned (other than below)</t>
  </si>
  <si>
    <t>Assets acquired from a related party</t>
  </si>
  <si>
    <t>Tax depreciation</t>
  </si>
  <si>
    <t>Asset disposals</t>
  </si>
  <si>
    <t>($000 unless otherwise specified)</t>
  </si>
  <si>
    <t>Current Year (CY)</t>
  </si>
  <si>
    <t>Regulatory profit / (loss) before tax</t>
  </si>
  <si>
    <t>Other related party transactions</t>
  </si>
  <si>
    <t>RAB</t>
  </si>
  <si>
    <t>Depreciation charge for the period (RAB)</t>
  </si>
  <si>
    <t>Unallocated works under construction</t>
  </si>
  <si>
    <t>Allocated works under construction</t>
  </si>
  <si>
    <t>Unallocated RAB *</t>
  </si>
  <si>
    <t>Attribution Rate (%)</t>
  </si>
  <si>
    <t>Revaluation rate (%)</t>
  </si>
  <si>
    <t>Disclosure Date</t>
  </si>
  <si>
    <t>Disclosure Year (year ended)</t>
  </si>
  <si>
    <t>Cost of debt assumption (%)</t>
  </si>
  <si>
    <t>Operational expenditure</t>
  </si>
  <si>
    <t>Market value of asset disposals</t>
  </si>
  <si>
    <t>5a</t>
  </si>
  <si>
    <t>5b</t>
  </si>
  <si>
    <t>5c</t>
  </si>
  <si>
    <t>5d</t>
  </si>
  <si>
    <t>9a</t>
  </si>
  <si>
    <t>9c</t>
  </si>
  <si>
    <t>9d</t>
  </si>
  <si>
    <t>GTB Information Disclosure Requirements</t>
  </si>
  <si>
    <t>Connections total</t>
  </si>
  <si>
    <t>System growth</t>
  </si>
  <si>
    <t>Asset relocations</t>
  </si>
  <si>
    <t>Quality of supply</t>
  </si>
  <si>
    <t>Legislative and regulatory</t>
  </si>
  <si>
    <t>Total reliability, safety and environment</t>
  </si>
  <si>
    <t>Research and development</t>
  </si>
  <si>
    <t>Pipes</t>
  </si>
  <si>
    <t>Compressor stations</t>
  </si>
  <si>
    <t>Other stations</t>
  </si>
  <si>
    <t>SCADA and communications</t>
  </si>
  <si>
    <t>Special crossings</t>
  </si>
  <si>
    <t>Main-line valves</t>
  </si>
  <si>
    <t>Heating system</t>
  </si>
  <si>
    <t>Odorisation plants</t>
  </si>
  <si>
    <t>Coalescers</t>
  </si>
  <si>
    <t>Metering system</t>
  </si>
  <si>
    <t xml:space="preserve">Cathodic protection  </t>
  </si>
  <si>
    <t>Chromatographs</t>
  </si>
  <si>
    <t>[Description of material project or programme]</t>
  </si>
  <si>
    <t>Routine expenditure</t>
  </si>
  <si>
    <t>Atypical expenditure</t>
  </si>
  <si>
    <t>Service interruptions, incidents and emergencies</t>
  </si>
  <si>
    <t>Routine and corrective maintenance and inspection</t>
  </si>
  <si>
    <t xml:space="preserve">System operations </t>
  </si>
  <si>
    <t>Network support</t>
  </si>
  <si>
    <t>Business support</t>
  </si>
  <si>
    <t>Compressor fuel</t>
  </si>
  <si>
    <t>Total number of planned interruptions</t>
  </si>
  <si>
    <t>Service incidents and emergencies</t>
  </si>
  <si>
    <t>Number of incidents</t>
  </si>
  <si>
    <t>Unplanned interruptions in transmission systems</t>
  </si>
  <si>
    <t>Description and cause of Interruption</t>
  </si>
  <si>
    <t>Transmission systems affected</t>
  </si>
  <si>
    <t>Duration (hrs)</t>
  </si>
  <si>
    <t>[Description of interruption]</t>
  </si>
  <si>
    <t>Number of interruption or curtailment events:</t>
  </si>
  <si>
    <t>due to insufficient capacity</t>
  </si>
  <si>
    <t>caused by equipment failure</t>
  </si>
  <si>
    <t>caused by third parties</t>
  </si>
  <si>
    <t>Compressor station code/name</t>
  </si>
  <si>
    <t>Compressor unit ID</t>
  </si>
  <si>
    <t>Number of hours the compressor ran</t>
  </si>
  <si>
    <t>Number of hours compressor was available for service</t>
  </si>
  <si>
    <t>Number of instances where the compressor failed to start</t>
  </si>
  <si>
    <t>[Compressor station name]</t>
  </si>
  <si>
    <t>Product control</t>
  </si>
  <si>
    <t>Number of incidents relating to pressure</t>
  </si>
  <si>
    <t>Number of incidents relating to gas specification</t>
  </si>
  <si>
    <t>Response time to emergencies (RTE)</t>
  </si>
  <si>
    <t>Proportion of emergencies responded to within 3 hours (%)</t>
  </si>
  <si>
    <t>Average call response time (hours)</t>
  </si>
  <si>
    <t>Number of emergencies</t>
  </si>
  <si>
    <t>Transmission system</t>
  </si>
  <si>
    <t>[Transmission system 1]</t>
  </si>
  <si>
    <t>[Transmission system 2]</t>
  </si>
  <si>
    <t>[Transmission system 3]</t>
  </si>
  <si>
    <t>[Transmission system 4]</t>
  </si>
  <si>
    <t>[Transmission system 5]</t>
  </si>
  <si>
    <t>[Transmission system 6]</t>
  </si>
  <si>
    <t>SCHEDULE 9d: REPORT ON DEMAND</t>
  </si>
  <si>
    <t>SCHEDULE 9c: REPORT ON PIPELINE DATA</t>
  </si>
  <si>
    <t>Length by assigned location class (km)</t>
  </si>
  <si>
    <t>Secondary location class</t>
  </si>
  <si>
    <t>Sensitive Use (S)</t>
  </si>
  <si>
    <t xml:space="preserve">Industrial (I) </t>
  </si>
  <si>
    <t>Heavy Industrial (HI)</t>
  </si>
  <si>
    <t>Common Infrastructure Corridor (CIC)</t>
  </si>
  <si>
    <t>Submerged (W)</t>
  </si>
  <si>
    <t>%</t>
  </si>
  <si>
    <t>Primary location class Rural (R1) land</t>
  </si>
  <si>
    <t>Primary location class Rural Residential (R2) land</t>
  </si>
  <si>
    <t xml:space="preserve">Primary location class Residential (T1) land </t>
  </si>
  <si>
    <t xml:space="preserve">Primary location class High Density (T2) land </t>
  </si>
  <si>
    <t>* The total km is not the same as the sum of the secondary location classes as a pipeline section may only have a primary location class.</t>
  </si>
  <si>
    <t>SCHEDULE 9b: ASSET AGE PROFILE</t>
  </si>
  <si>
    <t>Asset class</t>
  </si>
  <si>
    <t>Units</t>
  </si>
  <si>
    <t>pre-1960</t>
  </si>
  <si>
    <t>1960
–1964</t>
  </si>
  <si>
    <t>1965
–1969</t>
  </si>
  <si>
    <t>1970
–1974</t>
  </si>
  <si>
    <t>1975
–1979</t>
  </si>
  <si>
    <t>1980
–1984</t>
  </si>
  <si>
    <t>1990
–1994</t>
  </si>
  <si>
    <t>1995
–1999</t>
  </si>
  <si>
    <t>Protected steel pipes</t>
  </si>
  <si>
    <t>km</t>
  </si>
  <si>
    <t>Stations</t>
  </si>
  <si>
    <t>No.</t>
  </si>
  <si>
    <t>Scraper stations</t>
  </si>
  <si>
    <t>Metering stations</t>
  </si>
  <si>
    <t>Compressors</t>
  </si>
  <si>
    <t>Compressors—turbine driven</t>
  </si>
  <si>
    <t>Compressors—electric motor driven</t>
  </si>
  <si>
    <t>Compressors—reciprocating engine driven</t>
  </si>
  <si>
    <t>Main line valves manually operated</t>
  </si>
  <si>
    <t>Main line valves remotely operated</t>
  </si>
  <si>
    <t>Heating systems</t>
  </si>
  <si>
    <t>Gas-fired heaters</t>
  </si>
  <si>
    <t>Electric heaters</t>
  </si>
  <si>
    <t>Metering systems</t>
  </si>
  <si>
    <t>Meters—ultrasonic</t>
  </si>
  <si>
    <t>Meters—rotary</t>
  </si>
  <si>
    <t>Meters turbine</t>
  </si>
  <si>
    <t>Meters—mass flow</t>
  </si>
  <si>
    <t>Remote terminal units (RTU)</t>
  </si>
  <si>
    <t>Communications terminals</t>
  </si>
  <si>
    <t>Cathodic protection</t>
  </si>
  <si>
    <t>Rectifier units</t>
  </si>
  <si>
    <t>SCHEDULE 9a: ASSET REGISTER</t>
  </si>
  <si>
    <t>Items at start of year (quantity)</t>
  </si>
  <si>
    <t>Items at end of year (quantity)</t>
  </si>
  <si>
    <t>Net change</t>
  </si>
  <si>
    <t>Data accuracy (1–4)</t>
  </si>
  <si>
    <t>Add extra columns for additional billed quantities as necessary</t>
  </si>
  <si>
    <t>*Vector only</t>
  </si>
  <si>
    <t>**MDL only</t>
  </si>
  <si>
    <t xml:space="preserve">Total </t>
  </si>
  <si>
    <t>Insurance</t>
  </si>
  <si>
    <t xml:space="preserve">Research and development </t>
  </si>
  <si>
    <t>System Growth</t>
  </si>
  <si>
    <t>Asset Replacement and Renewal</t>
  </si>
  <si>
    <t xml:space="preserve">Main-line valves </t>
  </si>
  <si>
    <t>Asset relocations less capital contributions</t>
  </si>
  <si>
    <t>Gas transmission services</t>
  </si>
  <si>
    <t>Non-gas transmission services</t>
  </si>
  <si>
    <t>Arm's length deduction</t>
  </si>
  <si>
    <t xml:space="preserve">Not directly attributable </t>
  </si>
  <si>
    <t>Operating costs not directly attributable</t>
  </si>
  <si>
    <t>Value allocated ($000s)</t>
  </si>
  <si>
    <t>OVABAA allocation increase ($000s)</t>
  </si>
  <si>
    <t xml:space="preserve">Directly attributable </t>
  </si>
  <si>
    <t>Total attributable to regulated service</t>
  </si>
  <si>
    <t xml:space="preserve">Operating costs directly attributable </t>
  </si>
  <si>
    <t>Cost category</t>
  </si>
  <si>
    <t>Original allocation</t>
  </si>
  <si>
    <t>Original allocator or line items</t>
  </si>
  <si>
    <t>New allocation</t>
  </si>
  <si>
    <t>New allocator or line items</t>
  </si>
  <si>
    <t>Rationale for change</t>
  </si>
  <si>
    <t>SCHEDULE 5b: REPORT ON RELATED PARTY TRANSACTIONS</t>
  </si>
  <si>
    <t>SCHEDULE 5a: REPORT ON REGULATORY TAX ALLOWANCE</t>
  </si>
  <si>
    <t>Total depreciation</t>
  </si>
  <si>
    <t xml:space="preserve">Regulatory taxable income </t>
  </si>
  <si>
    <t>Utilised tax losses</t>
  </si>
  <si>
    <t>Regulatory net taxable income</t>
  </si>
  <si>
    <t>Corporate tax rate (%)</t>
  </si>
  <si>
    <t>Opening tax losses</t>
  </si>
  <si>
    <t xml:space="preserve">Current period tax losses </t>
  </si>
  <si>
    <t xml:space="preserve">Closing tax losses </t>
  </si>
  <si>
    <t>Regulatory tax asset value of assets commissioned</t>
  </si>
  <si>
    <t>Regulatory tax asset value of asset disposals</t>
  </si>
  <si>
    <t>Rates</t>
  </si>
  <si>
    <t>Commerce Act levies</t>
  </si>
  <si>
    <t>Balancing gas costs</t>
  </si>
  <si>
    <t>CY-2</t>
  </si>
  <si>
    <t>Self-insurance allowance</t>
  </si>
  <si>
    <t>Total opening RAB value</t>
  </si>
  <si>
    <t>Asset disposals (other than below)</t>
  </si>
  <si>
    <t>Total closing RAB value</t>
  </si>
  <si>
    <t>Regulated service asset value not directly attributable</t>
  </si>
  <si>
    <t>Regulated service asset value directly attributable</t>
  </si>
  <si>
    <t>Change in asset value allocation 1</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</si>
  <si>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</si>
  <si>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</si>
  <si>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</si>
  <si>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Adjustment resulting from asset allocation</t>
  </si>
  <si>
    <t xml:space="preserve">Total closing RAB value </t>
  </si>
  <si>
    <t xml:space="preserve">Depreciation - standard </t>
  </si>
  <si>
    <t>Depreciation - modified life assets</t>
  </si>
  <si>
    <t>Depreciation - alternative depreciation in accordance with CPP</t>
  </si>
  <si>
    <t>Reason for non-standard depreciation (text entry)</t>
  </si>
  <si>
    <t xml:space="preserve">Closing RAB value under 'non-standard' depreciation </t>
  </si>
  <si>
    <t xml:space="preserve">Closing RAB value under 'standard' depreciation </t>
  </si>
  <si>
    <t xml:space="preserve">Total opening RAB value subject to revaluation </t>
  </si>
  <si>
    <t>Works under construction—preceding disclosure year</t>
  </si>
  <si>
    <t>Works under construction - current disclosure year</t>
  </si>
  <si>
    <t>Highest rate of capitalised finance applied</t>
  </si>
  <si>
    <t>Asset Life</t>
  </si>
  <si>
    <t>Weighted average remaining asset life</t>
  </si>
  <si>
    <t>Weighted average expected total asset life</t>
  </si>
  <si>
    <t>Book value at issue date (NZD)</t>
  </si>
  <si>
    <t>Book value at date of financial statements (NZD)</t>
  </si>
  <si>
    <t xml:space="preserve">Debt issue cost readjustment </t>
  </si>
  <si>
    <t>Gross term credit spread differential</t>
  </si>
  <si>
    <t>Leverage</t>
  </si>
  <si>
    <t>Average opening and closing RAB values</t>
  </si>
  <si>
    <t>Term credit spread differential allowance</t>
  </si>
  <si>
    <t xml:space="preserve">Mid-point estimate of post tax WACC </t>
  </si>
  <si>
    <t xml:space="preserve">25th percentile estimate </t>
  </si>
  <si>
    <t xml:space="preserve">75th percentile estimate </t>
  </si>
  <si>
    <t xml:space="preserve">Mid-point estimate of vanilla WACC </t>
  </si>
  <si>
    <t>Opening RIV</t>
  </si>
  <si>
    <t>Closing RIV</t>
  </si>
  <si>
    <t>Leverage (%)</t>
  </si>
  <si>
    <t xml:space="preserve">% variance </t>
  </si>
  <si>
    <t>Reliability, safety and environment:</t>
  </si>
  <si>
    <t>Other reliability, safety and environment</t>
  </si>
  <si>
    <t>4(i): Regulatory Asset Base Roll Forward</t>
  </si>
  <si>
    <t>4(ii): Unallocated Regulatory Asset Base</t>
  </si>
  <si>
    <t>4(vii): Disclosure by Asset Category</t>
  </si>
  <si>
    <t>5a(i): Regulatory Tax Allowance</t>
  </si>
  <si>
    <t>5a(ii): Disclosure of Permanent and Temporary Differences</t>
  </si>
  <si>
    <t xml:space="preserve">5a(iii): Reconciliation of Tax Losses </t>
  </si>
  <si>
    <t>9d(ii): Gas Volumes and Connections</t>
  </si>
  <si>
    <t>9d(iii): Gas conveyed</t>
  </si>
  <si>
    <t>1</t>
  </si>
  <si>
    <t>9b</t>
  </si>
  <si>
    <t>10a</t>
  </si>
  <si>
    <t>SCHEDULE 1: ANALYTICAL RATIOS</t>
  </si>
  <si>
    <t>Volume density</t>
  </si>
  <si>
    <t>% of revenue</t>
  </si>
  <si>
    <t>Notional revenue foregone from posted discounts (if applicable)</t>
  </si>
  <si>
    <t>Income not included in regulatory profit / (loss) before tax but taxable</t>
  </si>
  <si>
    <t>Expenditure or loss in regulatory profit / (loss) before tax but not deductible</t>
  </si>
  <si>
    <t>Income included in regulatory profit / (loss) before tax but not taxable</t>
  </si>
  <si>
    <t>Expenditure or loss deductible but not in regulatory profit / (loss) before tax</t>
  </si>
  <si>
    <t>Permanent differences:</t>
  </si>
  <si>
    <t>Temporary differences:</t>
  </si>
  <si>
    <t>5a(iv): Regulatory Tax Asset Base Roll-Forward</t>
  </si>
  <si>
    <t>Opening sum of regulatory tax asset values</t>
  </si>
  <si>
    <t>Closing sum of regulatory tax asset values</t>
  </si>
  <si>
    <t>*   Workings to be provided in Schedule 14</t>
  </si>
  <si>
    <t>Provide commentary on the benefits of merger and acquisition expenditure to the gas transmission business, including required disclosures in accordance with section 2.7, in Schedule 14 (Mandatory Explanatory Notes)</t>
  </si>
  <si>
    <t>Pass through and recoverable costs</t>
  </si>
  <si>
    <t xml:space="preserve"> Pass through costs</t>
  </si>
  <si>
    <t xml:space="preserve"> Recoverable costs</t>
  </si>
  <si>
    <t xml:space="preserve">This schedule compares actual revenue and expenditure to the previous forecasts that were made for the disclosure year. Accordingly, this schedule requires the forecast revenue and expenditure information from previous disclosures to be inserted.                
</t>
  </si>
  <si>
    <t xml:space="preserve">This schedule requires information on the calculation of regulatory profit for the GTB for the disclosure year. GTBs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</si>
  <si>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Quantity of gas delivered (TJ)</t>
  </si>
  <si>
    <t>[Select one]</t>
  </si>
  <si>
    <t>Asset category transfers</t>
  </si>
  <si>
    <t>SCHEDULE 4: REPORT ON VALUE OF THE REGULATORY ASSET BASE (ROLLED FORWARD)</t>
  </si>
  <si>
    <t>Non-network assets</t>
  </si>
  <si>
    <t>For Year Ended</t>
  </si>
  <si>
    <t>Number of assets at disclosure year end by installation date</t>
  </si>
  <si>
    <t>Consumer connection</t>
  </si>
  <si>
    <t>Consumer connection less capital contributions</t>
  </si>
  <si>
    <t>due to consumer flows exceeding approved quantities</t>
  </si>
  <si>
    <t xml:space="preserve">This schedule requires a summary of the quantity of assets that make up the network, by asset category and asset class.
</t>
  </si>
  <si>
    <t xml:space="preserve">This schedule requires a summary of the age profile (based on year of installation) of the assets that make up the network, by asset category and asset class.
</t>
  </si>
  <si>
    <t xml:space="preserve">This schedule requires a summary of the key characteristics of the pipeline network.
</t>
  </si>
  <si>
    <t>Total revaluations</t>
  </si>
  <si>
    <t>Offtake point</t>
  </si>
  <si>
    <t>Intake points</t>
  </si>
  <si>
    <t>Number of connection points</t>
  </si>
  <si>
    <t>(TJ)</t>
  </si>
  <si>
    <t>Gas leaks</t>
  </si>
  <si>
    <t>Number of gas leaks that did not result in disruption to supply</t>
  </si>
  <si>
    <t>Number of gas leaks detected by the GTB</t>
  </si>
  <si>
    <t>Capital contributions funding quality of supply</t>
  </si>
  <si>
    <t>Quality of supply less capital contributions</t>
  </si>
  <si>
    <t>Capital contributions funding legislative and regulatory</t>
  </si>
  <si>
    <t>Legislative and regulatory less capital contributions</t>
  </si>
  <si>
    <t>Capital contributions funding other reliability, safety and environment</t>
  </si>
  <si>
    <t>Other reliability, safety and environment less capital contributions</t>
  </si>
  <si>
    <t>System growth and asset replacement and renewal less capital contributions</t>
  </si>
  <si>
    <t>Total (km) (at year end) *</t>
  </si>
  <si>
    <t xml:space="preserve">This schedule requires a summary of the key measures of network demand for the disclosure year (number of new connections including, maximum monthly loads and total gas conveyed)
</t>
  </si>
  <si>
    <t>Number of new connections</t>
  </si>
  <si>
    <t>This schedule requires a summary of the key measures of network reliability (interruptions, compressor availability) for the disclosure year
GTBs must provide explanatory comment on their network reliability for the disclosure year in Schedule 14 (Explanatory Notes to Templates).</t>
  </si>
  <si>
    <t>This schedule requires a summary of the key measures of network integrity (product control, gas escapes, RTEs) for the disclosure year.</t>
  </si>
  <si>
    <t>Number of incidents relating to odorisation</t>
  </si>
  <si>
    <t>Contract type</t>
  </si>
  <si>
    <t>SCHEDULE 8: REPORT ON BILLED QUANTITIES AND LINE CHARGE REVENUES</t>
  </si>
  <si>
    <t>Total line charge revenue in disclosure year</t>
  </si>
  <si>
    <t>Network opex</t>
  </si>
  <si>
    <t>Non-network opex</t>
  </si>
  <si>
    <t>Actual ($000)</t>
  </si>
  <si>
    <t>Line charge revenue</t>
  </si>
  <si>
    <t>Target ($000) ¹</t>
  </si>
  <si>
    <t>Forecast ($000) ²</t>
  </si>
  <si>
    <t>Issuing party</t>
  </si>
  <si>
    <t>Coupon rate (%)</t>
  </si>
  <si>
    <t>Capital contributions funding consumer connection expenditure</t>
  </si>
  <si>
    <t>Capital contributions funding system growth and asset replacement and renewal</t>
  </si>
  <si>
    <t>Totals for all contracts</t>
  </si>
  <si>
    <t xml:space="preserve">This schedule requires disclosure of the delivered quantities and number of offtake points for each type of connection on the GTB's network, and the energy delivered to these offtake points, for the disclosure year. It also requires the billed quantities and associated line charge revenues for each contract type used by the GTB, for the disclosure year. </t>
  </si>
  <si>
    <t>Add extra columns for additional line charge revenues as necessary</t>
  </si>
  <si>
    <t>Components of stations (where known)</t>
  </si>
  <si>
    <t>(years)</t>
  </si>
  <si>
    <t>1(i): Expenditure Metrics</t>
  </si>
  <si>
    <t>5b(i): Summary—Related Party Transactions</t>
  </si>
  <si>
    <t>Project or programme*</t>
  </si>
  <si>
    <t>Add extra rows for additional contract types as necessary</t>
  </si>
  <si>
    <t>Interruption rate</t>
  </si>
  <si>
    <t>Gains / (losses) on asset disposals</t>
  </si>
  <si>
    <t>Other regulated income (other than gains / (losses) on asset disposals)</t>
  </si>
  <si>
    <t>SCHEDULE 7: COMPARISON OF FORECASTS TO ACTUAL EXPENDITURE</t>
  </si>
  <si>
    <t>7(i): Revenue</t>
  </si>
  <si>
    <t xml:space="preserve">7(iii): Operational Expenditure  </t>
  </si>
  <si>
    <t>SCHEDULE 6b: REPORT ON OPERATIONAL EXPENDITURE FOR THE DISCLOSURE YEAR</t>
  </si>
  <si>
    <t>6b(i): Operational Expenditure</t>
  </si>
  <si>
    <t>6b(ii): Subcomponents of Operational Expenditure (where known)</t>
  </si>
  <si>
    <t>SCHEDULE 6a: REPORT ON CAPITAL EXPENDITURE FOR THE DISCLOSURE YEAR</t>
  </si>
  <si>
    <t>6a(iii): Consumer Connection</t>
  </si>
  <si>
    <t>6a(iv): System Growth and Asset Replacement and Renewal</t>
  </si>
  <si>
    <t>6a(v): Asset Relocations</t>
  </si>
  <si>
    <t>6a(vi): Quality of Supply</t>
  </si>
  <si>
    <t>6a(vii): Legislative and Regulatory</t>
  </si>
  <si>
    <t>6a(viii): Other Reliability, Safety and Environment</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</si>
  <si>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</si>
  <si>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</si>
  <si>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</si>
  <si>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</si>
  <si>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</si>
  <si>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</si>
  <si>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</si>
  <si>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</si>
  <si>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 xml:space="preserve">This schedule requires information on the calculation of the Regulatory Asset Base (RAB) value to the end of this disclosure year. This informs the ROI calculation in Schedule 2.  GTBs must provide explanatory comment on the value of their RAB in Schedule 14 (Mandatory Explanatory Notes). This information is part of audited disclosure information (as defined in section 1.4 of the ID determination), and so is subject to the assurance report required by section 2.8.           
</t>
  </si>
  <si>
    <t>SCHEDULE 5e: REPORT ON ASSET ALLOCATIONS</t>
  </si>
  <si>
    <t>This schedule requires information on the allocation of asset values. This information supports the calculation of the RAB value in Schedule 4. GTBs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t>
  </si>
  <si>
    <t>5e(i): Regulated Service Asset Values</t>
  </si>
  <si>
    <t>SCHEDULE 5d: REPORT ON COST ALLOCATIONS</t>
  </si>
  <si>
    <t>This schedule provides information on the allocation of operational costs.  GTBs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t>
  </si>
  <si>
    <t>5d(i): Operating Cost Allocations</t>
  </si>
  <si>
    <t>5d(ii): Other Cost Allocations</t>
  </si>
  <si>
    <t>This schedule requires information on the calculation of the regulatory tax allowance. This information is used to calculate regulatory profit/loss in Schedule 3 (regulatory profit). 
GTBs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t>
  </si>
  <si>
    <t>SCHEDULE 3: REPORT ON REGULATORY PROFIT</t>
  </si>
  <si>
    <t>3(i): Regulatory Profit</t>
  </si>
  <si>
    <t>SCHEDULE 10a: REPORT ON NETWORK RELIABILITY AND INTERRUPTIONS</t>
  </si>
  <si>
    <t>10a(i): Interruptions and Reliability</t>
  </si>
  <si>
    <t>10a(ii): Compressor Availability</t>
  </si>
  <si>
    <t>SCHEDULE 10b: REPORT ON NETWORK INTEGRITY</t>
  </si>
  <si>
    <t>System operations</t>
  </si>
  <si>
    <t>Other network assets</t>
  </si>
  <si>
    <t xml:space="preserve">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GTBs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
</t>
  </si>
  <si>
    <t>6a(i): Expenditure on Assets</t>
  </si>
  <si>
    <t>Expenditure on assets</t>
  </si>
  <si>
    <t>Cost of financing</t>
  </si>
  <si>
    <t>Value of vested assets</t>
  </si>
  <si>
    <t>6a(ii): Subcomponents of Expenditure on Assets(where known)</t>
  </si>
  <si>
    <t>Consumer connection expenditure</t>
  </si>
  <si>
    <t>System growth and asset replacement and renewal expenditure</t>
  </si>
  <si>
    <t>Asset relocations expenditure</t>
  </si>
  <si>
    <t>Quality of supply expenditure</t>
  </si>
  <si>
    <t>Legislative and regulatory expenditure</t>
  </si>
  <si>
    <t>Other reliability, safety and environment expenditure</t>
  </si>
  <si>
    <t>6a(ix): Non-Network Assets</t>
  </si>
  <si>
    <t>7(ii): Expenditure on Assets</t>
  </si>
  <si>
    <t>7(iv): Subcomponents of Expenditure on Assets (where known)</t>
  </si>
  <si>
    <t xml:space="preserve">7(v): Subcomponents of Operational Expenditure (where known) </t>
  </si>
  <si>
    <t>Network</t>
  </si>
  <si>
    <t>Non-network</t>
  </si>
  <si>
    <t>Expenditure on network assets</t>
  </si>
  <si>
    <t>1(ii): Service Intensity Measures</t>
  </si>
  <si>
    <t>1(iii): Composition of Revenue Requirement</t>
  </si>
  <si>
    <t>1(iv): Reliability</t>
  </si>
  <si>
    <t>Depreciation - no standard life assets</t>
  </si>
  <si>
    <t>4(iii): Calculation of Revaluation Rate and Revaluation of Assets</t>
  </si>
  <si>
    <t>4(v): Regulatory Depreciation</t>
  </si>
  <si>
    <t xml:space="preserve">4(iv): Roll Forward of Works Under Construction </t>
  </si>
  <si>
    <t>4(vi): Disclosure of Changes to Depreciation Profiles</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</si>
  <si>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t>
  </si>
  <si>
    <t>GTBs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t>
  </si>
  <si>
    <t>Value of capital contributions</t>
  </si>
  <si>
    <t>Land management and associated activity</t>
  </si>
  <si>
    <t>Month 1</t>
  </si>
  <si>
    <t>Month 2</t>
  </si>
  <si>
    <t>Month 3</t>
  </si>
  <si>
    <t>Month 4</t>
  </si>
  <si>
    <t>Month 5</t>
  </si>
  <si>
    <t>Month 6</t>
  </si>
  <si>
    <t>Month 7</t>
  </si>
  <si>
    <t>Month 8</t>
  </si>
  <si>
    <t>Month 9</t>
  </si>
  <si>
    <t>Month 10</t>
  </si>
  <si>
    <t>Month 11</t>
  </si>
  <si>
    <t>Month 12</t>
  </si>
  <si>
    <t>Asset or assets with changes to depreciation</t>
  </si>
  <si>
    <t>from S8 &amp; 9c</t>
  </si>
  <si>
    <t>from S3</t>
  </si>
  <si>
    <t>from 9c &amp; 10a</t>
  </si>
  <si>
    <t>from S4</t>
  </si>
  <si>
    <t>to row 10</t>
  </si>
  <si>
    <t>to row 18</t>
  </si>
  <si>
    <t>from S5c</t>
  </si>
  <si>
    <t>from row 10</t>
  </si>
  <si>
    <t>from S5e</t>
  </si>
  <si>
    <t>from row 83 &amp; to row 12</t>
  </si>
  <si>
    <t>from row 64 &amp; to row 14</t>
  </si>
  <si>
    <t>to row 16</t>
  </si>
  <si>
    <t>to row 20</t>
  </si>
  <si>
    <t>to row 22</t>
  </si>
  <si>
    <t>from row 16</t>
  </si>
  <si>
    <t>to row 8</t>
  </si>
  <si>
    <t>to row 11</t>
  </si>
  <si>
    <t>to row 13</t>
  </si>
  <si>
    <t>to row 14</t>
  </si>
  <si>
    <t>to row 15</t>
  </si>
  <si>
    <t>to rows 9 &amp; 10</t>
  </si>
  <si>
    <t>from S8</t>
  </si>
  <si>
    <t>from S6a</t>
  </si>
  <si>
    <t>from S6b</t>
  </si>
  <si>
    <t>to S1</t>
  </si>
  <si>
    <t>from S4 &amp; to S1</t>
  </si>
  <si>
    <t>from row 24 &amp; to row 28, S2</t>
  </si>
  <si>
    <t>to S2</t>
  </si>
  <si>
    <t>to row 10 &amp; to S2</t>
  </si>
  <si>
    <t>to S3</t>
  </si>
  <si>
    <t>to S4</t>
  </si>
  <si>
    <t>to S5a</t>
  </si>
  <si>
    <t>to S3, S5a</t>
  </si>
  <si>
    <t>to S7</t>
  </si>
  <si>
    <t>from row 82 &amp; to S7</t>
  </si>
  <si>
    <t>from row 94 &amp; to S7</t>
  </si>
  <si>
    <t>from row 107 &amp; to S7</t>
  </si>
  <si>
    <t>from S6a, S8 &amp; S9c</t>
  </si>
  <si>
    <t>from S6b, S8 &amp; S9c</t>
  </si>
  <si>
    <t>from row 36 &amp; to S7</t>
  </si>
  <si>
    <t>from row 56 &amp; to S7</t>
  </si>
  <si>
    <t>from row 70  &amp; to S7</t>
  </si>
  <si>
    <t>9d(i): New Connections</t>
  </si>
  <si>
    <t>sch ref</t>
  </si>
  <si>
    <t>No. with default dates</t>
  </si>
  <si>
    <t>No. with age unknown</t>
  </si>
  <si>
    <t>IRR</t>
  </si>
  <si>
    <t>*Add rows as necessary</t>
  </si>
  <si>
    <t>from S6</t>
  </si>
  <si>
    <t>This schedule requires information on the Return on Investment (ROI) for the GTB relative to the Commerce Commission's estimates of post tax WACC and vanilla WACC. GTBs must calculate their ROI based on a monthly basis if required by clause 2.3.3 of the ID determination or if they elect to.  If a GTB makes this election, information supporting this calculation must be provided in 2(iii). GTBs must provide explanatory comment on their ROI in Schedule 14 (Mandatory Explanatory Notes).
This information is part of audited disclosure information (as defined in section 1.4 of the ID determination), and so is subject to the assurance report required by section 2.8.</t>
  </si>
  <si>
    <t>Total book value of interest bearing debt</t>
  </si>
  <si>
    <r>
      <t>CPI</t>
    </r>
    <r>
      <rPr>
        <vertAlign val="subscript"/>
        <sz val="10"/>
        <color indexed="8"/>
        <rFont val="Calibri"/>
        <family val="2"/>
      </rPr>
      <t>4</t>
    </r>
  </si>
  <si>
    <r>
      <t>CPI</t>
    </r>
    <r>
      <rPr>
        <vertAlign val="subscript"/>
        <sz val="10"/>
        <color indexed="8"/>
        <rFont val="Calibri"/>
        <family val="2"/>
      </rPr>
      <t>4</t>
    </r>
    <r>
      <rPr>
        <vertAlign val="superscript"/>
        <sz val="10"/>
        <color indexed="8"/>
        <rFont val="Calibri"/>
        <family val="2"/>
      </rPr>
      <t>-4</t>
    </r>
  </si>
  <si>
    <t>Number of instances where a compressor was required but unavailable for service</t>
  </si>
  <si>
    <t>5e</t>
  </si>
  <si>
    <t>6a</t>
  </si>
  <si>
    <t>6b</t>
  </si>
  <si>
    <t>10b</t>
  </si>
  <si>
    <t>Company Name and Dates</t>
  </si>
  <si>
    <t>Data Entry Cells and Calculated Cells</t>
  </si>
  <si>
    <t>Validation Settings on Data Entry Cells</t>
  </si>
  <si>
    <t>Conditional Formatting Settings on Data Entry Cells</t>
  </si>
  <si>
    <t>Schedule References</t>
  </si>
  <si>
    <t>In Schedule 14, Box 5 and Box 6, provide descriptions and workings of items recorded in the asterisked categories in Schedule 5a(i).</t>
  </si>
  <si>
    <t>Information Templates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</si>
  <si>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</si>
  <si>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</si>
  <si>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</si>
  <si>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</si>
  <si>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</si>
  <si>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 xml:space="preserve">Calculation cells may show an incorrect value until precedent cell entries have been complated. Data entry may be assisted by completing the schedules in the following order: </t>
  </si>
  <si>
    <t>Inserting Additional Rows and Columns</t>
  </si>
  <si>
    <t>Description of Calculation References</t>
  </si>
  <si>
    <t>Change in cost allocation 1</t>
  </si>
  <si>
    <t>Change in cost allocation 2</t>
  </si>
  <si>
    <t>Change in cost allocation 3</t>
  </si>
  <si>
    <t>Capital contributions funding asset relocations</t>
  </si>
  <si>
    <t>* include additional rows if needed</t>
  </si>
  <si>
    <t xml:space="preserve">Name of related party </t>
  </si>
  <si>
    <t>Table 4(ii)</t>
  </si>
  <si>
    <t>Agrees with Table 4(ii)</t>
  </si>
  <si>
    <t>Schedules 1–10</t>
  </si>
  <si>
    <t>Other adjustments to the RAB tax value</t>
  </si>
  <si>
    <t>Additional rows in schedules 5c, 6a, 8, 9c and 9d must not be inserted directly above the first row or below the last row of a table. This is to ensure that entries made in the new row are included in the totals.</t>
  </si>
  <si>
    <t>* a change in cost allocation must be completed for each allocator or component change that has occurred in the disclosure year. A movement in an allocator metric is not a change in allocator or component.</t>
  </si>
  <si>
    <t>† include additional rows if needed</t>
  </si>
  <si>
    <t xml:space="preserve">5d(iii): Changes in Cost Allocations* † </t>
  </si>
  <si>
    <t>5e(ii): Changes in Asset Allocations* †</t>
  </si>
  <si>
    <t>1985-1989</t>
  </si>
  <si>
    <t>to S3 &amp; S7</t>
  </si>
  <si>
    <t xml:space="preserve">from SE9A Index column - CPI table (Statistics NZ Website)
</t>
  </si>
  <si>
    <t>The template for schedule 8 may require additional columns to be inserted between column E and I. To avoid interfering with the title block entries, these should be inserted to the left of column I. If inserting additional columns, the formulas for standard consumers total, non-standard consumers totals and total for all consumers will need to be copied into the cells of the added columns. The formulas can be found in the equivalent cells of the existing columns.</t>
  </si>
  <si>
    <t>System length (km) (at year end)</t>
  </si>
  <si>
    <t>Opening value of fully depreciated, disposed and lost assets</t>
  </si>
  <si>
    <t>9d(iv): Unaccounted for Gas</t>
  </si>
  <si>
    <t>Max monthly quantity entering the system (TJ per month)</t>
  </si>
  <si>
    <t>Max weekly quantity entering the system (TJ per week)</t>
  </si>
  <si>
    <t>Total gas conveyed (TJ per year)</t>
  </si>
  <si>
    <t>Gas conveyed for Persons not involved in the GTB (TJ per year)</t>
  </si>
  <si>
    <t>Quantity of gas delivered per km of system length (TJ/km)</t>
  </si>
  <si>
    <t xml:space="preserve">ROI – comparable to a post tax WACC </t>
  </si>
  <si>
    <t xml:space="preserve">ROI – comparable to a vanilla WACC </t>
  </si>
  <si>
    <t xml:space="preserve">Monthly ROI – comparable to a vanilla WACC </t>
  </si>
  <si>
    <t xml:space="preserve">Monthly ROI – comparable to a post tax WACC </t>
  </si>
  <si>
    <t xml:space="preserve">Year-end ROI – comparable to a vanilla WACC </t>
  </si>
  <si>
    <t xml:space="preserve">Year-end ROI – comparable to a post tax WACC </t>
  </si>
  <si>
    <t>Weighted average pipe diameter  (mm)</t>
  </si>
  <si>
    <t>All other projects or programmes - asset relocations</t>
  </si>
  <si>
    <t>All other projects or programmes - quality of supply</t>
  </si>
  <si>
    <t>All other projects or programmes - other reliability, safety and environment</t>
  </si>
  <si>
    <t>All other projects or programmes - legislative and regulatory</t>
  </si>
  <si>
    <t>Merger and acquisition expenditure</t>
  </si>
  <si>
    <t>All other projects or programmes - routine expenditure</t>
  </si>
  <si>
    <t>All other projects or programmes - atypical expenditure</t>
  </si>
  <si>
    <t>Number of confirmed public reported gas escapes per system length  (escapes/1000 km)</t>
  </si>
  <si>
    <t>Number of confirmed gas leaks caused by a third party per system length (escapes/1000 km)</t>
  </si>
  <si>
    <t>Connection types defined by GTB</t>
  </si>
  <si>
    <t>[GTB connection type]</t>
  </si>
  <si>
    <t>Gas used in compressor stations (TJ)</t>
  </si>
  <si>
    <t>Gas used in heating systems (TJ)</t>
  </si>
  <si>
    <t>Unaccounted for gas (TJ)</t>
  </si>
  <si>
    <t>Gas entering the system (TJ)</t>
  </si>
  <si>
    <t>Unaccounted for gas (%)</t>
  </si>
  <si>
    <t xml:space="preserve">*  The 'unallocated RAB' is the total value of those assets used wholly or partially to provide gas transmission services without any allowance being made for the allocation of costs to services provided by the supplier that are not gas transmission services.  The RAB value represents the value of these assets after applying this cost allocation.  Neither value includes works under construction. </t>
  </si>
  <si>
    <t>Total gas conveyed (TJ)</t>
  </si>
  <si>
    <t>Expenses cash outflow</t>
  </si>
  <si>
    <t>Other regulated income</t>
  </si>
  <si>
    <t>Mid-year net cash outflows</t>
  </si>
  <si>
    <t>Monthly net cash outflows</t>
  </si>
  <si>
    <t>Financial incentives</t>
  </si>
  <si>
    <t>Industry Levies</t>
  </si>
  <si>
    <t>CPP specified pass through costs</t>
  </si>
  <si>
    <t>Mid Year ROI Calculation</t>
  </si>
  <si>
    <t>Cashflow</t>
  </si>
  <si>
    <t>Cashflow at year-end</t>
  </si>
  <si>
    <t>Monthly ROI Calculation</t>
  </si>
  <si>
    <t>Days before</t>
  </si>
  <si>
    <t>Transaction</t>
  </si>
  <si>
    <t>year-end</t>
  </si>
  <si>
    <t>date</t>
  </si>
  <si>
    <t>Investing cash flow at year-start</t>
  </si>
  <si>
    <t>Mid month cash flow from Month 1 accruals</t>
  </si>
  <si>
    <t>Mid month cash flow from Month 2 accruals</t>
  </si>
  <si>
    <t>Mid month cash flow from Month 3 accruals</t>
  </si>
  <si>
    <t>Mid month cash flow from Month 4 accruals</t>
  </si>
  <si>
    <t>Mid month cash flow from Month 5 accruals</t>
  </si>
  <si>
    <t>Mid month cash flow from Month 6 accruals</t>
  </si>
  <si>
    <t>Mid month cash flow from Month 7 accruals</t>
  </si>
  <si>
    <t>Mid month cash flow from Month 8 accruals</t>
  </si>
  <si>
    <t>Mid month cash flow from Month 9 accruals</t>
  </si>
  <si>
    <t>Mid month cash flow from Month 10 accruals</t>
  </si>
  <si>
    <t>Mid month cash flow from Month 11 accruals</t>
  </si>
  <si>
    <t>Mid month cash flow from Month 12 accruals</t>
  </si>
  <si>
    <t>20th following mth cash flow from Month 1 accrual</t>
  </si>
  <si>
    <t>20th following mth cash flow from Month 2 accrual</t>
  </si>
  <si>
    <t>20th following mth cash flow from Month 3 accrual</t>
  </si>
  <si>
    <t>20th following mth cash flow from Month 4 accrual</t>
  </si>
  <si>
    <t>20th following mth cash flow from Month 5 accrual</t>
  </si>
  <si>
    <t>20th following mth cash flow from Month 6 accrual</t>
  </si>
  <si>
    <t>20th following mth cash flow from Month 7 accrual</t>
  </si>
  <si>
    <t>20th following mth cash flow from Month 8 accrual</t>
  </si>
  <si>
    <t>20th following mth cash flow from Month 9 accrual</t>
  </si>
  <si>
    <t>20th following mth cash flow from Month 10 accrual</t>
  </si>
  <si>
    <t>20th following mth cash flow from Month 11 accrual</t>
  </si>
  <si>
    <t>20th following mth cash flow from Month 12 accrual</t>
  </si>
  <si>
    <t>Expenditure on non-network assets</t>
  </si>
  <si>
    <t>Pass through costs</t>
  </si>
  <si>
    <t>1  From the nominal dollar target revenue for the pricing year disclosed under clause 2.4.3(3) of this determination</t>
  </si>
  <si>
    <t>Interruptions per 100km of system length</t>
  </si>
  <si>
    <t>Including financial incentives and wash-ups</t>
  </si>
  <si>
    <t xml:space="preserve">Excluding financial incentives </t>
  </si>
  <si>
    <t>Excluding financial incentives and wash-ups</t>
  </si>
  <si>
    <t>PV(cashflow)</t>
  </si>
  <si>
    <t>XIRR search start</t>
  </si>
  <si>
    <t>XIRR</t>
  </si>
  <si>
    <t>NPV check</t>
  </si>
  <si>
    <t>* The year-end ROI values are comparable to the ROI reported in pre 2012 disclosures by GTBs and do not represent the Commission's current view on ROI.</t>
  </si>
  <si>
    <t>8(i): Billed quantities by contract type</t>
  </si>
  <si>
    <t>8(ii): Line charge revenues ($000) by contract type</t>
  </si>
  <si>
    <t>Connection types defined by GTB*</t>
  </si>
  <si>
    <t>Pass-through and recoverable costs excluding financial incentives and wash-ups</t>
  </si>
  <si>
    <t xml:space="preserve">Impact of financial incentives on ROI </t>
  </si>
  <si>
    <t>Wash-up costs</t>
  </si>
  <si>
    <t>Vented gas (TJ)</t>
  </si>
  <si>
    <t>Gas distribution services</t>
  </si>
  <si>
    <t>Non-gas distribution services</t>
  </si>
  <si>
    <t xml:space="preserve">Excluding revenue earned from financial incentives </t>
  </si>
  <si>
    <t>Excluding revenue earned from financial incentives and wash-ups</t>
  </si>
  <si>
    <t>Ratio of expenditure to system length 
 ($ per km)</t>
  </si>
  <si>
    <t>Ratio of expenditure to quantity of gas delivered 
($ per TJ)</t>
  </si>
  <si>
    <t>2(v): Financial Incentives and Wash-Ups</t>
  </si>
  <si>
    <t xml:space="preserve">Billed quantities - Gas throughput billed* </t>
  </si>
  <si>
    <t xml:space="preserve">Billed quantities - Reserved capacity billed* </t>
  </si>
  <si>
    <t xml:space="preserve">Billed quantities - Overrun charges billed* </t>
  </si>
  <si>
    <t>Billed quantities - Approved Nominations billed**</t>
  </si>
  <si>
    <t>Billed quantities -
∑(Approved Nominations x distance) billed**</t>
  </si>
  <si>
    <t xml:space="preserve">Gas throughput  revenue* </t>
  </si>
  <si>
    <t xml:space="preserve">Reserved capacity  revenue* </t>
  </si>
  <si>
    <t xml:space="preserve">Overrun charges  revenue* </t>
  </si>
  <si>
    <t>Approved Nominations  revenue**</t>
  </si>
  <si>
    <t>∑(Approved Nominations x distance)  revenue**</t>
  </si>
  <si>
    <t>2  from the CY+1 nominal dollar expenditure forecasts disclosed in accordance with clause 2.6.6 for the forecast period starting at the beginning of the disclosure year (the second to last disclosure of Schedules 11a and 11b)</t>
  </si>
  <si>
    <t>Pass through and recoverable costs excluding financial incentives and wash-ups</t>
  </si>
  <si>
    <t>3(ii): Pass-through and Recoverable Costs excluding Financial Incentives and Wash-Ups</t>
  </si>
  <si>
    <t>Recoverable costs excluding financial incentives and wash-ups</t>
  </si>
  <si>
    <t>Change in line pack (TJ)</t>
  </si>
  <si>
    <t>Schedule name</t>
  </si>
  <si>
    <t>ANALYTICAL RATIOS</t>
  </si>
  <si>
    <t>REPORT ON RETURN ON INVESTMENT</t>
  </si>
  <si>
    <t>REPORT ON REGULATORY PROFIT</t>
  </si>
  <si>
    <t>REPORT ON VALUE OF THE REGULATORY ASSET BASE (ROLLED FORWARD)</t>
  </si>
  <si>
    <t>REPORT ON REGULATORY TAX ALLOWANCE</t>
  </si>
  <si>
    <t>REPORT ON RELATED PARTY TRANSACTIONS</t>
  </si>
  <si>
    <t>REPORT ON TERM CREDIT SPREAD DIFFERENTIAL ALLOWANCE</t>
  </si>
  <si>
    <t>REPORT ON COST ALLOCATIONS</t>
  </si>
  <si>
    <t>REPORT ON ASSET ALLOCATIONS</t>
  </si>
  <si>
    <t>REPORT ON CAPITAL EXPENDITURE FOR THE DISCLOSURE YEAR</t>
  </si>
  <si>
    <t>REPORT ON OPERATIONAL EXPENDITURE FOR THE DISCLOSURE YEAR</t>
  </si>
  <si>
    <t>COMPARISON OF FORECASTS TO ACTUAL EXPENDITURE</t>
  </si>
  <si>
    <t>REPORT ON BILLED QUANTITIES AND LINE CHARGE REVENUES</t>
  </si>
  <si>
    <t>ASSET REGISTER</t>
  </si>
  <si>
    <t>ASSET AGE PROFILE</t>
  </si>
  <si>
    <t>REPORT ON PIPELINE DATA</t>
  </si>
  <si>
    <t>REPORT ON DEMAND</t>
  </si>
  <si>
    <t>REPORT ON NETWORK RELIABILITY AND INTERRUPTIONS</t>
  </si>
  <si>
    <t>REPORT ON NETWORK INTEGRITY</t>
  </si>
  <si>
    <t>2</t>
  </si>
  <si>
    <t>3</t>
  </si>
  <si>
    <t>4</t>
  </si>
  <si>
    <t>7</t>
  </si>
  <si>
    <t>8</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</si>
  <si>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</si>
  <si>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This schedule requires a breakdown of operational expenditure incurred in the disclosure year. GTBs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t>
  </si>
  <si>
    <t>from S5a</t>
  </si>
  <si>
    <t>from row 33</t>
  </si>
  <si>
    <t>from row 20 and row 21</t>
  </si>
  <si>
    <t>from row 21 and row 22</t>
  </si>
  <si>
    <t>Source</t>
  </si>
  <si>
    <t>K10 &amp; L10 —  from last year's ID disclosure</t>
  </si>
  <si>
    <t>K11 &amp; L11 —  from last year's ID disclosure</t>
  </si>
  <si>
    <t>K12 &amp; L12 —  from last year's ID disclosure</t>
  </si>
  <si>
    <t>K14 to M14 — from applicable EDB ID cost of capital determination (ComCom website)</t>
  </si>
  <si>
    <t>K15 to M15 — from applicable EDB ID cost of capital determination (ComCom website)</t>
  </si>
  <si>
    <t>K16 to M16 — from applicable EDB ID cost of capital determination (ComCom website)</t>
  </si>
  <si>
    <t>K20 &amp; L20 —  from last year's ID disclosure</t>
  </si>
  <si>
    <t>K21 &amp; L21 —  from last year's ID disclosure</t>
  </si>
  <si>
    <t>K22 &amp; L22 —  from last year's ID disclosure</t>
  </si>
  <si>
    <t>K26 to M26 — from applicable EDB ID cost of capital determination (ComCom website)</t>
  </si>
  <si>
    <t>K27 to M27 — from applicable EDB ID cost of capital determination (ComCom website)</t>
  </si>
  <si>
    <t>K28 to M28 — from applicable EDB ID cost of capital determination (ComCom website)</t>
  </si>
  <si>
    <t>from S5a &amp; to S1 and S2</t>
  </si>
  <si>
    <t>to S1 and S2</t>
  </si>
  <si>
    <t>to row 17</t>
  </si>
  <si>
    <t>K10 to N10 —  from last year's ID disclosure</t>
  </si>
  <si>
    <t>K12 to N12 —  from last year's ID disclosure</t>
  </si>
  <si>
    <t>K14 to N14 —  from last year's ID disclosure</t>
  </si>
  <si>
    <t>K16 to N16 —  from last year's ID disclosure</t>
  </si>
  <si>
    <t>K18 to N18 —  from last year's ID disclosure</t>
  </si>
  <si>
    <t>K20 to N20 —  from last year's ID disclosure</t>
  </si>
  <si>
    <t>K22 to N22 —  from last year's ID disclosure</t>
  </si>
  <si>
    <t>M28 —  from last year's ID disclosure</t>
  </si>
  <si>
    <t>from last year's ID disclosure</t>
  </si>
  <si>
    <t>from S2 &amp; S5c</t>
  </si>
  <si>
    <t>to row 19</t>
  </si>
  <si>
    <t>from row 133 &amp; to S1 and S7</t>
  </si>
  <si>
    <t>Percentage of total</t>
  </si>
  <si>
    <t>unlocked row</t>
  </si>
  <si>
    <t>These templates have been prepared for use by GTBs when making disclosures under subclauses 2.3.1, 2.4.20, and 2.5.1 of the Gas Transmission Information Disclosure Determination 2012.</t>
  </si>
  <si>
    <t>Disclosure Template Instructions</t>
  </si>
  <si>
    <t xml:space="preserve">1. Coversheet
2. Schedules 5a–5e
3. Schedules 6a–6b
4. Schedule 8
5. Schedule 3
6. Schedule 4
7. Schedule 2
8. Schedule 7
9. Schedules 9a and 9b
10. Schedules 10a and 10b
</t>
  </si>
  <si>
    <t>In some cases, where the information for disclosure is able to be ascertained from disclosures elsewhere in the workbook, such information is disclosed in a calculated cell.</t>
  </si>
  <si>
    <t>Data entered into this workbook may be entered only into the data entry cells.  Data entry cells are the bordered, unshaded areas (white cells) in each template.  Under no circumstances should data be entered into the workbook outside a data entry cell.</t>
  </si>
  <si>
    <t>Regulatory profit/(loss) including financial incentives and wash-ups</t>
  </si>
  <si>
    <t xml:space="preserve">WACC rate used to set regulatory price path </t>
  </si>
  <si>
    <t>Input methodology claw-back</t>
  </si>
  <si>
    <t>Other recoverable costs excluding financial incentives and wash-ups</t>
  </si>
  <si>
    <t>Intake volume (TJ)</t>
  </si>
  <si>
    <t>Intake
volume (TJ)</t>
  </si>
  <si>
    <t>I44</t>
  </si>
  <si>
    <t>Conditional formatting for cell I44</t>
  </si>
  <si>
    <t>Agrees with F24</t>
  </si>
  <si>
    <t>Interconnected system intake (TJ)</t>
  </si>
  <si>
    <t>Interconnected intake systems (name)</t>
  </si>
  <si>
    <t>Reflecting all revenue earned</t>
  </si>
  <si>
    <t>Other wash-ups</t>
  </si>
  <si>
    <t>Templates for Schedules 1–10 excluding 5f–5g</t>
  </si>
  <si>
    <t>from row 42 &amp; to S1 and S2</t>
  </si>
  <si>
    <t>from row 31</t>
  </si>
  <si>
    <t>from row 38 &amp; to S2</t>
  </si>
  <si>
    <t>from row 43 &amp; to S2</t>
  </si>
  <si>
    <t>from row 45 &amp; to S2</t>
  </si>
  <si>
    <t>from row 47 &amp; to S2</t>
  </si>
  <si>
    <t>to S3 and row 33</t>
  </si>
  <si>
    <t>to S3 and row 31</t>
  </si>
  <si>
    <t>Total column conditional formatting</t>
  </si>
  <si>
    <t>Impact of wash-up costs on ROI</t>
  </si>
  <si>
    <t>Test for cell G79 conditional formatting (line charge revenue)</t>
  </si>
  <si>
    <t>Cell L36</t>
  </si>
  <si>
    <t>Agrees with cell G79 value</t>
  </si>
  <si>
    <t>Test for cell I79 conditional formatting (expenses cash outflow)</t>
  </si>
  <si>
    <t>Cell K38</t>
  </si>
  <si>
    <t>Agrees with cell I79 value</t>
  </si>
  <si>
    <t>Cell K39</t>
  </si>
  <si>
    <t>Agrees with cell J79 value</t>
  </si>
  <si>
    <t>Test for cell K79 conditional formatting (asset  disposals)</t>
  </si>
  <si>
    <t>Cell K40</t>
  </si>
  <si>
    <t>Agrees with cell K79 value</t>
  </si>
  <si>
    <t>Test for cell L79 conditional formatting (other regulated income)</t>
  </si>
  <si>
    <t>Cell K42</t>
  </si>
  <si>
    <t>Agrees with cell L79 value</t>
  </si>
  <si>
    <t xml:space="preserve">The templates for schedules 4, 5b, 5c, 5d, 5e, 6a, 8, 9c, 9d, and 10a  may require additional rows to be inserted in tables. Column A schedule references should not be entered in additional rows, and should be deleted from additional rows that are created by copying and pasting rows that have schedule references. </t>
  </si>
  <si>
    <t>Schedules 5d and 5e may require new cost or asset category rows to be inserted in allocation change tables 5d(iii) and 5e(ii).  Accordingly, cell protection has been removed from rows 86 and 71 of the respective templates to allow blocks of rows to be copied. The four steps to add new cost category rows to table 5d(iii) are: Select Excel rows 78:86, copy, select Excel row 87, insert copied cells. Similarly, for table 5e(ii): Select Excel rows 63:71, copy, select Excel row 72, then insert copied cells.</t>
  </si>
  <si>
    <t>Schedule 2 cells G79 and I70:L79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AH9 to AH32 will change colour if the total assets at year end for each asset class does not equal the corresponding values in column G in Schedule 9a.
Schedule 9d cell I44 will change colour if the total intake volume in table 9d(iv) does not equal the total intake volume in table 9d(ii).</t>
  </si>
  <si>
    <t>Catastrophic event allowance</t>
  </si>
  <si>
    <t>Capex wash-up adjustment</t>
  </si>
  <si>
    <t>Revenue wash-up draw down amount</t>
  </si>
  <si>
    <t>Urgent project allowance</t>
  </si>
  <si>
    <t>3(iv): Merger and Acquisition Costs</t>
  </si>
  <si>
    <r>
      <t>3(</t>
    </r>
    <r>
      <rPr>
        <b/>
        <sz val="14"/>
        <rFont val="Calibri"/>
        <family val="2"/>
      </rPr>
      <t>v): Other Disclosures</t>
    </r>
  </si>
  <si>
    <t>Opening wash-up account balance</t>
  </si>
  <si>
    <t>Closing wash-up account balance</t>
  </si>
  <si>
    <t>Wash-up amount</t>
  </si>
  <si>
    <t>Adjusted line charge revenue</t>
  </si>
  <si>
    <t>from row 54</t>
  </si>
  <si>
    <t>from row 63</t>
  </si>
  <si>
    <t>Mokau compressor fuel gas costs</t>
  </si>
  <si>
    <r>
      <t>from rows 21, 5</t>
    </r>
    <r>
      <rPr>
        <sz val="10"/>
        <color theme="1"/>
        <rFont val="Calibri"/>
        <family val="2"/>
      </rPr>
      <t>9, 60, 61</t>
    </r>
  </si>
  <si>
    <r>
      <t>from rows 22, 5</t>
    </r>
    <r>
      <rPr>
        <sz val="10"/>
        <color theme="1"/>
        <rFont val="Calibri"/>
        <family val="2"/>
      </rPr>
      <t>9, 60, 61</t>
    </r>
  </si>
  <si>
    <r>
      <t>from row 5</t>
    </r>
    <r>
      <rPr>
        <sz val="10"/>
        <color theme="1"/>
        <rFont val="Calibri"/>
        <family val="2"/>
      </rPr>
      <t>7</t>
    </r>
  </si>
  <si>
    <r>
      <t xml:space="preserve">from row </t>
    </r>
    <r>
      <rPr>
        <sz val="10"/>
        <color theme="1"/>
        <rFont val="Calibri"/>
        <family val="2"/>
      </rPr>
      <t>51 mid yr IRR calcs</t>
    </r>
  </si>
  <si>
    <r>
      <t>from row 3</t>
    </r>
    <r>
      <rPr>
        <sz val="10"/>
        <color theme="1"/>
        <rFont val="Calibri"/>
        <family val="2"/>
      </rPr>
      <t>4</t>
    </r>
  </si>
  <si>
    <r>
      <t>from row 4</t>
    </r>
    <r>
      <rPr>
        <sz val="10"/>
        <color theme="1"/>
        <rFont val="Calibri"/>
        <family val="2"/>
      </rPr>
      <t>4</t>
    </r>
  </si>
  <si>
    <r>
      <t>from row 4</t>
    </r>
    <r>
      <rPr>
        <sz val="10"/>
        <color theme="1"/>
        <rFont val="Calibri"/>
        <family val="2"/>
      </rPr>
      <t>8</t>
    </r>
  </si>
  <si>
    <r>
      <t xml:space="preserve">from row </t>
    </r>
    <r>
      <rPr>
        <sz val="10"/>
        <color theme="1"/>
        <rFont val="Calibri"/>
        <family val="2"/>
      </rPr>
      <t>91 monthly IRR calc</t>
    </r>
  </si>
  <si>
    <r>
      <t xml:space="preserve">from row </t>
    </r>
    <r>
      <rPr>
        <sz val="10"/>
        <color theme="1"/>
        <rFont val="Calibri"/>
        <family val="2"/>
      </rPr>
      <t>92 less product of rows 59, 60 &amp; 61</t>
    </r>
  </si>
  <si>
    <r>
      <t xml:space="preserve">from S3 and rows 106, 116, 34 &amp; </t>
    </r>
    <r>
      <rPr>
        <sz val="10"/>
        <color theme="1"/>
        <rFont val="Calibri"/>
        <family val="2"/>
      </rPr>
      <t>42</t>
    </r>
  </si>
  <si>
    <t>from row 98 less product of rows 59, 60 &amp; 61</t>
  </si>
  <si>
    <t>CPP application recoverable costs</t>
  </si>
  <si>
    <t>This schedule provides information on the valuation of related party transactions, in accordance with clause 2.3.6 of the ID determination. 
This information is part of audited disclosure information (as defined in clause 1.4 of the ID determination), and so is subject to the assurance report required by clause 2.8.</t>
  </si>
  <si>
    <t>Asset replacement and renewal (opex)</t>
  </si>
  <si>
    <t>Asset replacement and renewal (capex)</t>
  </si>
  <si>
    <t>Total expenditure</t>
  </si>
  <si>
    <t>5b(iii): Total Opex and Capex Related Party Transactions</t>
  </si>
  <si>
    <t>Nature of opex or capex service provided</t>
  </si>
  <si>
    <t>Total value of transactions
($000)</t>
  </si>
  <si>
    <t>Total value of related party transactions</t>
  </si>
  <si>
    <t>Template Version 4.1. Prepared 21 December 2017</t>
  </si>
  <si>
    <t>The references labelled 'sch ref' in the leftmost column of each template are consistent with the row references in the Gas Transmission ID Determination 2012 (as issued on 21 December 2017). They provide a common reference between the rows in the determination and the template.  Due to page formatting, the row reference sequences contained in the determination schedules are not necessarily contiguous.</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</si>
</sst>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164" formatCode="&quot;$&quot;#,##0_);[Red]\(&quot;$&quot;#,##0\)"/>
    <numFmt numFmtId="165" formatCode="_(&quot;$&quot;* #,##0_);_(&quot;$&quot;* \(#,##0\);_(&quot;$&quot;* &quot;-&quot;_);_(@_)"/>
    <numFmt numFmtId="166" formatCode="_(&quot;$&quot;* #,##0.00_);_(&quot;$&quot;* \(#,##0.00\);_(&quot;$&quot;* &quot;-&quot;??_);_(@_)"/>
    <numFmt numFmtId="167" formatCode="_(* #,##0.00_);_(* \(#,##0.00\);_(* &quot;-&quot;??_);_(@_)"/>
    <numFmt numFmtId="168" formatCode="_(@_)"/>
    <numFmt numFmtId="169" formatCode="_([$-1409]d\ mmmm\ yyyy;_(@"/>
    <numFmt numFmtId="170" formatCode="[$-1409]d\ mmm\ yy;@"/>
    <numFmt numFmtId="171" formatCode="_(* #,##0%_);_(* \(#,##0%\);_(* &quot;–&quot;???_);_(* @_)"/>
    <numFmt numFmtId="172" formatCode="_(* #,##0.0%_);_(* \(#,##0.0%\);_(* &quot;–&quot;???_);_(* @_)"/>
    <numFmt numFmtId="173" formatCode="_(* #,##0.0_);_(* \(#,##0.0\);_(* &quot;–&quot;???_);_(* @_)"/>
    <numFmt numFmtId="174" formatCode="_(* #,##0.00_);_(* \(#,##0.00\);_(* &quot;–&quot;???_);_(* @_)"/>
    <numFmt numFmtId="175" formatCode="_(* @_)"/>
    <numFmt numFmtId="176" formatCode="#,##0;\(#,##0\);\-"/>
    <numFmt numFmtId="177" formatCode=";;;"/>
    <numFmt numFmtId="178" formatCode="d\ mmmm\ yyyy"/>
    <numFmt numFmtId="179" formatCode="\(#,##0\);\(#,##0\);\-"/>
    <numFmt numFmtId="180" formatCode="#,##0.00;\(#,##0.00\);\-"/>
    <numFmt numFmtId="181" formatCode="d\ mmm\ yy"/>
    <numFmt numFmtId="182" formatCode="#,##0%;\(#,##0%\);\-"/>
    <numFmt numFmtId="183" formatCode="0.00%;\-0.00%;\-"/>
    <numFmt numFmtId="184" formatCode="#,##0\ ;\(#,##0\);\-"/>
    <numFmt numFmtId="185" formatCode="#,##0.00%\ ;\(#,##0.00%\);\-"/>
    <numFmt numFmtId="186" formatCode="#,##0.0000\ ;\(#,##0.0000\);\-"/>
    <numFmt numFmtId="187" formatCode="#,##0.00\ ;\(#,##0.00\);\-"/>
    <numFmt numFmtId="188" formatCode="#,##0%\ ;\(#,##0%\);\-"/>
    <numFmt numFmtId="189" formatCode="0%\ ;\-0%;\-"/>
    <numFmt numFmtId="190" formatCode="&quot;$&quot;#,##0\ ;\(&quot;$&quot;#,##0\);\-"/>
    <numFmt numFmtId="191" formatCode="#,##0.0\ ;\(#,##0.0\);\-"/>
    <numFmt numFmtId="192" formatCode="0%;\-0%;\-"/>
    <numFmt numFmtId="193" formatCode="_(\ #,##0_);_ \(#,##0\);_(\ &quot;–&quot;??_);_(\ @_)"/>
    <numFmt numFmtId="194" formatCode="_(\ #,##0.00_);\ \(#,##0.00\);_(\ &quot;–&quot;??_);_(\ @_)"/>
    <numFmt numFmtId="195" formatCode="_(\ &quot;$&quot;#,##0_);\ \(&quot;$&quot;#,##0\);_(\ &quot;–&quot;??_);_(\ @_)"/>
    <numFmt numFmtId="196" formatCode="_(\ #,##0.0_);\ \(#,##0.0\);_(\ &quot;–&quot;??_);_(\ @_)"/>
    <numFmt numFmtId="197" formatCode="[$-1409]d\ mmm\ yy"/>
    <numFmt numFmtId="198" formatCode="[$-1409]d\ mmmm\ yyyy"/>
    <numFmt numFmtId="199" formatCode="[$-1409]d/m/yyyy"/>
    <numFmt numFmtId="200" formatCode="_(\ #,##0.00%_);\ _(\–#,##0.00%_);_(\ &quot;–&quot;??_);_(\ @_)"/>
    <numFmt numFmtId="201" formatCode="_(\ #,##0%_);_(\-#,##0%\);_(\ &quot;–&quot;??_);_(\ @_)"/>
    <numFmt numFmtId="202" formatCode="_(* #,##0.00%_);_(* \(#,##0.00%\);_(* &quot;–&quot;???_);_(* @_)"/>
    <numFmt numFmtId="203" formatCode="_(* #,##0.0000_);_(* \(#,##0.0000\);_(* &quot;–&quot;??_);_(* @_)"/>
    <numFmt numFmtId="204" formatCode="[$-C09]d\ mmmm\ yyyy;@"/>
  </numFmts>
  <fonts count="77" x14ac:knownFonts="1">
    <font>
      <sz val="10"/>
      <color theme="1"/>
      <name val="Calibri"/>
      <family val="2"/>
    </font>
    <font>
      <b/>
      <sz val="10"/>
      <name val="Calibri"/>
      <family val="2"/>
    </font>
    <font>
      <i/>
      <sz val="10"/>
      <name val="Calibri"/>
      <family val="2"/>
    </font>
    <font>
      <sz val="10"/>
      <name val="Calibri"/>
      <family val="2"/>
    </font>
    <font>
      <i/>
      <sz val="8"/>
      <name val="Calibri"/>
      <family val="2"/>
    </font>
    <font>
      <sz val="10"/>
      <color indexed="8"/>
      <name val="Calibri"/>
      <family val="2"/>
    </font>
    <font>
      <sz val="10"/>
      <color indexed="8"/>
      <name val="Arial"/>
      <family val="1"/>
    </font>
    <font>
      <sz val="10"/>
      <color indexed="30"/>
      <name val="Calibri"/>
      <family val="4"/>
    </font>
    <font>
      <b/>
      <sz val="10"/>
      <color indexed="8"/>
      <name val="Calibri"/>
      <family val="2"/>
    </font>
    <font>
      <b/>
      <sz val="14"/>
      <name val="Calibri"/>
      <family val="2"/>
    </font>
    <font>
      <i/>
      <sz val="12"/>
      <name val="Calibri"/>
      <family val="2"/>
    </font>
    <font>
      <b/>
      <sz val="16"/>
      <name val="Calibri"/>
      <family val="2"/>
    </font>
    <font>
      <b/>
      <sz val="12"/>
      <name val="Calibri"/>
      <family val="2"/>
    </font>
    <font>
      <sz val="10"/>
      <color indexed="8"/>
      <name val="Calibri"/>
      <family val="4"/>
    </font>
    <font>
      <vertAlign val="superscript"/>
      <sz val="10"/>
      <color indexed="8"/>
      <name val="Calibri"/>
      <family val="2"/>
    </font>
    <font>
      <vertAlign val="subscript"/>
      <sz val="10"/>
      <color indexed="8"/>
      <name val="Calibri"/>
      <family val="2"/>
    </font>
    <font>
      <sz val="10"/>
      <color theme="1"/>
      <name val="Calibri"/>
      <family val="2"/>
    </font>
    <font>
      <b/>
      <sz val="13"/>
      <color theme="4"/>
      <name val="Calibri"/>
      <family val="2"/>
    </font>
    <font>
      <sz val="10"/>
      <color rgb="FF0070C0"/>
      <name val="Calibri"/>
      <family val="2"/>
    </font>
    <font>
      <i/>
      <sz val="10"/>
      <color theme="1"/>
      <name val="Calibri"/>
      <family val="2"/>
    </font>
    <font>
      <sz val="14"/>
      <color theme="1"/>
      <name val="Calibri"/>
      <family val="2"/>
    </font>
    <font>
      <sz val="10"/>
      <color theme="8"/>
      <name val="Calibri"/>
      <family val="2"/>
    </font>
    <font>
      <sz val="10"/>
      <color theme="1"/>
      <name val="Arial"/>
      <family val="4"/>
      <scheme val="minor"/>
    </font>
    <font>
      <b/>
      <sz val="10"/>
      <color theme="1"/>
      <name val="Calibri"/>
      <family val="2"/>
    </font>
    <font>
      <b/>
      <sz val="12"/>
      <color theme="1"/>
      <name val="Calibri"/>
      <family val="2"/>
    </font>
    <font>
      <b/>
      <sz val="12"/>
      <color theme="1"/>
      <name val="Arial"/>
      <family val="1"/>
      <scheme val="major"/>
    </font>
    <font>
      <b/>
      <sz val="12"/>
      <color theme="1"/>
      <name val="Calibri"/>
      <family val="1"/>
    </font>
    <font>
      <b/>
      <sz val="11"/>
      <color theme="1"/>
      <name val="Calibri"/>
      <family val="2"/>
    </font>
    <font>
      <b/>
      <sz val="10"/>
      <color theme="1"/>
      <name val="Arial"/>
      <family val="1"/>
      <scheme val="major"/>
    </font>
    <font>
      <sz val="10"/>
      <color theme="1"/>
      <name val="Arial"/>
      <family val="1"/>
      <scheme val="major"/>
    </font>
    <font>
      <b/>
      <sz val="10"/>
      <name val="Arial"/>
      <family val="2"/>
      <scheme val="minor"/>
    </font>
    <font>
      <sz val="10"/>
      <name val="Arial"/>
      <family val="2"/>
      <scheme val="minor"/>
    </font>
    <font>
      <u/>
      <sz val="10"/>
      <color theme="4"/>
      <name val="Calibri"/>
      <family val="2"/>
    </font>
    <font>
      <b/>
      <sz val="18"/>
      <color theme="1"/>
      <name val="Calibri"/>
      <family val="2"/>
    </font>
    <font>
      <i/>
      <sz val="10"/>
      <name val="Arial"/>
      <family val="2"/>
      <scheme val="minor"/>
    </font>
    <font>
      <b/>
      <sz val="16"/>
      <color theme="1"/>
      <name val="Calibri"/>
      <family val="2"/>
    </font>
    <font>
      <u/>
      <sz val="10"/>
      <color theme="1"/>
      <name val="Calibri"/>
      <family val="2"/>
    </font>
    <font>
      <b/>
      <i/>
      <sz val="12"/>
      <color theme="1"/>
      <name val="Calibri"/>
      <family val="2"/>
    </font>
    <font>
      <b/>
      <sz val="18"/>
      <color theme="3"/>
      <name val="Arial"/>
      <family val="2"/>
      <scheme val="maj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1"/>
      <color theme="1"/>
      <name val="Arial"/>
      <family val="2"/>
      <scheme val="minor"/>
    </font>
    <font>
      <sz val="10"/>
      <color rgb="FFFF0000"/>
      <name val="Calibri"/>
      <family val="2"/>
    </font>
    <font>
      <sz val="10"/>
      <color rgb="FF0070C0"/>
      <name val="Arial"/>
      <family val="2"/>
      <scheme val="minor"/>
    </font>
    <font>
      <b/>
      <sz val="14"/>
      <name val="Arial"/>
      <family val="2"/>
      <scheme val="minor"/>
    </font>
    <font>
      <b/>
      <sz val="12"/>
      <name val="Arial"/>
      <family val="2"/>
      <scheme val="minor"/>
    </font>
    <font>
      <b/>
      <sz val="14"/>
      <color theme="1"/>
      <name val="Calibri"/>
      <family val="2"/>
    </font>
    <font>
      <b/>
      <u/>
      <sz val="10"/>
      <color theme="1"/>
      <name val="Calibri"/>
      <family val="2"/>
    </font>
    <font>
      <b/>
      <sz val="10"/>
      <color rgb="FFFF0000"/>
      <name val="Calibri"/>
      <family val="2"/>
    </font>
    <font>
      <sz val="10"/>
      <color indexed="8"/>
      <name val="Calibri"/>
      <family val="1"/>
    </font>
    <font>
      <b/>
      <sz val="13"/>
      <color theme="4"/>
      <name val="Arial"/>
      <family val="2"/>
      <scheme val="minor"/>
    </font>
    <font>
      <i/>
      <sz val="8"/>
      <name val="Arial"/>
      <family val="2"/>
      <scheme val="minor"/>
    </font>
    <font>
      <b/>
      <sz val="16"/>
      <name val="Arial"/>
      <family val="4"/>
      <scheme val="minor"/>
    </font>
    <font>
      <i/>
      <sz val="12"/>
      <name val="Arial"/>
      <family val="4"/>
      <scheme val="minor"/>
    </font>
    <font>
      <sz val="10"/>
      <name val="Arial"/>
      <family val="4"/>
      <scheme val="minor"/>
    </font>
    <font>
      <b/>
      <sz val="10"/>
      <color theme="1"/>
      <name val="Arial"/>
      <family val="4"/>
      <scheme val="minor"/>
    </font>
    <font>
      <u/>
      <sz val="10"/>
      <color theme="10"/>
      <name val="Arial"/>
      <family val="4"/>
      <scheme val="minor"/>
    </font>
    <font>
      <sz val="10"/>
      <color theme="8"/>
      <name val="Arial"/>
      <family val="4"/>
      <scheme val="minor"/>
    </font>
    <font>
      <sz val="10"/>
      <color theme="4" tint="0.39994506668294322"/>
      <name val="Arial"/>
      <family val="2"/>
      <scheme val="minor"/>
    </font>
    <font>
      <b/>
      <sz val="13"/>
      <color theme="4"/>
      <name val="Arial"/>
      <family val="4"/>
      <scheme val="minor"/>
    </font>
    <font>
      <i/>
      <sz val="10"/>
      <color theme="1"/>
      <name val="Arial"/>
      <family val="4"/>
      <scheme val="minor"/>
    </font>
    <font>
      <b/>
      <sz val="11"/>
      <color theme="1"/>
      <name val="Calibri"/>
      <family val="1"/>
    </font>
    <font>
      <b/>
      <sz val="10"/>
      <color theme="1"/>
      <name val="Calibri"/>
      <family val="1"/>
    </font>
    <font>
      <sz val="10"/>
      <color theme="1"/>
      <name val="Calibri"/>
      <family val="1"/>
    </font>
    <font>
      <sz val="14"/>
      <color theme="1"/>
      <name val="Calibri"/>
      <family val="1"/>
    </font>
    <font>
      <sz val="8"/>
      <color theme="1"/>
      <name val="Calibri"/>
      <family val="1"/>
    </font>
    <font>
      <b/>
      <strike/>
      <sz val="10"/>
      <color rgb="FFFF0000"/>
      <name val="Calibri"/>
      <family val="2"/>
    </font>
    <font>
      <strike/>
      <sz val="10"/>
      <color rgb="FFFF0000"/>
      <name val="Calibri"/>
      <family val="2"/>
    </font>
  </fonts>
  <fills count="40">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3"/>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theme="5"/>
      </left>
      <right style="thin">
        <color theme="5"/>
      </right>
      <top style="thin">
        <color theme="5"/>
      </top>
      <bottom style="thin">
        <color indexed="64"/>
      </bottom>
      <diagonal/>
    </border>
    <border>
      <left style="thin">
        <color theme="5"/>
      </left>
      <right style="thin">
        <color theme="5"/>
      </right>
      <top style="thin">
        <color theme="5"/>
      </top>
      <bottom style="medium">
        <color indexed="64"/>
      </bottom>
      <diagonal/>
    </border>
    <border>
      <left/>
      <right style="thin">
        <color theme="5"/>
      </right>
      <top style="thin">
        <color theme="5"/>
      </top>
      <bottom style="thin">
        <color theme="5"/>
      </bottom>
      <diagonal/>
    </border>
    <border>
      <left/>
      <right/>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5"/>
      </left>
      <right style="thin">
        <color theme="5"/>
      </right>
      <top style="thin">
        <color theme="5"/>
      </top>
      <bottom/>
      <diagonal/>
    </border>
    <border>
      <left/>
      <right style="medium">
        <color theme="5"/>
      </right>
      <top style="medium">
        <color theme="5"/>
      </top>
      <bottom style="medium">
        <color theme="5"/>
      </bottom>
      <diagonal/>
    </border>
    <border>
      <left style="thin">
        <color indexed="64"/>
      </left>
      <right style="thin">
        <color indexed="64"/>
      </right>
      <top style="thin">
        <color indexed="64"/>
      </top>
      <bottom/>
      <diagonal/>
    </border>
    <border>
      <left/>
      <right style="thin">
        <color theme="5"/>
      </right>
      <top/>
      <bottom style="thin">
        <color theme="5"/>
      </bottom>
      <diagonal/>
    </border>
    <border>
      <left style="thin">
        <color auto="1"/>
      </left>
      <right/>
      <top/>
      <bottom/>
      <diagonal/>
    </border>
    <border>
      <left style="thin">
        <color auto="1"/>
      </left>
      <right style="thin">
        <color indexed="64"/>
      </right>
      <top/>
      <bottom/>
      <diagonal/>
    </border>
    <border>
      <left style="thin">
        <color indexed="64"/>
      </left>
      <right style="thin">
        <color theme="5"/>
      </right>
      <top style="thin">
        <color indexed="64"/>
      </top>
      <bottom style="thin">
        <color theme="5"/>
      </bottom>
      <diagonal/>
    </border>
    <border>
      <left style="thin">
        <color theme="5"/>
      </left>
      <right style="thin">
        <color indexed="64"/>
      </right>
      <top style="thin">
        <color theme="5"/>
      </top>
      <bottom style="thin">
        <color theme="5"/>
      </bottom>
      <diagonal/>
    </border>
  </borders>
  <cellStyleXfs count="270">
    <xf numFmtId="0" fontId="0" fillId="0" borderId="0">
      <alignment horizontal="left"/>
    </xf>
    <xf numFmtId="176" fontId="6" fillId="0" borderId="0" applyFont="0" applyFill="0" applyBorder="0" applyProtection="0">
      <alignment horizontal="right"/>
      <protection locked="0"/>
    </xf>
    <xf numFmtId="173" fontId="16" fillId="3" borderId="21">
      <protection locked="0"/>
    </xf>
    <xf numFmtId="174" fontId="18" fillId="0" borderId="0" applyFill="0" applyBorder="0" applyAlignment="0" applyProtection="0">
      <protection locked="0"/>
    </xf>
    <xf numFmtId="179" fontId="3" fillId="4" borderId="0" applyBorder="0" applyAlignment="0" applyProtection="0"/>
    <xf numFmtId="180" fontId="3" fillId="4" borderId="0" applyFont="0" applyBorder="0" applyProtection="0">
      <alignment horizontal="right"/>
    </xf>
    <xf numFmtId="0" fontId="2" fillId="4" borderId="0" applyBorder="0"/>
    <xf numFmtId="0" fontId="19" fillId="5" borderId="0" applyFill="0">
      <alignment horizontal="left" wrapText="1"/>
    </xf>
    <xf numFmtId="0" fontId="20" fillId="6" borderId="0" applyFill="0">
      <alignment horizontal="right"/>
    </xf>
    <xf numFmtId="0" fontId="17" fillId="7" borderId="1">
      <alignment horizontal="center"/>
    </xf>
    <xf numFmtId="169" fontId="18" fillId="3" borderId="21" applyFill="0" applyProtection="0">
      <alignment horizontal="right"/>
      <protection locked="0"/>
    </xf>
    <xf numFmtId="0" fontId="18" fillId="3" borderId="22" applyFill="0" applyProtection="0">
      <alignment horizontal="right"/>
    </xf>
    <xf numFmtId="0" fontId="21" fillId="3" borderId="21" applyFill="0" applyProtection="0">
      <alignment horizontal="right"/>
      <protection locked="0"/>
    </xf>
    <xf numFmtId="0" fontId="21" fillId="3" borderId="21" applyNumberFormat="0">
      <protection locked="0"/>
    </xf>
    <xf numFmtId="0" fontId="16" fillId="5" borderId="0"/>
    <xf numFmtId="0" fontId="2" fillId="4" borderId="0">
      <alignment horizontal="right"/>
    </xf>
    <xf numFmtId="0" fontId="22" fillId="5" borderId="0"/>
    <xf numFmtId="169" fontId="6" fillId="0" borderId="0" applyFont="0" applyFill="0" applyBorder="0" applyProtection="0">
      <protection locked="0"/>
    </xf>
    <xf numFmtId="170" fontId="16" fillId="0" borderId="0" applyFill="0" applyBorder="0" applyAlignment="0" applyProtection="0">
      <alignment wrapText="1"/>
    </xf>
    <xf numFmtId="170" fontId="23" fillId="5" borderId="0" applyFill="0">
      <alignment horizontal="center"/>
    </xf>
    <xf numFmtId="178" fontId="17" fillId="7" borderId="1">
      <alignment horizontal="center" vertical="center"/>
    </xf>
    <xf numFmtId="0" fontId="17" fillId="0" borderId="21" applyFill="0">
      <alignment horizontal="center"/>
    </xf>
    <xf numFmtId="169" fontId="17" fillId="0" borderId="21" applyFill="0">
      <alignment horizontal="center" vertical="center"/>
    </xf>
    <xf numFmtId="49" fontId="19" fillId="0" borderId="0" applyFill="0" applyProtection="0">
      <alignment horizontal="left" indent="1"/>
    </xf>
    <xf numFmtId="0" fontId="19" fillId="5" borderId="0" applyFill="0">
      <alignment horizontal="right"/>
    </xf>
    <xf numFmtId="0" fontId="11" fillId="7" borderId="3" applyBorder="0"/>
    <xf numFmtId="0" fontId="10" fillId="7" borderId="0" applyNumberFormat="0" applyBorder="0">
      <alignment horizontal="right"/>
    </xf>
    <xf numFmtId="0" fontId="3" fillId="7" borderId="0" applyBorder="0">
      <alignment vertical="top" wrapText="1"/>
    </xf>
    <xf numFmtId="0" fontId="2" fillId="7" borderId="0" applyAlignment="0">
      <alignment horizontal="center"/>
    </xf>
    <xf numFmtId="0" fontId="24" fillId="0" borderId="0" applyNumberFormat="0" applyFill="0" applyAlignment="0"/>
    <xf numFmtId="0" fontId="25" fillId="0" borderId="0" applyNumberFormat="0" applyFill="0" applyAlignment="0"/>
    <xf numFmtId="0" fontId="26" fillId="0" borderId="0" applyNumberFormat="0" applyFill="0" applyAlignment="0" applyProtection="0"/>
    <xf numFmtId="0" fontId="25" fillId="0" borderId="0" applyNumberFormat="0" applyFill="0" applyAlignment="0" applyProtection="0"/>
    <xf numFmtId="0" fontId="27" fillId="0" borderId="0" applyNumberFormat="0" applyFill="0" applyAlignment="0"/>
    <xf numFmtId="0" fontId="23" fillId="2" borderId="0" applyFill="0" applyBorder="0">
      <alignment horizontal="left"/>
    </xf>
    <xf numFmtId="49" fontId="28" fillId="2" borderId="0" applyFill="0" applyBorder="0">
      <alignment horizontal="left"/>
    </xf>
    <xf numFmtId="0" fontId="23" fillId="5" borderId="0" applyFill="0">
      <alignment horizontal="center"/>
    </xf>
    <xf numFmtId="0" fontId="16" fillId="2" borderId="0" applyFill="0" applyBorder="0"/>
    <xf numFmtId="0" fontId="29" fillId="2" borderId="0" applyFill="0" applyBorder="0">
      <alignment wrapText="1"/>
    </xf>
    <xf numFmtId="0" fontId="9" fillId="4" borderId="0" applyBorder="0">
      <alignment horizontal="left"/>
    </xf>
    <xf numFmtId="0" fontId="12" fillId="4" borderId="0" applyBorder="0"/>
    <xf numFmtId="0" fontId="1" fillId="4" borderId="0" applyBorder="0">
      <alignment horizontal="left"/>
    </xf>
    <xf numFmtId="0" fontId="1" fillId="4" borderId="0" applyBorder="0">
      <alignment horizontal="center" vertical="center" wrapText="1"/>
    </xf>
    <xf numFmtId="0" fontId="16" fillId="5" borderId="22" applyNumberFormat="0" applyFill="0">
      <alignment horizontal="left"/>
    </xf>
    <xf numFmtId="0" fontId="31" fillId="4" borderId="4" applyNumberFormat="0" applyFont="0" applyAlignment="0"/>
    <xf numFmtId="0" fontId="3" fillId="4" borderId="4" applyNumberFormat="0" applyFont="0" applyAlignment="0"/>
    <xf numFmtId="0" fontId="32" fillId="0" borderId="0" applyNumberFormat="0" applyFill="0" applyBorder="0" applyAlignment="0" applyProtection="0">
      <alignment vertical="top"/>
      <protection locked="0"/>
    </xf>
    <xf numFmtId="0" fontId="19" fillId="5" borderId="0" applyFill="0">
      <alignment horizontal="left" wrapText="1"/>
    </xf>
    <xf numFmtId="0" fontId="23" fillId="0" borderId="0" applyFill="0" applyBorder="0">
      <alignment horizontal="center" wrapText="1"/>
    </xf>
    <xf numFmtId="49" fontId="22" fillId="0" borderId="0" applyFill="0" applyBorder="0">
      <alignment horizontal="left" indent="1"/>
    </xf>
    <xf numFmtId="49" fontId="16" fillId="0" borderId="0" applyFill="0" applyBorder="0">
      <alignment horizontal="center" vertical="center" wrapText="1"/>
    </xf>
    <xf numFmtId="0" fontId="23" fillId="5" borderId="0" applyFill="0">
      <alignment horizontal="center" vertical="center" wrapText="1"/>
    </xf>
    <xf numFmtId="0" fontId="16" fillId="5" borderId="21" applyNumberFormat="0">
      <alignment horizontal="left"/>
    </xf>
    <xf numFmtId="0" fontId="33" fillId="0" borderId="0" applyFill="0" applyProtection="0">
      <alignment horizontal="center"/>
    </xf>
    <xf numFmtId="0" fontId="22" fillId="0" borderId="0">
      <alignment horizontal="right"/>
    </xf>
    <xf numFmtId="171" fontId="16" fillId="0" borderId="0" applyFill="0" applyBorder="0" applyAlignment="0" applyProtection="0">
      <protection locked="0"/>
    </xf>
    <xf numFmtId="172" fontId="16" fillId="0" borderId="0" applyFill="0" applyBorder="0" applyAlignment="0" applyProtection="0">
      <protection locked="0"/>
    </xf>
    <xf numFmtId="0" fontId="34" fillId="4" borderId="0" applyNumberFormat="0" applyBorder="0" applyProtection="0">
      <alignment horizontal="right"/>
    </xf>
    <xf numFmtId="0" fontId="19" fillId="5" borderId="5" applyFill="0" applyBorder="0" applyProtection="0">
      <alignment horizontal="right"/>
    </xf>
    <xf numFmtId="0" fontId="35" fillId="0" borderId="0" applyFill="0" applyProtection="0">
      <alignment horizontal="center"/>
    </xf>
    <xf numFmtId="0" fontId="24" fillId="0" borderId="0" applyFill="0" applyProtection="0">
      <alignment horizontal="center" vertical="center"/>
    </xf>
    <xf numFmtId="49" fontId="16" fillId="5" borderId="1" applyFill="0">
      <alignment horizontal="center" vertical="center" wrapText="1"/>
    </xf>
    <xf numFmtId="0" fontId="1" fillId="4" borderId="1" applyAlignment="0">
      <alignment horizontal="center" vertical="center" wrapText="1"/>
    </xf>
    <xf numFmtId="168" fontId="16" fillId="0" borderId="0" applyFill="0" applyBorder="0" applyAlignment="0" applyProtection="0">
      <alignment horizontal="left"/>
      <protection locked="0"/>
    </xf>
    <xf numFmtId="0" fontId="3" fillId="4" borderId="0" applyBorder="0">
      <alignment horizontal="left"/>
    </xf>
    <xf numFmtId="0" fontId="19" fillId="0" borderId="0" applyFill="0"/>
    <xf numFmtId="175" fontId="16" fillId="0" borderId="0" applyFill="0" applyBorder="0">
      <alignment horizontal="left"/>
      <protection locked="0"/>
    </xf>
    <xf numFmtId="168" fontId="36" fillId="5" borderId="0" applyFill="0"/>
    <xf numFmtId="0" fontId="16" fillId="6" borderId="0"/>
    <xf numFmtId="0" fontId="29" fillId="6" borderId="0"/>
    <xf numFmtId="0" fontId="38" fillId="0" borderId="0" applyNumberFormat="0" applyFill="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0" applyNumberFormat="0" applyBorder="0" applyAlignment="0" applyProtection="0"/>
    <xf numFmtId="0" fontId="42" fillId="11" borderId="29" applyNumberFormat="0" applyAlignment="0" applyProtection="0"/>
    <xf numFmtId="0" fontId="43" fillId="12" borderId="30" applyNumberFormat="0" applyAlignment="0" applyProtection="0"/>
    <xf numFmtId="0" fontId="44" fillId="12" borderId="29" applyNumberFormat="0" applyAlignment="0" applyProtection="0"/>
    <xf numFmtId="0" fontId="45" fillId="0" borderId="31" applyNumberFormat="0" applyFill="0" applyAlignment="0" applyProtection="0"/>
    <xf numFmtId="0" fontId="46" fillId="13" borderId="32" applyNumberFormat="0" applyAlignment="0" applyProtection="0"/>
    <xf numFmtId="0" fontId="47" fillId="0" borderId="0" applyNumberFormat="0" applyFill="0" applyBorder="0" applyAlignment="0" applyProtection="0"/>
    <xf numFmtId="0" fontId="16" fillId="14" borderId="33" applyNumberFormat="0" applyFont="0" applyAlignment="0" applyProtection="0"/>
    <xf numFmtId="0" fontId="48" fillId="0" borderId="34" applyNumberFormat="0" applyFill="0" applyAlignment="0" applyProtection="0"/>
    <xf numFmtId="0" fontId="49"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49" fillId="34" borderId="0" applyNumberFormat="0" applyBorder="0" applyAlignment="0" applyProtection="0"/>
    <xf numFmtId="0" fontId="49"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49" fillId="38" borderId="0" applyNumberFormat="0" applyBorder="0" applyAlignment="0" applyProtection="0"/>
    <xf numFmtId="0" fontId="52" fillId="0" borderId="1">
      <protection locked="0"/>
    </xf>
    <xf numFmtId="0" fontId="31" fillId="4" borderId="0" applyAlignment="0"/>
    <xf numFmtId="0" fontId="5" fillId="7" borderId="0" applyFont="0" applyAlignment="0"/>
    <xf numFmtId="0" fontId="53" fillId="4" borderId="0" applyBorder="0"/>
    <xf numFmtId="0" fontId="54" fillId="4" borderId="0" applyBorder="0"/>
    <xf numFmtId="0" fontId="30" fillId="4" borderId="0" applyBorder="0">
      <alignment horizontal="left"/>
    </xf>
    <xf numFmtId="192" fontId="3" fillId="4" borderId="0" applyFont="0" applyBorder="0" applyAlignment="0" applyProtection="0"/>
    <xf numFmtId="0" fontId="34" fillId="4" borderId="9">
      <alignment horizontal="right"/>
    </xf>
    <xf numFmtId="0" fontId="31" fillId="4" borderId="0" applyBorder="0">
      <alignment horizontal="left"/>
    </xf>
    <xf numFmtId="167" fontId="16"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9" fontId="16" fillId="0" borderId="0" applyFont="0" applyFill="0" applyBorder="0" applyAlignment="0" applyProtection="0"/>
    <xf numFmtId="0" fontId="22" fillId="0" borderId="0"/>
    <xf numFmtId="193" fontId="58" fillId="0" borderId="0" applyFont="0" applyFill="0" applyBorder="0" applyAlignment="0" applyProtection="0">
      <alignment horizontal="left"/>
      <protection locked="0"/>
    </xf>
    <xf numFmtId="0" fontId="34" fillId="4" borderId="0" applyFill="0" applyBorder="0"/>
    <xf numFmtId="0" fontId="34" fillId="4" borderId="0" applyFill="0" applyBorder="0">
      <alignment wrapText="1"/>
    </xf>
    <xf numFmtId="0" fontId="59" fillId="7" borderId="1" applyFill="0">
      <alignment horizontal="center"/>
    </xf>
    <xf numFmtId="0" fontId="52" fillId="0" borderId="1" applyNumberFormat="0">
      <protection locked="0"/>
    </xf>
    <xf numFmtId="0" fontId="31" fillId="4" borderId="0"/>
    <xf numFmtId="198" fontId="6" fillId="0" borderId="0" applyFont="0" applyFill="0" applyBorder="0" applyAlignment="0" applyProtection="0">
      <protection locked="0"/>
    </xf>
    <xf numFmtId="0" fontId="60" fillId="4" borderId="0" applyNumberFormat="0" applyFill="0" applyBorder="0">
      <alignment horizontal="left"/>
    </xf>
    <xf numFmtId="0" fontId="61" fillId="7" borderId="0" applyNumberFormat="0" applyFill="0" applyBorder="0" applyAlignment="0" applyProtection="0"/>
    <xf numFmtId="0" fontId="62" fillId="7" borderId="0" applyNumberFormat="0" applyFill="0" applyBorder="0">
      <alignment horizontal="right"/>
    </xf>
    <xf numFmtId="0" fontId="63" fillId="7" borderId="0" applyFill="0" applyBorder="0">
      <alignment vertical="top" wrapText="1"/>
    </xf>
    <xf numFmtId="0" fontId="34" fillId="7" borderId="0" applyFill="0" applyAlignment="0">
      <alignment horizontal="center"/>
    </xf>
    <xf numFmtId="0" fontId="25" fillId="0" borderId="0" applyNumberFormat="0" applyFill="0" applyAlignment="0"/>
    <xf numFmtId="0" fontId="53" fillId="4" borderId="0" applyFill="0" applyBorder="0"/>
    <xf numFmtId="0" fontId="54" fillId="4" borderId="0" applyFill="0" applyBorder="0"/>
    <xf numFmtId="0" fontId="30" fillId="4" borderId="0" applyFill="0" applyBorder="0">
      <alignment horizontal="left"/>
    </xf>
    <xf numFmtId="0" fontId="30" fillId="4" borderId="0" applyFill="0" applyBorder="0">
      <alignment horizontal="center" wrapText="1"/>
    </xf>
    <xf numFmtId="0" fontId="30" fillId="4" borderId="0" applyFill="0" applyBorder="0">
      <alignment horizontal="center" wrapText="1"/>
    </xf>
    <xf numFmtId="49" fontId="64" fillId="0" borderId="0" applyFill="0" applyBorder="0">
      <alignment horizontal="center" wrapText="1"/>
    </xf>
    <xf numFmtId="201" fontId="3" fillId="4" borderId="0" applyFont="0" applyFill="0" applyBorder="0" applyAlignment="0" applyProtection="0">
      <alignment vertical="center"/>
    </xf>
    <xf numFmtId="200" fontId="6" fillId="0" borderId="0" applyFont="0" applyFill="0" applyBorder="0" applyAlignment="0" applyProtection="0">
      <protection locked="0"/>
    </xf>
    <xf numFmtId="0" fontId="34" fillId="4" borderId="0" applyNumberFormat="0" applyFill="0" applyBorder="0" applyProtection="0">
      <alignment horizontal="right"/>
    </xf>
    <xf numFmtId="0" fontId="34" fillId="4" borderId="9" applyFill="0">
      <alignment horizontal="right"/>
    </xf>
    <xf numFmtId="197" fontId="3" fillId="0" borderId="0" applyFont="0" applyFill="0" applyBorder="0" applyAlignment="0" applyProtection="0"/>
    <xf numFmtId="0" fontId="31" fillId="4" borderId="0" applyFill="0" applyBorder="0">
      <alignment horizontal="left"/>
    </xf>
    <xf numFmtId="175" fontId="6" fillId="0" borderId="0" applyFont="0" applyFill="0" applyBorder="0">
      <alignment horizontal="left"/>
      <protection locked="0"/>
    </xf>
    <xf numFmtId="194" fontId="13" fillId="7" borderId="0" applyFont="0" applyFill="0" applyBorder="0" applyAlignment="0" applyProtection="0"/>
    <xf numFmtId="196" fontId="31" fillId="4" borderId="0" applyFont="0" applyFill="0" applyBorder="0" applyAlignment="0" applyProtection="0"/>
    <xf numFmtId="195" fontId="58" fillId="0" borderId="0" applyFont="0" applyFill="0" applyBorder="0" applyAlignment="0" applyProtection="0">
      <alignment horizontal="left"/>
      <protection locked="0"/>
    </xf>
    <xf numFmtId="199" fontId="31" fillId="0" borderId="0" applyFont="0" applyFill="0" applyBorder="0" applyAlignment="0" applyProtection="0">
      <protection locked="0"/>
    </xf>
    <xf numFmtId="0" fontId="31" fillId="4" borderId="1" applyNumberFormat="0"/>
    <xf numFmtId="0" fontId="31" fillId="4" borderId="4" applyNumberFormat="0"/>
    <xf numFmtId="0" fontId="65" fillId="0" borderId="0" applyNumberFormat="0" applyFill="0" applyBorder="0" applyAlignment="0" applyProtection="0"/>
    <xf numFmtId="0" fontId="31" fillId="4" borderId="1" applyNumberFormat="0"/>
    <xf numFmtId="199" fontId="31" fillId="0" borderId="0" applyFont="0" applyFill="0" applyBorder="0" applyAlignment="0" applyProtection="0">
      <protection locked="0"/>
    </xf>
    <xf numFmtId="0" fontId="59" fillId="0" borderId="1">
      <alignment horizontal="center" vertical="center"/>
      <protection locked="0"/>
    </xf>
    <xf numFmtId="173" fontId="6" fillId="0" borderId="0" applyFont="0" applyFill="0" applyBorder="0" applyAlignment="0" applyProtection="0">
      <protection locked="0"/>
    </xf>
    <xf numFmtId="174" fontId="6" fillId="0" borderId="0" applyFont="0" applyFill="0" applyBorder="0" applyAlignment="0" applyProtection="0">
      <protection locked="0"/>
    </xf>
    <xf numFmtId="203" fontId="6" fillId="0" borderId="0" applyFont="0" applyFill="0" applyBorder="0" applyAlignment="0" applyProtection="0"/>
    <xf numFmtId="0" fontId="34" fillId="4" borderId="0" applyBorder="0"/>
    <xf numFmtId="0" fontId="59" fillId="7" borderId="1">
      <alignment horizontal="center"/>
    </xf>
    <xf numFmtId="0" fontId="18" fillId="3" borderId="22" applyFill="0">
      <alignment horizontal="right"/>
      <protection locked="0"/>
    </xf>
    <xf numFmtId="0" fontId="66" fillId="3" borderId="21" applyNumberFormat="0">
      <protection locked="0"/>
    </xf>
    <xf numFmtId="0" fontId="67" fillId="0" borderId="1" applyProtection="0"/>
    <xf numFmtId="0" fontId="34" fillId="4" borderId="0">
      <alignment horizontal="right"/>
    </xf>
    <xf numFmtId="204" fontId="22" fillId="5" borderId="0"/>
    <xf numFmtId="170" fontId="6" fillId="0" borderId="0" applyFont="0" applyFill="0" applyBorder="0" applyAlignment="0" applyProtection="0">
      <alignment wrapText="1"/>
    </xf>
    <xf numFmtId="178" fontId="59" fillId="7" borderId="1">
      <alignment horizontal="center" vertical="center"/>
    </xf>
    <xf numFmtId="0" fontId="68" fillId="0" borderId="21" applyFill="0">
      <alignment horizontal="center"/>
    </xf>
    <xf numFmtId="0" fontId="68" fillId="0" borderId="21" applyFill="0">
      <alignment horizontal="center" vertical="center"/>
      <protection locked="0"/>
    </xf>
    <xf numFmtId="49" fontId="69" fillId="0" borderId="0" applyFill="0" applyProtection="0">
      <alignment vertical="top"/>
    </xf>
    <xf numFmtId="0" fontId="61" fillId="7" borderId="3" applyBorder="0"/>
    <xf numFmtId="0" fontId="62" fillId="7" borderId="0" applyNumberFormat="0" applyBorder="0">
      <alignment horizontal="right"/>
    </xf>
    <xf numFmtId="0" fontId="63" fillId="7" borderId="0" applyBorder="0">
      <alignment vertical="top" wrapText="1"/>
    </xf>
    <xf numFmtId="0" fontId="34" fillId="7" borderId="0" applyAlignment="0">
      <alignment horizontal="center"/>
    </xf>
    <xf numFmtId="0" fontId="26" fillId="0" borderId="0" applyNumberFormat="0" applyFill="0" applyAlignment="0"/>
    <xf numFmtId="204" fontId="26" fillId="0" borderId="0" applyNumberFormat="0" applyFill="0" applyAlignment="0" applyProtection="0"/>
    <xf numFmtId="0" fontId="70" fillId="0" borderId="0" applyNumberFormat="0" applyFill="0" applyAlignment="0"/>
    <xf numFmtId="49" fontId="71" fillId="2" borderId="0" applyFill="0" applyBorder="0">
      <alignment horizontal="left"/>
    </xf>
    <xf numFmtId="49" fontId="23" fillId="2" borderId="0" applyFill="0" applyBorder="0">
      <alignment horizontal="left"/>
    </xf>
    <xf numFmtId="0" fontId="72" fillId="2" borderId="0" applyFill="0" applyBorder="0">
      <alignment wrapText="1"/>
    </xf>
    <xf numFmtId="0" fontId="30" fillId="4" borderId="0" applyBorder="0">
      <alignment horizontal="center" vertical="center" wrapText="1"/>
    </xf>
    <xf numFmtId="0" fontId="30" fillId="4" borderId="0" applyBorder="0">
      <alignment horizontal="center" wrapText="1"/>
    </xf>
    <xf numFmtId="49" fontId="73" fillId="0" borderId="0" applyFill="0" applyBorder="0">
      <alignment horizontal="right" indent="1"/>
    </xf>
    <xf numFmtId="0" fontId="64" fillId="0" borderId="0" applyFill="0" applyBorder="0">
      <alignment horizontal="centerContinuous" wrapText="1"/>
    </xf>
    <xf numFmtId="0" fontId="22" fillId="5" borderId="21" applyNumberFormat="0">
      <alignment horizontal="left"/>
    </xf>
    <xf numFmtId="204" fontId="22" fillId="0" borderId="0"/>
    <xf numFmtId="49" fontId="74" fillId="5" borderId="38">
      <alignment horizontal="right" indent="2"/>
    </xf>
    <xf numFmtId="202" fontId="6" fillId="0" borderId="0" applyFont="0" applyFill="0" applyBorder="0" applyAlignment="0" applyProtection="0">
      <protection locked="0"/>
    </xf>
    <xf numFmtId="181" fontId="3" fillId="4" borderId="0" applyFont="0" applyBorder="0" applyAlignment="0" applyProtection="0"/>
    <xf numFmtId="168" fontId="6" fillId="0" borderId="0" applyFont="0" applyFill="0" applyBorder="0" applyAlignment="0" applyProtection="0">
      <alignment horizontal="left"/>
      <protection locked="0"/>
    </xf>
    <xf numFmtId="0" fontId="31" fillId="4" borderId="0" applyBorder="0">
      <alignment horizontal="left"/>
    </xf>
    <xf numFmtId="0" fontId="72" fillId="6" borderId="0"/>
    <xf numFmtId="0" fontId="31" fillId="4" borderId="0" applyAlignment="0"/>
    <xf numFmtId="0" fontId="52" fillId="0" borderId="1" applyNumberFormat="0">
      <protection locked="0"/>
    </xf>
    <xf numFmtId="0" fontId="31" fillId="4" borderId="0"/>
    <xf numFmtId="0" fontId="5" fillId="7" borderId="0" applyFont="0" applyAlignment="0"/>
    <xf numFmtId="0" fontId="54" fillId="4" borderId="0" applyFill="0" applyBorder="0"/>
    <xf numFmtId="0" fontId="30" fillId="4" borderId="0" applyFill="0" applyBorder="0">
      <alignment horizontal="left"/>
    </xf>
    <xf numFmtId="200" fontId="6" fillId="0" borderId="0" applyFont="0" applyFill="0" applyBorder="0" applyAlignment="0" applyProtection="0">
      <protection locked="0"/>
    </xf>
    <xf numFmtId="197" fontId="3" fillId="0" borderId="0" applyFont="0" applyFill="0" applyBorder="0" applyAlignment="0" applyProtection="0"/>
    <xf numFmtId="0" fontId="31" fillId="4" borderId="0" applyFill="0" applyBorder="0">
      <alignment horizontal="left"/>
    </xf>
    <xf numFmtId="0" fontId="31" fillId="4" borderId="4" applyNumberFormat="0"/>
    <xf numFmtId="199" fontId="31" fillId="0" borderId="0" applyFont="0" applyFill="0" applyBorder="0" applyAlignment="0" applyProtection="0">
      <protection locked="0"/>
    </xf>
    <xf numFmtId="0" fontId="16" fillId="0" borderId="0">
      <alignment horizontal="left"/>
    </xf>
    <xf numFmtId="176" fontId="6" fillId="0" borderId="0" applyFont="0" applyFill="0" applyBorder="0" applyProtection="0">
      <alignment horizontal="right"/>
      <protection locked="0"/>
    </xf>
    <xf numFmtId="173" fontId="16" fillId="3" borderId="21">
      <protection locked="0"/>
    </xf>
    <xf numFmtId="174" fontId="18" fillId="0" borderId="0" applyFill="0" applyBorder="0" applyAlignment="0" applyProtection="0">
      <protection locked="0"/>
    </xf>
    <xf numFmtId="180" fontId="3" fillId="4" borderId="0" applyFont="0" applyBorder="0" applyProtection="0">
      <alignment horizontal="right"/>
    </xf>
    <xf numFmtId="0" fontId="2" fillId="4" borderId="0" applyBorder="0"/>
    <xf numFmtId="0" fontId="17" fillId="7" borderId="1">
      <alignment horizontal="center"/>
    </xf>
    <xf numFmtId="0" fontId="18" fillId="3" borderId="22" applyFill="0" applyProtection="0">
      <alignment horizontal="right"/>
    </xf>
    <xf numFmtId="0" fontId="21" fillId="3" borderId="21" applyNumberFormat="0">
      <protection locked="0"/>
    </xf>
    <xf numFmtId="0" fontId="16" fillId="5" borderId="0"/>
    <xf numFmtId="0" fontId="2" fillId="4" borderId="0">
      <alignment horizontal="right"/>
    </xf>
    <xf numFmtId="0" fontId="22" fillId="5" borderId="0"/>
    <xf numFmtId="169" fontId="6" fillId="0" borderId="0" applyFont="0" applyFill="0" applyBorder="0" applyProtection="0">
      <protection locked="0"/>
    </xf>
    <xf numFmtId="170" fontId="16" fillId="0" borderId="0" applyFill="0" applyBorder="0" applyAlignment="0" applyProtection="0">
      <alignment wrapText="1"/>
    </xf>
    <xf numFmtId="178" fontId="17" fillId="7" borderId="1">
      <alignment horizontal="center" vertical="center"/>
    </xf>
    <xf numFmtId="0" fontId="17" fillId="0" borderId="21" applyFill="0">
      <alignment horizontal="center"/>
    </xf>
    <xf numFmtId="169" fontId="17" fillId="0" borderId="21" applyFill="0">
      <alignment horizontal="center" vertical="center"/>
    </xf>
    <xf numFmtId="49" fontId="19" fillId="0" borderId="0" applyFill="0" applyProtection="0">
      <alignment horizontal="left" indent="1"/>
    </xf>
    <xf numFmtId="0" fontId="11" fillId="7" borderId="3" applyBorder="0"/>
    <xf numFmtId="0" fontId="10" fillId="7" borderId="0" applyNumberFormat="0" applyBorder="0">
      <alignment horizontal="right"/>
    </xf>
    <xf numFmtId="0" fontId="3" fillId="7" borderId="0" applyBorder="0">
      <alignment vertical="top" wrapText="1"/>
    </xf>
    <xf numFmtId="0" fontId="2" fillId="7" borderId="0" applyAlignment="0">
      <alignment horizontal="center"/>
    </xf>
    <xf numFmtId="0" fontId="24" fillId="0" borderId="0" applyNumberFormat="0" applyFill="0" applyAlignment="0"/>
    <xf numFmtId="0" fontId="27" fillId="0" borderId="0" applyNumberFormat="0" applyFill="0" applyAlignment="0"/>
    <xf numFmtId="0" fontId="23" fillId="2" borderId="0" applyFill="0" applyBorder="0">
      <alignment horizontal="left"/>
    </xf>
    <xf numFmtId="0" fontId="16" fillId="2" borderId="0" applyFill="0" applyBorder="0"/>
    <xf numFmtId="0" fontId="9" fillId="4" borderId="0" applyBorder="0">
      <alignment horizontal="left"/>
    </xf>
    <xf numFmtId="0" fontId="12" fillId="4" borderId="0" applyBorder="0"/>
    <xf numFmtId="0" fontId="1" fillId="4" borderId="0" applyBorder="0">
      <alignment horizontal="left"/>
    </xf>
    <xf numFmtId="0" fontId="1" fillId="4" borderId="0" applyBorder="0">
      <alignment horizontal="center" vertical="center" wrapText="1"/>
    </xf>
    <xf numFmtId="0" fontId="16" fillId="5" borderId="22" applyNumberFormat="0" applyFill="0">
      <alignment horizontal="left"/>
    </xf>
    <xf numFmtId="0" fontId="31" fillId="4" borderId="4" applyNumberFormat="0" applyFont="0" applyAlignment="0"/>
    <xf numFmtId="0" fontId="3" fillId="4" borderId="4" applyNumberFormat="0" applyFont="0" applyAlignment="0"/>
    <xf numFmtId="0" fontId="32" fillId="0" borderId="0" applyNumberFormat="0" applyFill="0" applyBorder="0" applyAlignment="0" applyProtection="0">
      <alignment vertical="top"/>
      <protection locked="0"/>
    </xf>
    <xf numFmtId="0" fontId="16" fillId="5" borderId="21" applyNumberFormat="0">
      <alignment horizontal="left"/>
    </xf>
    <xf numFmtId="171" fontId="16" fillId="0" borderId="0" applyFill="0" applyBorder="0" applyAlignment="0" applyProtection="0">
      <protection locked="0"/>
    </xf>
    <xf numFmtId="0" fontId="34" fillId="4" borderId="0" applyNumberFormat="0" applyBorder="0" applyProtection="0">
      <alignment horizontal="right"/>
    </xf>
    <xf numFmtId="168" fontId="16" fillId="0" borderId="0" applyFill="0" applyBorder="0" applyAlignment="0" applyProtection="0">
      <alignment horizontal="left"/>
      <protection locked="0"/>
    </xf>
    <xf numFmtId="0" fontId="3" fillId="4" borderId="0" applyBorder="0">
      <alignment horizontal="left"/>
    </xf>
    <xf numFmtId="175" fontId="16" fillId="0" borderId="0" applyFill="0" applyBorder="0">
      <alignment horizontal="left"/>
      <protection locked="0"/>
    </xf>
    <xf numFmtId="0" fontId="16" fillId="6" borderId="0"/>
    <xf numFmtId="0" fontId="31" fillId="4" borderId="0" applyAlignment="0"/>
    <xf numFmtId="0" fontId="54" fillId="4" borderId="0" applyBorder="0"/>
    <xf numFmtId="0" fontId="30" fillId="4" borderId="0" applyBorder="0">
      <alignment horizontal="left"/>
    </xf>
    <xf numFmtId="0" fontId="34" fillId="4" borderId="9">
      <alignment horizontal="right"/>
    </xf>
    <xf numFmtId="0" fontId="31" fillId="4" borderId="0" applyBorder="0">
      <alignment horizontal="left"/>
    </xf>
    <xf numFmtId="0" fontId="52" fillId="0" borderId="1" applyNumberFormat="0">
      <protection locked="0"/>
    </xf>
    <xf numFmtId="199" fontId="31" fillId="0" borderId="0" applyFont="0" applyFill="0" applyBorder="0" applyAlignment="0" applyProtection="0">
      <protection locked="0"/>
    </xf>
    <xf numFmtId="0" fontId="31" fillId="4" borderId="1" applyNumberFormat="0"/>
    <xf numFmtId="0" fontId="31" fillId="4" borderId="4" applyNumberFormat="0"/>
    <xf numFmtId="0" fontId="31" fillId="4" borderId="4" applyNumberFormat="0" applyFont="0" applyAlignment="0"/>
    <xf numFmtId="0" fontId="3" fillId="4" borderId="4" applyNumberFormat="0" applyFont="0" applyAlignment="0"/>
    <xf numFmtId="199" fontId="31" fillId="0" borderId="0" applyFont="0" applyFill="0" applyBorder="0" applyAlignment="0" applyProtection="0">
      <protection locked="0"/>
    </xf>
    <xf numFmtId="0" fontId="11" fillId="7" borderId="39" applyBorder="0"/>
    <xf numFmtId="0" fontId="19" fillId="5" borderId="40" applyFill="0" applyBorder="0" applyProtection="0">
      <alignment horizontal="right"/>
    </xf>
    <xf numFmtId="199" fontId="31" fillId="0" borderId="0" applyFont="0" applyFill="0" applyBorder="0" applyAlignment="0" applyProtection="0">
      <protection locked="0"/>
    </xf>
    <xf numFmtId="199" fontId="31" fillId="0" borderId="0" applyFont="0" applyFill="0" applyBorder="0" applyAlignment="0" applyProtection="0">
      <protection locked="0"/>
    </xf>
    <xf numFmtId="199" fontId="31" fillId="0" borderId="0" applyFont="0" applyFill="0" applyBorder="0" applyAlignment="0" applyProtection="0">
      <protection locked="0"/>
    </xf>
    <xf numFmtId="199" fontId="31" fillId="0" borderId="0" applyFont="0" applyFill="0" applyBorder="0" applyAlignment="0" applyProtection="0">
      <protection locked="0"/>
    </xf>
    <xf numFmtId="199" fontId="31" fillId="0" borderId="0" applyFont="0" applyFill="0" applyBorder="0" applyAlignment="0" applyProtection="0">
      <protection locked="0"/>
    </xf>
    <xf numFmtId="199" fontId="31" fillId="0" borderId="0" applyFont="0" applyFill="0" applyBorder="0" applyAlignment="0" applyProtection="0">
      <protection locked="0"/>
    </xf>
    <xf numFmtId="199" fontId="31" fillId="0" borderId="0" applyFont="0" applyFill="0" applyBorder="0" applyAlignment="0" applyProtection="0">
      <protection locked="0"/>
    </xf>
    <xf numFmtId="199" fontId="31" fillId="0" borderId="0" applyFont="0" applyFill="0" applyBorder="0" applyAlignment="0" applyProtection="0">
      <protection locked="0"/>
    </xf>
    <xf numFmtId="199" fontId="31" fillId="0" borderId="0" applyFont="0" applyFill="0" applyBorder="0" applyAlignment="0" applyProtection="0">
      <protection locked="0"/>
    </xf>
    <xf numFmtId="199" fontId="31" fillId="0" borderId="0" applyFont="0" applyFill="0" applyBorder="0" applyAlignment="0" applyProtection="0">
      <protection locked="0"/>
    </xf>
    <xf numFmtId="199" fontId="31" fillId="0" borderId="0" applyFont="0" applyFill="0" applyBorder="0" applyAlignment="0" applyProtection="0">
      <protection locked="0"/>
    </xf>
  </cellStyleXfs>
  <cellXfs count="718">
    <xf numFmtId="0" fontId="0" fillId="0" borderId="0" xfId="0">
      <alignment horizontal="left"/>
    </xf>
    <xf numFmtId="0" fontId="16" fillId="6" borderId="6" xfId="68" applyBorder="1"/>
    <xf numFmtId="0" fontId="16" fillId="6" borderId="7" xfId="68" applyBorder="1"/>
    <xf numFmtId="0" fontId="16" fillId="6" borderId="8" xfId="68" applyBorder="1"/>
    <xf numFmtId="0" fontId="16" fillId="6" borderId="3" xfId="68" applyBorder="1"/>
    <xf numFmtId="0" fontId="16" fillId="6" borderId="0" xfId="68" applyBorder="1"/>
    <xf numFmtId="0" fontId="20" fillId="6" borderId="0" xfId="8" applyBorder="1">
      <alignment horizontal="right"/>
    </xf>
    <xf numFmtId="0" fontId="16" fillId="6" borderId="9" xfId="68" applyBorder="1"/>
    <xf numFmtId="0" fontId="16" fillId="5" borderId="0" xfId="14" applyBorder="1"/>
    <xf numFmtId="0" fontId="16" fillId="5" borderId="9" xfId="14" applyBorder="1"/>
    <xf numFmtId="0" fontId="19" fillId="5" borderId="5" xfId="58" applyBorder="1">
      <alignment horizontal="right"/>
    </xf>
    <xf numFmtId="0" fontId="19" fillId="5" borderId="10" xfId="58" applyBorder="1">
      <alignment horizontal="right"/>
    </xf>
    <xf numFmtId="168" fontId="16" fillId="5" borderId="0" xfId="63" applyFill="1" applyBorder="1" applyAlignment="1" applyProtection="1"/>
    <xf numFmtId="0" fontId="24" fillId="5" borderId="0" xfId="29" applyFill="1" applyBorder="1"/>
    <xf numFmtId="49" fontId="19" fillId="5" borderId="0" xfId="23" applyFill="1" applyBorder="1">
      <alignment horizontal="left" indent="1"/>
    </xf>
    <xf numFmtId="0" fontId="16" fillId="5" borderId="11" xfId="14" applyBorder="1"/>
    <xf numFmtId="0" fontId="16" fillId="5" borderId="12" xfId="14" applyBorder="1"/>
    <xf numFmtId="0" fontId="19" fillId="5" borderId="0" xfId="24" applyBorder="1">
      <alignment horizontal="right"/>
    </xf>
    <xf numFmtId="0" fontId="0" fillId="0" borderId="0" xfId="0">
      <alignment horizontal="left"/>
    </xf>
    <xf numFmtId="0" fontId="19" fillId="5" borderId="5" xfId="58" applyFill="1" applyBorder="1">
      <alignment horizontal="right"/>
    </xf>
    <xf numFmtId="0" fontId="19" fillId="5" borderId="10" xfId="58" applyFill="1" applyBorder="1">
      <alignment horizontal="right"/>
    </xf>
    <xf numFmtId="0" fontId="23" fillId="5" borderId="11" xfId="34" applyFill="1" applyBorder="1">
      <alignment horizontal="left"/>
    </xf>
    <xf numFmtId="0" fontId="23" fillId="5" borderId="9" xfId="34" applyFill="1" applyBorder="1">
      <alignment horizontal="left"/>
    </xf>
    <xf numFmtId="0" fontId="24" fillId="6" borderId="0" xfId="29" applyFill="1" applyBorder="1"/>
    <xf numFmtId="0" fontId="24" fillId="6" borderId="9" xfId="29" applyFill="1" applyBorder="1"/>
    <xf numFmtId="168" fontId="36" fillId="5" borderId="0" xfId="67" applyFill="1" applyBorder="1"/>
    <xf numFmtId="0" fontId="19" fillId="5" borderId="0" xfId="65" applyFill="1" applyBorder="1"/>
    <xf numFmtId="0" fontId="23" fillId="5" borderId="0" xfId="14" applyFont="1" applyBorder="1"/>
    <xf numFmtId="0" fontId="23" fillId="5" borderId="0" xfId="36" applyFont="1" applyBorder="1">
      <alignment horizontal="center"/>
    </xf>
    <xf numFmtId="0" fontId="23" fillId="5" borderId="9" xfId="14" applyFont="1" applyBorder="1"/>
    <xf numFmtId="168" fontId="36" fillId="5" borderId="0" xfId="67" applyBorder="1"/>
    <xf numFmtId="0" fontId="19" fillId="6" borderId="0" xfId="47" applyFill="1" applyBorder="1">
      <alignment horizontal="left" wrapText="1"/>
    </xf>
    <xf numFmtId="174" fontId="18" fillId="5" borderId="0" xfId="3" applyFill="1" applyBorder="1" applyAlignment="1" applyProtection="1">
      <alignment horizontal="left"/>
    </xf>
    <xf numFmtId="0" fontId="16" fillId="6" borderId="9" xfId="68" applyBorder="1" applyAlignment="1">
      <alignment horizontal="centerContinuous"/>
    </xf>
    <xf numFmtId="0" fontId="17" fillId="6" borderId="0" xfId="21" applyFill="1" applyBorder="1">
      <alignment horizontal="center"/>
    </xf>
    <xf numFmtId="169" fontId="17" fillId="6" borderId="0" xfId="22" applyFill="1" applyBorder="1">
      <alignment horizontal="center" vertical="center"/>
    </xf>
    <xf numFmtId="0" fontId="3" fillId="5" borderId="9" xfId="14" applyFont="1" applyBorder="1"/>
    <xf numFmtId="0" fontId="2" fillId="4" borderId="0" xfId="57" applyFont="1" applyBorder="1">
      <alignment horizontal="right"/>
    </xf>
    <xf numFmtId="0" fontId="3" fillId="4" borderId="0" xfId="64" applyFont="1" applyBorder="1">
      <alignment horizontal="left"/>
    </xf>
    <xf numFmtId="0" fontId="2" fillId="4" borderId="0" xfId="15" applyBorder="1" applyAlignment="1">
      <alignment horizontal="right"/>
    </xf>
    <xf numFmtId="0" fontId="23" fillId="5" borderId="0" xfId="34" applyFill="1" applyBorder="1">
      <alignment horizontal="left"/>
    </xf>
    <xf numFmtId="0" fontId="2" fillId="4" borderId="0" xfId="64" applyFont="1" applyBorder="1">
      <alignment horizontal="left"/>
    </xf>
    <xf numFmtId="0" fontId="1" fillId="4" borderId="0" xfId="64" applyFont="1" applyBorder="1">
      <alignment horizontal="left"/>
    </xf>
    <xf numFmtId="0" fontId="4" fillId="4" borderId="0" xfId="15" applyFont="1" applyBorder="1" applyAlignment="1">
      <alignment horizontal="left" vertical="top" indent="1"/>
    </xf>
    <xf numFmtId="0" fontId="2" fillId="4" borderId="0" xfId="15" applyBorder="1" applyAlignment="1"/>
    <xf numFmtId="0" fontId="19" fillId="5" borderId="0" xfId="14" applyFont="1" applyBorder="1"/>
    <xf numFmtId="49" fontId="16" fillId="5" borderId="0" xfId="61" applyBorder="1" applyAlignment="1">
      <alignment horizontal="center"/>
    </xf>
    <xf numFmtId="0" fontId="1" fillId="4" borderId="0" xfId="41" applyFont="1" applyBorder="1">
      <alignment horizontal="left"/>
    </xf>
    <xf numFmtId="0" fontId="9" fillId="4" borderId="0" xfId="39" applyBorder="1">
      <alignment horizontal="left"/>
    </xf>
    <xf numFmtId="0" fontId="12" fillId="4" borderId="0" xfId="40" applyBorder="1"/>
    <xf numFmtId="0" fontId="23" fillId="5" borderId="0" xfId="36" applyBorder="1" applyAlignment="1">
      <alignment horizontal="center" wrapText="1"/>
    </xf>
    <xf numFmtId="0" fontId="0" fillId="5" borderId="11" xfId="0" applyFill="1" applyBorder="1">
      <alignment horizontal="left"/>
    </xf>
    <xf numFmtId="0" fontId="0" fillId="5" borderId="12" xfId="0" applyFill="1" applyBorder="1">
      <alignment horizontal="left"/>
    </xf>
    <xf numFmtId="172" fontId="16" fillId="5" borderId="0" xfId="56" applyFill="1" applyBorder="1" applyAlignment="1" applyProtection="1">
      <alignment horizontal="left"/>
    </xf>
    <xf numFmtId="0" fontId="0" fillId="0" borderId="0" xfId="0" applyFill="1">
      <alignment horizontal="left"/>
    </xf>
    <xf numFmtId="0" fontId="16" fillId="0" borderId="0" xfId="68" applyFill="1"/>
    <xf numFmtId="0" fontId="24" fillId="0" borderId="0" xfId="29" applyFill="1"/>
    <xf numFmtId="0" fontId="3" fillId="4" borderId="0" xfId="64" applyFont="1" applyBorder="1" applyAlignment="1">
      <alignment horizontal="left"/>
    </xf>
    <xf numFmtId="0" fontId="23" fillId="5" borderId="0" xfId="37" applyFont="1" applyFill="1" applyBorder="1"/>
    <xf numFmtId="0" fontId="8" fillId="2" borderId="0" xfId="16" applyFont="1" applyFill="1" applyBorder="1" applyAlignment="1" applyProtection="1">
      <alignment horizontal="left"/>
    </xf>
    <xf numFmtId="0" fontId="16" fillId="5" borderId="0" xfId="14" applyBorder="1" applyAlignment="1"/>
    <xf numFmtId="0" fontId="16" fillId="5" borderId="9" xfId="14" applyBorder="1" applyAlignment="1"/>
    <xf numFmtId="0" fontId="0" fillId="0" borderId="0" xfId="0" applyFill="1" applyAlignment="1"/>
    <xf numFmtId="0" fontId="1" fillId="4" borderId="0" xfId="41" applyBorder="1">
      <alignment horizontal="left"/>
    </xf>
    <xf numFmtId="49" fontId="10" fillId="7" borderId="0" xfId="26" applyNumberFormat="1" applyBorder="1">
      <alignment horizontal="right"/>
    </xf>
    <xf numFmtId="180" fontId="16" fillId="4" borderId="0" xfId="5" applyFont="1" applyBorder="1">
      <alignment horizontal="right"/>
    </xf>
    <xf numFmtId="0" fontId="10" fillId="7" borderId="0" xfId="26" applyBorder="1">
      <alignment horizontal="right"/>
    </xf>
    <xf numFmtId="0" fontId="11" fillId="7" borderId="0" xfId="25" applyBorder="1"/>
    <xf numFmtId="0" fontId="19" fillId="5" borderId="0" xfId="58" applyBorder="1">
      <alignment horizontal="right"/>
    </xf>
    <xf numFmtId="0" fontId="19" fillId="5" borderId="11" xfId="58" applyBorder="1">
      <alignment horizontal="right"/>
    </xf>
    <xf numFmtId="0" fontId="19" fillId="6" borderId="0" xfId="47" applyFill="1" applyBorder="1" applyAlignment="1">
      <alignment horizontal="left"/>
    </xf>
    <xf numFmtId="180" fontId="16" fillId="4" borderId="0" xfId="5" applyFont="1" applyBorder="1" applyProtection="1">
      <alignment horizontal="right"/>
    </xf>
    <xf numFmtId="0" fontId="23" fillId="5" borderId="0" xfId="14" applyFont="1" applyBorder="1" applyAlignment="1">
      <alignment horizontal="right"/>
    </xf>
    <xf numFmtId="0" fontId="3" fillId="7" borderId="0" xfId="27" applyBorder="1" applyAlignment="1">
      <alignment vertical="top"/>
    </xf>
    <xf numFmtId="0" fontId="23" fillId="5" borderId="0" xfId="51" applyBorder="1" applyAlignment="1">
      <alignment horizontal="centerContinuous" vertical="center" wrapText="1"/>
    </xf>
    <xf numFmtId="0" fontId="23" fillId="5" borderId="0" xfId="34" applyFill="1" applyBorder="1" applyAlignment="1">
      <alignment horizontal="center"/>
    </xf>
    <xf numFmtId="0" fontId="2" fillId="7" borderId="0" xfId="28" applyBorder="1" applyAlignment="1"/>
    <xf numFmtId="0" fontId="23" fillId="5" borderId="0" xfId="34" applyFill="1" applyBorder="1" applyAlignment="1"/>
    <xf numFmtId="0" fontId="23" fillId="5" borderId="9" xfId="36" applyFill="1" applyBorder="1">
      <alignment horizontal="center"/>
    </xf>
    <xf numFmtId="0" fontId="23" fillId="5" borderId="9" xfId="36" applyFill="1" applyBorder="1" applyAlignment="1"/>
    <xf numFmtId="0" fontId="2" fillId="5" borderId="5" xfId="16" applyFont="1" applyBorder="1" applyAlignment="1" applyProtection="1"/>
    <xf numFmtId="0" fontId="2" fillId="5" borderId="10" xfId="16" applyFont="1" applyBorder="1" applyAlignment="1" applyProtection="1"/>
    <xf numFmtId="0" fontId="16" fillId="6" borderId="6" xfId="69" applyFont="1" applyFill="1" applyBorder="1" applyAlignment="1" applyProtection="1"/>
    <xf numFmtId="0" fontId="16" fillId="6" borderId="7" xfId="69" applyFont="1" applyFill="1" applyBorder="1" applyAlignment="1" applyProtection="1"/>
    <xf numFmtId="0" fontId="16" fillId="6" borderId="8" xfId="69" applyFont="1" applyFill="1" applyBorder="1" applyAlignment="1" applyProtection="1"/>
    <xf numFmtId="0" fontId="16" fillId="6" borderId="3" xfId="69" applyFont="1" applyFill="1" applyBorder="1" applyAlignment="1" applyProtection="1"/>
    <xf numFmtId="0" fontId="16" fillId="6" borderId="0" xfId="69" applyFont="1" applyFill="1" applyBorder="1" applyAlignment="1" applyProtection="1"/>
    <xf numFmtId="49" fontId="10" fillId="7" borderId="0" xfId="26" applyNumberFormat="1" applyFont="1" applyBorder="1">
      <alignment horizontal="right"/>
    </xf>
    <xf numFmtId="0" fontId="16" fillId="6" borderId="9" xfId="69" applyFont="1" applyFill="1" applyBorder="1" applyAlignment="1" applyProtection="1"/>
    <xf numFmtId="0" fontId="24" fillId="6" borderId="0" xfId="30" applyFont="1" applyFill="1" applyBorder="1" applyAlignment="1" applyProtection="1"/>
    <xf numFmtId="0" fontId="19" fillId="6" borderId="0" xfId="69" applyFont="1" applyFill="1" applyBorder="1" applyAlignment="1" applyProtection="1"/>
    <xf numFmtId="0" fontId="4" fillId="6" borderId="0" xfId="69" applyFont="1" applyFill="1" applyBorder="1" applyAlignment="1" applyProtection="1">
      <alignment horizontal="center"/>
    </xf>
    <xf numFmtId="0" fontId="4" fillId="5" borderId="0" xfId="16" applyFont="1" applyBorder="1" applyAlignment="1" applyProtection="1"/>
    <xf numFmtId="0" fontId="9" fillId="4" borderId="0" xfId="39" applyFont="1" applyBorder="1">
      <alignment horizontal="left"/>
    </xf>
    <xf numFmtId="0" fontId="24" fillId="5" borderId="0" xfId="32" applyFont="1" applyFill="1" applyBorder="1" applyProtection="1"/>
    <xf numFmtId="0" fontId="16" fillId="5" borderId="9" xfId="16" applyFont="1" applyFill="1" applyBorder="1" applyProtection="1"/>
    <xf numFmtId="0" fontId="1" fillId="4" borderId="0" xfId="42" applyFont="1" applyBorder="1">
      <alignment horizontal="center" vertical="center" wrapText="1"/>
    </xf>
    <xf numFmtId="0" fontId="16" fillId="5" borderId="9" xfId="16" applyFont="1" applyFill="1" applyBorder="1" applyAlignment="1" applyProtection="1"/>
    <xf numFmtId="49" fontId="23" fillId="5" borderId="0" xfId="35" applyFont="1" applyFill="1" applyBorder="1" applyAlignment="1" applyProtection="1">
      <alignment horizontal="right"/>
    </xf>
    <xf numFmtId="49" fontId="23" fillId="5" borderId="0" xfId="35" applyFont="1" applyFill="1" applyBorder="1" applyAlignment="1" applyProtection="1">
      <alignment horizontal="left" indent="1"/>
    </xf>
    <xf numFmtId="49" fontId="23" fillId="5" borderId="0" xfId="35" applyFont="1" applyFill="1" applyBorder="1" applyAlignment="1" applyProtection="1">
      <alignment horizontal="right" indent="1"/>
    </xf>
    <xf numFmtId="0" fontId="23" fillId="5" borderId="0" xfId="16" applyFont="1" applyFill="1" applyBorder="1" applyAlignment="1" applyProtection="1">
      <alignment horizontal="left"/>
    </xf>
    <xf numFmtId="0" fontId="23" fillId="5" borderId="0" xfId="16" applyFont="1" applyFill="1" applyBorder="1" applyAlignment="1" applyProtection="1">
      <alignment horizontal="left" indent="1"/>
    </xf>
    <xf numFmtId="0" fontId="23" fillId="5" borderId="9" xfId="16" applyFont="1" applyFill="1" applyBorder="1" applyAlignment="1" applyProtection="1"/>
    <xf numFmtId="0" fontId="24" fillId="5" borderId="0" xfId="32" applyFont="1" applyFill="1" applyBorder="1" applyAlignment="1" applyProtection="1">
      <alignment horizontal="left" indent="1"/>
    </xf>
    <xf numFmtId="0" fontId="24" fillId="5" borderId="0" xfId="30" applyFont="1" applyFill="1" applyBorder="1" applyAlignment="1" applyProtection="1">
      <alignment horizontal="left" indent="1"/>
    </xf>
    <xf numFmtId="0" fontId="16" fillId="5" borderId="0" xfId="16" applyFont="1" applyFill="1" applyBorder="1" applyAlignment="1" applyProtection="1">
      <alignment horizontal="left" indent="2"/>
    </xf>
    <xf numFmtId="0" fontId="4" fillId="5" borderId="11" xfId="16" applyFont="1" applyBorder="1" applyAlignment="1" applyProtection="1"/>
    <xf numFmtId="0" fontId="16" fillId="5" borderId="11" xfId="16" applyFont="1" applyFill="1" applyBorder="1" applyProtection="1"/>
    <xf numFmtId="0" fontId="23" fillId="5" borderId="11" xfId="16" applyFont="1" applyFill="1" applyBorder="1" applyAlignment="1" applyProtection="1">
      <alignment horizontal="left" indent="1"/>
    </xf>
    <xf numFmtId="0" fontId="16" fillId="5" borderId="12" xfId="16" applyFont="1" applyFill="1" applyBorder="1" applyAlignment="1" applyProtection="1"/>
    <xf numFmtId="0" fontId="1" fillId="4" borderId="0" xfId="15" applyFont="1" applyBorder="1">
      <alignment horizontal="right"/>
    </xf>
    <xf numFmtId="0" fontId="24" fillId="5" borderId="0" xfId="33" applyFont="1" applyFill="1" applyBorder="1"/>
    <xf numFmtId="49" fontId="19" fillId="5" borderId="0" xfId="23" applyFill="1" applyBorder="1" applyAlignment="1"/>
    <xf numFmtId="0" fontId="19" fillId="5" borderId="0" xfId="65" applyFill="1" applyBorder="1" applyAlignment="1">
      <alignment horizontal="right"/>
    </xf>
    <xf numFmtId="0" fontId="3" fillId="4" borderId="0" xfId="64" applyBorder="1">
      <alignment horizontal="left"/>
    </xf>
    <xf numFmtId="0" fontId="1" fillId="4" borderId="0" xfId="42" applyFont="1" applyBorder="1" applyAlignment="1">
      <alignment horizontal="center" wrapText="1"/>
    </xf>
    <xf numFmtId="0" fontId="23" fillId="5" borderId="0" xfId="51" applyFill="1" applyBorder="1" applyAlignment="1">
      <alignment horizontal="center" wrapText="1"/>
    </xf>
    <xf numFmtId="0" fontId="5" fillId="5" borderId="0" xfId="16" applyFont="1" applyBorder="1" applyAlignment="1" applyProtection="1"/>
    <xf numFmtId="0" fontId="5" fillId="2" borderId="0" xfId="16" applyFont="1" applyFill="1" applyBorder="1" applyProtection="1"/>
    <xf numFmtId="0" fontId="5" fillId="5" borderId="9" xfId="16" applyFont="1" applyBorder="1" applyProtection="1"/>
    <xf numFmtId="49" fontId="8" fillId="5" borderId="0" xfId="16" applyNumberFormat="1" applyFont="1" applyBorder="1" applyAlignment="1" applyProtection="1">
      <alignment horizontal="left" indent="1"/>
    </xf>
    <xf numFmtId="49" fontId="13" fillId="2" borderId="0" xfId="49" applyFont="1" applyFill="1" applyBorder="1" applyProtection="1">
      <alignment horizontal="left" indent="1"/>
    </xf>
    <xf numFmtId="0" fontId="9" fillId="4" borderId="0" xfId="39" applyBorder="1" applyAlignment="1"/>
    <xf numFmtId="0" fontId="16" fillId="5" borderId="0" xfId="63" applyNumberFormat="1" applyFill="1" applyBorder="1" applyAlignment="1" applyProtection="1"/>
    <xf numFmtId="0" fontId="16" fillId="5" borderId="0" xfId="63" applyNumberFormat="1" applyFill="1" applyBorder="1" applyAlignment="1" applyProtection="1">
      <alignment horizontal="left"/>
    </xf>
    <xf numFmtId="0" fontId="23" fillId="5" borderId="0" xfId="63" applyNumberFormat="1" applyFont="1" applyFill="1" applyBorder="1" applyAlignment="1" applyProtection="1">
      <alignment horizontal="left"/>
    </xf>
    <xf numFmtId="0" fontId="16" fillId="5" borderId="0" xfId="14" applyNumberFormat="1" applyBorder="1"/>
    <xf numFmtId="0" fontId="23" fillId="5" borderId="0" xfId="34" applyNumberFormat="1" applyFill="1" applyBorder="1">
      <alignment horizontal="left"/>
    </xf>
    <xf numFmtId="0" fontId="23" fillId="5" borderId="0" xfId="14" applyNumberFormat="1" applyFont="1" applyBorder="1"/>
    <xf numFmtId="0" fontId="23" fillId="5" borderId="0" xfId="34" applyNumberFormat="1" applyFill="1" applyBorder="1" applyAlignment="1"/>
    <xf numFmtId="0" fontId="12" fillId="4" borderId="0" xfId="40" applyNumberFormat="1" applyBorder="1"/>
    <xf numFmtId="0" fontId="23" fillId="5" borderId="0" xfId="16" applyFont="1" applyFill="1" applyBorder="1" applyAlignment="1" applyProtection="1">
      <alignment horizontal="center" wrapText="1"/>
    </xf>
    <xf numFmtId="0" fontId="16" fillId="5" borderId="0" xfId="14" applyNumberFormat="1" applyFont="1" applyBorder="1"/>
    <xf numFmtId="0" fontId="11" fillId="7" borderId="3" xfId="25" applyFont="1" applyBorder="1" applyAlignment="1">
      <alignment horizontal="left" indent="1"/>
    </xf>
    <xf numFmtId="0" fontId="11" fillId="7" borderId="3" xfId="25" applyBorder="1" applyAlignment="1">
      <alignment horizontal="left" indent="1"/>
    </xf>
    <xf numFmtId="0" fontId="16" fillId="5" borderId="0" xfId="16" applyFont="1" applyFill="1" applyBorder="1" applyAlignment="1" applyProtection="1"/>
    <xf numFmtId="0" fontId="12" fillId="4" borderId="0" xfId="40" applyFont="1" applyBorder="1"/>
    <xf numFmtId="0" fontId="19" fillId="5" borderId="0" xfId="58" applyFont="1" applyBorder="1">
      <alignment horizontal="right"/>
    </xf>
    <xf numFmtId="0" fontId="1" fillId="4" borderId="0" xfId="39" applyNumberFormat="1" applyFont="1" applyBorder="1">
      <alignment horizontal="left"/>
    </xf>
    <xf numFmtId="0" fontId="23" fillId="5" borderId="0" xfId="34" applyFont="1" applyFill="1" applyBorder="1">
      <alignment horizontal="left"/>
    </xf>
    <xf numFmtId="0" fontId="16" fillId="5" borderId="0" xfId="14" applyFont="1" applyBorder="1" applyAlignment="1">
      <alignment horizontal="right"/>
    </xf>
    <xf numFmtId="170" fontId="23" fillId="5" borderId="0" xfId="19" applyFont="1" applyFill="1" applyBorder="1">
      <alignment horizontal="center"/>
    </xf>
    <xf numFmtId="0" fontId="1" fillId="4" borderId="0" xfId="40" applyNumberFormat="1" applyFont="1" applyBorder="1"/>
    <xf numFmtId="0" fontId="23" fillId="5" borderId="0" xfId="34" applyNumberFormat="1" applyFont="1" applyFill="1" applyBorder="1">
      <alignment horizontal="left"/>
    </xf>
    <xf numFmtId="0" fontId="23" fillId="5" borderId="0" xfId="36" applyFont="1" applyFill="1" applyBorder="1">
      <alignment horizontal="center"/>
    </xf>
    <xf numFmtId="0" fontId="19" fillId="5" borderId="0" xfId="24" applyNumberFormat="1" applyFont="1" applyFill="1" applyBorder="1">
      <alignment horizontal="right"/>
    </xf>
    <xf numFmtId="0" fontId="19" fillId="5" borderId="0" xfId="24" applyNumberFormat="1" applyFont="1" applyBorder="1">
      <alignment horizontal="right"/>
    </xf>
    <xf numFmtId="174" fontId="16" fillId="5" borderId="0" xfId="3" applyFont="1" applyFill="1" applyBorder="1" applyAlignment="1" applyProtection="1">
      <alignment horizontal="left"/>
    </xf>
    <xf numFmtId="0" fontId="23" fillId="5" borderId="0" xfId="51" applyFont="1" applyBorder="1" applyAlignment="1">
      <alignment horizontal="center" wrapText="1"/>
    </xf>
    <xf numFmtId="0" fontId="23" fillId="5" borderId="0" xfId="51" applyFont="1" applyBorder="1">
      <alignment horizontal="center" vertical="center" wrapText="1"/>
    </xf>
    <xf numFmtId="0" fontId="9" fillId="4" borderId="0" xfId="39" applyNumberFormat="1" applyFont="1" applyBorder="1">
      <alignment horizontal="left"/>
    </xf>
    <xf numFmtId="0" fontId="1" fillId="4" borderId="0" xfId="39" applyFont="1" applyBorder="1">
      <alignment horizontal="left"/>
    </xf>
    <xf numFmtId="0" fontId="19" fillId="5" borderId="0" xfId="14" applyFont="1" applyBorder="1" applyAlignment="1">
      <alignment horizontal="right"/>
    </xf>
    <xf numFmtId="0" fontId="16" fillId="6" borderId="0" xfId="68" applyFont="1" applyBorder="1"/>
    <xf numFmtId="0" fontId="16" fillId="6" borderId="9" xfId="68" applyFont="1" applyBorder="1"/>
    <xf numFmtId="168" fontId="16" fillId="5" borderId="0" xfId="63" applyFont="1" applyFill="1" applyBorder="1" applyAlignment="1" applyProtection="1">
      <alignment horizontal="left"/>
    </xf>
    <xf numFmtId="49" fontId="23" fillId="5" borderId="0" xfId="29" applyNumberFormat="1" applyFont="1" applyFill="1" applyBorder="1" applyAlignment="1">
      <alignment horizontal="left"/>
    </xf>
    <xf numFmtId="0" fontId="23" fillId="5" borderId="0" xfId="36" applyFont="1" applyFill="1" applyBorder="1" applyAlignment="1"/>
    <xf numFmtId="0" fontId="16" fillId="5" borderId="0" xfId="63" applyNumberFormat="1" applyFont="1" applyFill="1" applyBorder="1" applyProtection="1">
      <alignment horizontal="left"/>
    </xf>
    <xf numFmtId="0" fontId="23" fillId="5" borderId="0" xfId="48" applyFont="1" applyFill="1" applyBorder="1">
      <alignment horizontal="center" wrapText="1"/>
    </xf>
    <xf numFmtId="0" fontId="19" fillId="5" borderId="0" xfId="24" applyFont="1" applyFill="1" applyBorder="1">
      <alignment horizontal="right"/>
    </xf>
    <xf numFmtId="168" fontId="16" fillId="5" borderId="0" xfId="63" applyFont="1" applyFill="1" applyBorder="1" applyProtection="1">
      <alignment horizontal="left"/>
    </xf>
    <xf numFmtId="0" fontId="16" fillId="5" borderId="0" xfId="14" applyFont="1" applyBorder="1" applyAlignment="1">
      <alignment horizontal="left" indent="1"/>
    </xf>
    <xf numFmtId="0" fontId="23" fillId="5" borderId="11" xfId="34" applyFont="1" applyFill="1" applyBorder="1">
      <alignment horizontal="left"/>
    </xf>
    <xf numFmtId="0" fontId="16" fillId="5" borderId="11" xfId="14" applyFont="1" applyBorder="1"/>
    <xf numFmtId="0" fontId="3" fillId="4" borderId="0" xfId="64" applyNumberFormat="1" applyFont="1" applyBorder="1">
      <alignment horizontal="left"/>
    </xf>
    <xf numFmtId="0" fontId="16" fillId="5" borderId="0" xfId="37" applyFont="1" applyFill="1" applyBorder="1"/>
    <xf numFmtId="0" fontId="19" fillId="5" borderId="0" xfId="24" applyFont="1" applyBorder="1">
      <alignment horizontal="right"/>
    </xf>
    <xf numFmtId="0" fontId="23" fillId="5" borderId="0" xfId="29" applyFont="1" applyFill="1" applyBorder="1"/>
    <xf numFmtId="49" fontId="19" fillId="5" borderId="0" xfId="23" applyFont="1" applyFill="1" applyBorder="1" applyAlignment="1"/>
    <xf numFmtId="0" fontId="23" fillId="5" borderId="0" xfId="51" applyFont="1" applyFill="1" applyBorder="1" applyAlignment="1">
      <alignment horizontal="center" wrapText="1"/>
    </xf>
    <xf numFmtId="0" fontId="19" fillId="5" borderId="0" xfId="65" applyFont="1" applyFill="1" applyBorder="1"/>
    <xf numFmtId="49" fontId="19" fillId="5" borderId="0" xfId="23" applyFont="1" applyFill="1" applyBorder="1">
      <alignment horizontal="left" indent="1"/>
    </xf>
    <xf numFmtId="176" fontId="16" fillId="5" borderId="0" xfId="14" applyNumberFormat="1" applyFont="1" applyBorder="1"/>
    <xf numFmtId="0" fontId="16" fillId="5" borderId="9" xfId="14" applyFont="1" applyBorder="1"/>
    <xf numFmtId="0" fontId="1" fillId="4" borderId="0" xfId="40" applyFont="1" applyBorder="1"/>
    <xf numFmtId="0" fontId="1" fillId="4" borderId="0" xfId="42" applyFont="1" applyBorder="1" applyAlignment="1">
      <alignment horizontal="center" vertical="center" wrapText="1"/>
    </xf>
    <xf numFmtId="0" fontId="2" fillId="5" borderId="0" xfId="47" applyFont="1" applyBorder="1" applyAlignment="1">
      <alignment horizontal="center" wrapText="1"/>
    </xf>
    <xf numFmtId="0" fontId="23" fillId="5" borderId="0" xfId="34" applyFont="1" applyFill="1" applyBorder="1" applyAlignment="1">
      <alignment horizontal="right"/>
    </xf>
    <xf numFmtId="0" fontId="23" fillId="5" borderId="0" xfId="34" applyFont="1" applyFill="1" applyBorder="1" applyAlignment="1"/>
    <xf numFmtId="49" fontId="23" fillId="5" borderId="0" xfId="33" applyNumberFormat="1" applyFont="1" applyFill="1" applyBorder="1" applyAlignment="1">
      <alignment horizontal="left"/>
    </xf>
    <xf numFmtId="0" fontId="2" fillId="4" borderId="0" xfId="6" applyFont="1" applyBorder="1"/>
    <xf numFmtId="168" fontId="16" fillId="5" borderId="0" xfId="63" applyFont="1" applyFill="1" applyBorder="1" applyAlignment="1" applyProtection="1">
      <alignment horizontal="right"/>
    </xf>
    <xf numFmtId="168" fontId="23" fillId="5" borderId="0" xfId="63" applyFont="1" applyFill="1" applyBorder="1" applyAlignment="1" applyProtection="1"/>
    <xf numFmtId="0" fontId="19" fillId="5" borderId="0" xfId="34" applyFont="1" applyFill="1" applyBorder="1">
      <alignment horizontal="left"/>
    </xf>
    <xf numFmtId="176" fontId="16" fillId="4" borderId="0" xfId="5" applyNumberFormat="1" applyFont="1" applyBorder="1">
      <alignment horizontal="right"/>
    </xf>
    <xf numFmtId="0" fontId="1" fillId="4" borderId="0" xfId="15" applyFont="1" applyBorder="1" applyAlignment="1">
      <alignment horizontal="left"/>
    </xf>
    <xf numFmtId="176" fontId="16" fillId="5" borderId="0" xfId="16" applyNumberFormat="1" applyFont="1" applyFill="1" applyBorder="1" applyAlignment="1" applyProtection="1"/>
    <xf numFmtId="176" fontId="16" fillId="5" borderId="0" xfId="14" applyNumberFormat="1" applyBorder="1"/>
    <xf numFmtId="182" fontId="16" fillId="5" borderId="0" xfId="14" applyNumberFormat="1" applyBorder="1"/>
    <xf numFmtId="176" fontId="23" fillId="5" borderId="0" xfId="34" applyNumberFormat="1" applyFont="1" applyFill="1" applyBorder="1">
      <alignment horizontal="left"/>
    </xf>
    <xf numFmtId="183" fontId="16" fillId="5" borderId="21" xfId="55" applyNumberFormat="1" applyFont="1" applyFill="1" applyBorder="1" applyAlignment="1" applyProtection="1">
      <alignment horizontal="right"/>
    </xf>
    <xf numFmtId="176" fontId="18" fillId="5" borderId="0" xfId="3" applyNumberFormat="1" applyFill="1" applyBorder="1" applyAlignment="1" applyProtection="1">
      <alignment horizontal="left"/>
    </xf>
    <xf numFmtId="176" fontId="16" fillId="5" borderId="0" xfId="3" applyNumberFormat="1" applyFont="1" applyFill="1" applyBorder="1" applyAlignment="1" applyProtection="1">
      <alignment horizontal="left"/>
    </xf>
    <xf numFmtId="0" fontId="2" fillId="7" borderId="3" xfId="28" applyFont="1" applyBorder="1" applyAlignment="1">
      <alignment horizontal="left"/>
    </xf>
    <xf numFmtId="0" fontId="2" fillId="7" borderId="3" xfId="28" applyBorder="1" applyAlignment="1">
      <alignment horizontal="left"/>
    </xf>
    <xf numFmtId="0" fontId="19" fillId="6" borderId="3" xfId="65" applyFill="1" applyBorder="1" applyAlignment="1">
      <alignment horizontal="left"/>
    </xf>
    <xf numFmtId="168" fontId="16" fillId="5" borderId="0" xfId="63" applyFont="1" applyFill="1" applyBorder="1" applyAlignment="1" applyProtection="1"/>
    <xf numFmtId="0" fontId="16" fillId="5" borderId="0" xfId="63" applyNumberFormat="1" applyFont="1" applyFill="1" applyBorder="1" applyAlignment="1" applyProtection="1">
      <alignment horizontal="left"/>
    </xf>
    <xf numFmtId="180" fontId="16" fillId="5" borderId="0" xfId="14" applyNumberFormat="1" applyFont="1" applyBorder="1"/>
    <xf numFmtId="0" fontId="19" fillId="5" borderId="0" xfId="65" applyFont="1" applyFill="1" applyBorder="1" applyAlignment="1">
      <alignment horizontal="left" wrapText="1"/>
    </xf>
    <xf numFmtId="0" fontId="19" fillId="6" borderId="0" xfId="65" applyFill="1" applyBorder="1"/>
    <xf numFmtId="0" fontId="1" fillId="4" borderId="0" xfId="62" applyBorder="1" applyAlignment="1">
      <alignment horizontal="center" wrapText="1"/>
    </xf>
    <xf numFmtId="184" fontId="3" fillId="4" borderId="21" xfId="4" applyNumberFormat="1" applyFont="1" applyBorder="1" applyAlignment="1">
      <alignment horizontal="right"/>
    </xf>
    <xf numFmtId="185" fontId="16" fillId="5" borderId="21" xfId="52" applyNumberFormat="1" applyFont="1" applyBorder="1" applyAlignment="1">
      <alignment horizontal="right"/>
    </xf>
    <xf numFmtId="186" fontId="16" fillId="5" borderId="21" xfId="52" applyNumberFormat="1" applyFont="1" applyBorder="1" applyAlignment="1">
      <alignment horizontal="right"/>
    </xf>
    <xf numFmtId="184" fontId="16" fillId="4" borderId="21" xfId="5" applyNumberFormat="1" applyFont="1" applyBorder="1" applyProtection="1">
      <alignment horizontal="right"/>
    </xf>
    <xf numFmtId="184" fontId="16" fillId="4" borderId="22" xfId="5" applyNumberFormat="1" applyFont="1" applyBorder="1" applyProtection="1">
      <alignment horizontal="right"/>
    </xf>
    <xf numFmtId="184" fontId="16" fillId="4" borderId="22" xfId="5" applyNumberFormat="1" applyFont="1" applyBorder="1">
      <alignment horizontal="right"/>
    </xf>
    <xf numFmtId="184" fontId="16" fillId="4" borderId="1" xfId="5" applyNumberFormat="1" applyFont="1" applyBorder="1" applyProtection="1">
      <alignment horizontal="right"/>
    </xf>
    <xf numFmtId="185" fontId="16" fillId="4" borderId="22" xfId="5" applyNumberFormat="1" applyFont="1" applyBorder="1" applyProtection="1">
      <alignment horizontal="right"/>
    </xf>
    <xf numFmtId="189" fontId="16" fillId="4" borderId="21" xfId="5" applyNumberFormat="1" applyFont="1" applyBorder="1" applyProtection="1">
      <alignment horizontal="right"/>
    </xf>
    <xf numFmtId="184" fontId="3" fillId="4" borderId="1" xfId="45" applyNumberFormat="1" applyBorder="1" applyAlignment="1"/>
    <xf numFmtId="188" fontId="16" fillId="4" borderId="21" xfId="5" applyNumberFormat="1" applyFont="1" applyBorder="1" applyProtection="1">
      <alignment horizontal="right"/>
    </xf>
    <xf numFmtId="188" fontId="16" fillId="4" borderId="22" xfId="5" applyNumberFormat="1" applyFont="1" applyBorder="1">
      <alignment horizontal="right"/>
    </xf>
    <xf numFmtId="188" fontId="16" fillId="4" borderId="24" xfId="5" applyNumberFormat="1" applyFont="1" applyBorder="1" applyProtection="1">
      <alignment horizontal="right"/>
    </xf>
    <xf numFmtId="190" fontId="16" fillId="4" borderId="22" xfId="5" applyNumberFormat="1" applyFont="1" applyBorder="1">
      <alignment horizontal="right"/>
    </xf>
    <xf numFmtId="184" fontId="3" fillId="4" borderId="22" xfId="5" applyNumberFormat="1" applyFont="1" applyBorder="1">
      <alignment horizontal="right"/>
    </xf>
    <xf numFmtId="185" fontId="16" fillId="5" borderId="21" xfId="55" applyNumberFormat="1" applyFill="1" applyBorder="1" applyAlignment="1" applyProtection="1">
      <alignment horizontal="right"/>
    </xf>
    <xf numFmtId="184" fontId="16" fillId="4" borderId="4" xfId="44" applyNumberFormat="1" applyFont="1" applyBorder="1" applyAlignment="1">
      <alignment horizontal="right"/>
    </xf>
    <xf numFmtId="0" fontId="16" fillId="5" borderId="0" xfId="63" applyNumberFormat="1" applyFont="1" applyFill="1" applyBorder="1" applyAlignment="1" applyProtection="1"/>
    <xf numFmtId="169" fontId="18" fillId="0" borderId="21" xfId="17" applyFont="1" applyFill="1" applyBorder="1" applyProtection="1">
      <protection locked="0"/>
    </xf>
    <xf numFmtId="0" fontId="0" fillId="0" borderId="0" xfId="0" applyAlignment="1">
      <alignment horizontal="left" indent="2"/>
    </xf>
    <xf numFmtId="0" fontId="0" fillId="0" borderId="0" xfId="0" applyFont="1" applyAlignment="1">
      <alignment horizontal="left" indent="2"/>
    </xf>
    <xf numFmtId="0" fontId="23" fillId="0" borderId="0" xfId="0" applyFont="1" applyAlignment="1">
      <alignment horizontal="left" indent="2"/>
    </xf>
    <xf numFmtId="0" fontId="24" fillId="0" borderId="0" xfId="29" applyAlignment="1">
      <alignment horizontal="left" indent="2"/>
    </xf>
    <xf numFmtId="0" fontId="0" fillId="0" borderId="0" xfId="0">
      <alignment horizontal="left"/>
    </xf>
    <xf numFmtId="0" fontId="1" fillId="4" borderId="26" xfId="62" applyBorder="1" applyAlignment="1">
      <alignment horizontal="center" wrapText="1"/>
    </xf>
    <xf numFmtId="0" fontId="16" fillId="5" borderId="0" xfId="14" applyBorder="1" applyProtection="1">
      <protection locked="0"/>
    </xf>
    <xf numFmtId="0" fontId="16" fillId="5" borderId="9" xfId="14" applyBorder="1" applyProtection="1">
      <protection locked="0"/>
    </xf>
    <xf numFmtId="0" fontId="0" fillId="0" borderId="0" xfId="0" applyAlignment="1" applyProtection="1">
      <alignment horizontal="left" indent="2"/>
      <protection locked="0"/>
    </xf>
    <xf numFmtId="0" fontId="16" fillId="5" borderId="0" xfId="14" applyFont="1" applyBorder="1"/>
    <xf numFmtId="0" fontId="23" fillId="0" borderId="0" xfId="34" applyFill="1" applyAlignment="1"/>
    <xf numFmtId="0" fontId="23" fillId="0" borderId="0" xfId="34" applyFill="1" applyAlignment="1">
      <alignment horizontal="left"/>
    </xf>
    <xf numFmtId="0" fontId="3" fillId="7" borderId="14" xfId="27" applyBorder="1">
      <alignment vertical="top" wrapText="1"/>
    </xf>
    <xf numFmtId="0" fontId="1" fillId="7" borderId="4" xfId="27" applyFont="1" applyBorder="1" applyAlignment="1">
      <alignment horizontal="center" vertical="center" wrapText="1"/>
    </xf>
    <xf numFmtId="0" fontId="1" fillId="7" borderId="15" xfId="27" applyFont="1" applyBorder="1" applyAlignment="1">
      <alignment horizontal="center" vertical="center" wrapText="1"/>
    </xf>
    <xf numFmtId="184" fontId="3" fillId="7" borderId="14" xfId="27" applyNumberFormat="1" applyBorder="1">
      <alignment vertical="top" wrapText="1"/>
    </xf>
    <xf numFmtId="184" fontId="3" fillId="7" borderId="16" xfId="27" applyNumberFormat="1" applyBorder="1">
      <alignment vertical="top" wrapText="1"/>
    </xf>
    <xf numFmtId="0" fontId="3" fillId="7" borderId="17" xfId="27" applyBorder="1" applyAlignment="1">
      <alignment vertical="top"/>
    </xf>
    <xf numFmtId="0" fontId="3" fillId="7" borderId="14" xfId="27" applyBorder="1" applyAlignment="1">
      <alignment vertical="top"/>
    </xf>
    <xf numFmtId="0" fontId="3" fillId="7" borderId="16" xfId="27" applyBorder="1" applyAlignment="1">
      <alignment vertical="top"/>
    </xf>
    <xf numFmtId="0" fontId="16" fillId="5" borderId="0" xfId="14" applyBorder="1" applyProtection="1"/>
    <xf numFmtId="0" fontId="16" fillId="5" borderId="9" xfId="14" applyBorder="1" applyProtection="1"/>
    <xf numFmtId="0" fontId="0" fillId="0" borderId="0" xfId="0" applyAlignment="1" applyProtection="1">
      <alignment horizontal="left" indent="2"/>
    </xf>
    <xf numFmtId="168" fontId="36" fillId="5" borderId="0" xfId="67" applyFill="1" applyBorder="1" applyProtection="1"/>
    <xf numFmtId="0" fontId="1" fillId="4" borderId="0" xfId="41" applyBorder="1" applyProtection="1">
      <alignment horizontal="left"/>
    </xf>
    <xf numFmtId="0" fontId="3" fillId="4" borderId="0" xfId="64" applyBorder="1" applyProtection="1">
      <alignment horizontal="left"/>
    </xf>
    <xf numFmtId="0" fontId="19" fillId="5" borderId="0" xfId="14" applyFont="1" applyBorder="1" applyProtection="1">
      <protection locked="0"/>
    </xf>
    <xf numFmtId="168" fontId="36" fillId="5" borderId="0" xfId="67" applyBorder="1" applyProtection="1"/>
    <xf numFmtId="0" fontId="16" fillId="6" borderId="6" xfId="68" applyBorder="1" applyAlignment="1"/>
    <xf numFmtId="187" fontId="16" fillId="4" borderId="22" xfId="5" applyNumberFormat="1" applyFont="1" applyBorder="1" applyProtection="1">
      <alignment horizontal="right"/>
      <protection locked="0"/>
    </xf>
    <xf numFmtId="190" fontId="16" fillId="4" borderId="22" xfId="5" applyNumberFormat="1" applyFont="1" applyBorder="1" applyProtection="1">
      <alignment horizontal="right"/>
      <protection locked="0"/>
    </xf>
    <xf numFmtId="181" fontId="23" fillId="5" borderId="0" xfId="36" applyNumberFormat="1" applyFont="1" applyFill="1" applyBorder="1">
      <alignment horizontal="center"/>
    </xf>
    <xf numFmtId="0" fontId="51" fillId="0" borderId="0" xfId="0" applyFont="1" applyAlignment="1">
      <alignment horizontal="left" indent="2"/>
    </xf>
    <xf numFmtId="190" fontId="16" fillId="4" borderId="1" xfId="5" applyNumberFormat="1" applyFont="1" applyBorder="1" applyProtection="1">
      <alignment horizontal="right"/>
      <protection locked="0"/>
    </xf>
    <xf numFmtId="176" fontId="16" fillId="5" borderId="0" xfId="14" applyNumberFormat="1" applyFont="1" applyBorder="1" applyProtection="1"/>
    <xf numFmtId="177" fontId="16" fillId="5" borderId="0" xfId="14" applyNumberFormat="1" applyFont="1" applyBorder="1" applyProtection="1"/>
    <xf numFmtId="175" fontId="16" fillId="5" borderId="0" xfId="66" applyFont="1" applyFill="1" applyBorder="1" applyProtection="1">
      <alignment horizontal="left"/>
    </xf>
    <xf numFmtId="175" fontId="16" fillId="5" borderId="0" xfId="66" applyFill="1" applyBorder="1" applyProtection="1">
      <alignment horizontal="left"/>
    </xf>
    <xf numFmtId="175" fontId="16" fillId="5" borderId="0" xfId="66" applyFont="1" applyFill="1" applyBorder="1" applyAlignment="1" applyProtection="1">
      <alignment horizontal="left"/>
    </xf>
    <xf numFmtId="0" fontId="19" fillId="5" borderId="0" xfId="14" applyNumberFormat="1" applyFont="1" applyBorder="1" applyAlignment="1">
      <alignment horizontal="left" wrapText="1"/>
    </xf>
    <xf numFmtId="0" fontId="23" fillId="5" borderId="0" xfId="51" applyFont="1" applyBorder="1" applyAlignment="1">
      <alignment horizontal="center" vertical="top" wrapText="1"/>
    </xf>
    <xf numFmtId="184" fontId="16" fillId="4" borderId="0" xfId="5" applyNumberFormat="1" applyFont="1" applyBorder="1" applyProtection="1">
      <alignment horizontal="right"/>
    </xf>
    <xf numFmtId="185" fontId="16" fillId="4" borderId="22" xfId="5" applyNumberFormat="1" applyFont="1" applyBorder="1" applyAlignment="1" applyProtection="1">
      <alignment horizontal="right"/>
    </xf>
    <xf numFmtId="0" fontId="0" fillId="5" borderId="0" xfId="63" applyNumberFormat="1" applyFont="1" applyFill="1" applyBorder="1" applyAlignment="1" applyProtection="1">
      <alignment horizontal="left"/>
    </xf>
    <xf numFmtId="0" fontId="0" fillId="5" borderId="0" xfId="14" applyFont="1" applyBorder="1"/>
    <xf numFmtId="0" fontId="23" fillId="2" borderId="9" xfId="16" applyFont="1" applyFill="1" applyBorder="1" applyAlignment="1" applyProtection="1"/>
    <xf numFmtId="0" fontId="3" fillId="2" borderId="0" xfId="64" applyFont="1" applyFill="1" applyBorder="1">
      <alignment horizontal="left"/>
    </xf>
    <xf numFmtId="0" fontId="23" fillId="2" borderId="0" xfId="34" applyNumberFormat="1" applyFont="1" applyFill="1" applyBorder="1">
      <alignment horizontal="left"/>
    </xf>
    <xf numFmtId="0" fontId="16" fillId="2" borderId="0" xfId="14" applyFont="1" applyFill="1" applyBorder="1"/>
    <xf numFmtId="0" fontId="23" fillId="2" borderId="0" xfId="14" applyNumberFormat="1" applyFont="1" applyFill="1" applyBorder="1"/>
    <xf numFmtId="0" fontId="16" fillId="2" borderId="0" xfId="14" applyNumberFormat="1" applyFont="1" applyFill="1" applyBorder="1"/>
    <xf numFmtId="0" fontId="23" fillId="2" borderId="0" xfId="34" applyFont="1" applyFill="1" applyBorder="1">
      <alignment horizontal="left"/>
    </xf>
    <xf numFmtId="0" fontId="2" fillId="2" borderId="0" xfId="110" applyFont="1" applyFill="1" applyBorder="1"/>
    <xf numFmtId="180" fontId="3" fillId="2" borderId="0" xfId="45" applyNumberFormat="1" applyFill="1" applyBorder="1"/>
    <xf numFmtId="0" fontId="16" fillId="2" borderId="0" xfId="14" applyFill="1" applyBorder="1"/>
    <xf numFmtId="0" fontId="4" fillId="2" borderId="0" xfId="15" applyFont="1" applyFill="1" applyBorder="1" applyAlignment="1">
      <alignment horizontal="left" vertical="top" indent="1"/>
    </xf>
    <xf numFmtId="0" fontId="12" fillId="2" borderId="0" xfId="40" applyFill="1" applyBorder="1"/>
    <xf numFmtId="0" fontId="23" fillId="2" borderId="0" xfId="51" applyFont="1" applyFill="1" applyBorder="1" applyAlignment="1">
      <alignment horizontal="center" wrapText="1"/>
    </xf>
    <xf numFmtId="0" fontId="23" fillId="2" borderId="0" xfId="14" applyFont="1" applyFill="1" applyBorder="1" applyAlignment="1">
      <alignment horizontal="center" wrapText="1"/>
    </xf>
    <xf numFmtId="0" fontId="23" fillId="5" borderId="0" xfId="14" applyFont="1" applyBorder="1" applyAlignment="1">
      <alignment horizontal="right" indent="1"/>
    </xf>
    <xf numFmtId="49" fontId="19" fillId="5" borderId="0" xfId="23" applyFont="1" applyFill="1" applyBorder="1" applyAlignment="1">
      <alignment horizontal="left" vertical="top" indent="1"/>
    </xf>
    <xf numFmtId="0" fontId="21" fillId="0" borderId="21" xfId="12" applyFill="1" applyBorder="1" applyAlignment="1">
      <alignment horizontal="right"/>
      <protection locked="0"/>
    </xf>
    <xf numFmtId="169" fontId="18" fillId="0" borderId="21" xfId="17" applyFont="1" applyFill="1" applyBorder="1">
      <protection locked="0"/>
    </xf>
    <xf numFmtId="185" fontId="18" fillId="0" borderId="22" xfId="11" applyNumberFormat="1" applyFill="1" applyBorder="1" applyProtection="1">
      <alignment horizontal="right"/>
      <protection locked="0"/>
    </xf>
    <xf numFmtId="184" fontId="21" fillId="0" borderId="21" xfId="13" applyNumberFormat="1" applyFont="1" applyFill="1" applyBorder="1">
      <protection locked="0"/>
    </xf>
    <xf numFmtId="10" fontId="18" fillId="0" borderId="22" xfId="11" applyNumberFormat="1" applyFill="1" applyBorder="1" applyAlignment="1" applyProtection="1">
      <alignment horizontal="right"/>
      <protection locked="0"/>
    </xf>
    <xf numFmtId="191" fontId="21" fillId="0" borderId="21" xfId="13" applyNumberFormat="1" applyFont="1" applyFill="1" applyBorder="1">
      <protection locked="0"/>
    </xf>
    <xf numFmtId="184" fontId="21" fillId="0" borderId="21" xfId="13" applyNumberFormat="1" applyFill="1" applyBorder="1">
      <protection locked="0"/>
    </xf>
    <xf numFmtId="188" fontId="21" fillId="0" borderId="21" xfId="13" applyNumberFormat="1" applyFill="1" applyBorder="1">
      <protection locked="0"/>
    </xf>
    <xf numFmtId="0" fontId="21" fillId="0" borderId="21" xfId="13" applyFill="1" applyBorder="1" applyAlignment="1">
      <alignment wrapText="1"/>
      <protection locked="0"/>
    </xf>
    <xf numFmtId="14" fontId="21" fillId="0" borderId="21" xfId="13" applyNumberFormat="1" applyFill="1" applyBorder="1">
      <protection locked="0"/>
    </xf>
    <xf numFmtId="191" fontId="21" fillId="0" borderId="21" xfId="13" applyNumberFormat="1" applyFill="1" applyBorder="1">
      <protection locked="0"/>
    </xf>
    <xf numFmtId="185" fontId="21" fillId="0" borderId="21" xfId="13" applyNumberFormat="1" applyFill="1" applyBorder="1">
      <protection locked="0"/>
    </xf>
    <xf numFmtId="184" fontId="21" fillId="0" borderId="21" xfId="13" applyNumberFormat="1" applyFill="1" applyBorder="1" applyProtection="1">
      <protection locked="0"/>
    </xf>
    <xf numFmtId="0" fontId="21" fillId="0" borderId="21" xfId="13" applyFont="1" applyFill="1" applyBorder="1" applyAlignment="1">
      <alignment horizontal="center" vertical="center" wrapText="1"/>
      <protection locked="0"/>
    </xf>
    <xf numFmtId="0" fontId="21" fillId="0" borderId="21" xfId="13" applyFont="1" applyFill="1" applyBorder="1">
      <protection locked="0"/>
    </xf>
    <xf numFmtId="190" fontId="21" fillId="0" borderId="25" xfId="13" applyNumberFormat="1" applyFont="1" applyFill="1" applyBorder="1">
      <protection locked="0"/>
    </xf>
    <xf numFmtId="190" fontId="21" fillId="0" borderId="21" xfId="13" applyNumberFormat="1" applyFont="1" applyFill="1" applyBorder="1">
      <protection locked="0"/>
    </xf>
    <xf numFmtId="184" fontId="21" fillId="0" borderId="21" xfId="1" applyNumberFormat="1" applyFont="1" applyFill="1" applyBorder="1" applyAlignment="1">
      <protection locked="0"/>
    </xf>
    <xf numFmtId="184" fontId="7" fillId="0" borderId="2" xfId="1" applyNumberFormat="1" applyFont="1" applyFill="1" applyBorder="1" applyAlignment="1">
      <alignment horizontal="center" wrapText="1"/>
      <protection locked="0"/>
    </xf>
    <xf numFmtId="176" fontId="21" fillId="0" borderId="21" xfId="1" applyFont="1" applyFill="1" applyBorder="1" applyAlignment="1">
      <alignment horizontal="center" wrapText="1"/>
      <protection locked="0"/>
    </xf>
    <xf numFmtId="187" fontId="21" fillId="0" borderId="21" xfId="2" applyNumberFormat="1" applyFont="1" applyFill="1" applyBorder="1">
      <protection locked="0"/>
    </xf>
    <xf numFmtId="187" fontId="21" fillId="0" borderId="21" xfId="1" applyNumberFormat="1" applyFont="1" applyFill="1" applyBorder="1" applyAlignment="1">
      <protection locked="0"/>
    </xf>
    <xf numFmtId="0" fontId="21" fillId="0" borderId="23" xfId="13" applyFont="1" applyFill="1" applyBorder="1">
      <protection locked="0"/>
    </xf>
    <xf numFmtId="187" fontId="21" fillId="0" borderId="23" xfId="1" applyNumberFormat="1" applyFont="1" applyFill="1" applyBorder="1" applyAlignment="1">
      <protection locked="0"/>
    </xf>
    <xf numFmtId="184" fontId="21" fillId="0" borderId="23" xfId="1" applyNumberFormat="1" applyFont="1" applyFill="1" applyBorder="1" applyAlignment="1">
      <protection locked="0"/>
    </xf>
    <xf numFmtId="188" fontId="21" fillId="0" borderId="21" xfId="55" applyNumberFormat="1" applyFont="1" applyFill="1" applyBorder="1">
      <protection locked="0"/>
    </xf>
    <xf numFmtId="187" fontId="21" fillId="0" borderId="21" xfId="3" applyNumberFormat="1" applyFont="1" applyFill="1" applyBorder="1">
      <protection locked="0"/>
    </xf>
    <xf numFmtId="0" fontId="0" fillId="3" borderId="6" xfId="0" applyFill="1" applyBorder="1">
      <alignment horizontal="left"/>
    </xf>
    <xf numFmtId="0" fontId="0" fillId="3" borderId="7" xfId="0" applyFill="1" applyBorder="1">
      <alignment horizontal="left"/>
    </xf>
    <xf numFmtId="0" fontId="0" fillId="3" borderId="8" xfId="0" applyFill="1" applyBorder="1">
      <alignment horizontal="left"/>
    </xf>
    <xf numFmtId="0" fontId="0" fillId="3" borderId="3" xfId="0" applyFill="1" applyBorder="1">
      <alignment horizontal="left"/>
    </xf>
    <xf numFmtId="0" fontId="0" fillId="3" borderId="0" xfId="0" applyFill="1" applyBorder="1">
      <alignment horizontal="left"/>
    </xf>
    <xf numFmtId="0" fontId="0" fillId="3" borderId="9" xfId="0" applyFill="1" applyBorder="1">
      <alignment horizontal="left"/>
    </xf>
    <xf numFmtId="0" fontId="23" fillId="3" borderId="0" xfId="34" applyFill="1" applyBorder="1">
      <alignment horizontal="left"/>
    </xf>
    <xf numFmtId="0" fontId="23" fillId="3" borderId="3" xfId="36" applyFill="1" applyBorder="1" applyAlignment="1">
      <alignment horizontal="centerContinuous"/>
    </xf>
    <xf numFmtId="0" fontId="0" fillId="3" borderId="0" xfId="0" applyFill="1" applyBorder="1" applyAlignment="1">
      <alignment horizontal="centerContinuous"/>
    </xf>
    <xf numFmtId="0" fontId="0" fillId="3" borderId="9" xfId="0" applyFill="1" applyBorder="1" applyAlignment="1">
      <alignment horizontal="centerContinuous"/>
    </xf>
    <xf numFmtId="0" fontId="23" fillId="3" borderId="9" xfId="36" applyFill="1" applyBorder="1" applyAlignment="1">
      <alignment horizontal="centerContinuous"/>
    </xf>
    <xf numFmtId="0" fontId="23" fillId="3" borderId="0" xfId="34" applyFont="1" applyFill="1" applyBorder="1" applyAlignment="1">
      <alignment horizontal="left"/>
    </xf>
    <xf numFmtId="0" fontId="23" fillId="3" borderId="0" xfId="34" applyFont="1" applyFill="1" applyBorder="1">
      <alignment horizontal="left"/>
    </xf>
    <xf numFmtId="0" fontId="0" fillId="3" borderId="13" xfId="0" applyFill="1" applyBorder="1">
      <alignment horizontal="left"/>
    </xf>
    <xf numFmtId="0" fontId="0" fillId="3" borderId="11" xfId="0" applyFill="1" applyBorder="1">
      <alignment horizontal="left"/>
    </xf>
    <xf numFmtId="0" fontId="0" fillId="3" borderId="12" xfId="0" applyFill="1" applyBorder="1">
      <alignment horizontal="left"/>
    </xf>
    <xf numFmtId="49" fontId="16" fillId="3" borderId="6" xfId="50" applyFont="1" applyFill="1" applyBorder="1" applyAlignment="1"/>
    <xf numFmtId="49" fontId="16" fillId="3" borderId="7" xfId="50" applyFont="1" applyFill="1" applyBorder="1" applyAlignment="1"/>
    <xf numFmtId="49" fontId="16" fillId="3" borderId="8" xfId="50" applyFont="1" applyFill="1" applyBorder="1" applyAlignment="1"/>
    <xf numFmtId="0" fontId="0" fillId="3" borderId="3" xfId="0" applyFont="1" applyFill="1" applyBorder="1">
      <alignment horizontal="left"/>
    </xf>
    <xf numFmtId="0" fontId="24" fillId="3" borderId="0" xfId="31" applyFont="1" applyFill="1" applyBorder="1" applyAlignment="1">
      <alignment horizontal="left"/>
    </xf>
    <xf numFmtId="0" fontId="0" fillId="3" borderId="9" xfId="0" applyFont="1" applyFill="1" applyBorder="1">
      <alignment horizontal="left"/>
    </xf>
    <xf numFmtId="0" fontId="0" fillId="3" borderId="0" xfId="54" applyFont="1" applyFill="1" applyBorder="1" applyAlignment="1">
      <alignment horizontal="left" vertical="top" wrapText="1"/>
    </xf>
    <xf numFmtId="0" fontId="0" fillId="3" borderId="9" xfId="0" applyFill="1" applyBorder="1" applyAlignment="1">
      <alignment horizontal="left" vertical="top" wrapText="1"/>
    </xf>
    <xf numFmtId="0" fontId="16" fillId="3" borderId="0" xfId="54" applyFont="1" applyFill="1" applyBorder="1" applyAlignment="1">
      <alignment vertical="top" wrapText="1"/>
    </xf>
    <xf numFmtId="0" fontId="3" fillId="3" borderId="0" xfId="54" applyFont="1" applyFill="1" applyBorder="1" applyAlignment="1">
      <alignment vertical="top" wrapText="1"/>
    </xf>
    <xf numFmtId="0" fontId="37" fillId="3" borderId="0" xfId="31" applyFont="1" applyFill="1" applyBorder="1" applyAlignment="1">
      <alignment vertical="top" wrapText="1"/>
    </xf>
    <xf numFmtId="0" fontId="0" fillId="3" borderId="0" xfId="0" applyFont="1" applyFill="1" applyBorder="1" applyAlignment="1">
      <alignment horizontal="left" vertical="top" wrapText="1"/>
    </xf>
    <xf numFmtId="0" fontId="37" fillId="3" borderId="0" xfId="31" applyFont="1" applyFill="1" applyBorder="1" applyAlignment="1">
      <alignment horizontal="left"/>
    </xf>
    <xf numFmtId="0" fontId="0" fillId="3" borderId="0" xfId="0" applyFill="1" applyBorder="1" applyAlignment="1">
      <alignment horizontal="left" vertical="top" wrapText="1"/>
    </xf>
    <xf numFmtId="0" fontId="16" fillId="3" borderId="0" xfId="54" applyFont="1" applyFill="1" applyBorder="1" applyAlignment="1">
      <alignment horizontal="left"/>
    </xf>
    <xf numFmtId="0" fontId="3" fillId="3" borderId="0" xfId="0" applyFont="1" applyFill="1" applyBorder="1" applyAlignment="1">
      <alignment horizontal="left" vertical="top" wrapText="1"/>
    </xf>
    <xf numFmtId="164" fontId="23" fillId="5" borderId="0" xfId="51" quotePrefix="1" applyNumberFormat="1" applyFont="1" applyBorder="1" applyAlignment="1">
      <alignment horizontal="center" wrapText="1"/>
    </xf>
    <xf numFmtId="0" fontId="23" fillId="5" borderId="0" xfId="34" applyFont="1" applyFill="1" applyBorder="1" applyAlignment="1">
      <alignment horizontal="center"/>
    </xf>
    <xf numFmtId="49" fontId="21" fillId="0" borderId="21" xfId="13" applyNumberFormat="1" applyFill="1" applyBorder="1" applyAlignment="1">
      <alignment wrapText="1"/>
      <protection locked="0"/>
    </xf>
    <xf numFmtId="0" fontId="23" fillId="5" borderId="0" xfId="36" applyBorder="1">
      <alignment horizontal="center"/>
    </xf>
    <xf numFmtId="0" fontId="19" fillId="5" borderId="0" xfId="14" applyFont="1" applyBorder="1" applyAlignment="1" applyProtection="1">
      <alignment horizontal="left" wrapText="1"/>
    </xf>
    <xf numFmtId="0" fontId="1" fillId="4" borderId="0" xfId="42" applyBorder="1" applyAlignment="1">
      <alignment horizontal="center" wrapText="1"/>
    </xf>
    <xf numFmtId="0" fontId="2" fillId="4" borderId="0" xfId="6" applyBorder="1" applyProtection="1">
      <protection locked="0"/>
    </xf>
    <xf numFmtId="0" fontId="23" fillId="5" borderId="0" xfId="51" applyBorder="1" applyAlignment="1">
      <alignment horizontal="center" wrapText="1"/>
    </xf>
    <xf numFmtId="0" fontId="23" fillId="5" borderId="0" xfId="51" applyFont="1" applyBorder="1" applyAlignment="1">
      <alignment horizontal="center" vertical="center" wrapText="1"/>
    </xf>
    <xf numFmtId="0" fontId="21" fillId="0" borderId="21" xfId="13" applyFont="1" applyFill="1" applyBorder="1" applyAlignment="1">
      <alignment wrapText="1"/>
      <protection locked="0"/>
    </xf>
    <xf numFmtId="0" fontId="9" fillId="2" borderId="0" xfId="39" applyFill="1" applyBorder="1" applyAlignment="1"/>
    <xf numFmtId="0" fontId="23" fillId="5" borderId="11" xfId="29" applyFont="1" applyFill="1" applyBorder="1"/>
    <xf numFmtId="0" fontId="24" fillId="3" borderId="0" xfId="29" applyFill="1" applyBorder="1" applyAlignment="1"/>
    <xf numFmtId="0" fontId="21" fillId="0" borderId="21" xfId="13" applyFill="1" applyBorder="1" applyAlignment="1" applyProtection="1">
      <alignment wrapText="1"/>
      <protection locked="0"/>
    </xf>
    <xf numFmtId="49" fontId="21" fillId="0" borderId="21" xfId="13" applyNumberFormat="1" applyFill="1" applyBorder="1" applyAlignment="1" applyProtection="1">
      <alignment wrapText="1"/>
      <protection locked="0"/>
    </xf>
    <xf numFmtId="0" fontId="0" fillId="0" borderId="0" xfId="0" applyBorder="1">
      <alignment horizontal="left"/>
    </xf>
    <xf numFmtId="187" fontId="21" fillId="0" borderId="21" xfId="13" applyNumberFormat="1" applyFill="1" applyBorder="1">
      <protection locked="0"/>
    </xf>
    <xf numFmtId="185" fontId="16" fillId="5" borderId="21" xfId="52" applyNumberFormat="1" applyBorder="1" applyAlignment="1">
      <alignment horizontal="right"/>
    </xf>
    <xf numFmtId="169" fontId="18" fillId="0" borderId="21" xfId="10" applyFill="1" applyBorder="1">
      <alignment horizontal="right"/>
      <protection locked="0"/>
    </xf>
    <xf numFmtId="49" fontId="0" fillId="3" borderId="0" xfId="0" applyNumberFormat="1" applyFill="1" applyBorder="1" applyAlignment="1">
      <alignment horizontal="left"/>
    </xf>
    <xf numFmtId="0" fontId="32" fillId="3" borderId="0" xfId="46" applyFill="1" applyBorder="1" applyAlignment="1" applyProtection="1">
      <alignment horizontal="left"/>
    </xf>
    <xf numFmtId="0" fontId="23" fillId="0" borderId="0" xfId="0" applyFont="1" applyAlignment="1">
      <alignment horizontal="left"/>
    </xf>
    <xf numFmtId="0" fontId="16" fillId="4" borderId="0" xfId="16" applyFont="1" applyFill="1" applyBorder="1" applyAlignment="1" applyProtection="1"/>
    <xf numFmtId="0" fontId="1" fillId="4" borderId="0" xfId="42" applyFont="1" applyFill="1" applyBorder="1" applyAlignment="1">
      <alignment horizontal="center" wrapText="1"/>
    </xf>
    <xf numFmtId="184" fontId="3" fillId="4" borderId="21" xfId="4" applyNumberFormat="1" applyFont="1" applyFill="1" applyBorder="1" applyAlignment="1">
      <alignment horizontal="right"/>
    </xf>
    <xf numFmtId="0" fontId="3" fillId="4" borderId="0" xfId="64" applyFont="1" applyFill="1" applyBorder="1">
      <alignment horizontal="left"/>
    </xf>
    <xf numFmtId="0" fontId="23" fillId="4" borderId="0" xfId="16" applyFont="1" applyFill="1" applyBorder="1" applyAlignment="1" applyProtection="1">
      <alignment horizontal="left" indent="1"/>
    </xf>
    <xf numFmtId="0" fontId="19" fillId="4" borderId="0" xfId="16" applyFont="1" applyFill="1" applyBorder="1" applyAlignment="1" applyProtection="1">
      <alignment horizontal="left" indent="1"/>
    </xf>
    <xf numFmtId="0" fontId="23" fillId="4" borderId="0" xfId="16" applyFont="1" applyFill="1" applyBorder="1" applyAlignment="1" applyProtection="1">
      <alignment horizontal="center" wrapText="1"/>
    </xf>
    <xf numFmtId="0" fontId="24" fillId="4" borderId="0" xfId="30" applyFont="1" applyFill="1" applyBorder="1" applyAlignment="1" applyProtection="1">
      <alignment horizontal="left" indent="1"/>
    </xf>
    <xf numFmtId="0" fontId="12" fillId="4" borderId="0" xfId="40" applyNumberFormat="1" applyFont="1" applyFill="1" applyBorder="1"/>
    <xf numFmtId="0" fontId="16" fillId="4" borderId="0" xfId="14" applyNumberFormat="1" applyFont="1" applyFill="1" applyBorder="1"/>
    <xf numFmtId="0" fontId="16" fillId="4" borderId="0" xfId="14" applyFont="1" applyFill="1" applyBorder="1"/>
    <xf numFmtId="0" fontId="16" fillId="4" borderId="0" xfId="34" applyNumberFormat="1" applyFont="1" applyFill="1" applyBorder="1">
      <alignment horizontal="left"/>
    </xf>
    <xf numFmtId="0" fontId="23" fillId="4" borderId="0" xfId="34" applyNumberFormat="1" applyFont="1" applyFill="1" applyBorder="1">
      <alignment horizontal="left"/>
    </xf>
    <xf numFmtId="0" fontId="23" fillId="4" borderId="0" xfId="14" applyNumberFormat="1" applyFont="1" applyFill="1" applyBorder="1"/>
    <xf numFmtId="0" fontId="0" fillId="4" borderId="0" xfId="63" applyNumberFormat="1" applyFont="1" applyFill="1" applyBorder="1" applyAlignment="1" applyProtection="1"/>
    <xf numFmtId="0" fontId="19" fillId="4" borderId="0" xfId="24" applyNumberFormat="1" applyFont="1" applyFill="1" applyBorder="1">
      <alignment horizontal="right"/>
    </xf>
    <xf numFmtId="0" fontId="16" fillId="4" borderId="0" xfId="63" applyNumberFormat="1" applyFont="1" applyFill="1" applyBorder="1" applyAlignment="1" applyProtection="1"/>
    <xf numFmtId="184" fontId="16" fillId="4" borderId="22" xfId="5" applyNumberFormat="1" applyFont="1" applyFill="1" applyBorder="1" applyProtection="1">
      <alignment horizontal="right"/>
    </xf>
    <xf numFmtId="185" fontId="16" fillId="4" borderId="22" xfId="5" applyNumberFormat="1" applyFont="1" applyFill="1" applyBorder="1" applyProtection="1">
      <alignment horizontal="right"/>
    </xf>
    <xf numFmtId="0" fontId="1" fillId="4" borderId="0" xfId="40" applyNumberFormat="1" applyFont="1" applyFill="1" applyBorder="1"/>
    <xf numFmtId="0" fontId="23" fillId="4" borderId="0" xfId="51" applyFont="1" applyFill="1" applyBorder="1" applyAlignment="1">
      <alignment horizontal="center" vertical="top" wrapText="1"/>
    </xf>
    <xf numFmtId="184" fontId="16" fillId="4" borderId="22" xfId="5" applyNumberFormat="1" applyFont="1" applyFill="1" applyBorder="1">
      <alignment horizontal="right"/>
    </xf>
    <xf numFmtId="0" fontId="23" fillId="4" borderId="0" xfId="34" applyFont="1" applyFill="1" applyBorder="1">
      <alignment horizontal="left"/>
    </xf>
    <xf numFmtId="0" fontId="23" fillId="4" borderId="0" xfId="51" applyFont="1" applyFill="1" applyBorder="1">
      <alignment horizontal="center" vertical="center" wrapText="1"/>
    </xf>
    <xf numFmtId="0" fontId="1" fillId="4" borderId="0" xfId="41" applyNumberFormat="1" applyFont="1" applyFill="1" applyBorder="1">
      <alignment horizontal="left"/>
    </xf>
    <xf numFmtId="0" fontId="2" fillId="4" borderId="0" xfId="110" applyFont="1" applyFill="1" applyBorder="1"/>
    <xf numFmtId="0" fontId="1" fillId="4" borderId="0" xfId="114" applyFont="1" applyFill="1" applyBorder="1">
      <alignment horizontal="left"/>
    </xf>
    <xf numFmtId="180" fontId="3" fillId="4" borderId="0" xfId="45" applyNumberFormat="1" applyFill="1" applyBorder="1"/>
    <xf numFmtId="0" fontId="1" fillId="4" borderId="0" xfId="110" applyFont="1" applyFill="1" applyBorder="1"/>
    <xf numFmtId="185" fontId="16" fillId="4" borderId="4" xfId="5" applyNumberFormat="1" applyFont="1" applyFill="1" applyBorder="1" applyAlignment="1" applyProtection="1">
      <alignment horizontal="right"/>
    </xf>
    <xf numFmtId="185" fontId="3" fillId="4" borderId="4" xfId="112" applyNumberFormat="1" applyFill="1" applyBorder="1"/>
    <xf numFmtId="0" fontId="0" fillId="4" borderId="0" xfId="14" applyFont="1" applyFill="1" applyBorder="1"/>
    <xf numFmtId="0" fontId="23" fillId="4" borderId="0" xfId="14" applyFont="1" applyFill="1" applyBorder="1"/>
    <xf numFmtId="0" fontId="9" fillId="4" borderId="0" xfId="39" applyFont="1" applyFill="1" applyBorder="1">
      <alignment horizontal="left"/>
    </xf>
    <xf numFmtId="0" fontId="1" fillId="4" borderId="0" xfId="39" applyFont="1" applyFill="1" applyBorder="1">
      <alignment horizontal="left"/>
    </xf>
    <xf numFmtId="0" fontId="1" fillId="4" borderId="0" xfId="64" applyFont="1" applyFill="1" applyBorder="1" applyAlignment="1"/>
    <xf numFmtId="0" fontId="3" fillId="4" borderId="0" xfId="64" applyFont="1" applyFill="1" applyBorder="1" applyAlignment="1"/>
    <xf numFmtId="0" fontId="0" fillId="4" borderId="0" xfId="63" applyNumberFormat="1" applyFont="1" applyFill="1" applyBorder="1" applyAlignment="1" applyProtection="1">
      <alignment horizontal="left"/>
    </xf>
    <xf numFmtId="168" fontId="16" fillId="4" borderId="0" xfId="63" applyFont="1" applyFill="1" applyBorder="1" applyAlignment="1" applyProtection="1"/>
    <xf numFmtId="0" fontId="23" fillId="4" borderId="0" xfId="48" applyFont="1" applyFill="1" applyBorder="1">
      <alignment horizontal="center" wrapText="1"/>
    </xf>
    <xf numFmtId="0" fontId="23" fillId="4" borderId="26" xfId="48" applyFont="1" applyFill="1" applyBorder="1" applyAlignment="1">
      <alignment horizontal="center" wrapText="1"/>
    </xf>
    <xf numFmtId="0" fontId="2" fillId="4" borderId="0" xfId="57" applyFont="1" applyFill="1" applyBorder="1">
      <alignment horizontal="right"/>
    </xf>
    <xf numFmtId="0" fontId="16" fillId="4" borderId="0" xfId="14" applyFill="1" applyBorder="1"/>
    <xf numFmtId="0" fontId="19" fillId="4" borderId="0" xfId="65" applyFill="1" applyBorder="1" applyAlignment="1">
      <alignment horizontal="right"/>
    </xf>
    <xf numFmtId="184" fontId="16" fillId="4" borderId="1" xfId="5" applyNumberFormat="1" applyFont="1" applyFill="1" applyBorder="1" applyProtection="1">
      <alignment horizontal="right"/>
    </xf>
    <xf numFmtId="0" fontId="19" fillId="4" borderId="0" xfId="14" applyFont="1" applyFill="1" applyBorder="1"/>
    <xf numFmtId="0" fontId="23" fillId="4" borderId="0" xfId="34" applyFill="1" applyBorder="1">
      <alignment horizontal="left"/>
    </xf>
    <xf numFmtId="0" fontId="12" fillId="4" borderId="0" xfId="40" applyFill="1" applyBorder="1"/>
    <xf numFmtId="168" fontId="16" fillId="4" borderId="0" xfId="63" applyFill="1" applyBorder="1" applyAlignment="1" applyProtection="1"/>
    <xf numFmtId="0" fontId="3" fillId="4" borderId="0" xfId="64" applyFill="1" applyBorder="1">
      <alignment horizontal="left"/>
    </xf>
    <xf numFmtId="0" fontId="9" fillId="4" borderId="0" xfId="39" applyFill="1" applyBorder="1">
      <alignment horizontal="left"/>
    </xf>
    <xf numFmtId="164" fontId="23" fillId="4" borderId="0" xfId="14" quotePrefix="1" applyNumberFormat="1" applyFont="1" applyFill="1" applyBorder="1" applyAlignment="1">
      <alignment horizontal="centerContinuous"/>
    </xf>
    <xf numFmtId="0" fontId="19" fillId="4" borderId="0" xfId="14" applyFont="1" applyFill="1" applyBorder="1" applyAlignment="1" applyProtection="1">
      <alignment horizontal="left"/>
    </xf>
    <xf numFmtId="0" fontId="19" fillId="4" borderId="0" xfId="14" applyFont="1" applyFill="1" applyBorder="1" applyAlignment="1" applyProtection="1">
      <alignment horizontal="left" wrapText="1"/>
    </xf>
    <xf numFmtId="0" fontId="23" fillId="4" borderId="0" xfId="36" quotePrefix="1" applyFill="1" applyBorder="1" applyAlignment="1">
      <alignment horizontal="centerContinuous"/>
    </xf>
    <xf numFmtId="0" fontId="23" fillId="4" borderId="0" xfId="36" applyFill="1" applyBorder="1">
      <alignment horizontal="center"/>
    </xf>
    <xf numFmtId="0" fontId="23" fillId="4" borderId="0" xfId="36" applyFill="1" applyBorder="1" applyProtection="1">
      <alignment horizontal="center"/>
    </xf>
    <xf numFmtId="0" fontId="2" fillId="4" borderId="0" xfId="6" applyFill="1" applyBorder="1" applyProtection="1">
      <protection locked="0"/>
    </xf>
    <xf numFmtId="0" fontId="19" fillId="4" borderId="5" xfId="58" applyFill="1" applyBorder="1">
      <alignment horizontal="right"/>
    </xf>
    <xf numFmtId="168" fontId="0" fillId="4" borderId="0" xfId="63" applyFont="1" applyFill="1" applyBorder="1" applyAlignment="1" applyProtection="1"/>
    <xf numFmtId="0" fontId="19" fillId="4" borderId="0" xfId="7" applyFont="1" applyFill="1" applyBorder="1">
      <alignment horizontal="left" wrapText="1"/>
    </xf>
    <xf numFmtId="0" fontId="16" fillId="4" borderId="0" xfId="14" applyNumberFormat="1" applyFill="1" applyBorder="1"/>
    <xf numFmtId="49" fontId="19" fillId="4" borderId="0" xfId="23" applyFill="1" applyBorder="1" applyAlignment="1"/>
    <xf numFmtId="49" fontId="19" fillId="4" borderId="0" xfId="23" applyFill="1" applyBorder="1">
      <alignment horizontal="left" indent="1"/>
    </xf>
    <xf numFmtId="0" fontId="1" fillId="4" borderId="0" xfId="42" applyFont="1" applyFill="1" applyBorder="1" applyAlignment="1">
      <alignment horizontal="center" vertical="center" wrapText="1"/>
    </xf>
    <xf numFmtId="0" fontId="16" fillId="4" borderId="12" xfId="14" applyFill="1" applyBorder="1"/>
    <xf numFmtId="0" fontId="23" fillId="4" borderId="0" xfId="51" applyFont="1" applyFill="1" applyBorder="1" applyAlignment="1">
      <alignment horizontal="center" wrapText="1"/>
    </xf>
    <xf numFmtId="0" fontId="23" fillId="4" borderId="0" xfId="34" applyFill="1" applyBorder="1" applyAlignment="1">
      <alignment horizontal="center"/>
    </xf>
    <xf numFmtId="0" fontId="23" fillId="4" borderId="0" xfId="48" applyFill="1" applyBorder="1" applyAlignment="1">
      <alignment horizontal="center" wrapText="1"/>
    </xf>
    <xf numFmtId="0" fontId="23" fillId="4" borderId="0" xfId="51" applyFill="1" applyBorder="1" applyAlignment="1">
      <alignment horizontal="center" wrapText="1"/>
    </xf>
    <xf numFmtId="0" fontId="55" fillId="4" borderId="0" xfId="14" applyFont="1" applyFill="1" applyBorder="1"/>
    <xf numFmtId="0" fontId="9" fillId="4" borderId="0" xfId="40" applyFont="1" applyFill="1" applyBorder="1"/>
    <xf numFmtId="49" fontId="27" fillId="4" borderId="0" xfId="33" applyNumberFormat="1" applyFill="1" applyBorder="1" applyAlignment="1">
      <alignment horizontal="left"/>
    </xf>
    <xf numFmtId="184" fontId="21" fillId="4" borderId="21" xfId="1" applyNumberFormat="1" applyFont="1" applyFill="1" applyBorder="1" applyAlignment="1">
      <protection locked="0"/>
    </xf>
    <xf numFmtId="168" fontId="23" fillId="4" borderId="0" xfId="63" applyFont="1" applyFill="1" applyBorder="1" applyAlignment="1" applyProtection="1">
      <alignment horizontal="right"/>
    </xf>
    <xf numFmtId="185" fontId="18" fillId="0" borderId="1" xfId="11" applyNumberFormat="1" applyFill="1" applyBorder="1" applyProtection="1">
      <alignment horizontal="right"/>
      <protection locked="0"/>
    </xf>
    <xf numFmtId="185" fontId="16" fillId="4" borderId="1" xfId="5" applyNumberFormat="1" applyFont="1" applyFill="1" applyBorder="1" applyProtection="1">
      <alignment horizontal="right"/>
    </xf>
    <xf numFmtId="185" fontId="21" fillId="0" borderId="1" xfId="13" applyNumberFormat="1" applyFont="1" applyFill="1" applyBorder="1">
      <protection locked="0"/>
    </xf>
    <xf numFmtId="184" fontId="16" fillId="5" borderId="1" xfId="3" applyNumberFormat="1" applyFont="1" applyFill="1" applyBorder="1" applyAlignment="1" applyProtection="1">
      <alignment horizontal="right"/>
    </xf>
    <xf numFmtId="184" fontId="16" fillId="4" borderId="1" xfId="3" applyNumberFormat="1" applyFont="1" applyFill="1" applyBorder="1" applyAlignment="1" applyProtection="1">
      <alignment horizontal="right"/>
    </xf>
    <xf numFmtId="172" fontId="16" fillId="4" borderId="1" xfId="56" applyFill="1" applyBorder="1" applyAlignment="1" applyProtection="1">
      <alignment horizontal="left"/>
    </xf>
    <xf numFmtId="184" fontId="21" fillId="0" borderId="1" xfId="13" applyNumberFormat="1" applyFont="1" applyFill="1" applyBorder="1">
      <protection locked="0"/>
    </xf>
    <xf numFmtId="185" fontId="3" fillId="4" borderId="1" xfId="112" applyNumberFormat="1" applyFill="1" applyBorder="1"/>
    <xf numFmtId="0" fontId="16" fillId="0" borderId="0" xfId="34" applyFont="1" applyFill="1" applyAlignment="1">
      <alignment horizontal="left" indent="2"/>
    </xf>
    <xf numFmtId="0" fontId="16" fillId="0" borderId="0" xfId="34" applyFont="1" applyFill="1">
      <alignment horizontal="left"/>
    </xf>
    <xf numFmtId="0" fontId="16" fillId="0" borderId="0" xfId="0" applyFont="1" applyAlignment="1">
      <alignment horizontal="left" indent="2"/>
    </xf>
    <xf numFmtId="0" fontId="3" fillId="0" borderId="0" xfId="34" applyFont="1" applyFill="1">
      <alignment horizontal="left"/>
    </xf>
    <xf numFmtId="0" fontId="16" fillId="0" borderId="0" xfId="34" applyFont="1" applyFill="1" applyBorder="1">
      <alignment horizontal="left"/>
    </xf>
    <xf numFmtId="49" fontId="16" fillId="0" borderId="0" xfId="43" applyNumberFormat="1" applyFont="1" applyFill="1" applyBorder="1" applyAlignment="1"/>
    <xf numFmtId="0" fontId="3" fillId="0" borderId="0" xfId="34" applyFont="1" applyFill="1" applyAlignment="1">
      <alignment horizontal="left"/>
    </xf>
    <xf numFmtId="0" fontId="16" fillId="0" borderId="0" xfId="68" applyFont="1" applyFill="1" applyAlignment="1">
      <alignment horizontal="left" indent="2"/>
    </xf>
    <xf numFmtId="0" fontId="16" fillId="0" borderId="0" xfId="68" applyFont="1" applyFill="1"/>
    <xf numFmtId="0" fontId="16" fillId="0" borderId="0" xfId="0" applyFont="1" applyFill="1">
      <alignment horizontal="left"/>
    </xf>
    <xf numFmtId="0" fontId="3" fillId="0" borderId="0" xfId="54" applyFont="1" applyAlignment="1">
      <alignment horizontal="left"/>
    </xf>
    <xf numFmtId="0" fontId="51" fillId="0" borderId="0" xfId="54" applyFont="1" applyAlignment="1">
      <alignment horizontal="left"/>
    </xf>
    <xf numFmtId="184" fontId="21" fillId="4" borderId="21" xfId="13" applyNumberFormat="1" applyFill="1" applyBorder="1">
      <protection locked="0"/>
    </xf>
    <xf numFmtId="0" fontId="23" fillId="0" borderId="0" xfId="34" applyFill="1" applyAlignment="1">
      <alignment horizontal="centerContinuous" wrapText="1"/>
    </xf>
    <xf numFmtId="0" fontId="19" fillId="4" borderId="10" xfId="58" applyFill="1" applyBorder="1">
      <alignment horizontal="right"/>
    </xf>
    <xf numFmtId="178" fontId="16" fillId="4" borderId="21" xfId="52" applyNumberFormat="1" applyFill="1" applyBorder="1" applyAlignment="1">
      <alignment horizontal="right"/>
    </xf>
    <xf numFmtId="0" fontId="19" fillId="5" borderId="0" xfId="14" applyFont="1" applyBorder="1" applyAlignment="1" applyProtection="1">
      <alignment horizontal="left" wrapText="1"/>
    </xf>
    <xf numFmtId="0" fontId="2" fillId="4" borderId="0" xfId="6" applyBorder="1" applyProtection="1">
      <protection locked="0"/>
    </xf>
    <xf numFmtId="0" fontId="21" fillId="0" borderId="21" xfId="13" applyFont="1" applyFill="1" applyBorder="1" applyAlignment="1">
      <alignment wrapText="1"/>
      <protection locked="0"/>
    </xf>
    <xf numFmtId="0" fontId="23" fillId="5" borderId="0" xfId="48" applyFont="1" applyFill="1" applyBorder="1" applyAlignment="1">
      <alignment horizontal="centerContinuous"/>
    </xf>
    <xf numFmtId="0" fontId="2" fillId="4" borderId="0" xfId="64" applyFont="1" applyFill="1" applyBorder="1">
      <alignment horizontal="left"/>
    </xf>
    <xf numFmtId="0" fontId="0" fillId="0" borderId="0" xfId="0" applyAlignment="1">
      <alignment horizontal="left" indent="1"/>
    </xf>
    <xf numFmtId="0" fontId="0" fillId="0" borderId="0" xfId="0" applyAlignment="1" applyProtection="1">
      <alignment horizontal="left" indent="1"/>
      <protection locked="0"/>
    </xf>
    <xf numFmtId="0" fontId="16" fillId="5" borderId="0" xfId="34" applyFont="1" applyFill="1" applyBorder="1">
      <alignment horizontal="left"/>
    </xf>
    <xf numFmtId="185" fontId="18" fillId="0" borderId="10" xfId="11" applyNumberFormat="1" applyFill="1" applyBorder="1" applyProtection="1">
      <alignment horizontal="right"/>
      <protection locked="0"/>
    </xf>
    <xf numFmtId="185" fontId="16" fillId="4" borderId="10" xfId="5" applyNumberFormat="1" applyFont="1" applyFill="1" applyBorder="1" applyProtection="1">
      <alignment horizontal="right"/>
    </xf>
    <xf numFmtId="185" fontId="21" fillId="0" borderId="10" xfId="13" applyNumberFormat="1" applyFont="1" applyFill="1" applyBorder="1">
      <protection locked="0"/>
    </xf>
    <xf numFmtId="184" fontId="21" fillId="0" borderId="27" xfId="13" applyNumberFormat="1" applyFont="1" applyFill="1" applyBorder="1">
      <protection locked="0"/>
    </xf>
    <xf numFmtId="184" fontId="16" fillId="2" borderId="1" xfId="5" applyNumberFormat="1" applyFont="1" applyFill="1" applyBorder="1" applyProtection="1">
      <alignment horizontal="right"/>
    </xf>
    <xf numFmtId="184" fontId="21" fillId="0" borderId="35" xfId="13" applyNumberFormat="1" applyFill="1" applyBorder="1">
      <protection locked="0"/>
    </xf>
    <xf numFmtId="184" fontId="21" fillId="0" borderId="35" xfId="13" applyNumberFormat="1" applyFill="1" applyBorder="1" applyProtection="1">
      <protection locked="0"/>
    </xf>
    <xf numFmtId="184" fontId="16" fillId="4" borderId="21" xfId="5" applyNumberFormat="1" applyFont="1" applyBorder="1">
      <alignment horizontal="right"/>
    </xf>
    <xf numFmtId="0" fontId="16" fillId="4" borderId="0" xfId="5" applyNumberFormat="1" applyFont="1" applyBorder="1">
      <alignment horizontal="right"/>
    </xf>
    <xf numFmtId="0" fontId="0" fillId="0" borderId="7" xfId="0" applyBorder="1">
      <alignment horizontal="left"/>
    </xf>
    <xf numFmtId="0" fontId="0" fillId="0" borderId="8" xfId="0" applyBorder="1">
      <alignment horizontal="left"/>
    </xf>
    <xf numFmtId="0" fontId="0" fillId="0" borderId="9" xfId="0" applyBorder="1">
      <alignment horizontal="left"/>
    </xf>
    <xf numFmtId="0" fontId="0" fillId="0" borderId="11" xfId="0" applyBorder="1">
      <alignment horizontal="left"/>
    </xf>
    <xf numFmtId="0" fontId="0" fillId="0" borderId="12" xfId="0" applyBorder="1">
      <alignment horizontal="left"/>
    </xf>
    <xf numFmtId="0" fontId="0" fillId="0" borderId="3" xfId="0" applyBorder="1">
      <alignment horizontal="left"/>
    </xf>
    <xf numFmtId="0" fontId="0" fillId="0" borderId="13" xfId="0" applyBorder="1">
      <alignment horizontal="left"/>
    </xf>
    <xf numFmtId="0" fontId="23" fillId="0" borderId="6" xfId="0" applyFont="1" applyFill="1" applyBorder="1">
      <alignment horizontal="left"/>
    </xf>
    <xf numFmtId="0" fontId="0" fillId="0" borderId="3" xfId="0" applyFont="1" applyFill="1" applyBorder="1">
      <alignment horizontal="left"/>
    </xf>
    <xf numFmtId="0" fontId="0" fillId="0" borderId="0" xfId="0" applyFont="1" applyFill="1" applyAlignment="1">
      <alignment horizontal="left" indent="2"/>
    </xf>
    <xf numFmtId="0" fontId="0" fillId="0" borderId="3" xfId="0" applyFont="1" applyFill="1" applyBorder="1" applyAlignment="1"/>
    <xf numFmtId="0" fontId="3" fillId="0" borderId="3" xfId="0" applyFont="1" applyFill="1" applyBorder="1" applyAlignment="1">
      <alignment vertical="top" wrapText="1"/>
    </xf>
    <xf numFmtId="0" fontId="3" fillId="0" borderId="3" xfId="0" applyFont="1" applyFill="1" applyBorder="1" applyAlignment="1"/>
    <xf numFmtId="0" fontId="0" fillId="0" borderId="13" xfId="0" applyFont="1" applyFill="1" applyBorder="1">
      <alignment horizontal="left"/>
    </xf>
    <xf numFmtId="0" fontId="23" fillId="0" borderId="6" xfId="48" applyFont="1" applyFill="1" applyBorder="1" applyAlignment="1">
      <alignment horizontal="left" wrapText="1"/>
    </xf>
    <xf numFmtId="0" fontId="23" fillId="0" borderId="3" xfId="0" applyFont="1" applyFill="1" applyBorder="1" applyAlignment="1">
      <alignment horizontal="center"/>
    </xf>
    <xf numFmtId="0" fontId="23" fillId="0" borderId="0" xfId="0" applyFont="1" applyFill="1" applyBorder="1" applyAlignment="1">
      <alignment horizontal="center"/>
    </xf>
    <xf numFmtId="0" fontId="23" fillId="0" borderId="0" xfId="0" applyFont="1" applyFill="1" applyBorder="1" applyAlignment="1">
      <alignment horizontal="centerContinuous"/>
    </xf>
    <xf numFmtId="0" fontId="23" fillId="0" borderId="9" xfId="0" applyFont="1" applyFill="1" applyBorder="1" applyAlignment="1">
      <alignment horizontal="centerContinuous"/>
    </xf>
    <xf numFmtId="0" fontId="23" fillId="0" borderId="9" xfId="0" applyFont="1" applyFill="1" applyBorder="1" applyAlignment="1">
      <alignment horizontal="center"/>
    </xf>
    <xf numFmtId="0" fontId="0" fillId="0" borderId="0" xfId="0" applyFont="1" applyFill="1" applyBorder="1" applyAlignment="1"/>
    <xf numFmtId="0" fontId="0" fillId="0" borderId="9" xfId="0" applyFont="1" applyFill="1" applyBorder="1" applyAlignment="1"/>
    <xf numFmtId="0" fontId="0" fillId="0" borderId="0" xfId="54" applyFont="1" applyFill="1" applyBorder="1" applyAlignment="1"/>
    <xf numFmtId="15" fontId="0" fillId="0" borderId="0" xfId="54" applyNumberFormat="1" applyFont="1" applyFill="1" applyBorder="1" applyAlignment="1"/>
    <xf numFmtId="3" fontId="0" fillId="0" borderId="0" xfId="54" applyNumberFormat="1" applyFont="1" applyFill="1" applyBorder="1" applyAlignment="1"/>
    <xf numFmtId="3" fontId="0" fillId="0" borderId="0" xfId="54" applyNumberFormat="1" applyFont="1" applyFill="1" applyBorder="1">
      <alignment horizontal="right"/>
    </xf>
    <xf numFmtId="3" fontId="0" fillId="0" borderId="0" xfId="0" applyNumberFormat="1" applyFont="1" applyFill="1" applyBorder="1" applyAlignment="1"/>
    <xf numFmtId="171" fontId="0" fillId="0" borderId="0" xfId="55" applyFont="1" applyFill="1" applyBorder="1" applyAlignment="1" applyProtection="1"/>
    <xf numFmtId="171" fontId="0" fillId="0" borderId="9" xfId="55" applyFont="1" applyFill="1" applyBorder="1" applyAlignment="1" applyProtection="1"/>
    <xf numFmtId="0" fontId="56" fillId="0" borderId="6" xfId="54" applyFont="1" applyFill="1" applyBorder="1" applyAlignment="1">
      <alignment horizontal="left"/>
    </xf>
    <xf numFmtId="0" fontId="0" fillId="0" borderId="3" xfId="54" applyFont="1" applyFill="1" applyBorder="1">
      <alignment horizontal="right"/>
    </xf>
    <xf numFmtId="0" fontId="23" fillId="0" borderId="3" xfId="0" applyFont="1" applyFill="1" applyBorder="1" applyAlignment="1"/>
    <xf numFmtId="1" fontId="0" fillId="0" borderId="0" xfId="54" applyNumberFormat="1" applyFont="1" applyFill="1" applyBorder="1" applyAlignment="1"/>
    <xf numFmtId="0" fontId="0" fillId="0" borderId="9" xfId="54" applyFont="1" applyFill="1" applyBorder="1" applyAlignment="1"/>
    <xf numFmtId="1" fontId="0" fillId="0" borderId="9" xfId="54" applyNumberFormat="1" applyFont="1" applyFill="1" applyBorder="1" applyAlignment="1"/>
    <xf numFmtId="0" fontId="0" fillId="0" borderId="0" xfId="54" applyFont="1" applyFill="1" applyBorder="1">
      <alignment horizontal="right"/>
    </xf>
    <xf numFmtId="0" fontId="0" fillId="0" borderId="0" xfId="0" applyFont="1" applyFill="1">
      <alignment horizontal="left"/>
    </xf>
    <xf numFmtId="0" fontId="0" fillId="0" borderId="0" xfId="54" applyFont="1" applyFill="1">
      <alignment horizontal="right"/>
    </xf>
    <xf numFmtId="0" fontId="3" fillId="4" borderId="0" xfId="107" applyFont="1" applyBorder="1" applyAlignment="1"/>
    <xf numFmtId="0" fontId="1" fillId="4" borderId="0" xfId="111" applyFont="1" applyFill="1" applyBorder="1">
      <alignment horizontal="left"/>
    </xf>
    <xf numFmtId="0" fontId="3" fillId="4" borderId="0" xfId="114" applyFont="1" applyFill="1" applyBorder="1">
      <alignment horizontal="left"/>
    </xf>
    <xf numFmtId="0" fontId="3" fillId="2" borderId="0" xfId="107" applyFont="1" applyFill="1" applyBorder="1" applyAlignment="1"/>
    <xf numFmtId="0" fontId="3" fillId="2" borderId="0" xfId="107" applyFont="1" applyFill="1" applyBorder="1"/>
    <xf numFmtId="0" fontId="3" fillId="4" borderId="9" xfId="107" applyFont="1" applyBorder="1"/>
    <xf numFmtId="0" fontId="9" fillId="2" borderId="0" xfId="109" applyFont="1" applyFill="1" applyBorder="1"/>
    <xf numFmtId="0" fontId="1" fillId="2" borderId="0" xfId="111" applyFont="1" applyFill="1" applyBorder="1">
      <alignment horizontal="left"/>
    </xf>
    <xf numFmtId="0" fontId="3" fillId="2" borderId="0" xfId="114" applyFont="1" applyFill="1" applyBorder="1">
      <alignment horizontal="left"/>
    </xf>
    <xf numFmtId="0" fontId="3" fillId="4" borderId="0" xfId="107" applyFont="1" applyFill="1" applyBorder="1" applyAlignment="1"/>
    <xf numFmtId="0" fontId="3" fillId="4" borderId="0" xfId="107" applyFont="1" applyFill="1" applyBorder="1"/>
    <xf numFmtId="0" fontId="2" fillId="4" borderId="10" xfId="113" applyFont="1" applyBorder="1">
      <alignment horizontal="right"/>
    </xf>
    <xf numFmtId="0" fontId="3" fillId="4" borderId="11" xfId="107" applyFont="1" applyBorder="1" applyAlignment="1"/>
    <xf numFmtId="0" fontId="9" fillId="4" borderId="11" xfId="109" applyFont="1" applyBorder="1"/>
    <xf numFmtId="0" fontId="12" fillId="4" borderId="11" xfId="110" applyFont="1" applyBorder="1"/>
    <xf numFmtId="0" fontId="1" fillId="4" borderId="11" xfId="111" applyFont="1" applyBorder="1">
      <alignment horizontal="left"/>
    </xf>
    <xf numFmtId="0" fontId="3" fillId="4" borderId="11" xfId="114" applyFont="1" applyBorder="1">
      <alignment horizontal="left"/>
    </xf>
    <xf numFmtId="0" fontId="3" fillId="4" borderId="12" xfId="107" applyFont="1" applyBorder="1"/>
    <xf numFmtId="184" fontId="16" fillId="4" borderId="36" xfId="5" applyNumberFormat="1" applyFont="1" applyFill="1" applyBorder="1">
      <alignment horizontal="right"/>
    </xf>
    <xf numFmtId="184" fontId="21" fillId="0" borderId="37" xfId="13" applyNumberFormat="1" applyFont="1" applyFill="1" applyBorder="1">
      <protection locked="0"/>
    </xf>
    <xf numFmtId="184" fontId="16" fillId="4" borderId="4" xfId="5" applyNumberFormat="1" applyFont="1" applyBorder="1" applyProtection="1">
      <alignment horizontal="right"/>
    </xf>
    <xf numFmtId="0" fontId="23" fillId="4" borderId="0" xfId="36" applyFont="1" applyFill="1" applyBorder="1" applyAlignment="1">
      <alignment horizontal="centerContinuous"/>
    </xf>
    <xf numFmtId="0" fontId="0" fillId="0" borderId="20" xfId="54" applyFont="1" applyFill="1" applyBorder="1">
      <alignment horizontal="right"/>
    </xf>
    <xf numFmtId="0" fontId="0" fillId="0" borderId="20" xfId="0" applyFont="1" applyFill="1" applyBorder="1">
      <alignment horizontal="left"/>
    </xf>
    <xf numFmtId="0" fontId="0" fillId="0" borderId="20" xfId="0" applyBorder="1">
      <alignment horizontal="left"/>
    </xf>
    <xf numFmtId="0" fontId="23" fillId="0" borderId="0" xfId="54" applyFont="1" applyFill="1" applyAlignment="1"/>
    <xf numFmtId="0" fontId="23" fillId="0" borderId="1" xfId="54" applyFont="1" applyFill="1" applyBorder="1" applyAlignment="1">
      <alignment horizontal="center"/>
    </xf>
    <xf numFmtId="0" fontId="23" fillId="0" borderId="1" xfId="0" applyFont="1" applyBorder="1" applyAlignment="1">
      <alignment horizontal="center"/>
    </xf>
    <xf numFmtId="0" fontId="23" fillId="0" borderId="18" xfId="54" applyFont="1" applyFill="1" applyBorder="1" applyAlignment="1">
      <alignment horizontal="centerContinuous"/>
    </xf>
    <xf numFmtId="0" fontId="23" fillId="0" borderId="20" xfId="54" applyFont="1" applyFill="1" applyBorder="1" applyAlignment="1">
      <alignment horizontal="centerContinuous"/>
    </xf>
    <xf numFmtId="0" fontId="23" fillId="0" borderId="18" xfId="0" applyFont="1" applyBorder="1" applyAlignment="1">
      <alignment horizontal="centerContinuous"/>
    </xf>
    <xf numFmtId="0" fontId="23" fillId="0" borderId="20" xfId="0" applyFont="1" applyBorder="1" applyAlignment="1">
      <alignment horizontal="centerContinuous"/>
    </xf>
    <xf numFmtId="184" fontId="0" fillId="0" borderId="1" xfId="54" applyNumberFormat="1" applyFont="1" applyFill="1" applyBorder="1">
      <alignment horizontal="right"/>
    </xf>
    <xf numFmtId="184" fontId="0" fillId="0" borderId="1" xfId="0" applyNumberFormat="1" applyBorder="1">
      <alignment horizontal="left"/>
    </xf>
    <xf numFmtId="0" fontId="0" fillId="0" borderId="18" xfId="54" applyFont="1" applyFill="1" applyBorder="1" applyAlignment="1">
      <alignment horizontal="center"/>
    </xf>
    <xf numFmtId="0" fontId="0" fillId="0" borderId="18" xfId="0" applyFont="1" applyFill="1" applyBorder="1" applyAlignment="1">
      <alignment horizontal="center"/>
    </xf>
    <xf numFmtId="0" fontId="0" fillId="0" borderId="18" xfId="0" applyBorder="1" applyAlignment="1">
      <alignment horizontal="center"/>
    </xf>
    <xf numFmtId="0" fontId="19" fillId="5" borderId="5" xfId="58" applyBorder="1" applyProtection="1">
      <alignment horizontal="right"/>
      <protection locked="0"/>
    </xf>
    <xf numFmtId="0" fontId="0" fillId="0" borderId="0" xfId="0" applyProtection="1">
      <alignment horizontal="left"/>
      <protection locked="0"/>
    </xf>
    <xf numFmtId="0" fontId="57" fillId="39" borderId="0" xfId="51" applyFont="1" applyFill="1" applyBorder="1" applyAlignment="1">
      <alignment horizontal="center" wrapText="1"/>
    </xf>
    <xf numFmtId="0" fontId="0" fillId="39" borderId="0" xfId="0" applyFill="1">
      <alignment horizontal="left"/>
    </xf>
    <xf numFmtId="184" fontId="0" fillId="39" borderId="0" xfId="54" applyNumberFormat="1" applyFont="1" applyFill="1" applyBorder="1">
      <alignment horizontal="right"/>
    </xf>
    <xf numFmtId="0" fontId="0" fillId="39" borderId="0" xfId="0" applyFont="1" applyFill="1" applyBorder="1" applyAlignment="1">
      <alignment horizontal="center"/>
    </xf>
    <xf numFmtId="0" fontId="0" fillId="39" borderId="0" xfId="0" applyFont="1" applyFill="1" applyBorder="1">
      <alignment horizontal="left"/>
    </xf>
    <xf numFmtId="0" fontId="0" fillId="39" borderId="0" xfId="0" applyFont="1" applyFill="1">
      <alignment horizontal="left"/>
    </xf>
    <xf numFmtId="0" fontId="0" fillId="39" borderId="0" xfId="0" applyFill="1" applyAlignment="1">
      <alignment horizontal="left" indent="2"/>
    </xf>
    <xf numFmtId="0" fontId="55" fillId="4" borderId="0" xfId="39" applyFont="1" applyBorder="1">
      <alignment horizontal="left"/>
    </xf>
    <xf numFmtId="184" fontId="21" fillId="0" borderId="0" xfId="1" applyNumberFormat="1" applyFont="1" applyFill="1" applyBorder="1" applyAlignment="1">
      <protection locked="0"/>
    </xf>
    <xf numFmtId="0" fontId="57" fillId="4" borderId="0" xfId="51" applyFont="1" applyFill="1" applyBorder="1" applyAlignment="1">
      <alignment horizontal="center" wrapText="1"/>
    </xf>
    <xf numFmtId="0" fontId="16" fillId="4" borderId="0" xfId="68" applyFill="1" applyBorder="1"/>
    <xf numFmtId="184" fontId="21" fillId="4" borderId="0" xfId="1" applyNumberFormat="1" applyFont="1" applyFill="1" applyBorder="1" applyAlignment="1">
      <protection locked="0"/>
    </xf>
    <xf numFmtId="0" fontId="0" fillId="0" borderId="0" xfId="0">
      <alignment horizontal="left"/>
    </xf>
    <xf numFmtId="0" fontId="16" fillId="6" borderId="7" xfId="68" applyBorder="1"/>
    <xf numFmtId="0" fontId="16" fillId="6" borderId="0" xfId="68" applyBorder="1"/>
    <xf numFmtId="0" fontId="16" fillId="5" borderId="11" xfId="14" applyBorder="1"/>
    <xf numFmtId="0" fontId="10" fillId="7" borderId="0" xfId="26" applyBorder="1">
      <alignment horizontal="right"/>
    </xf>
    <xf numFmtId="0" fontId="23" fillId="5" borderId="0" xfId="51" applyFont="1" applyBorder="1" applyAlignment="1">
      <alignment horizontal="center" wrapText="1"/>
    </xf>
    <xf numFmtId="184" fontId="21" fillId="0" borderId="21" xfId="1" applyNumberFormat="1" applyFont="1" applyFill="1" applyBorder="1" applyAlignment="1">
      <protection locked="0"/>
    </xf>
    <xf numFmtId="0" fontId="0" fillId="0" borderId="39" xfId="0" applyBorder="1">
      <alignment horizontal="left"/>
    </xf>
    <xf numFmtId="0" fontId="23" fillId="0" borderId="39" xfId="0" applyFont="1" applyFill="1" applyBorder="1" applyAlignment="1">
      <alignment horizontal="center"/>
    </xf>
    <xf numFmtId="0" fontId="23" fillId="3" borderId="3" xfId="36" applyFont="1" applyFill="1" applyBorder="1" applyAlignment="1">
      <alignment horizontal="centerContinuous"/>
    </xf>
    <xf numFmtId="0" fontId="23" fillId="3" borderId="0" xfId="36" applyFill="1" applyBorder="1" applyAlignment="1">
      <alignment horizontal="centerContinuous"/>
    </xf>
    <xf numFmtId="0" fontId="16" fillId="5" borderId="0" xfId="14" applyNumberFormat="1" applyFont="1" applyFill="1" applyBorder="1"/>
    <xf numFmtId="0" fontId="19" fillId="5" borderId="0" xfId="58" applyFont="1" applyFill="1" applyBorder="1">
      <alignment horizontal="right"/>
    </xf>
    <xf numFmtId="0" fontId="51" fillId="3" borderId="1" xfId="56" applyNumberFormat="1" applyFont="1" applyFill="1" applyBorder="1" applyAlignment="1" applyProtection="1">
      <alignment horizontal="right"/>
    </xf>
    <xf numFmtId="0" fontId="51" fillId="4" borderId="0" xfId="14" applyNumberFormat="1" applyFont="1" applyFill="1" applyBorder="1"/>
    <xf numFmtId="0" fontId="19" fillId="4" borderId="0" xfId="58" applyFont="1" applyFill="1" applyBorder="1">
      <alignment horizontal="right"/>
    </xf>
    <xf numFmtId="0" fontId="19" fillId="4" borderId="40" xfId="58" applyFont="1" applyFill="1" applyBorder="1">
      <alignment horizontal="right"/>
    </xf>
    <xf numFmtId="0" fontId="19" fillId="4" borderId="5" xfId="58" applyFont="1" applyFill="1" applyBorder="1">
      <alignment horizontal="right"/>
    </xf>
    <xf numFmtId="184" fontId="16" fillId="4" borderId="4" xfId="5" applyNumberFormat="1" applyFont="1" applyFill="1" applyBorder="1" applyProtection="1">
      <alignment horizontal="right"/>
    </xf>
    <xf numFmtId="9" fontId="16" fillId="4" borderId="1" xfId="56" applyNumberFormat="1" applyFont="1" applyFill="1" applyBorder="1" applyAlignment="1" applyProtection="1">
      <alignment horizontal="right"/>
    </xf>
    <xf numFmtId="184" fontId="16" fillId="3" borderId="1" xfId="5" applyNumberFormat="1" applyFont="1" applyFill="1" applyBorder="1" applyProtection="1">
      <alignment horizontal="right"/>
    </xf>
    <xf numFmtId="0" fontId="9" fillId="4" borderId="0" xfId="109" applyFont="1" applyFill="1" applyBorder="1"/>
    <xf numFmtId="0" fontId="3" fillId="4" borderId="9" xfId="107" applyFont="1" applyFill="1" applyBorder="1"/>
    <xf numFmtId="184" fontId="21" fillId="3" borderId="1" xfId="13" applyNumberFormat="1" applyFont="1" applyFill="1" applyBorder="1">
      <protection locked="0"/>
    </xf>
    <xf numFmtId="0" fontId="16" fillId="4" borderId="0" xfId="64" applyFont="1" applyFill="1" applyBorder="1">
      <alignment horizontal="left"/>
    </xf>
    <xf numFmtId="0" fontId="16" fillId="4" borderId="9" xfId="14" applyFill="1" applyBorder="1"/>
    <xf numFmtId="184" fontId="21" fillId="3" borderId="21" xfId="13" applyNumberFormat="1" applyFont="1" applyFill="1" applyBorder="1">
      <protection locked="0"/>
    </xf>
    <xf numFmtId="188" fontId="16" fillId="4" borderId="21" xfId="5" applyNumberFormat="1" applyFont="1" applyFill="1" applyBorder="1">
      <alignment horizontal="right"/>
    </xf>
    <xf numFmtId="0" fontId="23" fillId="5" borderId="0" xfId="34" applyFont="1" applyFill="1" applyBorder="1" applyAlignment="1">
      <alignment horizontal="center" wrapText="1"/>
    </xf>
    <xf numFmtId="169" fontId="17" fillId="6" borderId="27" xfId="22" applyFill="1" applyBorder="1" applyAlignment="1">
      <alignment horizontal="center" vertical="center" wrapText="1"/>
    </xf>
    <xf numFmtId="169" fontId="17" fillId="6" borderId="28" xfId="22" applyFill="1" applyBorder="1" applyAlignment="1">
      <alignment horizontal="center" vertical="center" wrapText="1"/>
    </xf>
    <xf numFmtId="169" fontId="17" fillId="6" borderId="25" xfId="22" applyFill="1" applyBorder="1" applyAlignment="1">
      <alignment horizontal="center" vertical="center" wrapText="1"/>
    </xf>
    <xf numFmtId="0" fontId="23" fillId="5" borderId="0" xfId="36" applyBorder="1">
      <alignment horizontal="center"/>
    </xf>
    <xf numFmtId="0" fontId="16" fillId="6" borderId="39" xfId="68" applyBorder="1"/>
    <xf numFmtId="0" fontId="11" fillId="7" borderId="39" xfId="257" applyBorder="1" applyAlignment="1">
      <alignment horizontal="left" indent="1"/>
    </xf>
    <xf numFmtId="0" fontId="2" fillId="7" borderId="39" xfId="28" applyBorder="1" applyAlignment="1">
      <alignment horizontal="left"/>
    </xf>
    <xf numFmtId="0" fontId="19" fillId="5" borderId="40" xfId="258" applyBorder="1">
      <alignment horizontal="right"/>
    </xf>
    <xf numFmtId="0" fontId="23" fillId="5" borderId="0" xfId="137" quotePrefix="1" applyFont="1" applyFill="1" applyBorder="1">
      <alignment horizontal="center" wrapText="1"/>
    </xf>
    <xf numFmtId="0" fontId="23" fillId="5" borderId="0" xfId="14" applyFont="1" applyFill="1"/>
    <xf numFmtId="184" fontId="21" fillId="4" borderId="0" xfId="13" applyNumberFormat="1" applyFill="1" applyBorder="1">
      <protection locked="0"/>
    </xf>
    <xf numFmtId="193" fontId="52" fillId="3" borderId="1" xfId="120" applyFont="1" applyFill="1" applyBorder="1" applyAlignment="1">
      <protection locked="0"/>
    </xf>
    <xf numFmtId="0" fontId="23" fillId="5" borderId="0" xfId="14" applyFont="1" applyFill="1" applyBorder="1"/>
    <xf numFmtId="0" fontId="19" fillId="5" borderId="40" xfId="258" applyFont="1" applyFill="1" applyBorder="1">
      <alignment horizontal="right"/>
    </xf>
    <xf numFmtId="0" fontId="16" fillId="5" borderId="0" xfId="125" applyFont="1" applyFill="1" applyBorder="1" applyAlignment="1">
      <alignment horizontal="left" indent="1"/>
    </xf>
    <xf numFmtId="184" fontId="16" fillId="5" borderId="41" xfId="13" applyNumberFormat="1" applyFont="1" applyFill="1" applyBorder="1">
      <protection locked="0"/>
    </xf>
    <xf numFmtId="0" fontId="23" fillId="5" borderId="0" xfId="125" applyFont="1" applyFill="1" applyBorder="1" applyAlignment="1">
      <alignment horizontal="left" indent="1"/>
    </xf>
    <xf numFmtId="184" fontId="16" fillId="5" borderId="4" xfId="14" applyNumberFormat="1" applyFont="1" applyFill="1" applyBorder="1"/>
    <xf numFmtId="184" fontId="16" fillId="4" borderId="1" xfId="13" applyNumberFormat="1" applyFont="1" applyFill="1" applyBorder="1">
      <protection locked="0"/>
    </xf>
    <xf numFmtId="184" fontId="16" fillId="5" borderId="0" xfId="13" applyNumberFormat="1" applyFont="1" applyFill="1" applyBorder="1">
      <protection locked="0"/>
    </xf>
    <xf numFmtId="0" fontId="23" fillId="5" borderId="0" xfId="125" applyFont="1" applyFill="1" applyBorder="1"/>
    <xf numFmtId="184" fontId="16" fillId="4" borderId="0" xfId="14" applyNumberFormat="1" applyFill="1" applyBorder="1"/>
    <xf numFmtId="184" fontId="16" fillId="5" borderId="4" xfId="13" applyNumberFormat="1" applyFont="1" applyFill="1" applyBorder="1">
      <protection locked="0"/>
    </xf>
    <xf numFmtId="193" fontId="52" fillId="3" borderId="37" xfId="120" applyFont="1" applyFill="1" applyBorder="1" applyAlignment="1">
      <protection locked="0"/>
    </xf>
    <xf numFmtId="0" fontId="55" fillId="5" borderId="0" xfId="39" applyFont="1" applyFill="1" applyBorder="1">
      <alignment horizontal="left"/>
    </xf>
    <xf numFmtId="0" fontId="9" fillId="5" borderId="0" xfId="39" applyFill="1" applyBorder="1">
      <alignment horizontal="left"/>
    </xf>
    <xf numFmtId="0" fontId="75" fillId="5" borderId="0" xfId="34" applyFont="1" applyFill="1" applyBorder="1" applyAlignment="1">
      <alignment horizontal="center" wrapText="1"/>
    </xf>
    <xf numFmtId="184" fontId="21" fillId="0" borderId="42" xfId="13" applyNumberFormat="1" applyFill="1" applyBorder="1">
      <protection locked="0"/>
    </xf>
    <xf numFmtId="0" fontId="76" fillId="5" borderId="0" xfId="13" applyFont="1" applyFill="1" applyBorder="1" applyAlignment="1">
      <alignment wrapText="1"/>
      <protection locked="0"/>
    </xf>
    <xf numFmtId="49" fontId="21" fillId="0" borderId="0" xfId="13" applyNumberFormat="1" applyFill="1" applyBorder="1" applyAlignment="1">
      <alignment wrapText="1"/>
      <protection locked="0"/>
    </xf>
    <xf numFmtId="184" fontId="21" fillId="0" borderId="0" xfId="13" applyNumberFormat="1" applyFill="1" applyBorder="1">
      <protection locked="0"/>
    </xf>
    <xf numFmtId="0" fontId="21" fillId="0" borderId="0" xfId="13" applyFill="1" applyBorder="1" applyAlignment="1">
      <alignment wrapText="1"/>
      <protection locked="0"/>
    </xf>
    <xf numFmtId="49" fontId="23" fillId="5" borderId="0" xfId="13" applyNumberFormat="1" applyFont="1" applyFill="1" applyBorder="1" applyAlignment="1">
      <alignment wrapText="1"/>
      <protection locked="0"/>
    </xf>
    <xf numFmtId="0" fontId="19" fillId="5" borderId="10" xfId="258" applyFont="1" applyFill="1" applyBorder="1">
      <alignment horizontal="right"/>
    </xf>
    <xf numFmtId="0" fontId="75" fillId="0" borderId="0" xfId="0" applyFont="1" applyFill="1">
      <alignment horizontal="left"/>
    </xf>
    <xf numFmtId="0" fontId="76" fillId="0" borderId="0" xfId="0" applyFont="1" applyFill="1">
      <alignment horizontal="left"/>
    </xf>
    <xf numFmtId="0" fontId="76" fillId="0" borderId="0" xfId="0" applyFont="1" applyFill="1" applyAlignment="1"/>
    <xf numFmtId="0" fontId="51" fillId="39" borderId="0" xfId="125" applyFont="1" applyFill="1" applyBorder="1" applyAlignment="1">
      <alignment horizontal="left" indent="1"/>
    </xf>
    <xf numFmtId="0" fontId="17" fillId="6" borderId="27" xfId="21" applyFill="1" applyBorder="1" applyAlignment="1">
      <alignment horizontal="center" wrapText="1"/>
    </xf>
    <xf numFmtId="0" fontId="17" fillId="6" borderId="28" xfId="21" applyFill="1" applyBorder="1" applyAlignment="1">
      <alignment horizontal="center" wrapText="1"/>
    </xf>
    <xf numFmtId="0" fontId="17" fillId="6" borderId="25" xfId="21" applyFill="1" applyBorder="1" applyAlignment="1">
      <alignment horizontal="center" wrapText="1"/>
    </xf>
    <xf numFmtId="0" fontId="35" fillId="3" borderId="3" xfId="59" applyFill="1" applyBorder="1">
      <alignment horizontal="center"/>
    </xf>
    <xf numFmtId="0" fontId="35" fillId="3" borderId="0" xfId="59" applyFill="1" applyBorder="1">
      <alignment horizontal="center"/>
    </xf>
    <xf numFmtId="0" fontId="35" fillId="3" borderId="9" xfId="59" applyFill="1" applyBorder="1">
      <alignment horizontal="center"/>
    </xf>
    <xf numFmtId="0" fontId="24" fillId="3" borderId="3" xfId="60" applyFill="1" applyBorder="1">
      <alignment horizontal="center" vertical="center"/>
    </xf>
    <xf numFmtId="0" fontId="24" fillId="3" borderId="0" xfId="60" applyFill="1" applyBorder="1">
      <alignment horizontal="center" vertical="center"/>
    </xf>
    <xf numFmtId="0" fontId="24" fillId="3" borderId="9" xfId="60" applyFill="1" applyBorder="1">
      <alignment horizontal="center" vertical="center"/>
    </xf>
    <xf numFmtId="0" fontId="33" fillId="3" borderId="3" xfId="53" applyFill="1" applyBorder="1">
      <alignment horizontal="center"/>
    </xf>
    <xf numFmtId="0" fontId="33" fillId="3" borderId="0" xfId="53" applyFill="1" applyBorder="1">
      <alignment horizontal="center"/>
    </xf>
    <xf numFmtId="0" fontId="33" fillId="3" borderId="9" xfId="53" applyFill="1" applyBorder="1">
      <alignment horizontal="center"/>
    </xf>
    <xf numFmtId="0" fontId="3" fillId="7" borderId="3" xfId="27" applyFont="1" applyBorder="1" applyAlignment="1">
      <alignment horizontal="left" vertical="top" wrapText="1" indent="1"/>
    </xf>
    <xf numFmtId="0" fontId="3" fillId="7" borderId="0" xfId="27" applyFont="1" applyBorder="1" applyAlignment="1">
      <alignment horizontal="left" vertical="top" wrapText="1" indent="1"/>
    </xf>
    <xf numFmtId="0" fontId="17" fillId="7" borderId="1" xfId="9" applyBorder="1">
      <alignment horizontal="center"/>
    </xf>
    <xf numFmtId="178" fontId="17" fillId="7" borderId="1" xfId="20" applyBorder="1">
      <alignment horizontal="center" vertical="center"/>
    </xf>
    <xf numFmtId="0" fontId="2" fillId="5" borderId="0" xfId="14" applyNumberFormat="1" applyFont="1" applyBorder="1" applyAlignment="1">
      <alignment horizontal="left" wrapText="1"/>
    </xf>
    <xf numFmtId="164" fontId="23" fillId="5" borderId="0" xfId="51" quotePrefix="1" applyNumberFormat="1" applyFont="1" applyBorder="1" applyAlignment="1">
      <alignment horizontal="center" wrapText="1"/>
    </xf>
    <xf numFmtId="0" fontId="19" fillId="5" borderId="0" xfId="7" applyFont="1" applyFill="1" applyBorder="1" applyAlignment="1">
      <alignment horizontal="left" wrapText="1"/>
    </xf>
    <xf numFmtId="0" fontId="0" fillId="0" borderId="0" xfId="0" applyAlignment="1">
      <alignment horizontal="left" wrapText="1" indent="1"/>
    </xf>
    <xf numFmtId="0" fontId="23" fillId="5" borderId="0" xfId="36" applyFont="1" applyFill="1" applyBorder="1" applyAlignment="1">
      <alignment horizontal="center" wrapText="1"/>
    </xf>
    <xf numFmtId="0" fontId="23" fillId="5" borderId="0" xfId="34" applyFont="1" applyFill="1" applyBorder="1" applyAlignment="1">
      <alignment horizontal="center"/>
    </xf>
    <xf numFmtId="0" fontId="23" fillId="5" borderId="0" xfId="34" applyFont="1" applyFill="1" applyBorder="1" applyAlignment="1">
      <alignment horizontal="center" wrapText="1"/>
    </xf>
    <xf numFmtId="0" fontId="19" fillId="4" borderId="0" xfId="65" applyFont="1" applyFill="1" applyBorder="1" applyAlignment="1">
      <alignment horizontal="left" wrapText="1"/>
    </xf>
    <xf numFmtId="184" fontId="21" fillId="0" borderId="27" xfId="13" applyNumberFormat="1" applyFont="1" applyFill="1" applyBorder="1" applyAlignment="1">
      <alignment wrapText="1"/>
      <protection locked="0"/>
    </xf>
    <xf numFmtId="0" fontId="0" fillId="0" borderId="28" xfId="0" applyBorder="1" applyAlignment="1">
      <alignment wrapText="1"/>
    </xf>
    <xf numFmtId="0" fontId="0" fillId="0" borderId="25" xfId="0" applyBorder="1" applyAlignment="1">
      <alignment wrapText="1"/>
    </xf>
    <xf numFmtId="0" fontId="1" fillId="4" borderId="26" xfId="42" applyFont="1" applyBorder="1" applyAlignment="1">
      <alignment horizontal="center" wrapText="1"/>
    </xf>
    <xf numFmtId="49" fontId="21" fillId="0" borderId="27" xfId="13" applyNumberFormat="1" applyFont="1" applyFill="1" applyBorder="1" applyAlignment="1">
      <alignment horizontal="left" vertical="top" wrapText="1"/>
      <protection locked="0"/>
    </xf>
    <xf numFmtId="0" fontId="0" fillId="0" borderId="28" xfId="0" applyBorder="1" applyAlignment="1">
      <alignment horizontal="left" vertical="top" wrapText="1"/>
    </xf>
    <xf numFmtId="0" fontId="0" fillId="0" borderId="25" xfId="0" applyBorder="1" applyAlignment="1">
      <alignment horizontal="left" vertical="top" wrapText="1"/>
    </xf>
    <xf numFmtId="0" fontId="3" fillId="7" borderId="3" xfId="27" applyBorder="1" applyAlignment="1">
      <alignment horizontal="left" vertical="top" wrapText="1" indent="1"/>
    </xf>
    <xf numFmtId="0" fontId="3" fillId="7" borderId="0" xfId="27" applyBorder="1" applyAlignment="1">
      <alignment horizontal="left" vertical="top" wrapText="1" indent="1"/>
    </xf>
    <xf numFmtId="0" fontId="18" fillId="3" borderId="27" xfId="13" applyFont="1" applyFill="1" applyBorder="1" applyAlignment="1">
      <alignment horizontal="left"/>
      <protection locked="0"/>
    </xf>
    <xf numFmtId="0" fontId="18" fillId="3" borderId="28" xfId="13" applyFont="1" applyFill="1" applyBorder="1" applyAlignment="1">
      <alignment horizontal="left"/>
      <protection locked="0"/>
    </xf>
    <xf numFmtId="0" fontId="18" fillId="3" borderId="25" xfId="13" applyFont="1" applyFill="1" applyBorder="1" applyAlignment="1">
      <alignment horizontal="left"/>
      <protection locked="0"/>
    </xf>
    <xf numFmtId="0" fontId="16" fillId="6" borderId="39" xfId="27" applyFont="1" applyFill="1" applyBorder="1" applyAlignment="1">
      <alignment horizontal="left" vertical="top" wrapText="1" indent="1"/>
    </xf>
    <xf numFmtId="0" fontId="16" fillId="6" borderId="0" xfId="27" applyFont="1" applyFill="1" applyBorder="1" applyAlignment="1">
      <alignment horizontal="left" vertical="top" wrapText="1" indent="1"/>
    </xf>
    <xf numFmtId="0" fontId="75" fillId="5" borderId="26" xfId="34" applyFont="1" applyFill="1" applyBorder="1" applyAlignment="1">
      <alignment horizontal="center" wrapText="1"/>
    </xf>
    <xf numFmtId="0" fontId="17" fillId="7" borderId="18" xfId="9" applyBorder="1" applyAlignment="1">
      <alignment horizontal="center"/>
    </xf>
    <xf numFmtId="0" fontId="17" fillId="7" borderId="20" xfId="9" applyBorder="1" applyAlignment="1">
      <alignment horizontal="center"/>
    </xf>
    <xf numFmtId="0" fontId="1" fillId="4" borderId="0" xfId="42" applyFont="1" applyFill="1" applyBorder="1" applyAlignment="1">
      <alignment horizontal="center" wrapText="1"/>
    </xf>
    <xf numFmtId="0" fontId="19" fillId="5" borderId="0" xfId="14" applyFont="1" applyBorder="1" applyAlignment="1" applyProtection="1">
      <alignment horizontal="left" wrapText="1"/>
    </xf>
    <xf numFmtId="0" fontId="17" fillId="6" borderId="27" xfId="21" applyFill="1" applyBorder="1" applyAlignment="1">
      <alignment horizontal="center" wrapText="1"/>
    </xf>
    <xf numFmtId="0" fontId="17" fillId="6" borderId="28" xfId="21" applyFill="1" applyBorder="1" applyAlignment="1">
      <alignment horizontal="center" wrapText="1"/>
    </xf>
    <xf numFmtId="0" fontId="17" fillId="6" borderId="25" xfId="21" applyFill="1" applyBorder="1" applyAlignment="1">
      <alignment horizontal="center" wrapText="1"/>
    </xf>
    <xf numFmtId="169" fontId="17" fillId="6" borderId="27" xfId="22" applyFill="1" applyBorder="1" applyAlignment="1">
      <alignment horizontal="center" vertical="center" wrapText="1"/>
    </xf>
    <xf numFmtId="169" fontId="17" fillId="6" borderId="28" xfId="22" applyFill="1" applyBorder="1" applyAlignment="1">
      <alignment horizontal="center" vertical="center" wrapText="1"/>
    </xf>
    <xf numFmtId="169" fontId="17" fillId="6" borderId="25" xfId="22" applyFill="1" applyBorder="1" applyAlignment="1">
      <alignment horizontal="center" vertical="center" wrapText="1"/>
    </xf>
    <xf numFmtId="0" fontId="1" fillId="4" borderId="0" xfId="42" applyBorder="1" applyAlignment="1">
      <alignment horizontal="center" wrapText="1"/>
    </xf>
    <xf numFmtId="49" fontId="21" fillId="0" borderId="6" xfId="13" applyNumberFormat="1" applyFill="1" applyBorder="1" applyAlignment="1" applyProtection="1">
      <alignment horizontal="left" vertical="top" wrapText="1"/>
      <protection locked="0"/>
    </xf>
    <xf numFmtId="49" fontId="21" fillId="0" borderId="7" xfId="13" applyNumberFormat="1" applyFill="1" applyBorder="1" applyAlignment="1" applyProtection="1">
      <alignment horizontal="left" vertical="top" wrapText="1"/>
      <protection locked="0"/>
    </xf>
    <xf numFmtId="49" fontId="21" fillId="0" borderId="8" xfId="13" applyNumberFormat="1" applyFill="1" applyBorder="1" applyAlignment="1" applyProtection="1">
      <alignment horizontal="left" vertical="top" wrapText="1"/>
      <protection locked="0"/>
    </xf>
    <xf numFmtId="49" fontId="21" fillId="0" borderId="13" xfId="13" applyNumberFormat="1" applyFill="1" applyBorder="1" applyAlignment="1" applyProtection="1">
      <alignment horizontal="left" vertical="top" wrapText="1"/>
      <protection locked="0"/>
    </xf>
    <xf numFmtId="49" fontId="21" fillId="0" borderId="11" xfId="13" applyNumberFormat="1" applyFill="1" applyBorder="1" applyAlignment="1" applyProtection="1">
      <alignment horizontal="left" vertical="top" wrapText="1"/>
      <protection locked="0"/>
    </xf>
    <xf numFmtId="49" fontId="21" fillId="0" borderId="12" xfId="13" applyNumberFormat="1" applyFill="1" applyBorder="1" applyAlignment="1" applyProtection="1">
      <alignment horizontal="left" vertical="top" wrapText="1"/>
      <protection locked="0"/>
    </xf>
    <xf numFmtId="49" fontId="21" fillId="0" borderId="6" xfId="13" applyNumberFormat="1" applyFill="1" applyBorder="1" applyAlignment="1">
      <alignment horizontal="left" vertical="top" wrapText="1"/>
      <protection locked="0"/>
    </xf>
    <xf numFmtId="49" fontId="21" fillId="0" borderId="7" xfId="13" applyNumberFormat="1" applyFill="1" applyBorder="1" applyAlignment="1">
      <alignment horizontal="left" vertical="top" wrapText="1"/>
      <protection locked="0"/>
    </xf>
    <xf numFmtId="49" fontId="21" fillId="0" borderId="8" xfId="13" applyNumberFormat="1" applyFill="1" applyBorder="1" applyAlignment="1">
      <alignment horizontal="left" vertical="top" wrapText="1"/>
      <protection locked="0"/>
    </xf>
    <xf numFmtId="49" fontId="21" fillId="0" borderId="13" xfId="13" applyNumberFormat="1" applyFill="1" applyBorder="1" applyAlignment="1">
      <alignment horizontal="left" vertical="top" wrapText="1"/>
      <protection locked="0"/>
    </xf>
    <xf numFmtId="49" fontId="21" fillId="0" borderId="11" xfId="13" applyNumberFormat="1" applyFill="1" applyBorder="1" applyAlignment="1">
      <alignment horizontal="left" vertical="top" wrapText="1"/>
      <protection locked="0"/>
    </xf>
    <xf numFmtId="49" fontId="21" fillId="0" borderId="12" xfId="13" applyNumberFormat="1" applyFill="1" applyBorder="1" applyAlignment="1">
      <alignment horizontal="left" vertical="top" wrapText="1"/>
      <protection locked="0"/>
    </xf>
    <xf numFmtId="0" fontId="16" fillId="5" borderId="0" xfId="14" applyBorder="1" applyAlignment="1">
      <alignment horizontal="center"/>
    </xf>
    <xf numFmtId="0" fontId="16" fillId="5" borderId="0" xfId="14" applyBorder="1" applyAlignment="1" applyProtection="1">
      <alignment horizontal="center"/>
    </xf>
    <xf numFmtId="0" fontId="17" fillId="7" borderId="19" xfId="9" applyBorder="1" applyAlignment="1">
      <alignment horizontal="center"/>
    </xf>
    <xf numFmtId="0" fontId="2" fillId="4" borderId="0" xfId="6" applyBorder="1" applyProtection="1">
      <protection locked="0"/>
    </xf>
    <xf numFmtId="0" fontId="3" fillId="7" borderId="9" xfId="27" applyFont="1" applyBorder="1" applyAlignment="1">
      <alignment horizontal="left" vertical="top" wrapText="1" indent="1"/>
    </xf>
    <xf numFmtId="49" fontId="19" fillId="4" borderId="0" xfId="23" applyFill="1" applyBorder="1" applyAlignment="1">
      <alignment horizontal="left" wrapText="1"/>
    </xf>
    <xf numFmtId="178" fontId="17" fillId="7" borderId="18" xfId="20" applyBorder="1" applyAlignment="1">
      <alignment horizontal="center" vertical="center"/>
    </xf>
    <xf numFmtId="178" fontId="17" fillId="7" borderId="20" xfId="20" applyBorder="1" applyAlignment="1">
      <alignment horizontal="center" vertical="center"/>
    </xf>
    <xf numFmtId="178" fontId="17" fillId="7" borderId="19" xfId="20" applyBorder="1" applyAlignment="1">
      <alignment horizontal="center" vertical="center"/>
    </xf>
    <xf numFmtId="0" fontId="17" fillId="7" borderId="18" xfId="9" applyBorder="1" applyAlignment="1">
      <alignment horizontal="center" vertical="center"/>
    </xf>
    <xf numFmtId="0" fontId="17" fillId="7" borderId="19" xfId="9" applyBorder="1" applyAlignment="1">
      <alignment horizontal="center" vertical="center"/>
    </xf>
    <xf numFmtId="0" fontId="17" fillId="7" borderId="20" xfId="9" applyBorder="1" applyAlignment="1">
      <alignment horizontal="center" vertical="center"/>
    </xf>
    <xf numFmtId="0" fontId="23" fillId="5" borderId="0" xfId="14" applyFont="1" applyBorder="1" applyAlignment="1">
      <alignment horizontal="center" wrapText="1"/>
    </xf>
    <xf numFmtId="0" fontId="3" fillId="7" borderId="0" xfId="27" applyFont="1" applyBorder="1" applyAlignment="1">
      <alignment horizontal="left" vertical="top" indent="1"/>
    </xf>
    <xf numFmtId="0" fontId="19" fillId="5" borderId="11" xfId="7" applyBorder="1">
      <alignment horizontal="left" wrapText="1"/>
    </xf>
    <xf numFmtId="0" fontId="23" fillId="5" borderId="0" xfId="51" applyBorder="1" applyAlignment="1">
      <alignment horizontal="center" wrapText="1"/>
    </xf>
    <xf numFmtId="0" fontId="19" fillId="5" borderId="0" xfId="7" applyFont="1" applyBorder="1">
      <alignment horizontal="left" wrapText="1"/>
    </xf>
    <xf numFmtId="0" fontId="21" fillId="0" borderId="27" xfId="13" applyFont="1" applyFill="1" applyBorder="1" applyAlignment="1">
      <alignment wrapText="1"/>
      <protection locked="0"/>
    </xf>
    <xf numFmtId="0" fontId="23" fillId="5" borderId="0" xfId="51" applyFont="1" applyBorder="1" applyAlignment="1">
      <alignment horizontal="center" vertical="center" wrapText="1"/>
    </xf>
  </cellXfs>
  <cellStyles count="270">
    <cellStyle name="20% - Accent1" xfId="83" builtinId="30" hidden="1"/>
    <cellStyle name="20% - Accent2" xfId="87" builtinId="34" hidden="1"/>
    <cellStyle name="20% - Accent3" xfId="91" builtinId="38" hidden="1"/>
    <cellStyle name="20% - Accent4" xfId="95" builtinId="42" hidden="1"/>
    <cellStyle name="20% - Accent5" xfId="99" builtinId="46" hidden="1"/>
    <cellStyle name="20% - Accent6" xfId="103" builtinId="50" hidden="1"/>
    <cellStyle name="40% - Accent1" xfId="84" builtinId="31" hidden="1"/>
    <cellStyle name="40% - Accent2" xfId="88" builtinId="35" hidden="1"/>
    <cellStyle name="40% - Accent3" xfId="92" builtinId="39" hidden="1"/>
    <cellStyle name="40% - Accent4" xfId="96" builtinId="43" hidden="1"/>
    <cellStyle name="40% - Accent5" xfId="100" builtinId="47" hidden="1"/>
    <cellStyle name="40% - Accent6" xfId="104" builtinId="51" hidden="1"/>
    <cellStyle name="60% - Accent1" xfId="85" builtinId="32" hidden="1"/>
    <cellStyle name="60% - Accent2" xfId="89" builtinId="36" hidden="1"/>
    <cellStyle name="60% - Accent3" xfId="93" builtinId="40" hidden="1"/>
    <cellStyle name="60% - Accent4" xfId="97" builtinId="44" hidden="1"/>
    <cellStyle name="60% - Accent5" xfId="101" builtinId="48" hidden="1"/>
    <cellStyle name="60% - Accent6" xfId="105" builtinId="52" hidden="1"/>
    <cellStyle name="Accent1" xfId="82" builtinId="29" hidden="1"/>
    <cellStyle name="Accent2" xfId="86" builtinId="33" hidden="1"/>
    <cellStyle name="Accent3" xfId="90" builtinId="37" hidden="1"/>
    <cellStyle name="Accent4" xfId="94" builtinId="41" hidden="1"/>
    <cellStyle name="Accent5" xfId="98" builtinId="45" hidden="1"/>
    <cellStyle name="Accent6" xfId="102" builtinId="49" hidden="1"/>
    <cellStyle name="AM Standard" xfId="155"/>
    <cellStyle name="Bad" xfId="72" builtinId="27" hidden="1"/>
    <cellStyle name="Calculation" xfId="76" builtinId="22" hidden="1"/>
    <cellStyle name="Check Cell" xfId="78" builtinId="23" hidden="1"/>
    <cellStyle name="Comma" xfId="115" builtinId="3" hidden="1"/>
    <cellStyle name="Comma [0]" xfId="1" builtinId="6" customBuiltin="1"/>
    <cellStyle name="Comma [0] 2" xfId="120"/>
    <cellStyle name="Comma [0] 3" xfId="205"/>
    <cellStyle name="Comma [1]" xfId="2"/>
    <cellStyle name="Comma [1] 2" xfId="147"/>
    <cellStyle name="Comma [1] 3" xfId="206"/>
    <cellStyle name="Comma [1] 4" xfId="156"/>
    <cellStyle name="Comma [2]" xfId="3"/>
    <cellStyle name="Comma [2] 2" xfId="146"/>
    <cellStyle name="Comma [2] 3" xfId="207"/>
    <cellStyle name="Comma [2] 4" xfId="157"/>
    <cellStyle name="Comma [4]" xfId="158"/>
    <cellStyle name="Comma(0)" xfId="4"/>
    <cellStyle name="Comma(2)" xfId="5"/>
    <cellStyle name="Comma(2) 2" xfId="208"/>
    <cellStyle name="Comment" xfId="6"/>
    <cellStyle name="Comment 2" xfId="121"/>
    <cellStyle name="Comment 3" xfId="209"/>
    <cellStyle name="Comment 4" xfId="159"/>
    <cellStyle name="Commentary" xfId="7"/>
    <cellStyle name="CommentWrap" xfId="122"/>
    <cellStyle name="Company Heading" xfId="8"/>
    <cellStyle name="Company Name" xfId="9"/>
    <cellStyle name="Company Name 2" xfId="123"/>
    <cellStyle name="Company Name 3" xfId="210"/>
    <cellStyle name="Company Name 4" xfId="160"/>
    <cellStyle name="Currency" xfId="116" builtinId="4" hidden="1"/>
    <cellStyle name="Currency [0]" xfId="117" builtinId="7" hidden="1"/>
    <cellStyle name="Currency [0]" xfId="148"/>
    <cellStyle name="Data Entry Date" xfId="10"/>
    <cellStyle name="Data Entry Heavy Box" xfId="11"/>
    <cellStyle name="Data Entry Heavy Box 2" xfId="211"/>
    <cellStyle name="Data Entry Heavy Box 3" xfId="161"/>
    <cellStyle name="Data Entry RtJust" xfId="12"/>
    <cellStyle name="Data Input" xfId="13"/>
    <cellStyle name="Data Input 2" xfId="124"/>
    <cellStyle name="Data Input 2 2" xfId="250"/>
    <cellStyle name="Data Input 2 3" xfId="163"/>
    <cellStyle name="Data Input 3" xfId="106"/>
    <cellStyle name="Data Input 4" xfId="194"/>
    <cellStyle name="Data Input 4 2" xfId="212"/>
    <cellStyle name="Data Input 5" xfId="162"/>
    <cellStyle name="Data Rows" xfId="14"/>
    <cellStyle name="Data Rows 2" xfId="15"/>
    <cellStyle name="Data Rows 2 2" xfId="214"/>
    <cellStyle name="Data Rows 2 3" xfId="164"/>
    <cellStyle name="Data Rows 3" xfId="107"/>
    <cellStyle name="Data Rows 3 2" xfId="245"/>
    <cellStyle name="Data Rows 3 3" xfId="165"/>
    <cellStyle name="Data Rows 4" xfId="16"/>
    <cellStyle name="Data Rows 4 2" xfId="215"/>
    <cellStyle name="Data Rows 4 3" xfId="195"/>
    <cellStyle name="Data Rows 5" xfId="125"/>
    <cellStyle name="Data Rows 6" xfId="193"/>
    <cellStyle name="Data Rows 6 2" xfId="213"/>
    <cellStyle name="Date" xfId="17"/>
    <cellStyle name="Date (short)" xfId="18"/>
    <cellStyle name="Date (short) 2" xfId="217"/>
    <cellStyle name="Date (short) 3" xfId="166"/>
    <cellStyle name="Date 10" xfId="259"/>
    <cellStyle name="Date 11" xfId="260"/>
    <cellStyle name="Date 12" xfId="261"/>
    <cellStyle name="Date 13" xfId="262"/>
    <cellStyle name="Date 14" xfId="263"/>
    <cellStyle name="Date 15" xfId="264"/>
    <cellStyle name="Date 16" xfId="265"/>
    <cellStyle name="Date 17" xfId="266"/>
    <cellStyle name="Date 18" xfId="267"/>
    <cellStyle name="Date 2" xfId="149"/>
    <cellStyle name="Date 3" xfId="154"/>
    <cellStyle name="Date 4" xfId="216"/>
    <cellStyle name="Date 5" xfId="203"/>
    <cellStyle name="Date 6" xfId="251"/>
    <cellStyle name="Date 7" xfId="256"/>
    <cellStyle name="Date 8" xfId="268"/>
    <cellStyle name="Date 9" xfId="269"/>
    <cellStyle name="Date Heading" xfId="19"/>
    <cellStyle name="Disclosure Date" xfId="20"/>
    <cellStyle name="Disclosure Date 2" xfId="218"/>
    <cellStyle name="Disclosure Date 3" xfId="167"/>
    <cellStyle name="Entry 1A" xfId="21"/>
    <cellStyle name="Entry 1A 2" xfId="219"/>
    <cellStyle name="Entry 1A 3" xfId="168"/>
    <cellStyle name="Entry 1B" xfId="22"/>
    <cellStyle name="Entry 1B 2" xfId="220"/>
    <cellStyle name="Entry 1B 3" xfId="169"/>
    <cellStyle name="Explanatory text" xfId="23"/>
    <cellStyle name="Explanatory text 2" xfId="221"/>
    <cellStyle name="Explanatory text 3" xfId="170"/>
    <cellStyle name="explanatory text rtjust" xfId="24"/>
    <cellStyle name="Footnote" xfId="127"/>
    <cellStyle name="Good" xfId="71" builtinId="26" hidden="1"/>
    <cellStyle name="Header 1" xfId="25"/>
    <cellStyle name="Header 1 2" xfId="128"/>
    <cellStyle name="Header 1 3" xfId="222"/>
    <cellStyle name="Header 1 3 2" xfId="257"/>
    <cellStyle name="Header 1 4" xfId="171"/>
    <cellStyle name="Header Company" xfId="26"/>
    <cellStyle name="Header Company 2" xfId="129"/>
    <cellStyle name="Header Company 3" xfId="223"/>
    <cellStyle name="Header Company 4" xfId="172"/>
    <cellStyle name="Header Rows" xfId="108"/>
    <cellStyle name="Header Rows 2" xfId="196"/>
    <cellStyle name="Header Text" xfId="27"/>
    <cellStyle name="Header Text 2" xfId="130"/>
    <cellStyle name="Header Text 3" xfId="224"/>
    <cellStyle name="Header Text 4" xfId="173"/>
    <cellStyle name="Header Version" xfId="28"/>
    <cellStyle name="Header Version 2" xfId="131"/>
    <cellStyle name="Header Version 3" xfId="225"/>
    <cellStyle name="Header Version 4" xfId="174"/>
    <cellStyle name="Heading (guidelines)" xfId="132"/>
    <cellStyle name="Heading 1" xfId="29" builtinId="16" customBuiltin="1"/>
    <cellStyle name="Heading 1 2" xfId="30"/>
    <cellStyle name="Heading 1 3" xfId="226"/>
    <cellStyle name="Heading 1 4" xfId="175"/>
    <cellStyle name="Heading 1-noindex" xfId="31"/>
    <cellStyle name="Heading 1-noindex 2" xfId="32"/>
    <cellStyle name="Heading 1-noindex 3" xfId="176"/>
    <cellStyle name="Heading 2" xfId="33" builtinId="17" customBuiltin="1"/>
    <cellStyle name="Heading 2 2" xfId="227"/>
    <cellStyle name="Heading 2 3" xfId="177"/>
    <cellStyle name="Heading 3" xfId="34" builtinId="18" customBuiltin="1"/>
    <cellStyle name="Heading 3 2" xfId="35"/>
    <cellStyle name="Heading 3 3" xfId="179"/>
    <cellStyle name="Heading 3 4" xfId="228"/>
    <cellStyle name="Heading 3 5" xfId="178"/>
    <cellStyle name="Heading 3 Centre" xfId="36"/>
    <cellStyle name="Heading 4" xfId="37" builtinId="19" customBuiltin="1"/>
    <cellStyle name="Heading 4 2" xfId="38"/>
    <cellStyle name="Heading 4 3" xfId="229"/>
    <cellStyle name="Heading 4 4" xfId="180"/>
    <cellStyle name="Heading1" xfId="39"/>
    <cellStyle name="Heading1 2" xfId="133"/>
    <cellStyle name="Heading1 3" xfId="109"/>
    <cellStyle name="Heading1 4" xfId="230"/>
    <cellStyle name="Heading2" xfId="40"/>
    <cellStyle name="Heading2 2" xfId="110"/>
    <cellStyle name="Heading2 2 2" xfId="246"/>
    <cellStyle name="Heading2 2 3" xfId="197"/>
    <cellStyle name="Heading2 3" xfId="134"/>
    <cellStyle name="Heading2 4" xfId="231"/>
    <cellStyle name="Heading3" xfId="41"/>
    <cellStyle name="Heading3 2" xfId="111"/>
    <cellStyle name="Heading3 2 2" xfId="247"/>
    <cellStyle name="Heading3 2 3" xfId="198"/>
    <cellStyle name="Heading3 3" xfId="135"/>
    <cellStyle name="Heading3 4" xfId="232"/>
    <cellStyle name="Heading3 wrap" xfId="136"/>
    <cellStyle name="Heading3 wrap low" xfId="137"/>
    <cellStyle name="Heading3Wraped" xfId="42"/>
    <cellStyle name="Heading3Wraped 2" xfId="233"/>
    <cellStyle name="Heading3Wraped 3" xfId="181"/>
    <cellStyle name="Heading3WrapLow" xfId="182"/>
    <cellStyle name="Heavy Box" xfId="43"/>
    <cellStyle name="Heavy Box 2" xfId="44"/>
    <cellStyle name="Heavy Box 2 2" xfId="235"/>
    <cellStyle name="Heavy Box 2 3" xfId="45"/>
    <cellStyle name="Heavy Box 2 3 2" xfId="236"/>
    <cellStyle name="Heavy Box 2 3 3" xfId="255"/>
    <cellStyle name="Heavy Box 2 4" xfId="254"/>
    <cellStyle name="Heavy Box 3" xfId="234"/>
    <cellStyle name="Hyperlink" xfId="46" builtinId="8" customBuiltin="1"/>
    <cellStyle name="Hyperlink 2" xfId="152"/>
    <cellStyle name="Hyperlink 3" xfId="237"/>
    <cellStyle name="Input" xfId="74" builtinId="20" hidden="1"/>
    <cellStyle name="Italic Wrap" xfId="47"/>
    <cellStyle name="Label 1" xfId="183"/>
    <cellStyle name="Label 2a" xfId="138"/>
    <cellStyle name="Label 2a centre" xfId="184"/>
    <cellStyle name="Label 2a merge" xfId="48"/>
    <cellStyle name="Label 2b" xfId="49"/>
    <cellStyle name="Label 2b merged" xfId="50"/>
    <cellStyle name="Label2a Merge Centred" xfId="51"/>
    <cellStyle name="Link" xfId="52"/>
    <cellStyle name="Link 2" xfId="153"/>
    <cellStyle name="Link 3" xfId="238"/>
    <cellStyle name="Link 4" xfId="185"/>
    <cellStyle name="Linked Cell" xfId="77" builtinId="24" hidden="1"/>
    <cellStyle name="Long Date" xfId="126"/>
    <cellStyle name="Major Heading" xfId="53"/>
    <cellStyle name="Neutral" xfId="73" builtinId="28" hidden="1"/>
    <cellStyle name="Normal" xfId="0" builtinId="0" customBuiltin="1"/>
    <cellStyle name="Normal 2" xfId="119"/>
    <cellStyle name="Normal 3" xfId="204"/>
    <cellStyle name="Normal 4" xfId="54"/>
    <cellStyle name="Normal 9" xfId="186"/>
    <cellStyle name="Note" xfId="80" builtinId="10" hidden="1"/>
    <cellStyle name="Output" xfId="75" builtinId="21" hidden="1"/>
    <cellStyle name="Output heavy" xfId="151"/>
    <cellStyle name="Output heavy 2" xfId="202"/>
    <cellStyle name="Output heavy 2 2" xfId="253"/>
    <cellStyle name="Output light" xfId="150"/>
    <cellStyle name="Output light 2" xfId="252"/>
    <cellStyle name="Page Number" xfId="187"/>
    <cellStyle name="Percent" xfId="118" builtinId="5" hidden="1"/>
    <cellStyle name="Percent [0]" xfId="55"/>
    <cellStyle name="Percent [0] 2" xfId="139"/>
    <cellStyle name="Percent [0] 3" xfId="239"/>
    <cellStyle name="Percent [1]" xfId="56"/>
    <cellStyle name="Percent [2]" xfId="140"/>
    <cellStyle name="Percent [2] 2" xfId="199"/>
    <cellStyle name="Percent [2] 3" xfId="188"/>
    <cellStyle name="Percent(0)" xfId="112"/>
    <cellStyle name="plus/less" xfId="57"/>
    <cellStyle name="plus/less 2" xfId="141"/>
    <cellStyle name="plus/less 3" xfId="240"/>
    <cellStyle name="Row Ref" xfId="58"/>
    <cellStyle name="Row Ref 2" xfId="258"/>
    <cellStyle name="RowRef" xfId="113"/>
    <cellStyle name="RowRef 2" xfId="142"/>
    <cellStyle name="RowRef 3" xfId="248"/>
    <cellStyle name="Short Date" xfId="143"/>
    <cellStyle name="Short Date 2" xfId="200"/>
    <cellStyle name="Short Date 3" xfId="189"/>
    <cellStyle name="Sub Heading" xfId="59"/>
    <cellStyle name="Sub Heading 2" xfId="60"/>
    <cellStyle name="Table Heading Centred" xfId="61"/>
    <cellStyle name="Table2Heading" xfId="62"/>
    <cellStyle name="Text" xfId="63"/>
    <cellStyle name="Text 2" xfId="64"/>
    <cellStyle name="Text 2 2" xfId="242"/>
    <cellStyle name="Text 2 3" xfId="191"/>
    <cellStyle name="Text 3" xfId="114"/>
    <cellStyle name="Text 3 2" xfId="249"/>
    <cellStyle name="Text 3 3" xfId="201"/>
    <cellStyle name="Text 4" xfId="144"/>
    <cellStyle name="Text 5" xfId="241"/>
    <cellStyle name="Text 6" xfId="190"/>
    <cellStyle name="Text Italic" xfId="65"/>
    <cellStyle name="Text rjustify" xfId="66"/>
    <cellStyle name="Text rjustify 2" xfId="145"/>
    <cellStyle name="Text rjustify 3" xfId="243"/>
    <cellStyle name="Text Underline" xfId="67"/>
    <cellStyle name="Title" xfId="70" builtinId="15" hidden="1"/>
    <cellStyle name="Top rows" xfId="68"/>
    <cellStyle name="Top rows 2" xfId="69"/>
    <cellStyle name="Top rows 3" xfId="244"/>
    <cellStyle name="Top rows 4" xfId="192"/>
    <cellStyle name="Total" xfId="81" builtinId="25" hidden="1"/>
    <cellStyle name="Warning Text" xfId="79" builtinId="11" hidden="1"/>
  </cellStyles>
  <dxfs count="19">
    <dxf>
      <fill>
        <patternFill>
          <bgColor rgb="FFFFC000"/>
        </patternFill>
      </fill>
    </dxf>
    <dxf>
      <fill>
        <patternFill>
          <bgColor rgb="FFFFC000"/>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79646"/>
        </patternFill>
      </fill>
    </dxf>
    <dxf>
      <fill>
        <patternFill>
          <bgColor rgb="FFF79646"/>
        </patternFill>
      </fill>
    </dxf>
    <dxf>
      <fill>
        <patternFill>
          <bgColor rgb="FFF79646"/>
        </patternFill>
      </fill>
    </dxf>
    <dxf>
      <fill>
        <patternFill>
          <bgColor rgb="FFF79646"/>
        </patternFill>
      </fill>
    </dxf>
    <dxf>
      <fill>
        <patternFill>
          <bgColor rgb="FFF79646"/>
        </patternFill>
      </fill>
    </dxf>
  </dxfs>
  <tableStyles count="0" defaultTableStyle="TableStyleMedium9" defaultPivotStyle="PivotStyleLight16"/>
  <colors>
    <mruColors>
      <color rgb="FFFFFF99"/>
      <color rgb="FFF79646"/>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973"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D17"/>
  <sheetViews>
    <sheetView showGridLines="0" tabSelected="1" view="pageBreakPreview" zoomScaleNormal="100" zoomScaleSheetLayoutView="100" workbookViewId="0">
      <selection activeCell="A3" sqref="A3:D3"/>
    </sheetView>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311"/>
      <c r="B1" s="312"/>
      <c r="C1" s="312"/>
      <c r="D1" s="313"/>
    </row>
    <row r="2" spans="1:4" ht="236.25" customHeight="1" x14ac:dyDescent="0.2">
      <c r="A2" s="314"/>
      <c r="B2" s="315"/>
      <c r="C2" s="315"/>
      <c r="D2" s="316"/>
    </row>
    <row r="3" spans="1:4" ht="23.25" customHeight="1" x14ac:dyDescent="0.35">
      <c r="A3" s="646" t="s">
        <v>62</v>
      </c>
      <c r="B3" s="647"/>
      <c r="C3" s="647"/>
      <c r="D3" s="648"/>
    </row>
    <row r="4" spans="1:4" ht="27.75" customHeight="1" x14ac:dyDescent="0.35">
      <c r="A4" s="646" t="s">
        <v>498</v>
      </c>
      <c r="B4" s="647"/>
      <c r="C4" s="647"/>
      <c r="D4" s="648"/>
    </row>
    <row r="5" spans="1:4" ht="27.75" customHeight="1" x14ac:dyDescent="0.35">
      <c r="A5" s="646" t="s">
        <v>3</v>
      </c>
      <c r="B5" s="647"/>
      <c r="C5" s="647"/>
      <c r="D5" s="648"/>
    </row>
    <row r="6" spans="1:4" ht="21" customHeight="1" x14ac:dyDescent="0.35">
      <c r="A6" s="640" t="s">
        <v>515</v>
      </c>
      <c r="B6" s="641"/>
      <c r="C6" s="641"/>
      <c r="D6" s="642"/>
    </row>
    <row r="7" spans="1:4" ht="60" customHeight="1" x14ac:dyDescent="0.2">
      <c r="A7" s="643"/>
      <c r="B7" s="644"/>
      <c r="C7" s="644"/>
      <c r="D7" s="645"/>
    </row>
    <row r="8" spans="1:4" ht="15" customHeight="1" x14ac:dyDescent="0.2">
      <c r="A8" s="314"/>
      <c r="B8" s="317" t="s">
        <v>31</v>
      </c>
      <c r="C8" s="284"/>
      <c r="D8" s="316"/>
    </row>
    <row r="9" spans="1:4" ht="3" customHeight="1" x14ac:dyDescent="0.2">
      <c r="A9" s="314"/>
      <c r="B9" s="317"/>
      <c r="C9" s="315"/>
      <c r="D9" s="316"/>
    </row>
    <row r="10" spans="1:4" ht="15" customHeight="1" x14ac:dyDescent="0.2">
      <c r="A10" s="314"/>
      <c r="B10" s="317" t="s">
        <v>50</v>
      </c>
      <c r="C10" s="285"/>
      <c r="D10" s="316"/>
    </row>
    <row r="11" spans="1:4" ht="3" customHeight="1" x14ac:dyDescent="0.2">
      <c r="A11" s="314"/>
      <c r="B11" s="317"/>
      <c r="C11" s="315"/>
      <c r="D11" s="316"/>
    </row>
    <row r="12" spans="1:4" ht="15" customHeight="1" x14ac:dyDescent="0.2">
      <c r="A12" s="314"/>
      <c r="B12" s="317" t="s">
        <v>51</v>
      </c>
      <c r="C12" s="222"/>
      <c r="D12" s="316"/>
    </row>
    <row r="13" spans="1:4" x14ac:dyDescent="0.2">
      <c r="A13" s="314"/>
      <c r="B13" s="315"/>
      <c r="C13" s="315"/>
      <c r="D13" s="316"/>
    </row>
    <row r="14" spans="1:4" x14ac:dyDescent="0.2">
      <c r="A14" s="314"/>
      <c r="B14" s="315"/>
      <c r="C14" s="315"/>
      <c r="D14" s="316"/>
    </row>
    <row r="15" spans="1:4" x14ac:dyDescent="0.2">
      <c r="A15" s="318" t="s">
        <v>719</v>
      </c>
      <c r="B15" s="319"/>
      <c r="C15" s="319"/>
      <c r="D15" s="320"/>
    </row>
    <row r="16" spans="1:4" x14ac:dyDescent="0.2">
      <c r="A16" s="579" t="s">
        <v>780</v>
      </c>
      <c r="B16" s="580"/>
      <c r="C16" s="580"/>
      <c r="D16" s="321"/>
    </row>
    <row r="17" spans="1:4" ht="39.950000000000003" customHeight="1" x14ac:dyDescent="0.2">
      <c r="A17" s="324"/>
      <c r="B17" s="325"/>
      <c r="C17" s="325"/>
      <c r="D17" s="326"/>
    </row>
  </sheetData>
  <sheetProtection formatRows="0" insertRows="0"/>
  <customSheetViews>
    <customSheetView guid="{050FE390-FCBA-423A-A57A-07214A914FBA}" scale="80" showPageBreaks="1" showGridLines="0" printArea="1">
      <selection activeCell="C2" sqref="C2"/>
      <pageMargins left="0.7" right="0.7" top="0.75" bottom="0.75" header="0.3" footer="0.3"/>
      <pageSetup paperSize="9" scale="69" orientation="portrait" r:id="rId1"/>
    </customSheetView>
    <customSheetView guid="{63EE1149-38E3-45FD-A757-4655A3261696}" showPageBreaks="1" showGridLines="0" printArea="1">
      <selection activeCell="B2" sqref="B2"/>
      <pageMargins left="0.7" right="0.7" top="0.75" bottom="0.75" header="0.3" footer="0.3"/>
      <pageSetup paperSize="9" scale="69" orientation="portrait" r:id="rId2"/>
    </customSheetView>
  </customSheetViews>
  <mergeCells count="5">
    <mergeCell ref="A6:D6"/>
    <mergeCell ref="A7:D7"/>
    <mergeCell ref="A3:D3"/>
    <mergeCell ref="A4:D4"/>
    <mergeCell ref="A5:D5"/>
  </mergeCells>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2 C10">
      <formula1>40544</formula1>
    </dataValidation>
  </dataValidations>
  <pageMargins left="0.70866141732283472" right="0.70866141732283472" top="0.74803149606299213" bottom="0.74803149606299213" header="0.31496062992125984" footer="0.31496062992125984"/>
  <pageSetup paperSize="9" scale="72" orientation="portrait" r:id="rId3"/>
  <headerFooter>
    <oddHeader>&amp;CCommerce Commission Information Disclosure Template</oddHeader>
    <oddFooter>&amp;L&amp;F&amp;C&amp;P&amp;R&amp;A</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Q28"/>
  <sheetViews>
    <sheetView showGridLines="0" view="pageBreakPreview" zoomScaleNormal="100" zoomScaleSheetLayoutView="100" workbookViewId="0">
      <selection activeCell="G19" sqref="G19"/>
    </sheetView>
  </sheetViews>
  <sheetFormatPr defaultRowHeight="12.75" x14ac:dyDescent="0.2"/>
  <cols>
    <col min="1" max="1" width="4.28515625" customWidth="1"/>
    <col min="2" max="2" width="3.140625" customWidth="1"/>
    <col min="3" max="3" width="4" customWidth="1"/>
    <col min="4" max="5" width="2.28515625" customWidth="1"/>
    <col min="6" max="6" width="62.42578125" customWidth="1"/>
    <col min="7" max="9" width="16.140625" customWidth="1"/>
    <col min="10" max="10" width="18.7109375" customWidth="1"/>
    <col min="11" max="14" width="16.140625" customWidth="1"/>
    <col min="15" max="15" width="2.7109375" customWidth="1"/>
    <col min="16" max="16" width="13.28515625" bestFit="1" customWidth="1"/>
  </cols>
  <sheetData>
    <row r="1" spans="1:17" x14ac:dyDescent="0.2">
      <c r="A1" s="1"/>
      <c r="B1" s="2"/>
      <c r="C1" s="2"/>
      <c r="D1" s="2"/>
      <c r="E1" s="2"/>
      <c r="F1" s="2"/>
      <c r="G1" s="2"/>
      <c r="H1" s="2"/>
      <c r="I1" s="2"/>
      <c r="J1" s="2"/>
      <c r="K1" s="2"/>
      <c r="L1" s="2"/>
      <c r="M1" s="2"/>
      <c r="N1" s="2"/>
      <c r="O1" s="3"/>
      <c r="P1" s="223"/>
    </row>
    <row r="2" spans="1:17" ht="18" customHeight="1" x14ac:dyDescent="0.3">
      <c r="A2" s="4"/>
      <c r="B2" s="5"/>
      <c r="C2" s="5"/>
      <c r="D2" s="5"/>
      <c r="E2" s="5"/>
      <c r="F2" s="5"/>
      <c r="G2" s="5"/>
      <c r="H2" s="5"/>
      <c r="I2" s="5"/>
      <c r="J2" s="5"/>
      <c r="K2" s="5"/>
      <c r="L2" s="66" t="s">
        <v>31</v>
      </c>
      <c r="M2" s="676" t="str">
        <f>IF(NOT(ISBLANK(CoverSheet!$C$8)),CoverSheet!$C$8,"")</f>
        <v/>
      </c>
      <c r="N2" s="677"/>
      <c r="O2" s="7"/>
      <c r="P2" s="223"/>
    </row>
    <row r="3" spans="1:17" ht="18" customHeight="1" x14ac:dyDescent="0.25">
      <c r="A3" s="4"/>
      <c r="B3" s="5"/>
      <c r="C3" s="5"/>
      <c r="D3" s="5"/>
      <c r="E3" s="5"/>
      <c r="F3" s="5"/>
      <c r="G3" s="5"/>
      <c r="H3" s="5"/>
      <c r="I3" s="5"/>
      <c r="J3" s="5"/>
      <c r="K3" s="5"/>
      <c r="L3" s="66" t="s">
        <v>298</v>
      </c>
      <c r="M3" s="652" t="str">
        <f>IF(ISNUMBER(CoverSheet!$C$12),CoverSheet!$C$12,"")</f>
        <v/>
      </c>
      <c r="N3" s="652"/>
      <c r="O3" s="7"/>
      <c r="P3" s="223"/>
    </row>
    <row r="4" spans="1:17" ht="21" customHeight="1" x14ac:dyDescent="0.35">
      <c r="A4" s="135" t="s">
        <v>370</v>
      </c>
      <c r="B4" s="67"/>
      <c r="C4" s="67"/>
      <c r="D4" s="67"/>
      <c r="E4" s="67"/>
      <c r="F4" s="5"/>
      <c r="G4" s="5"/>
      <c r="H4" s="5"/>
      <c r="I4" s="5"/>
      <c r="J4" s="5"/>
      <c r="K4" s="5"/>
      <c r="L4" s="5"/>
      <c r="M4" s="5"/>
      <c r="N4" s="5"/>
      <c r="O4" s="7"/>
      <c r="P4" s="223"/>
    </row>
    <row r="5" spans="1:17" ht="42.75" customHeight="1" x14ac:dyDescent="0.2">
      <c r="A5" s="668" t="s">
        <v>417</v>
      </c>
      <c r="B5" s="669"/>
      <c r="C5" s="669"/>
      <c r="D5" s="669"/>
      <c r="E5" s="669"/>
      <c r="F5" s="669"/>
      <c r="G5" s="669"/>
      <c r="H5" s="669"/>
      <c r="I5" s="669"/>
      <c r="J5" s="669"/>
      <c r="K5" s="669"/>
      <c r="L5" s="669"/>
      <c r="M5" s="669"/>
      <c r="N5" s="5"/>
      <c r="O5" s="7"/>
      <c r="P5" s="223"/>
      <c r="Q5" s="18"/>
    </row>
    <row r="6" spans="1:17" ht="16.5" customHeight="1" x14ac:dyDescent="0.2">
      <c r="A6" s="196" t="s">
        <v>477</v>
      </c>
      <c r="B6" s="202"/>
      <c r="C6" s="76"/>
      <c r="D6" s="76"/>
      <c r="E6" s="76"/>
      <c r="F6" s="202"/>
      <c r="G6" s="5"/>
      <c r="H6" s="5"/>
      <c r="I6" s="5"/>
      <c r="J6" s="5"/>
      <c r="K6" s="5"/>
      <c r="L6" s="5"/>
      <c r="M6" s="5"/>
      <c r="N6" s="5"/>
      <c r="O6" s="7"/>
      <c r="P6" s="223"/>
    </row>
    <row r="7" spans="1:17" ht="15.75" customHeight="1" x14ac:dyDescent="0.3">
      <c r="A7" s="10">
        <v>7</v>
      </c>
      <c r="B7" s="68"/>
      <c r="C7" s="68"/>
      <c r="D7" s="68"/>
      <c r="E7" s="68"/>
      <c r="F7" s="48"/>
      <c r="G7" s="232"/>
      <c r="H7" s="232"/>
      <c r="I7" s="232"/>
      <c r="J7" s="232"/>
      <c r="K7" s="232"/>
      <c r="L7" s="232"/>
      <c r="M7" s="232"/>
      <c r="N7" s="232"/>
      <c r="O7" s="9"/>
      <c r="P7" s="223"/>
    </row>
    <row r="8" spans="1:17" ht="22.5" customHeight="1" x14ac:dyDescent="0.3">
      <c r="A8" s="10">
        <v>8</v>
      </c>
      <c r="B8" s="68"/>
      <c r="C8" s="48" t="s">
        <v>371</v>
      </c>
      <c r="D8" s="68"/>
      <c r="E8" s="68"/>
      <c r="F8" s="48"/>
      <c r="G8" s="8"/>
      <c r="H8" s="8"/>
      <c r="I8" s="8"/>
      <c r="J8" s="8"/>
      <c r="K8" s="8"/>
      <c r="L8" s="8"/>
      <c r="M8" s="8"/>
      <c r="N8" s="8"/>
      <c r="O8" s="9"/>
      <c r="P8" s="223"/>
      <c r="Q8" s="18"/>
    </row>
    <row r="9" spans="1:17" ht="15.75" customHeight="1" x14ac:dyDescent="0.3">
      <c r="A9" s="10">
        <v>9</v>
      </c>
      <c r="B9" s="68"/>
      <c r="C9" s="68"/>
      <c r="D9" s="68"/>
      <c r="E9" s="68"/>
      <c r="F9" s="48"/>
      <c r="G9" s="8"/>
      <c r="H9" s="8"/>
      <c r="I9" s="8"/>
      <c r="J9" s="8"/>
      <c r="K9" s="8"/>
      <c r="L9" s="8"/>
      <c r="M9" s="8"/>
      <c r="N9" s="8"/>
      <c r="O9" s="9"/>
      <c r="P9" s="223"/>
      <c r="Q9" s="18"/>
    </row>
    <row r="10" spans="1:17" ht="51" customHeight="1" x14ac:dyDescent="0.2">
      <c r="A10" s="10">
        <v>10</v>
      </c>
      <c r="B10" s="68"/>
      <c r="C10" s="68"/>
      <c r="D10" s="68"/>
      <c r="E10" s="68"/>
      <c r="F10" s="228" t="s">
        <v>336</v>
      </c>
      <c r="G10" s="203" t="s">
        <v>8</v>
      </c>
      <c r="H10" s="203" t="s">
        <v>9</v>
      </c>
      <c r="I10" s="203" t="s">
        <v>11</v>
      </c>
      <c r="J10" s="203" t="s">
        <v>337</v>
      </c>
      <c r="K10" s="203" t="s">
        <v>245</v>
      </c>
      <c r="L10" s="203" t="s">
        <v>246</v>
      </c>
      <c r="M10" s="203" t="s">
        <v>10</v>
      </c>
      <c r="N10" s="203" t="s">
        <v>247</v>
      </c>
      <c r="O10" s="9"/>
      <c r="P10" s="223"/>
    </row>
    <row r="11" spans="1:17" ht="15" customHeight="1" x14ac:dyDescent="0.2">
      <c r="A11" s="10">
        <v>11</v>
      </c>
      <c r="B11" s="68"/>
      <c r="C11" s="68"/>
      <c r="D11" s="68"/>
      <c r="E11" s="68"/>
      <c r="F11" s="292"/>
      <c r="G11" s="293"/>
      <c r="H11" s="293"/>
      <c r="I11" s="294"/>
      <c r="J11" s="295"/>
      <c r="K11" s="290"/>
      <c r="L11" s="290"/>
      <c r="M11" s="290"/>
      <c r="N11" s="290"/>
      <c r="O11" s="9"/>
      <c r="P11" s="223"/>
    </row>
    <row r="12" spans="1:17" ht="15" customHeight="1" x14ac:dyDescent="0.2">
      <c r="A12" s="10">
        <v>12</v>
      </c>
      <c r="B12" s="68"/>
      <c r="C12" s="68"/>
      <c r="D12" s="68"/>
      <c r="E12" s="68"/>
      <c r="F12" s="292"/>
      <c r="G12" s="293"/>
      <c r="H12" s="293"/>
      <c r="I12" s="294"/>
      <c r="J12" s="295"/>
      <c r="K12" s="290"/>
      <c r="L12" s="290"/>
      <c r="M12" s="290"/>
      <c r="N12" s="290"/>
      <c r="O12" s="9"/>
      <c r="P12" s="223"/>
    </row>
    <row r="13" spans="1:17" ht="15" customHeight="1" x14ac:dyDescent="0.2">
      <c r="A13" s="10">
        <v>13</v>
      </c>
      <c r="B13" s="68"/>
      <c r="C13" s="68"/>
      <c r="D13" s="68"/>
      <c r="E13" s="68"/>
      <c r="F13" s="292"/>
      <c r="G13" s="293"/>
      <c r="H13" s="293"/>
      <c r="I13" s="294"/>
      <c r="J13" s="295"/>
      <c r="K13" s="290"/>
      <c r="L13" s="290"/>
      <c r="M13" s="290"/>
      <c r="N13" s="290"/>
      <c r="O13" s="9"/>
      <c r="P13" s="223"/>
    </row>
    <row r="14" spans="1:17" ht="15" customHeight="1" x14ac:dyDescent="0.2">
      <c r="A14" s="10">
        <v>14</v>
      </c>
      <c r="B14" s="68"/>
      <c r="C14" s="68"/>
      <c r="D14" s="68"/>
      <c r="E14" s="68"/>
      <c r="F14" s="292"/>
      <c r="G14" s="293"/>
      <c r="H14" s="293"/>
      <c r="I14" s="294"/>
      <c r="J14" s="295"/>
      <c r="K14" s="290"/>
      <c r="L14" s="290"/>
      <c r="M14" s="290"/>
      <c r="N14" s="290"/>
      <c r="O14" s="9"/>
      <c r="P14" s="223"/>
    </row>
    <row r="15" spans="1:17" ht="15" customHeight="1" x14ac:dyDescent="0.2">
      <c r="A15" s="10">
        <v>15</v>
      </c>
      <c r="B15" s="68"/>
      <c r="C15" s="68"/>
      <c r="D15" s="68"/>
      <c r="E15" s="68"/>
      <c r="F15" s="292"/>
      <c r="G15" s="293"/>
      <c r="H15" s="293"/>
      <c r="I15" s="294"/>
      <c r="J15" s="295"/>
      <c r="K15" s="290"/>
      <c r="L15" s="477"/>
      <c r="M15" s="477"/>
      <c r="N15" s="477"/>
      <c r="O15" s="9"/>
      <c r="P15" s="223"/>
    </row>
    <row r="16" spans="1:17" ht="15" customHeight="1" x14ac:dyDescent="0.2">
      <c r="A16" s="10">
        <v>16</v>
      </c>
      <c r="B16" s="68"/>
      <c r="C16" s="68"/>
      <c r="D16" s="68"/>
      <c r="E16" s="68"/>
      <c r="F16" s="410" t="s">
        <v>511</v>
      </c>
      <c r="G16" s="8"/>
      <c r="H16" s="8"/>
      <c r="I16" s="8"/>
      <c r="J16" s="8"/>
      <c r="K16" s="8"/>
      <c r="L16" s="207">
        <f>SUM(L11:L15)</f>
        <v>0</v>
      </c>
      <c r="M16" s="207">
        <f>SUM(M11:M15)</f>
        <v>0</v>
      </c>
      <c r="N16" s="207">
        <f>SUM(N11:N15)</f>
        <v>0</v>
      </c>
      <c r="O16" s="9"/>
      <c r="P16" s="223" t="s">
        <v>697</v>
      </c>
    </row>
    <row r="17" spans="1:17" ht="15" customHeight="1" x14ac:dyDescent="0.2">
      <c r="A17" s="10">
        <v>17</v>
      </c>
      <c r="B17" s="68"/>
      <c r="C17" s="68"/>
      <c r="D17" s="68"/>
      <c r="E17" s="68"/>
      <c r="F17" s="8"/>
      <c r="G17" s="8"/>
      <c r="H17" s="8"/>
      <c r="I17" s="8"/>
      <c r="J17" s="8"/>
      <c r="K17" s="8"/>
      <c r="L17" s="71"/>
      <c r="M17" s="71"/>
      <c r="N17" s="71"/>
      <c r="O17" s="9"/>
      <c r="P17" s="223"/>
      <c r="Q17" s="18"/>
    </row>
    <row r="18" spans="1:17" ht="15" customHeight="1" x14ac:dyDescent="0.3">
      <c r="A18" s="10">
        <v>18</v>
      </c>
      <c r="B18" s="68"/>
      <c r="C18" s="48" t="s">
        <v>372</v>
      </c>
      <c r="D18" s="68"/>
      <c r="E18" s="68"/>
      <c r="F18" s="48"/>
      <c r="G18" s="8"/>
      <c r="H18" s="8"/>
      <c r="I18" s="8"/>
      <c r="J18" s="8"/>
      <c r="K18" s="8"/>
      <c r="L18" s="8"/>
      <c r="M18" s="8"/>
      <c r="N18" s="8"/>
      <c r="O18" s="9"/>
      <c r="P18" s="223"/>
    </row>
    <row r="19" spans="1:17" ht="15" customHeight="1" thickBot="1" x14ac:dyDescent="0.25">
      <c r="A19" s="10">
        <v>19</v>
      </c>
      <c r="B19" s="68"/>
      <c r="C19" s="68"/>
      <c r="D19" s="68"/>
      <c r="E19" s="68"/>
      <c r="F19" s="8"/>
      <c r="G19" s="8"/>
      <c r="H19" s="8"/>
      <c r="I19" s="8"/>
      <c r="J19" s="8"/>
      <c r="K19" s="8"/>
      <c r="L19" s="8"/>
      <c r="M19" s="8"/>
      <c r="N19" s="8"/>
      <c r="O19" s="9"/>
      <c r="P19" s="223"/>
    </row>
    <row r="20" spans="1:17" ht="15" customHeight="1" thickBot="1" x14ac:dyDescent="0.25">
      <c r="A20" s="10">
        <v>20</v>
      </c>
      <c r="B20" s="68"/>
      <c r="C20" s="68"/>
      <c r="D20" s="68"/>
      <c r="E20" s="63" t="s">
        <v>248</v>
      </c>
      <c r="F20" s="8"/>
      <c r="G20" s="8"/>
      <c r="H20" s="8"/>
      <c r="I20" s="382">
        <f>M16+N16</f>
        <v>0</v>
      </c>
      <c r="J20" s="8"/>
      <c r="K20" s="8"/>
      <c r="L20" s="8"/>
      <c r="M20" s="8"/>
      <c r="N20" s="8"/>
      <c r="O20" s="9"/>
      <c r="P20" s="223" t="s">
        <v>448</v>
      </c>
    </row>
    <row r="21" spans="1:17" ht="15" customHeight="1" x14ac:dyDescent="0.2">
      <c r="A21" s="10">
        <v>21</v>
      </c>
      <c r="B21" s="68"/>
      <c r="C21" s="68"/>
      <c r="D21" s="68"/>
      <c r="E21" s="68"/>
      <c r="F21" s="8"/>
      <c r="G21" s="8"/>
      <c r="H21" s="8"/>
      <c r="I21" s="8"/>
      <c r="J21" s="8"/>
      <c r="K21" s="8"/>
      <c r="L21" s="8"/>
      <c r="M21" s="8"/>
      <c r="N21" s="8"/>
      <c r="O21" s="9"/>
      <c r="P21" s="223"/>
    </row>
    <row r="22" spans="1:17" ht="15" customHeight="1" x14ac:dyDescent="0.2">
      <c r="A22" s="10">
        <v>22</v>
      </c>
      <c r="B22" s="68"/>
      <c r="C22" s="68"/>
      <c r="D22" s="68"/>
      <c r="E22" s="68"/>
      <c r="F22" s="375" t="s">
        <v>484</v>
      </c>
      <c r="G22" s="8"/>
      <c r="H22" s="290"/>
      <c r="I22" s="8"/>
      <c r="J22" s="8"/>
      <c r="K22" s="8"/>
      <c r="L22" s="8"/>
      <c r="M22" s="8"/>
      <c r="N22" s="8"/>
      <c r="O22" s="9"/>
    </row>
    <row r="23" spans="1:17" ht="15" customHeight="1" x14ac:dyDescent="0.2">
      <c r="A23" s="10">
        <v>23</v>
      </c>
      <c r="B23" s="68"/>
      <c r="C23" s="68"/>
      <c r="D23" s="68"/>
      <c r="E23" s="68"/>
      <c r="F23" s="8" t="s">
        <v>249</v>
      </c>
      <c r="G23" s="8"/>
      <c r="H23" s="597">
        <v>0.42</v>
      </c>
      <c r="I23" s="8"/>
      <c r="J23" s="8"/>
      <c r="K23" s="8"/>
      <c r="L23" s="8"/>
      <c r="M23" s="8"/>
      <c r="N23" s="8"/>
      <c r="O23" s="9"/>
      <c r="P23" s="223"/>
    </row>
    <row r="24" spans="1:17" ht="15" customHeight="1" x14ac:dyDescent="0.2">
      <c r="A24" s="10">
        <v>24</v>
      </c>
      <c r="B24" s="68"/>
      <c r="C24" s="68"/>
      <c r="D24" s="68"/>
      <c r="E24" s="68"/>
      <c r="F24" s="8" t="s">
        <v>250</v>
      </c>
      <c r="G24" s="8"/>
      <c r="H24" s="290"/>
      <c r="I24" s="8"/>
      <c r="J24" s="8"/>
      <c r="K24" s="8"/>
      <c r="L24" s="8"/>
      <c r="M24" s="8"/>
      <c r="N24" s="8"/>
      <c r="O24" s="9"/>
      <c r="P24" s="223"/>
    </row>
    <row r="25" spans="1:17" ht="15" customHeight="1" x14ac:dyDescent="0.2">
      <c r="A25" s="10">
        <v>25</v>
      </c>
      <c r="B25" s="68"/>
      <c r="C25" s="68"/>
      <c r="D25" s="68"/>
      <c r="E25" s="63" t="s">
        <v>48</v>
      </c>
      <c r="F25" s="8"/>
      <c r="G25" s="8"/>
      <c r="H25" s="8"/>
      <c r="I25" s="212">
        <f>IF(H22&lt;&gt;0,H24*H23/H22,0)</f>
        <v>0</v>
      </c>
      <c r="J25" s="8"/>
      <c r="K25" s="8"/>
      <c r="L25" s="8"/>
      <c r="M25" s="8"/>
      <c r="N25" s="8"/>
      <c r="O25" s="9"/>
      <c r="P25" s="223"/>
    </row>
    <row r="26" spans="1:17" ht="15" customHeight="1" thickBot="1" x14ac:dyDescent="0.25">
      <c r="A26" s="10">
        <v>26</v>
      </c>
      <c r="B26" s="68"/>
      <c r="C26" s="68"/>
      <c r="D26" s="68"/>
      <c r="E26" s="68"/>
      <c r="F26" s="8"/>
      <c r="G26" s="8"/>
      <c r="H26" s="8"/>
      <c r="I26" s="8"/>
      <c r="J26" s="8"/>
      <c r="K26" s="8"/>
      <c r="L26" s="8"/>
      <c r="M26" s="8"/>
      <c r="N26" s="8"/>
      <c r="O26" s="9"/>
      <c r="P26" s="223"/>
    </row>
    <row r="27" spans="1:17" ht="15" customHeight="1" thickBot="1" x14ac:dyDescent="0.25">
      <c r="A27" s="10">
        <v>27</v>
      </c>
      <c r="B27" s="68"/>
      <c r="C27" s="68"/>
      <c r="D27" s="68"/>
      <c r="E27" s="63" t="s">
        <v>251</v>
      </c>
      <c r="F27" s="8"/>
      <c r="G27" s="8"/>
      <c r="H27" s="8"/>
      <c r="I27" s="208">
        <f>IF(I25="not defined",0,MAX(I20*I25,0))</f>
        <v>0</v>
      </c>
      <c r="J27" s="8"/>
      <c r="K27" s="8"/>
      <c r="L27" s="8"/>
      <c r="M27" s="8"/>
      <c r="N27" s="8"/>
      <c r="O27" s="9"/>
      <c r="P27" s="223" t="s">
        <v>466</v>
      </c>
    </row>
    <row r="28" spans="1:17" x14ac:dyDescent="0.2">
      <c r="A28" s="11"/>
      <c r="B28" s="69"/>
      <c r="C28" s="69"/>
      <c r="D28" s="69"/>
      <c r="E28" s="69"/>
      <c r="F28" s="15"/>
      <c r="G28" s="15"/>
      <c r="H28" s="15"/>
      <c r="I28" s="15"/>
      <c r="J28" s="15"/>
      <c r="K28" s="15"/>
      <c r="L28" s="15"/>
      <c r="M28" s="15"/>
      <c r="N28" s="15"/>
      <c r="O28" s="16"/>
      <c r="P28" s="223"/>
    </row>
  </sheetData>
  <sheetProtection formatRows="0" insertRows="0"/>
  <customSheetViews>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6" orientation="landscape" r:id="rId1"/>
    </customSheetView>
    <customSheetView guid="{63EE1149-38E3-45FD-A757-4655A3261696}" scale="80" showPageBreaks="1" showGridLines="0" fitToPage="1" printArea="1">
      <selection activeCell="K13" sqref="K13"/>
      <pageMargins left="0.70866141732283472" right="0.70866141732283472" top="0.74803149606299213" bottom="0.74803149606299213" header="0.31496062992125984" footer="0.31496062992125984"/>
      <pageSetup paperSize="9" scale="66" orientation="landscape" r:id="rId2"/>
    </customSheetView>
  </customSheetViews>
  <mergeCells count="3">
    <mergeCell ref="M2:N2"/>
    <mergeCell ref="M3:N3"/>
    <mergeCell ref="A5:M5"/>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4" footer="0.31496062992125984"/>
  <pageSetup paperSize="9" scale="68" orientation="landscape" r:id="rId3"/>
  <headerFooter>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9CCFF"/>
  </sheetPr>
  <dimension ref="A1:P89"/>
  <sheetViews>
    <sheetView showGridLines="0" view="pageBreakPreview" topLeftCell="A55" zoomScaleNormal="100" zoomScaleSheetLayoutView="100" workbookViewId="0"/>
  </sheetViews>
  <sheetFormatPr defaultRowHeight="12.75" x14ac:dyDescent="0.2"/>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18.5703125" style="227" customWidth="1"/>
    <col min="10" max="14" width="16.7109375" customWidth="1"/>
    <col min="15" max="15" width="2.7109375" customWidth="1"/>
    <col min="16" max="16" width="14.140625" customWidth="1"/>
  </cols>
  <sheetData>
    <row r="1" spans="1:15" x14ac:dyDescent="0.2">
      <c r="A1" s="1"/>
      <c r="B1" s="2"/>
      <c r="C1" s="2"/>
      <c r="D1" s="2"/>
      <c r="E1" s="2"/>
      <c r="F1" s="2"/>
      <c r="G1" s="2"/>
      <c r="H1" s="2"/>
      <c r="I1" s="2"/>
      <c r="J1" s="2"/>
      <c r="K1" s="2"/>
      <c r="L1" s="2"/>
      <c r="M1" s="2"/>
      <c r="N1" s="2"/>
      <c r="O1" s="3"/>
    </row>
    <row r="2" spans="1:15" ht="18" customHeight="1" x14ac:dyDescent="0.3">
      <c r="A2" s="4"/>
      <c r="B2" s="5"/>
      <c r="C2" s="5"/>
      <c r="D2" s="5"/>
      <c r="E2" s="5"/>
      <c r="F2" s="5"/>
      <c r="G2" s="5"/>
      <c r="H2" s="5"/>
      <c r="I2" s="5"/>
      <c r="J2" s="5"/>
      <c r="K2" s="66" t="s">
        <v>31</v>
      </c>
      <c r="L2" s="680" t="str">
        <f>IF(NOT(ISBLANK(CoverSheet!$C$8)),CoverSheet!$C$8,"")</f>
        <v/>
      </c>
      <c r="M2" s="681"/>
      <c r="N2" s="682"/>
      <c r="O2" s="7"/>
    </row>
    <row r="3" spans="1:15" ht="18" customHeight="1" x14ac:dyDescent="0.25">
      <c r="A3" s="4"/>
      <c r="B3" s="5"/>
      <c r="C3" s="5"/>
      <c r="D3" s="5"/>
      <c r="E3" s="5"/>
      <c r="F3" s="5"/>
      <c r="G3" s="5"/>
      <c r="H3" s="5"/>
      <c r="I3" s="5"/>
      <c r="J3" s="5"/>
      <c r="K3" s="66" t="s">
        <v>298</v>
      </c>
      <c r="L3" s="683" t="str">
        <f>IF(ISNUMBER(CoverSheet!$C$12),CoverSheet!$C$12,"")</f>
        <v/>
      </c>
      <c r="M3" s="684"/>
      <c r="N3" s="685"/>
      <c r="O3" s="7"/>
    </row>
    <row r="4" spans="1:15" ht="21" customHeight="1" x14ac:dyDescent="0.35">
      <c r="A4" s="135" t="s">
        <v>377</v>
      </c>
      <c r="B4" s="5"/>
      <c r="C4" s="5"/>
      <c r="D4" s="5"/>
      <c r="E4" s="5"/>
      <c r="F4" s="5"/>
      <c r="G4" s="5"/>
      <c r="H4" s="5"/>
      <c r="I4" s="5"/>
      <c r="J4" s="5"/>
      <c r="K4" s="5"/>
      <c r="L4" s="5"/>
      <c r="M4" s="5"/>
      <c r="N4" s="5"/>
      <c r="O4" s="7"/>
    </row>
    <row r="5" spans="1:15" ht="51" customHeight="1" x14ac:dyDescent="0.2">
      <c r="A5" s="668" t="s">
        <v>378</v>
      </c>
      <c r="B5" s="669"/>
      <c r="C5" s="669"/>
      <c r="D5" s="669"/>
      <c r="E5" s="669"/>
      <c r="F5" s="669"/>
      <c r="G5" s="669"/>
      <c r="H5" s="669"/>
      <c r="I5" s="669"/>
      <c r="J5" s="669"/>
      <c r="K5" s="669"/>
      <c r="L5" s="669"/>
      <c r="M5" s="669"/>
      <c r="N5" s="669"/>
      <c r="O5" s="7"/>
    </row>
    <row r="6" spans="1:15" x14ac:dyDescent="0.2">
      <c r="A6" s="196" t="s">
        <v>477</v>
      </c>
      <c r="B6" s="202"/>
      <c r="C6" s="202"/>
      <c r="D6" s="202"/>
      <c r="E6" s="202"/>
      <c r="F6" s="202"/>
      <c r="G6" s="202"/>
      <c r="H6" s="5"/>
      <c r="I6" s="5"/>
      <c r="J6" s="5"/>
      <c r="K6" s="5"/>
      <c r="L6" s="5"/>
      <c r="M6" s="5"/>
      <c r="N6" s="5"/>
      <c r="O6" s="7"/>
    </row>
    <row r="7" spans="1:15" ht="27" customHeight="1" x14ac:dyDescent="0.3">
      <c r="A7" s="10">
        <v>7</v>
      </c>
      <c r="B7" s="13"/>
      <c r="C7" s="48" t="s">
        <v>379</v>
      </c>
      <c r="D7" s="48"/>
      <c r="E7" s="48"/>
      <c r="F7" s="48"/>
      <c r="G7" s="48"/>
      <c r="H7" s="8"/>
      <c r="I7" s="8"/>
      <c r="J7" s="8"/>
      <c r="K7" s="8"/>
      <c r="L7" s="8"/>
      <c r="M7" s="8"/>
      <c r="N7" s="8"/>
      <c r="O7" s="9"/>
    </row>
    <row r="8" spans="1:15" ht="15" customHeight="1" x14ac:dyDescent="0.2">
      <c r="A8" s="10">
        <v>8</v>
      </c>
      <c r="B8" s="8"/>
      <c r="C8" s="8"/>
      <c r="D8" s="8"/>
      <c r="E8" s="8"/>
      <c r="F8" s="8"/>
      <c r="G8" s="8"/>
      <c r="H8" s="8"/>
      <c r="I8" s="8"/>
      <c r="J8" s="686" t="s">
        <v>193</v>
      </c>
      <c r="K8" s="686"/>
      <c r="L8" s="686"/>
      <c r="M8" s="686"/>
      <c r="N8" s="686" t="s">
        <v>194</v>
      </c>
      <c r="O8" s="9"/>
    </row>
    <row r="9" spans="1:15" ht="50.25" customHeight="1" x14ac:dyDescent="0.2">
      <c r="A9" s="10">
        <v>9</v>
      </c>
      <c r="B9" s="8"/>
      <c r="C9" s="8"/>
      <c r="D9" s="8"/>
      <c r="E9" s="8"/>
      <c r="F9" s="8"/>
      <c r="G9" s="8"/>
      <c r="H9" s="8"/>
      <c r="I9" s="8"/>
      <c r="J9" s="348" t="s">
        <v>190</v>
      </c>
      <c r="K9" s="348" t="s">
        <v>188</v>
      </c>
      <c r="L9" s="348" t="s">
        <v>189</v>
      </c>
      <c r="M9" s="348" t="s">
        <v>15</v>
      </c>
      <c r="N9" s="686"/>
      <c r="O9" s="9"/>
    </row>
    <row r="10" spans="1:15" ht="18" customHeight="1" x14ac:dyDescent="0.25">
      <c r="A10" s="10">
        <v>10</v>
      </c>
      <c r="B10" s="8"/>
      <c r="C10" s="40"/>
      <c r="D10" s="49" t="s">
        <v>85</v>
      </c>
      <c r="E10" s="40"/>
      <c r="F10" s="40"/>
      <c r="G10" s="40"/>
      <c r="H10" s="8"/>
      <c r="I10" s="8"/>
      <c r="J10" s="8"/>
      <c r="K10" s="8"/>
      <c r="L10" s="8"/>
      <c r="M10" s="8"/>
      <c r="N10" s="8"/>
      <c r="O10" s="9"/>
    </row>
    <row r="11" spans="1:15" ht="15" customHeight="1" x14ac:dyDescent="0.2">
      <c r="A11" s="10">
        <v>11</v>
      </c>
      <c r="B11" s="8"/>
      <c r="C11" s="12"/>
      <c r="D11" s="12"/>
      <c r="E11" s="12"/>
      <c r="F11" s="115" t="s">
        <v>195</v>
      </c>
      <c r="G11" s="115"/>
      <c r="H11" s="8"/>
      <c r="I11" s="8"/>
      <c r="J11" s="8"/>
      <c r="K11" s="290"/>
      <c r="L11" s="8"/>
      <c r="M11" s="8"/>
      <c r="N11" s="8"/>
      <c r="O11" s="9"/>
    </row>
    <row r="12" spans="1:15" ht="15" customHeight="1" x14ac:dyDescent="0.2">
      <c r="A12" s="10">
        <v>12</v>
      </c>
      <c r="B12" s="8"/>
      <c r="C12" s="12"/>
      <c r="D12" s="12"/>
      <c r="E12" s="12"/>
      <c r="F12" s="115" t="s">
        <v>191</v>
      </c>
      <c r="G12" s="115"/>
      <c r="H12" s="8"/>
      <c r="I12" s="8"/>
      <c r="J12" s="290"/>
      <c r="K12" s="290"/>
      <c r="L12" s="290"/>
      <c r="M12" s="207">
        <f>J12+K12+L12</f>
        <v>0</v>
      </c>
      <c r="N12" s="290"/>
      <c r="O12" s="9"/>
    </row>
    <row r="13" spans="1:15" ht="15" customHeight="1" x14ac:dyDescent="0.2">
      <c r="A13" s="10">
        <v>13</v>
      </c>
      <c r="B13" s="8"/>
      <c r="C13" s="12"/>
      <c r="D13" s="12"/>
      <c r="E13" s="63" t="s">
        <v>196</v>
      </c>
      <c r="F13" s="12"/>
      <c r="G13" s="12"/>
      <c r="H13" s="8"/>
      <c r="I13" s="8"/>
      <c r="J13" s="8"/>
      <c r="K13" s="207">
        <f>SUM(K11:K12)</f>
        <v>0</v>
      </c>
      <c r="L13" s="8"/>
      <c r="M13" s="8"/>
      <c r="N13" s="8"/>
      <c r="O13" s="9"/>
    </row>
    <row r="14" spans="1:15" ht="18" customHeight="1" x14ac:dyDescent="0.25">
      <c r="A14" s="10">
        <v>14</v>
      </c>
      <c r="B14" s="8"/>
      <c r="C14" s="411"/>
      <c r="D14" s="412" t="s">
        <v>86</v>
      </c>
      <c r="E14" s="411"/>
      <c r="F14" s="411"/>
      <c r="G14" s="411"/>
      <c r="H14" s="407"/>
      <c r="I14" s="407"/>
      <c r="J14" s="8"/>
      <c r="K14" s="8"/>
      <c r="L14" s="8"/>
      <c r="M14" s="8"/>
      <c r="N14" s="8"/>
      <c r="O14" s="9"/>
    </row>
    <row r="15" spans="1:15" ht="15" customHeight="1" x14ac:dyDescent="0.2">
      <c r="A15" s="10">
        <v>15</v>
      </c>
      <c r="B15" s="8"/>
      <c r="C15" s="12"/>
      <c r="D15" s="12"/>
      <c r="E15" s="12"/>
      <c r="F15" s="115" t="s">
        <v>195</v>
      </c>
      <c r="G15" s="115"/>
      <c r="H15" s="8"/>
      <c r="I15" s="8"/>
      <c r="J15" s="8"/>
      <c r="K15" s="290"/>
      <c r="L15" s="8"/>
      <c r="M15" s="8"/>
      <c r="N15" s="8"/>
      <c r="O15" s="9"/>
    </row>
    <row r="16" spans="1:15" ht="15" customHeight="1" x14ac:dyDescent="0.2">
      <c r="A16" s="10">
        <v>16</v>
      </c>
      <c r="B16" s="8"/>
      <c r="C16" s="12"/>
      <c r="D16" s="12"/>
      <c r="E16" s="12"/>
      <c r="F16" s="115" t="s">
        <v>191</v>
      </c>
      <c r="G16" s="115"/>
      <c r="H16" s="8"/>
      <c r="I16" s="8"/>
      <c r="J16" s="290"/>
      <c r="K16" s="290"/>
      <c r="L16" s="290"/>
      <c r="M16" s="207">
        <f>J16+K16+L16</f>
        <v>0</v>
      </c>
      <c r="N16" s="290"/>
      <c r="O16" s="9"/>
    </row>
    <row r="17" spans="1:15" ht="15" customHeight="1" x14ac:dyDescent="0.2">
      <c r="A17" s="10">
        <v>17</v>
      </c>
      <c r="B17" s="8"/>
      <c r="C17" s="12"/>
      <c r="D17" s="12"/>
      <c r="E17" s="63" t="s">
        <v>196</v>
      </c>
      <c r="F17" s="12"/>
      <c r="G17" s="12"/>
      <c r="H17" s="8"/>
      <c r="I17" s="8"/>
      <c r="J17" s="8"/>
      <c r="K17" s="207">
        <f>SUM(K15:K16)</f>
        <v>0</v>
      </c>
      <c r="L17" s="8"/>
      <c r="M17" s="8"/>
      <c r="N17" s="8"/>
      <c r="O17" s="9"/>
    </row>
    <row r="18" spans="1:15" ht="18" customHeight="1" x14ac:dyDescent="0.25">
      <c r="A18" s="10">
        <v>18</v>
      </c>
      <c r="B18" s="8"/>
      <c r="C18" s="40"/>
      <c r="D18" s="279" t="s">
        <v>22</v>
      </c>
      <c r="E18" s="411"/>
      <c r="F18" s="411"/>
      <c r="G18" s="411"/>
      <c r="H18" s="8"/>
      <c r="I18" s="8"/>
      <c r="J18" s="8"/>
      <c r="K18" s="8"/>
      <c r="L18" s="8"/>
      <c r="M18" s="8"/>
      <c r="N18" s="8"/>
      <c r="O18" s="9"/>
    </row>
    <row r="19" spans="1:15" ht="15" customHeight="1" x14ac:dyDescent="0.2">
      <c r="A19" s="10">
        <v>19</v>
      </c>
      <c r="B19" s="8"/>
      <c r="C19" s="12"/>
      <c r="D19" s="12"/>
      <c r="E19" s="413"/>
      <c r="F19" s="414" t="s">
        <v>195</v>
      </c>
      <c r="G19" s="414"/>
      <c r="H19" s="8"/>
      <c r="I19" s="8"/>
      <c r="J19" s="8"/>
      <c r="K19" s="290"/>
      <c r="L19" s="8"/>
      <c r="M19" s="8"/>
      <c r="N19" s="8"/>
      <c r="O19" s="9"/>
    </row>
    <row r="20" spans="1:15" ht="15" customHeight="1" x14ac:dyDescent="0.2">
      <c r="A20" s="10">
        <v>20</v>
      </c>
      <c r="B20" s="8"/>
      <c r="C20" s="12"/>
      <c r="D20" s="12"/>
      <c r="E20" s="12"/>
      <c r="F20" s="115" t="s">
        <v>191</v>
      </c>
      <c r="G20" s="115"/>
      <c r="H20" s="8"/>
      <c r="I20" s="8"/>
      <c r="J20" s="290"/>
      <c r="K20" s="290"/>
      <c r="L20" s="290"/>
      <c r="M20" s="207">
        <f>J20+K20+L20</f>
        <v>0</v>
      </c>
      <c r="N20" s="290"/>
      <c r="O20" s="9"/>
    </row>
    <row r="21" spans="1:15" ht="15" customHeight="1" x14ac:dyDescent="0.2">
      <c r="A21" s="10">
        <v>21</v>
      </c>
      <c r="B21" s="8"/>
      <c r="C21" s="12"/>
      <c r="D21" s="12"/>
      <c r="E21" s="63" t="s">
        <v>196</v>
      </c>
      <c r="F21" s="12"/>
      <c r="G21" s="12"/>
      <c r="H21" s="8"/>
      <c r="I21" s="8"/>
      <c r="J21" s="8"/>
      <c r="K21" s="207">
        <f>SUM(K19:K20)</f>
        <v>0</v>
      </c>
      <c r="L21" s="8"/>
      <c r="M21" s="8"/>
      <c r="N21" s="8"/>
      <c r="O21" s="9"/>
    </row>
    <row r="22" spans="1:15" ht="18" customHeight="1" x14ac:dyDescent="0.25">
      <c r="A22" s="10">
        <v>22</v>
      </c>
      <c r="B22" s="8"/>
      <c r="C22" s="40"/>
      <c r="D22" s="49" t="s">
        <v>90</v>
      </c>
      <c r="E22" s="40"/>
      <c r="F22" s="40"/>
      <c r="G22" s="40"/>
      <c r="H22" s="8"/>
      <c r="I22" s="8"/>
      <c r="J22" s="8"/>
      <c r="K22" s="8"/>
      <c r="L22" s="8"/>
      <c r="M22" s="8"/>
      <c r="N22" s="8"/>
      <c r="O22" s="9"/>
    </row>
    <row r="23" spans="1:15" ht="15" customHeight="1" x14ac:dyDescent="0.2">
      <c r="A23" s="10">
        <v>23</v>
      </c>
      <c r="B23" s="8"/>
      <c r="C23" s="12"/>
      <c r="D23" s="12"/>
      <c r="E23" s="12"/>
      <c r="F23" s="115" t="s">
        <v>195</v>
      </c>
      <c r="G23" s="115"/>
      <c r="H23" s="8"/>
      <c r="I23" s="8"/>
      <c r="J23" s="8"/>
      <c r="K23" s="290"/>
      <c r="L23" s="8"/>
      <c r="M23" s="8"/>
      <c r="N23" s="8"/>
      <c r="O23" s="9"/>
    </row>
    <row r="24" spans="1:15" ht="15" customHeight="1" x14ac:dyDescent="0.2">
      <c r="A24" s="10">
        <v>24</v>
      </c>
      <c r="B24" s="8"/>
      <c r="C24" s="12"/>
      <c r="D24" s="12"/>
      <c r="E24" s="12"/>
      <c r="F24" s="115" t="s">
        <v>191</v>
      </c>
      <c r="G24" s="115"/>
      <c r="H24" s="8"/>
      <c r="I24" s="8"/>
      <c r="J24" s="290"/>
      <c r="K24" s="290"/>
      <c r="L24" s="290"/>
      <c r="M24" s="207">
        <f>J24+K24+L24</f>
        <v>0</v>
      </c>
      <c r="N24" s="290"/>
      <c r="O24" s="9"/>
    </row>
    <row r="25" spans="1:15" ht="15" customHeight="1" x14ac:dyDescent="0.2">
      <c r="A25" s="10">
        <v>25</v>
      </c>
      <c r="B25" s="8"/>
      <c r="C25" s="12"/>
      <c r="D25" s="12"/>
      <c r="E25" s="63" t="s">
        <v>196</v>
      </c>
      <c r="F25" s="12"/>
      <c r="G25" s="12"/>
      <c r="H25" s="8"/>
      <c r="I25" s="8"/>
      <c r="J25" s="8"/>
      <c r="K25" s="207">
        <f>SUM(K23:K24)</f>
        <v>0</v>
      </c>
      <c r="L25" s="8"/>
      <c r="M25" s="8"/>
      <c r="N25" s="8"/>
      <c r="O25" s="9"/>
    </row>
    <row r="26" spans="1:15" ht="18" customHeight="1" x14ac:dyDescent="0.25">
      <c r="A26" s="10">
        <v>26</v>
      </c>
      <c r="B26" s="8"/>
      <c r="C26" s="411"/>
      <c r="D26" s="412" t="s">
        <v>420</v>
      </c>
      <c r="E26" s="411"/>
      <c r="F26" s="411"/>
      <c r="G26" s="411"/>
      <c r="H26" s="277"/>
      <c r="I26" s="277"/>
      <c r="J26" s="8"/>
      <c r="K26" s="8"/>
      <c r="L26" s="8"/>
      <c r="M26" s="8"/>
      <c r="N26" s="8"/>
      <c r="O26" s="9"/>
    </row>
    <row r="27" spans="1:15" ht="15" customHeight="1" x14ac:dyDescent="0.2">
      <c r="A27" s="10">
        <v>27</v>
      </c>
      <c r="B27" s="8"/>
      <c r="C27" s="12"/>
      <c r="D27" s="12"/>
      <c r="E27" s="12"/>
      <c r="F27" s="115" t="s">
        <v>195</v>
      </c>
      <c r="G27" s="115"/>
      <c r="H27" s="8"/>
      <c r="I27" s="8"/>
      <c r="J27" s="8"/>
      <c r="K27" s="290"/>
      <c r="L27" s="8"/>
      <c r="M27" s="8"/>
      <c r="N27" s="8"/>
      <c r="O27" s="9"/>
    </row>
    <row r="28" spans="1:15" ht="15" customHeight="1" x14ac:dyDescent="0.2">
      <c r="A28" s="10">
        <v>28</v>
      </c>
      <c r="B28" s="8"/>
      <c r="C28" s="12"/>
      <c r="D28" s="12"/>
      <c r="E28" s="12"/>
      <c r="F28" s="115" t="s">
        <v>191</v>
      </c>
      <c r="G28" s="115"/>
      <c r="H28" s="8"/>
      <c r="I28" s="8"/>
      <c r="J28" s="290"/>
      <c r="K28" s="290"/>
      <c r="L28" s="290"/>
      <c r="M28" s="207">
        <f>J28+K28+L28</f>
        <v>0</v>
      </c>
      <c r="N28" s="290"/>
      <c r="O28" s="9"/>
    </row>
    <row r="29" spans="1:15" ht="15" customHeight="1" x14ac:dyDescent="0.2">
      <c r="A29" s="10">
        <v>29</v>
      </c>
      <c r="B29" s="8"/>
      <c r="C29" s="12"/>
      <c r="D29" s="12"/>
      <c r="E29" s="63" t="s">
        <v>196</v>
      </c>
      <c r="F29" s="63"/>
      <c r="G29" s="63"/>
      <c r="H29" s="8"/>
      <c r="I29" s="8"/>
      <c r="J29" s="8"/>
      <c r="K29" s="207">
        <f>SUM(K27:K28)</f>
        <v>0</v>
      </c>
      <c r="L29" s="8"/>
      <c r="M29" s="8"/>
      <c r="N29" s="8"/>
      <c r="O29" s="9"/>
    </row>
    <row r="30" spans="1:15" ht="18" customHeight="1" x14ac:dyDescent="0.25">
      <c r="A30" s="10">
        <v>30</v>
      </c>
      <c r="B30" s="8"/>
      <c r="C30" s="40"/>
      <c r="D30" s="49" t="s">
        <v>388</v>
      </c>
      <c r="E30" s="40"/>
      <c r="F30" s="40"/>
      <c r="G30" s="40"/>
      <c r="H30" s="8"/>
      <c r="I30" s="8"/>
      <c r="J30" s="8"/>
      <c r="K30" s="8"/>
      <c r="L30" s="8"/>
      <c r="M30" s="8"/>
      <c r="N30" s="8"/>
      <c r="O30" s="9"/>
    </row>
    <row r="31" spans="1:15" ht="15" customHeight="1" x14ac:dyDescent="0.2">
      <c r="A31" s="10">
        <v>31</v>
      </c>
      <c r="B31" s="8"/>
      <c r="C31" s="12"/>
      <c r="D31" s="12"/>
      <c r="E31" s="12"/>
      <c r="F31" s="115" t="s">
        <v>195</v>
      </c>
      <c r="G31" s="115"/>
      <c r="H31" s="8"/>
      <c r="I31" s="8"/>
      <c r="J31" s="8"/>
      <c r="K31" s="290"/>
      <c r="L31" s="8"/>
      <c r="M31" s="8"/>
      <c r="N31" s="8"/>
      <c r="O31" s="9"/>
    </row>
    <row r="32" spans="1:15" ht="15" customHeight="1" x14ac:dyDescent="0.2">
      <c r="A32" s="10">
        <v>32</v>
      </c>
      <c r="B32" s="8"/>
      <c r="C32" s="12"/>
      <c r="D32" s="12"/>
      <c r="E32" s="12"/>
      <c r="F32" s="115" t="s">
        <v>191</v>
      </c>
      <c r="G32" s="115"/>
      <c r="H32" s="8"/>
      <c r="I32" s="8"/>
      <c r="J32" s="290"/>
      <c r="K32" s="290"/>
      <c r="L32" s="290"/>
      <c r="M32" s="207">
        <f>J32+K32+L32</f>
        <v>0</v>
      </c>
      <c r="N32" s="290"/>
      <c r="O32" s="9"/>
    </row>
    <row r="33" spans="1:15" ht="15" customHeight="1" x14ac:dyDescent="0.2">
      <c r="A33" s="10">
        <v>33</v>
      </c>
      <c r="B33" s="8"/>
      <c r="C33" s="12"/>
      <c r="D33" s="12"/>
      <c r="E33" s="63" t="s">
        <v>196</v>
      </c>
      <c r="F33" s="63"/>
      <c r="G33" s="63"/>
      <c r="H33" s="8"/>
      <c r="I33" s="8"/>
      <c r="J33" s="8"/>
      <c r="K33" s="207">
        <f>SUM(K31:K32)</f>
        <v>0</v>
      </c>
      <c r="L33" s="8"/>
      <c r="M33" s="8"/>
      <c r="N33" s="8"/>
      <c r="O33" s="9"/>
    </row>
    <row r="34" spans="1:15" ht="18" customHeight="1" x14ac:dyDescent="0.25">
      <c r="A34" s="10">
        <v>34</v>
      </c>
      <c r="B34" s="8"/>
      <c r="C34" s="40"/>
      <c r="D34" s="412" t="s">
        <v>88</v>
      </c>
      <c r="E34" s="411"/>
      <c r="F34" s="411"/>
      <c r="G34" s="40"/>
      <c r="H34" s="8"/>
      <c r="I34" s="8"/>
      <c r="J34" s="8"/>
      <c r="K34" s="8"/>
      <c r="L34" s="8"/>
      <c r="M34" s="8"/>
      <c r="N34" s="8"/>
      <c r="O34" s="9"/>
    </row>
    <row r="35" spans="1:15" ht="15" customHeight="1" x14ac:dyDescent="0.2">
      <c r="A35" s="10">
        <v>35</v>
      </c>
      <c r="B35" s="8"/>
      <c r="C35" s="12"/>
      <c r="D35" s="12"/>
      <c r="E35" s="12"/>
      <c r="F35" s="115" t="s">
        <v>195</v>
      </c>
      <c r="G35" s="115"/>
      <c r="H35" s="8"/>
      <c r="I35" s="8"/>
      <c r="J35" s="8"/>
      <c r="K35" s="290"/>
      <c r="L35" s="8"/>
      <c r="M35" s="8"/>
      <c r="N35" s="8"/>
      <c r="O35" s="9"/>
    </row>
    <row r="36" spans="1:15" ht="15" customHeight="1" x14ac:dyDescent="0.2">
      <c r="A36" s="10">
        <v>36</v>
      </c>
      <c r="B36" s="8"/>
      <c r="C36" s="12"/>
      <c r="D36" s="12"/>
      <c r="E36" s="12"/>
      <c r="F36" s="115" t="s">
        <v>191</v>
      </c>
      <c r="G36" s="115"/>
      <c r="H36" s="8"/>
      <c r="I36" s="8"/>
      <c r="J36" s="290"/>
      <c r="K36" s="290"/>
      <c r="L36" s="290"/>
      <c r="M36" s="207">
        <f>J36+K36+L36</f>
        <v>0</v>
      </c>
      <c r="N36" s="290"/>
      <c r="O36" s="9"/>
    </row>
    <row r="37" spans="1:15" ht="15" customHeight="1" x14ac:dyDescent="0.2">
      <c r="A37" s="10">
        <v>37</v>
      </c>
      <c r="B37" s="8"/>
      <c r="C37" s="12"/>
      <c r="D37" s="12"/>
      <c r="E37" s="63" t="s">
        <v>196</v>
      </c>
      <c r="F37" s="12"/>
      <c r="G37" s="12"/>
      <c r="H37" s="8"/>
      <c r="I37" s="8"/>
      <c r="J37" s="8"/>
      <c r="K37" s="207">
        <f>SUM(K35:K36)</f>
        <v>0</v>
      </c>
      <c r="L37" s="8"/>
      <c r="M37" s="8"/>
      <c r="N37" s="8"/>
      <c r="O37" s="9"/>
    </row>
    <row r="38" spans="1:15" ht="18" customHeight="1" x14ac:dyDescent="0.25">
      <c r="A38" s="10">
        <v>38</v>
      </c>
      <c r="B38" s="8"/>
      <c r="C38" s="40"/>
      <c r="D38" s="412" t="s">
        <v>89</v>
      </c>
      <c r="E38" s="411"/>
      <c r="F38" s="411"/>
      <c r="G38" s="411"/>
      <c r="H38" s="8"/>
      <c r="I38" s="8"/>
      <c r="J38" s="8"/>
      <c r="K38" s="8"/>
      <c r="L38" s="8"/>
      <c r="M38" s="8"/>
      <c r="N38" s="8"/>
      <c r="O38" s="9"/>
    </row>
    <row r="39" spans="1:15" ht="15" customHeight="1" x14ac:dyDescent="0.2">
      <c r="A39" s="10">
        <v>39</v>
      </c>
      <c r="B39" s="8"/>
      <c r="C39" s="12"/>
      <c r="D39" s="12"/>
      <c r="E39" s="12"/>
      <c r="F39" s="115" t="s">
        <v>195</v>
      </c>
      <c r="G39" s="115"/>
      <c r="H39" s="8"/>
      <c r="I39" s="8"/>
      <c r="J39" s="8"/>
      <c r="K39" s="290"/>
      <c r="L39" s="8"/>
      <c r="M39" s="8"/>
      <c r="N39" s="8"/>
      <c r="O39" s="9"/>
    </row>
    <row r="40" spans="1:15" ht="15" customHeight="1" x14ac:dyDescent="0.2">
      <c r="A40" s="10">
        <v>40</v>
      </c>
      <c r="B40" s="8"/>
      <c r="C40" s="12"/>
      <c r="D40" s="12"/>
      <c r="E40" s="12"/>
      <c r="F40" s="115" t="s">
        <v>191</v>
      </c>
      <c r="G40" s="115"/>
      <c r="H40" s="8"/>
      <c r="I40" s="8"/>
      <c r="J40" s="290"/>
      <c r="K40" s="290"/>
      <c r="L40" s="290"/>
      <c r="M40" s="207">
        <f>J40+K40+L40</f>
        <v>0</v>
      </c>
      <c r="N40" s="290"/>
      <c r="O40" s="9"/>
    </row>
    <row r="41" spans="1:15" ht="15" customHeight="1" x14ac:dyDescent="0.2">
      <c r="A41" s="10">
        <v>41</v>
      </c>
      <c r="B41" s="8"/>
      <c r="C41" s="12"/>
      <c r="D41" s="12"/>
      <c r="E41" s="63" t="s">
        <v>196</v>
      </c>
      <c r="F41" s="12"/>
      <c r="G41" s="12"/>
      <c r="H41" s="8"/>
      <c r="I41" s="8"/>
      <c r="J41" s="8"/>
      <c r="K41" s="207">
        <f>SUM(K39:K40)</f>
        <v>0</v>
      </c>
      <c r="L41" s="8"/>
      <c r="M41" s="8"/>
      <c r="N41" s="8"/>
      <c r="O41" s="9"/>
    </row>
    <row r="42" spans="1:15" ht="15" customHeight="1" thickBot="1" x14ac:dyDescent="0.25">
      <c r="A42" s="10">
        <v>42</v>
      </c>
      <c r="B42" s="8"/>
      <c r="C42" s="8"/>
      <c r="D42" s="8"/>
      <c r="E42" s="8"/>
      <c r="F42" s="8"/>
      <c r="G42" s="8"/>
      <c r="H42" s="8"/>
      <c r="I42" s="8"/>
      <c r="J42" s="8"/>
      <c r="K42" s="8"/>
      <c r="L42" s="8"/>
      <c r="M42" s="8"/>
      <c r="N42" s="8"/>
      <c r="O42" s="9"/>
    </row>
    <row r="43" spans="1:15" ht="15" customHeight="1" thickBot="1" x14ac:dyDescent="0.3">
      <c r="A43" s="10">
        <v>43</v>
      </c>
      <c r="B43" s="8"/>
      <c r="C43" s="40"/>
      <c r="D43" s="49" t="s">
        <v>197</v>
      </c>
      <c r="E43" s="40"/>
      <c r="F43" s="40"/>
      <c r="G43" s="40"/>
      <c r="H43" s="8"/>
      <c r="I43" s="8"/>
      <c r="J43" s="8"/>
      <c r="K43" s="208">
        <f>SUM(K11,K15,K19,K23,K27,K31,K35,K39)</f>
        <v>0</v>
      </c>
      <c r="L43" s="8"/>
      <c r="M43" s="8"/>
      <c r="N43" s="8"/>
      <c r="O43" s="9"/>
    </row>
    <row r="44" spans="1:15" ht="15" customHeight="1" thickBot="1" x14ac:dyDescent="0.3">
      <c r="A44" s="10">
        <v>44</v>
      </c>
      <c r="B44" s="8"/>
      <c r="C44" s="40"/>
      <c r="D44" s="49" t="s">
        <v>192</v>
      </c>
      <c r="E44" s="40"/>
      <c r="F44" s="40"/>
      <c r="G44" s="40"/>
      <c r="H44" s="8"/>
      <c r="I44" s="8"/>
      <c r="J44" s="208">
        <f>SUM(J12,J16,J20,J24,J28,J32,J36,J40)</f>
        <v>0</v>
      </c>
      <c r="K44" s="208">
        <f>SUM(K12,K16,K20,K24,K28,K32,K36,K40)</f>
        <v>0</v>
      </c>
      <c r="L44" s="208">
        <f>SUM(L12,L16,L20,L24,L28,L32,L36,L40)</f>
        <v>0</v>
      </c>
      <c r="M44" s="208">
        <f>SUM(M12,M16,M20,M24,M28,M32,M36,M40)</f>
        <v>0</v>
      </c>
      <c r="N44" s="208">
        <f>SUM(N12,N16,N20,N24,N28,N32,N36,N40)</f>
        <v>0</v>
      </c>
      <c r="O44" s="9"/>
    </row>
    <row r="45" spans="1:15" ht="15" customHeight="1" thickBot="1" x14ac:dyDescent="0.3">
      <c r="A45" s="10">
        <v>45</v>
      </c>
      <c r="B45" s="8"/>
      <c r="C45" s="411"/>
      <c r="D45" s="412" t="s">
        <v>53</v>
      </c>
      <c r="E45" s="411"/>
      <c r="F45" s="411"/>
      <c r="G45" s="411"/>
      <c r="H45" s="8"/>
      <c r="I45" s="8"/>
      <c r="J45" s="8"/>
      <c r="K45" s="208">
        <f>K43+K44</f>
        <v>0</v>
      </c>
      <c r="L45" s="8"/>
      <c r="M45" s="8"/>
      <c r="N45" s="8"/>
      <c r="O45" s="9"/>
    </row>
    <row r="46" spans="1:15" ht="15" customHeight="1" x14ac:dyDescent="0.25">
      <c r="A46" s="10">
        <v>46</v>
      </c>
      <c r="B46" s="8"/>
      <c r="C46" s="40"/>
      <c r="D46" s="49"/>
      <c r="E46" s="40"/>
      <c r="F46" s="40"/>
      <c r="G46" s="40"/>
      <c r="H46" s="8"/>
      <c r="I46" s="8"/>
      <c r="J46" s="8"/>
      <c r="K46" s="71"/>
      <c r="L46" s="8"/>
      <c r="M46" s="8"/>
      <c r="N46" s="8"/>
      <c r="O46" s="9"/>
    </row>
    <row r="47" spans="1:15" ht="27" customHeight="1" x14ac:dyDescent="0.3">
      <c r="A47" s="10">
        <v>47</v>
      </c>
      <c r="B47" s="13"/>
      <c r="C47" s="48" t="s">
        <v>380</v>
      </c>
      <c r="D47" s="48"/>
      <c r="E47" s="48"/>
      <c r="F47" s="48"/>
      <c r="G47" s="48"/>
      <c r="H47" s="8"/>
      <c r="I47" s="8"/>
      <c r="J47" s="678" t="s">
        <v>193</v>
      </c>
      <c r="K47" s="678"/>
      <c r="L47" s="678"/>
      <c r="M47" s="678"/>
      <c r="N47" s="678" t="s">
        <v>194</v>
      </c>
      <c r="O47" s="9"/>
    </row>
    <row r="48" spans="1:15" ht="30" customHeight="1" x14ac:dyDescent="0.25">
      <c r="A48" s="10">
        <v>48</v>
      </c>
      <c r="B48" s="13"/>
      <c r="C48" s="27"/>
      <c r="D48" s="49" t="s">
        <v>288</v>
      </c>
      <c r="E48" s="27"/>
      <c r="F48" s="27"/>
      <c r="G48" s="27"/>
      <c r="H48" s="8"/>
      <c r="I48" s="8"/>
      <c r="J48" s="366" t="s">
        <v>190</v>
      </c>
      <c r="K48" s="366" t="s">
        <v>618</v>
      </c>
      <c r="L48" s="366" t="s">
        <v>619</v>
      </c>
      <c r="M48" s="366" t="s">
        <v>15</v>
      </c>
      <c r="N48" s="678"/>
      <c r="O48" s="9"/>
    </row>
    <row r="49" spans="1:15" ht="18" customHeight="1" x14ac:dyDescent="0.25">
      <c r="A49" s="10">
        <v>49</v>
      </c>
      <c r="B49" s="8"/>
      <c r="C49" s="40"/>
      <c r="D49" s="49" t="s">
        <v>289</v>
      </c>
      <c r="E49" s="40"/>
      <c r="F49" s="40"/>
      <c r="G49" s="40"/>
      <c r="H49" s="8"/>
      <c r="I49" s="8"/>
      <c r="J49" s="8"/>
      <c r="K49" s="8"/>
      <c r="L49" s="8"/>
      <c r="M49" s="8"/>
      <c r="N49" s="8"/>
      <c r="O49" s="9"/>
    </row>
    <row r="50" spans="1:15" ht="15" customHeight="1" x14ac:dyDescent="0.2">
      <c r="A50" s="10">
        <v>50</v>
      </c>
      <c r="B50" s="8"/>
      <c r="C50" s="12"/>
      <c r="D50" s="12"/>
      <c r="E50" s="12"/>
      <c r="F50" s="115" t="s">
        <v>195</v>
      </c>
      <c r="G50" s="115"/>
      <c r="H50" s="8"/>
      <c r="I50" s="8"/>
      <c r="J50" s="8"/>
      <c r="K50" s="290"/>
      <c r="L50" s="8"/>
      <c r="M50" s="8"/>
      <c r="N50" s="8"/>
      <c r="O50" s="9"/>
    </row>
    <row r="51" spans="1:15" ht="15" customHeight="1" x14ac:dyDescent="0.2">
      <c r="A51" s="10">
        <v>51</v>
      </c>
      <c r="B51" s="8"/>
      <c r="C51" s="12"/>
      <c r="D51" s="12"/>
      <c r="E51" s="12"/>
      <c r="F51" s="115" t="s">
        <v>191</v>
      </c>
      <c r="G51" s="115"/>
      <c r="H51" s="8"/>
      <c r="I51" s="8"/>
      <c r="J51" s="290"/>
      <c r="K51" s="290"/>
      <c r="L51" s="290"/>
      <c r="M51" s="207">
        <f>J51+K51+L51</f>
        <v>0</v>
      </c>
      <c r="N51" s="290"/>
      <c r="O51" s="9"/>
    </row>
    <row r="52" spans="1:15" ht="15" customHeight="1" x14ac:dyDescent="0.2">
      <c r="A52" s="10">
        <v>52</v>
      </c>
      <c r="B52" s="8"/>
      <c r="C52" s="12"/>
      <c r="D52" s="12"/>
      <c r="E52" s="63" t="s">
        <v>196</v>
      </c>
      <c r="F52" s="12"/>
      <c r="G52" s="12"/>
      <c r="H52" s="8"/>
      <c r="I52" s="8"/>
      <c r="J52" s="8"/>
      <c r="K52" s="207">
        <f>SUM(K50:K51)</f>
        <v>0</v>
      </c>
      <c r="L52" s="8"/>
      <c r="M52" s="8"/>
      <c r="N52" s="8"/>
      <c r="O52" s="9"/>
    </row>
    <row r="53" spans="1:15" ht="18" customHeight="1" x14ac:dyDescent="0.25">
      <c r="A53" s="10">
        <v>53</v>
      </c>
      <c r="B53" s="8"/>
      <c r="C53" s="40"/>
      <c r="D53" s="49" t="s">
        <v>290</v>
      </c>
      <c r="E53" s="40"/>
      <c r="F53" s="40"/>
      <c r="G53" s="40"/>
      <c r="H53" s="8"/>
      <c r="I53" s="8"/>
      <c r="J53" s="8"/>
      <c r="K53" s="8"/>
      <c r="L53" s="8"/>
      <c r="M53" s="8"/>
      <c r="N53" s="8"/>
      <c r="O53" s="9"/>
    </row>
    <row r="54" spans="1:15" ht="15" customHeight="1" x14ac:dyDescent="0.2">
      <c r="A54" s="10">
        <v>54</v>
      </c>
      <c r="B54" s="8"/>
      <c r="C54" s="12"/>
      <c r="D54" s="12"/>
      <c r="E54" s="12"/>
      <c r="F54" s="115" t="s">
        <v>195</v>
      </c>
      <c r="G54" s="115"/>
      <c r="H54" s="8"/>
      <c r="I54" s="8"/>
      <c r="J54" s="8"/>
      <c r="K54" s="290"/>
      <c r="L54" s="8"/>
      <c r="M54" s="8"/>
      <c r="N54" s="8"/>
      <c r="O54" s="9"/>
    </row>
    <row r="55" spans="1:15" ht="15" customHeight="1" x14ac:dyDescent="0.2">
      <c r="A55" s="10">
        <v>55</v>
      </c>
      <c r="B55" s="8"/>
      <c r="C55" s="12"/>
      <c r="D55" s="12"/>
      <c r="E55" s="12"/>
      <c r="F55" s="115" t="s">
        <v>191</v>
      </c>
      <c r="G55" s="115"/>
      <c r="H55" s="8"/>
      <c r="I55" s="8"/>
      <c r="J55" s="290"/>
      <c r="K55" s="290"/>
      <c r="L55" s="290"/>
      <c r="M55" s="207">
        <f>J55+K55+L55</f>
        <v>0</v>
      </c>
      <c r="N55" s="290"/>
      <c r="O55" s="9"/>
    </row>
    <row r="56" spans="1:15" ht="15" customHeight="1" x14ac:dyDescent="0.2">
      <c r="A56" s="10">
        <v>56</v>
      </c>
      <c r="B56" s="8"/>
      <c r="C56" s="12"/>
      <c r="D56" s="12"/>
      <c r="E56" s="63" t="s">
        <v>196</v>
      </c>
      <c r="F56" s="12"/>
      <c r="G56" s="12"/>
      <c r="H56" s="8"/>
      <c r="I56" s="8"/>
      <c r="J56" s="8"/>
      <c r="K56" s="207">
        <f>SUM(K54:K55)</f>
        <v>0</v>
      </c>
      <c r="L56" s="8"/>
      <c r="M56" s="8"/>
      <c r="N56" s="8"/>
      <c r="O56" s="9"/>
    </row>
    <row r="57" spans="1:15" ht="15" customHeight="1" x14ac:dyDescent="0.2">
      <c r="A57" s="10">
        <v>57</v>
      </c>
      <c r="B57" s="8"/>
      <c r="C57" s="8"/>
      <c r="D57" s="8"/>
      <c r="E57" s="8"/>
      <c r="F57" s="8"/>
      <c r="G57" s="8"/>
      <c r="H57" s="8"/>
      <c r="I57" s="8"/>
      <c r="J57" s="8"/>
      <c r="K57" s="8"/>
      <c r="L57" s="8"/>
      <c r="M57" s="8"/>
      <c r="N57" s="8"/>
      <c r="O57" s="9"/>
    </row>
    <row r="58" spans="1:15" ht="27" customHeight="1" x14ac:dyDescent="0.3">
      <c r="A58" s="10">
        <v>58</v>
      </c>
      <c r="B58" s="13"/>
      <c r="C58" s="415" t="s">
        <v>520</v>
      </c>
      <c r="D58" s="415"/>
      <c r="E58" s="415"/>
      <c r="F58" s="415"/>
      <c r="G58" s="415"/>
      <c r="H58" s="8"/>
      <c r="I58" s="8"/>
      <c r="J58" s="8"/>
      <c r="K58" s="8"/>
      <c r="L58" s="8"/>
      <c r="M58" s="8"/>
      <c r="N58" s="8"/>
      <c r="O58" s="9"/>
    </row>
    <row r="59" spans="1:15" s="227" customFormat="1" ht="15" customHeight="1" x14ac:dyDescent="0.2">
      <c r="A59" s="10">
        <v>59</v>
      </c>
      <c r="B59" s="8"/>
      <c r="C59" s="8"/>
      <c r="D59" s="8"/>
      <c r="E59" s="8"/>
      <c r="F59" s="8"/>
      <c r="G59" s="8"/>
      <c r="H59" s="8"/>
      <c r="I59" s="8"/>
      <c r="J59" s="8"/>
      <c r="K59" s="8"/>
      <c r="L59" s="8"/>
      <c r="M59" s="8"/>
      <c r="N59" s="8"/>
      <c r="O59" s="9"/>
    </row>
    <row r="60" spans="1:15" ht="15" customHeight="1" x14ac:dyDescent="0.2">
      <c r="A60" s="10">
        <v>60</v>
      </c>
      <c r="B60" s="8"/>
      <c r="C60" s="8"/>
      <c r="D60" s="8"/>
      <c r="E60" s="8"/>
      <c r="F60" s="8"/>
      <c r="G60" s="8"/>
      <c r="H60" s="8"/>
      <c r="I60" s="8"/>
      <c r="J60" s="8"/>
      <c r="K60" s="8"/>
      <c r="L60" s="416" t="s">
        <v>18</v>
      </c>
      <c r="M60" s="416"/>
      <c r="N60" s="8"/>
      <c r="O60" s="9"/>
    </row>
    <row r="61" spans="1:15" ht="15" customHeight="1" x14ac:dyDescent="0.2">
      <c r="A61" s="10">
        <v>61</v>
      </c>
      <c r="B61" s="8"/>
      <c r="C61" s="30"/>
      <c r="D61" s="30"/>
      <c r="E61" s="63" t="s">
        <v>507</v>
      </c>
      <c r="F61" s="30"/>
      <c r="G61" s="30"/>
      <c r="H61" s="8"/>
      <c r="I61" s="8"/>
      <c r="J61" s="8"/>
      <c r="K61" s="8"/>
      <c r="L61" s="346" t="s">
        <v>32</v>
      </c>
      <c r="M61" s="50" t="s">
        <v>40</v>
      </c>
      <c r="N61" s="8"/>
      <c r="O61" s="9"/>
    </row>
    <row r="62" spans="1:15" ht="15" customHeight="1" x14ac:dyDescent="0.2">
      <c r="A62" s="10">
        <v>62</v>
      </c>
      <c r="B62" s="8"/>
      <c r="C62" s="12"/>
      <c r="D62" s="12"/>
      <c r="E62" s="12"/>
      <c r="F62" s="115" t="s">
        <v>198</v>
      </c>
      <c r="G62" s="12"/>
      <c r="H62" s="292"/>
      <c r="I62" s="8"/>
      <c r="J62" s="8"/>
      <c r="K62" s="221" t="s">
        <v>199</v>
      </c>
      <c r="L62" s="290"/>
      <c r="M62" s="290"/>
      <c r="N62" s="8"/>
      <c r="O62" s="9"/>
    </row>
    <row r="63" spans="1:15" ht="15" customHeight="1" thickBot="1" x14ac:dyDescent="0.25">
      <c r="A63" s="10">
        <v>63</v>
      </c>
      <c r="B63" s="8"/>
      <c r="C63" s="12"/>
      <c r="D63" s="12"/>
      <c r="E63" s="12"/>
      <c r="F63" s="115" t="s">
        <v>200</v>
      </c>
      <c r="G63" s="12"/>
      <c r="H63" s="292"/>
      <c r="I63" s="8"/>
      <c r="J63" s="8"/>
      <c r="K63" s="221" t="s">
        <v>201</v>
      </c>
      <c r="L63" s="290"/>
      <c r="M63" s="290"/>
      <c r="N63" s="8"/>
      <c r="O63" s="9"/>
    </row>
    <row r="64" spans="1:15" ht="15" customHeight="1" thickBot="1" x14ac:dyDescent="0.25">
      <c r="A64" s="10">
        <v>64</v>
      </c>
      <c r="B64" s="8"/>
      <c r="C64" s="12"/>
      <c r="D64" s="12"/>
      <c r="E64" s="12"/>
      <c r="F64" s="115" t="s">
        <v>202</v>
      </c>
      <c r="G64" s="12"/>
      <c r="H64" s="292"/>
      <c r="I64" s="8"/>
      <c r="J64" s="8"/>
      <c r="K64" s="221" t="s">
        <v>30</v>
      </c>
      <c r="L64" s="209">
        <f>L62-L63</f>
        <v>0</v>
      </c>
      <c r="M64" s="209">
        <f>M62-M63</f>
        <v>0</v>
      </c>
      <c r="N64" s="8"/>
      <c r="O64" s="9"/>
    </row>
    <row r="65" spans="1:15" ht="15" customHeight="1" x14ac:dyDescent="0.2">
      <c r="A65" s="10">
        <v>65</v>
      </c>
      <c r="B65" s="8"/>
      <c r="C65" s="8"/>
      <c r="D65" s="8"/>
      <c r="E65" s="8"/>
      <c r="F65" s="8"/>
      <c r="G65" s="8"/>
      <c r="H65" s="699"/>
      <c r="I65" s="699"/>
      <c r="J65" s="699"/>
      <c r="K65" s="8"/>
      <c r="L65" s="8"/>
      <c r="M65" s="8"/>
      <c r="N65" s="8"/>
      <c r="O65" s="9"/>
    </row>
    <row r="66" spans="1:15" ht="15" customHeight="1" x14ac:dyDescent="0.2">
      <c r="A66" s="10">
        <v>66</v>
      </c>
      <c r="B66" s="8"/>
      <c r="C66" s="12"/>
      <c r="D66" s="12"/>
      <c r="E66" s="12"/>
      <c r="F66" s="115" t="s">
        <v>203</v>
      </c>
      <c r="G66" s="12"/>
      <c r="H66" s="693"/>
      <c r="I66" s="694"/>
      <c r="J66" s="694"/>
      <c r="K66" s="694"/>
      <c r="L66" s="694"/>
      <c r="M66" s="695"/>
      <c r="N66" s="8"/>
      <c r="O66" s="9"/>
    </row>
    <row r="67" spans="1:15" ht="15" customHeight="1" x14ac:dyDescent="0.2">
      <c r="A67" s="10">
        <v>67</v>
      </c>
      <c r="B67" s="8"/>
      <c r="C67" s="8"/>
      <c r="D67" s="8"/>
      <c r="E67" s="8"/>
      <c r="F67" s="8"/>
      <c r="G67" s="8"/>
      <c r="H67" s="696"/>
      <c r="I67" s="697"/>
      <c r="J67" s="697"/>
      <c r="K67" s="697"/>
      <c r="L67" s="697"/>
      <c r="M67" s="698"/>
      <c r="N67" s="8"/>
      <c r="O67" s="9"/>
    </row>
    <row r="68" spans="1:15" ht="15" customHeight="1" x14ac:dyDescent="0.2">
      <c r="A68" s="10">
        <v>68</v>
      </c>
      <c r="B68" s="8"/>
      <c r="C68" s="8"/>
      <c r="D68" s="8"/>
      <c r="E68" s="8"/>
      <c r="F68" s="8"/>
      <c r="G68" s="8"/>
      <c r="H68" s="8"/>
      <c r="I68" s="8"/>
      <c r="J68" s="8"/>
      <c r="K68" s="8"/>
      <c r="L68" s="8"/>
      <c r="M68" s="8"/>
      <c r="N68" s="8"/>
      <c r="O68" s="9"/>
    </row>
    <row r="69" spans="1:15" ht="15" customHeight="1" x14ac:dyDescent="0.2">
      <c r="A69" s="10">
        <v>69</v>
      </c>
      <c r="B69" s="8"/>
      <c r="C69" s="8"/>
      <c r="D69" s="8"/>
      <c r="E69" s="8"/>
      <c r="F69" s="8"/>
      <c r="G69" s="8"/>
      <c r="H69" s="8"/>
      <c r="I69" s="8"/>
      <c r="J69" s="8"/>
      <c r="K69" s="8"/>
      <c r="L69" s="416" t="s">
        <v>18</v>
      </c>
      <c r="M69" s="416"/>
      <c r="N69" s="8"/>
      <c r="O69" s="9"/>
    </row>
    <row r="70" spans="1:15" ht="15" customHeight="1" x14ac:dyDescent="0.2">
      <c r="A70" s="10">
        <v>70</v>
      </c>
      <c r="B70" s="8"/>
      <c r="C70" s="30"/>
      <c r="D70" s="30"/>
      <c r="E70" s="63" t="s">
        <v>508</v>
      </c>
      <c r="F70" s="63"/>
      <c r="G70" s="30"/>
      <c r="H70" s="8"/>
      <c r="I70" s="8"/>
      <c r="J70" s="8"/>
      <c r="K70" s="8"/>
      <c r="L70" s="346" t="s">
        <v>32</v>
      </c>
      <c r="M70" s="50" t="s">
        <v>40</v>
      </c>
      <c r="N70" s="8"/>
      <c r="O70" s="9"/>
    </row>
    <row r="71" spans="1:15" ht="15" customHeight="1" x14ac:dyDescent="0.2">
      <c r="A71" s="10">
        <v>71</v>
      </c>
      <c r="B71" s="8"/>
      <c r="C71" s="12"/>
      <c r="D71" s="12"/>
      <c r="E71" s="12"/>
      <c r="F71" s="115" t="s">
        <v>198</v>
      </c>
      <c r="G71" s="12"/>
      <c r="H71" s="292"/>
      <c r="I71" s="8"/>
      <c r="J71" s="8"/>
      <c r="K71" s="221" t="s">
        <v>199</v>
      </c>
      <c r="L71" s="290"/>
      <c r="M71" s="290"/>
      <c r="N71" s="8"/>
      <c r="O71" s="9"/>
    </row>
    <row r="72" spans="1:15" ht="15" customHeight="1" thickBot="1" x14ac:dyDescent="0.25">
      <c r="A72" s="10">
        <v>72</v>
      </c>
      <c r="B72" s="8"/>
      <c r="C72" s="12"/>
      <c r="D72" s="12"/>
      <c r="E72" s="12"/>
      <c r="F72" s="115" t="s">
        <v>200</v>
      </c>
      <c r="G72" s="12"/>
      <c r="H72" s="292"/>
      <c r="I72" s="8"/>
      <c r="J72" s="8"/>
      <c r="K72" s="221" t="s">
        <v>201</v>
      </c>
      <c r="L72" s="290"/>
      <c r="M72" s="290"/>
      <c r="N72" s="8"/>
      <c r="O72" s="9"/>
    </row>
    <row r="73" spans="1:15" ht="15" customHeight="1" thickBot="1" x14ac:dyDescent="0.25">
      <c r="A73" s="10">
        <v>73</v>
      </c>
      <c r="B73" s="8"/>
      <c r="C73" s="12"/>
      <c r="D73" s="12"/>
      <c r="E73" s="12"/>
      <c r="F73" s="115" t="s">
        <v>202</v>
      </c>
      <c r="G73" s="12"/>
      <c r="H73" s="292"/>
      <c r="I73" s="8"/>
      <c r="J73" s="8"/>
      <c r="K73" s="221" t="s">
        <v>30</v>
      </c>
      <c r="L73" s="209">
        <f>L71-L72</f>
        <v>0</v>
      </c>
      <c r="M73" s="209">
        <f>M71-M72</f>
        <v>0</v>
      </c>
      <c r="N73" s="8"/>
      <c r="O73" s="9"/>
    </row>
    <row r="74" spans="1:15" ht="15" customHeight="1" x14ac:dyDescent="0.2">
      <c r="A74" s="10">
        <v>74</v>
      </c>
      <c r="B74" s="8"/>
      <c r="C74" s="8"/>
      <c r="D74" s="8"/>
      <c r="E74" s="8"/>
      <c r="F74" s="8"/>
      <c r="G74" s="8"/>
      <c r="H74" s="699"/>
      <c r="I74" s="699"/>
      <c r="J74" s="699"/>
      <c r="K74" s="8"/>
      <c r="L74" s="8"/>
      <c r="M74" s="8"/>
      <c r="N74" s="8"/>
      <c r="O74" s="9"/>
    </row>
    <row r="75" spans="1:15" ht="15" customHeight="1" x14ac:dyDescent="0.2">
      <c r="A75" s="10">
        <v>75</v>
      </c>
      <c r="B75" s="8"/>
      <c r="C75" s="12"/>
      <c r="D75" s="12"/>
      <c r="E75" s="12"/>
      <c r="F75" s="115" t="s">
        <v>203</v>
      </c>
      <c r="G75" s="12"/>
      <c r="H75" s="693"/>
      <c r="I75" s="694"/>
      <c r="J75" s="694"/>
      <c r="K75" s="694"/>
      <c r="L75" s="694"/>
      <c r="M75" s="695"/>
      <c r="N75" s="8"/>
      <c r="O75" s="9"/>
    </row>
    <row r="76" spans="1:15" ht="15" customHeight="1" x14ac:dyDescent="0.2">
      <c r="A76" s="10">
        <v>76</v>
      </c>
      <c r="B76" s="8"/>
      <c r="C76" s="8"/>
      <c r="D76" s="8"/>
      <c r="E76" s="8"/>
      <c r="F76" s="8"/>
      <c r="G76" s="8"/>
      <c r="H76" s="696"/>
      <c r="I76" s="697"/>
      <c r="J76" s="697"/>
      <c r="K76" s="697"/>
      <c r="L76" s="697"/>
      <c r="M76" s="698"/>
      <c r="N76" s="8"/>
      <c r="O76" s="9"/>
    </row>
    <row r="77" spans="1:15" s="227" customFormat="1" ht="15" customHeight="1" x14ac:dyDescent="0.2">
      <c r="A77" s="10">
        <v>77</v>
      </c>
      <c r="B77" s="8"/>
      <c r="C77" s="8"/>
      <c r="D77" s="8"/>
      <c r="E77" s="8"/>
      <c r="F77" s="8"/>
      <c r="G77" s="8"/>
      <c r="H77" s="699"/>
      <c r="I77" s="699"/>
      <c r="J77" s="699"/>
      <c r="K77" s="8"/>
      <c r="L77" s="8"/>
      <c r="M77" s="8"/>
      <c r="N77" s="8"/>
      <c r="O77" s="9"/>
    </row>
    <row r="78" spans="1:15" ht="15" customHeight="1" x14ac:dyDescent="0.2">
      <c r="A78" s="10">
        <v>78</v>
      </c>
      <c r="B78" s="243"/>
      <c r="C78" s="250"/>
      <c r="D78" s="250"/>
      <c r="E78" s="247"/>
      <c r="F78" s="250"/>
      <c r="G78" s="250"/>
      <c r="H78" s="243"/>
      <c r="I78" s="243"/>
      <c r="J78" s="243"/>
      <c r="K78" s="243"/>
      <c r="L78" s="416" t="s">
        <v>18</v>
      </c>
      <c r="M78" s="416"/>
      <c r="N78" s="243"/>
      <c r="O78" s="244"/>
    </row>
    <row r="79" spans="1:15" ht="15" customHeight="1" x14ac:dyDescent="0.2">
      <c r="A79" s="10">
        <v>79</v>
      </c>
      <c r="B79" s="243"/>
      <c r="C79" s="250"/>
      <c r="D79" s="250"/>
      <c r="E79" s="247" t="s">
        <v>509</v>
      </c>
      <c r="F79" s="250"/>
      <c r="G79" s="250"/>
      <c r="H79" s="243"/>
      <c r="I79" s="243"/>
      <c r="J79" s="243"/>
      <c r="K79" s="243"/>
      <c r="L79" s="346" t="s">
        <v>32</v>
      </c>
      <c r="M79" s="50" t="s">
        <v>40</v>
      </c>
      <c r="N79" s="243"/>
      <c r="O79" s="244"/>
    </row>
    <row r="80" spans="1:15" ht="15" customHeight="1" x14ac:dyDescent="0.2">
      <c r="A80" s="10">
        <v>80</v>
      </c>
      <c r="B80" s="243"/>
      <c r="C80" s="12"/>
      <c r="D80" s="12"/>
      <c r="E80" s="12"/>
      <c r="F80" s="248" t="s">
        <v>198</v>
      </c>
      <c r="G80" s="12"/>
      <c r="H80" s="356"/>
      <c r="I80" s="8"/>
      <c r="J80" s="243"/>
      <c r="K80" s="221" t="s">
        <v>199</v>
      </c>
      <c r="L80" s="296"/>
      <c r="M80" s="296"/>
      <c r="N80" s="243"/>
      <c r="O80" s="244"/>
    </row>
    <row r="81" spans="1:16" ht="15" customHeight="1" thickBot="1" x14ac:dyDescent="0.25">
      <c r="A81" s="10">
        <v>81</v>
      </c>
      <c r="B81" s="243"/>
      <c r="C81" s="12"/>
      <c r="D81" s="12"/>
      <c r="E81" s="12"/>
      <c r="F81" s="248" t="s">
        <v>200</v>
      </c>
      <c r="G81" s="12"/>
      <c r="H81" s="356"/>
      <c r="I81" s="8"/>
      <c r="J81" s="243"/>
      <c r="K81" s="221" t="s">
        <v>201</v>
      </c>
      <c r="L81" s="296"/>
      <c r="M81" s="296"/>
      <c r="N81" s="243"/>
      <c r="O81" s="244"/>
    </row>
    <row r="82" spans="1:16" ht="15" customHeight="1" thickBot="1" x14ac:dyDescent="0.25">
      <c r="A82" s="10">
        <v>82</v>
      </c>
      <c r="B82" s="243"/>
      <c r="C82" s="12"/>
      <c r="D82" s="12"/>
      <c r="E82" s="12"/>
      <c r="F82" s="248" t="s">
        <v>202</v>
      </c>
      <c r="G82" s="12"/>
      <c r="H82" s="356"/>
      <c r="I82" s="8"/>
      <c r="J82" s="243"/>
      <c r="K82" s="221" t="s">
        <v>30</v>
      </c>
      <c r="L82" s="208">
        <f>L80-L81</f>
        <v>0</v>
      </c>
      <c r="M82" s="208">
        <f>M80-M81</f>
        <v>0</v>
      </c>
      <c r="N82" s="243"/>
      <c r="O82" s="244"/>
    </row>
    <row r="83" spans="1:16" ht="15" customHeight="1" x14ac:dyDescent="0.2">
      <c r="A83" s="10">
        <v>83</v>
      </c>
      <c r="B83" s="243"/>
      <c r="C83" s="243"/>
      <c r="D83" s="243"/>
      <c r="E83" s="243"/>
      <c r="F83" s="243"/>
      <c r="G83" s="243"/>
      <c r="H83" s="700"/>
      <c r="I83" s="700"/>
      <c r="J83" s="700"/>
      <c r="K83" s="243"/>
      <c r="L83" s="243"/>
      <c r="M83" s="243"/>
      <c r="N83" s="243"/>
      <c r="O83" s="244"/>
    </row>
    <row r="84" spans="1:16" ht="15" customHeight="1" x14ac:dyDescent="0.2">
      <c r="A84" s="10">
        <v>84</v>
      </c>
      <c r="B84" s="243"/>
      <c r="C84" s="12"/>
      <c r="D84" s="12"/>
      <c r="E84" s="12"/>
      <c r="F84" s="248" t="s">
        <v>203</v>
      </c>
      <c r="G84" s="12"/>
      <c r="H84" s="687"/>
      <c r="I84" s="688"/>
      <c r="J84" s="688"/>
      <c r="K84" s="688"/>
      <c r="L84" s="688"/>
      <c r="M84" s="689"/>
      <c r="N84" s="243"/>
      <c r="O84" s="244"/>
    </row>
    <row r="85" spans="1:16" ht="15" customHeight="1" x14ac:dyDescent="0.2">
      <c r="A85" s="10">
        <v>85</v>
      </c>
      <c r="B85" s="243"/>
      <c r="C85" s="243"/>
      <c r="D85" s="243"/>
      <c r="E85" s="243"/>
      <c r="F85" s="243"/>
      <c r="G85" s="243"/>
      <c r="H85" s="690"/>
      <c r="I85" s="691"/>
      <c r="J85" s="691"/>
      <c r="K85" s="691"/>
      <c r="L85" s="691"/>
      <c r="M85" s="692"/>
      <c r="N85" s="243"/>
      <c r="O85" s="244"/>
    </row>
    <row r="86" spans="1:16" s="557" customFormat="1" ht="15" customHeight="1" x14ac:dyDescent="0.2">
      <c r="A86" s="556">
        <v>86</v>
      </c>
      <c r="B86" s="229"/>
      <c r="C86" s="229"/>
      <c r="D86" s="229"/>
      <c r="E86" s="229"/>
      <c r="F86" s="229"/>
      <c r="G86" s="229"/>
      <c r="H86" s="229"/>
      <c r="I86" s="229"/>
      <c r="J86" s="229"/>
      <c r="K86" s="229"/>
      <c r="L86" s="229"/>
      <c r="M86" s="229"/>
      <c r="N86" s="229"/>
      <c r="O86" s="230"/>
      <c r="P86" s="470" t="s">
        <v>700</v>
      </c>
    </row>
    <row r="87" spans="1:16" ht="15" customHeight="1" x14ac:dyDescent="0.2">
      <c r="A87" s="10">
        <v>87</v>
      </c>
      <c r="B87" s="229"/>
      <c r="C87" s="679" t="s">
        <v>518</v>
      </c>
      <c r="D87" s="679"/>
      <c r="E87" s="679"/>
      <c r="F87" s="679"/>
      <c r="G87" s="679"/>
      <c r="H87" s="679"/>
      <c r="I87" s="679"/>
      <c r="J87" s="679"/>
      <c r="K87" s="679"/>
      <c r="L87" s="679"/>
      <c r="M87" s="679"/>
      <c r="N87" s="679"/>
      <c r="O87" s="230"/>
    </row>
    <row r="88" spans="1:16" ht="15" customHeight="1" x14ac:dyDescent="0.2">
      <c r="A88" s="10">
        <v>88</v>
      </c>
      <c r="B88" s="229"/>
      <c r="C88" s="417" t="s">
        <v>519</v>
      </c>
      <c r="D88" s="418"/>
      <c r="E88" s="418"/>
      <c r="F88" s="418"/>
      <c r="G88" s="418"/>
      <c r="H88" s="347"/>
      <c r="I88" s="464"/>
      <c r="J88" s="347"/>
      <c r="K88" s="347"/>
      <c r="L88" s="347"/>
      <c r="M88" s="347"/>
      <c r="N88" s="347"/>
      <c r="O88" s="230"/>
    </row>
    <row r="89" spans="1:16" ht="12.75" customHeight="1" x14ac:dyDescent="0.2">
      <c r="A89" s="11"/>
      <c r="B89" s="15"/>
      <c r="C89" s="15"/>
      <c r="D89" s="15"/>
      <c r="E89" s="15"/>
      <c r="F89" s="15"/>
      <c r="G89" s="15"/>
      <c r="H89" s="15"/>
      <c r="I89" s="15"/>
      <c r="J89" s="15"/>
      <c r="K89" s="15"/>
      <c r="L89" s="15"/>
      <c r="M89" s="15"/>
      <c r="N89" s="15"/>
      <c r="O89" s="16"/>
    </row>
  </sheetData>
  <sheetProtection sheet="1" objects="1" formatRows="0" insertRows="0"/>
  <customSheetViews>
    <customSheetView guid="{050FE390-FCBA-423A-A57A-07214A914FBA}" scale="80" showPageBreaks="1" showGridLines="0" fitToPage="1" printArea="1" topLeftCell="A6">
      <selection activeCell="E14" sqref="E14"/>
      <colBreaks count="1" manualBreakCount="1">
        <brk id="14" max="1048575" man="1"/>
      </colBreaks>
      <pageMargins left="0.70866141732283472" right="0.70866141732283472" top="0.74803149606299213" bottom="0.74803149606299213" header="0.31496062992125984" footer="0.31496062992125984"/>
      <pageSetup paperSize="9" scale="51" orientation="portrait" r:id="rId1"/>
    </customSheetView>
    <customSheetView guid="{63EE1149-38E3-45FD-A757-4655A3261696}" scale="80" showPageBreaks="1" showGridLines="0" fitToPage="1" printArea="1">
      <selection activeCell="K56" sqref="K56"/>
      <colBreaks count="1" manualBreakCount="1">
        <brk id="14" max="1048575" man="1"/>
      </colBreaks>
      <pageMargins left="0.70866141732283472" right="0.70866141732283472" top="0.74803149606299213" bottom="0.74803149606299213" header="0.31496062992125984" footer="0.31496062992125984"/>
      <pageSetup paperSize="9" scale="51" orientation="portrait" r:id="rId2"/>
    </customSheetView>
  </customSheetViews>
  <mergeCells count="15">
    <mergeCell ref="N47:N48"/>
    <mergeCell ref="C87:N87"/>
    <mergeCell ref="L2:N2"/>
    <mergeCell ref="L3:N3"/>
    <mergeCell ref="J8:M8"/>
    <mergeCell ref="N8:N9"/>
    <mergeCell ref="H84:M85"/>
    <mergeCell ref="H75:M76"/>
    <mergeCell ref="H65:J65"/>
    <mergeCell ref="H66:M67"/>
    <mergeCell ref="A5:N5"/>
    <mergeCell ref="H83:J83"/>
    <mergeCell ref="H74:J74"/>
    <mergeCell ref="J47:M47"/>
    <mergeCell ref="H77:J77"/>
  </mergeCells>
  <dataValidations count="2">
    <dataValidation allowBlank="1" showInputMessage="1" showErrorMessage="1" prompt="Please enter text" sqref="J62:J64 H66:M67 H84:M85 J71:J73 H75:M76 H62:H64 H71:H73 H80:H82 J80:J82"/>
    <dataValidation allowBlank="1" sqref="H86:M86"/>
  </dataValidations>
  <pageMargins left="0.70866141732283472" right="0.70866141732283472" top="0.74803149606299213" bottom="0.74803149606299213" header="0.31496062992125984" footer="0.31496062992125984"/>
  <pageSetup paperSize="9" scale="54" fitToHeight="2" orientation="landscape" r:id="rId3"/>
  <headerFooter>
    <oddHeader>&amp;CCommerce Commission Information Disclosure Template</oddHeader>
    <oddFooter>&amp;L&amp;F&amp;C&amp;P&amp;R&amp;A</oddFooter>
  </headerFooter>
  <rowBreaks count="1" manualBreakCount="1">
    <brk id="46"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9CCFF"/>
  </sheetPr>
  <dimension ref="A1:O74"/>
  <sheetViews>
    <sheetView showGridLines="0" view="pageBreakPreview" topLeftCell="A43" zoomScaleNormal="100" zoomScaleSheetLayoutView="100" workbookViewId="0"/>
  </sheetViews>
  <sheetFormatPr defaultRowHeight="12.75" x14ac:dyDescent="0.2"/>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9" customWidth="1"/>
    <col min="10" max="10" width="12" style="227" customWidth="1"/>
    <col min="11" max="11" width="19.28515625" customWidth="1"/>
    <col min="12" max="12" width="16.140625" customWidth="1"/>
    <col min="13" max="13" width="21" customWidth="1"/>
    <col min="14" max="14" width="2.7109375" customWidth="1"/>
    <col min="15" max="15" width="14.85546875" customWidth="1"/>
  </cols>
  <sheetData>
    <row r="1" spans="1:15" x14ac:dyDescent="0.2">
      <c r="A1" s="1"/>
      <c r="B1" s="2"/>
      <c r="C1" s="2"/>
      <c r="D1" s="2"/>
      <c r="E1" s="2"/>
      <c r="F1" s="2"/>
      <c r="G1" s="2"/>
      <c r="H1" s="2"/>
      <c r="I1" s="2"/>
      <c r="J1" s="2"/>
      <c r="K1" s="2"/>
      <c r="L1" s="2"/>
      <c r="M1" s="2"/>
      <c r="N1" s="3"/>
      <c r="O1" s="223"/>
    </row>
    <row r="2" spans="1:15" ht="18" customHeight="1" x14ac:dyDescent="0.3">
      <c r="A2" s="4"/>
      <c r="B2" s="5"/>
      <c r="C2" s="5"/>
      <c r="D2" s="5"/>
      <c r="E2" s="5"/>
      <c r="F2" s="5"/>
      <c r="G2" s="5"/>
      <c r="H2" s="5"/>
      <c r="I2" s="5"/>
      <c r="J2" s="66" t="s">
        <v>31</v>
      </c>
      <c r="K2" s="676" t="str">
        <f>IF(NOT(ISBLANK(CoverSheet!$C$8)),CoverSheet!$C$8,"")</f>
        <v/>
      </c>
      <c r="L2" s="701"/>
      <c r="M2" s="677"/>
      <c r="N2" s="7"/>
      <c r="O2" s="223"/>
    </row>
    <row r="3" spans="1:15" ht="18" customHeight="1" x14ac:dyDescent="0.25">
      <c r="A3" s="4"/>
      <c r="B3" s="5"/>
      <c r="C3" s="5"/>
      <c r="D3" s="5"/>
      <c r="E3" s="5"/>
      <c r="F3" s="5"/>
      <c r="G3" s="5"/>
      <c r="H3" s="5"/>
      <c r="I3" s="5"/>
      <c r="J3" s="66" t="s">
        <v>298</v>
      </c>
      <c r="K3" s="652" t="str">
        <f>IF(ISNUMBER(CoverSheet!$C$12),CoverSheet!$C$12,"")</f>
        <v/>
      </c>
      <c r="L3" s="652"/>
      <c r="M3" s="652"/>
      <c r="N3" s="7"/>
      <c r="O3" s="223"/>
    </row>
    <row r="4" spans="1:15" ht="21" customHeight="1" x14ac:dyDescent="0.35">
      <c r="A4" s="135" t="s">
        <v>374</v>
      </c>
      <c r="B4" s="23"/>
      <c r="C4" s="23"/>
      <c r="D4" s="23"/>
      <c r="E4" s="23"/>
      <c r="F4" s="23"/>
      <c r="G4" s="23"/>
      <c r="H4" s="23"/>
      <c r="I4" s="23"/>
      <c r="J4" s="23"/>
      <c r="K4" s="23"/>
      <c r="L4" s="23"/>
      <c r="M4" s="23"/>
      <c r="N4" s="24"/>
      <c r="O4" s="226"/>
    </row>
    <row r="5" spans="1:15" ht="57" customHeight="1" x14ac:dyDescent="0.25">
      <c r="A5" s="668" t="s">
        <v>375</v>
      </c>
      <c r="B5" s="669"/>
      <c r="C5" s="669"/>
      <c r="D5" s="669"/>
      <c r="E5" s="669"/>
      <c r="F5" s="669"/>
      <c r="G5" s="669"/>
      <c r="H5" s="669"/>
      <c r="I5" s="669"/>
      <c r="J5" s="669"/>
      <c r="K5" s="669"/>
      <c r="L5" s="669"/>
      <c r="M5" s="669"/>
      <c r="N5" s="24"/>
      <c r="O5" s="226"/>
    </row>
    <row r="6" spans="1:15" x14ac:dyDescent="0.2">
      <c r="A6" s="196" t="s">
        <v>477</v>
      </c>
      <c r="B6" s="202"/>
      <c r="C6" s="5"/>
      <c r="D6" s="5"/>
      <c r="E6" s="5"/>
      <c r="F6" s="5"/>
      <c r="G6" s="5"/>
      <c r="H6" s="5"/>
      <c r="I6" s="5"/>
      <c r="J6" s="5"/>
      <c r="K6" s="5"/>
      <c r="L6" s="5"/>
      <c r="M6" s="5"/>
      <c r="N6" s="7"/>
      <c r="O6" s="223"/>
    </row>
    <row r="7" spans="1:15" ht="30" customHeight="1" x14ac:dyDescent="0.3">
      <c r="A7" s="10">
        <v>7</v>
      </c>
      <c r="B7" s="13"/>
      <c r="C7" s="48" t="s">
        <v>376</v>
      </c>
      <c r="D7" s="48"/>
      <c r="E7" s="48"/>
      <c r="F7" s="48"/>
      <c r="G7" s="48"/>
      <c r="H7" s="8"/>
      <c r="I7" s="8"/>
      <c r="J7" s="8"/>
      <c r="K7" s="8"/>
      <c r="L7" s="8"/>
      <c r="M7" s="8"/>
      <c r="N7" s="9"/>
      <c r="O7" s="223"/>
    </row>
    <row r="8" spans="1:15" ht="36" customHeight="1" x14ac:dyDescent="0.2">
      <c r="A8" s="10">
        <v>8</v>
      </c>
      <c r="B8" s="8"/>
      <c r="C8" s="8"/>
      <c r="D8" s="8"/>
      <c r="E8" s="8"/>
      <c r="F8" s="8"/>
      <c r="G8" s="8"/>
      <c r="H8" s="8"/>
      <c r="I8" s="8"/>
      <c r="J8" s="8"/>
      <c r="K8" s="348" t="s">
        <v>193</v>
      </c>
      <c r="L8" s="46"/>
      <c r="M8" s="46"/>
      <c r="N8" s="9"/>
      <c r="O8" s="223"/>
    </row>
    <row r="9" spans="1:15" ht="25.5" customHeight="1" x14ac:dyDescent="0.2">
      <c r="A9" s="10">
        <v>9</v>
      </c>
      <c r="B9" s="8"/>
      <c r="C9" s="8"/>
      <c r="D9" s="8"/>
      <c r="E9" s="8"/>
      <c r="F9" s="8"/>
      <c r="G9" s="8"/>
      <c r="H9" s="8"/>
      <c r="I9" s="8"/>
      <c r="J9" s="8"/>
      <c r="K9" s="348" t="s">
        <v>188</v>
      </c>
      <c r="L9" s="8"/>
      <c r="M9" s="8"/>
      <c r="N9" s="9"/>
      <c r="O9" s="223"/>
    </row>
    <row r="10" spans="1:15" ht="18" customHeight="1" x14ac:dyDescent="0.25">
      <c r="A10" s="10">
        <v>10</v>
      </c>
      <c r="B10" s="8"/>
      <c r="C10" s="40"/>
      <c r="D10" s="49" t="s">
        <v>70</v>
      </c>
      <c r="E10" s="40"/>
      <c r="F10" s="40"/>
      <c r="G10" s="40"/>
      <c r="H10" s="8"/>
      <c r="I10" s="8"/>
      <c r="J10" s="8"/>
      <c r="K10" s="8"/>
      <c r="L10" s="8"/>
      <c r="M10" s="8"/>
      <c r="N10" s="9"/>
      <c r="O10" s="223"/>
    </row>
    <row r="11" spans="1:15" ht="15" customHeight="1" x14ac:dyDescent="0.2">
      <c r="A11" s="10">
        <v>11</v>
      </c>
      <c r="B11" s="8"/>
      <c r="C11" s="12"/>
      <c r="D11" s="12"/>
      <c r="E11" s="12"/>
      <c r="F11" s="115" t="s">
        <v>195</v>
      </c>
      <c r="G11" s="115"/>
      <c r="H11" s="8"/>
      <c r="I11" s="8"/>
      <c r="J11" s="8"/>
      <c r="K11" s="290"/>
      <c r="L11" s="8"/>
      <c r="M11" s="8"/>
      <c r="N11" s="9"/>
      <c r="O11" s="223"/>
    </row>
    <row r="12" spans="1:15" ht="15" customHeight="1" x14ac:dyDescent="0.2">
      <c r="A12" s="10">
        <v>12</v>
      </c>
      <c r="B12" s="8"/>
      <c r="C12" s="12"/>
      <c r="D12" s="12"/>
      <c r="E12" s="12"/>
      <c r="F12" s="115" t="s">
        <v>191</v>
      </c>
      <c r="G12" s="115"/>
      <c r="H12" s="8"/>
      <c r="I12" s="8"/>
      <c r="J12" s="8"/>
      <c r="K12" s="290"/>
      <c r="L12" s="8"/>
      <c r="M12" s="8"/>
      <c r="N12" s="9"/>
      <c r="O12" s="223"/>
    </row>
    <row r="13" spans="1:15" ht="15" customHeight="1" x14ac:dyDescent="0.2">
      <c r="A13" s="10">
        <v>13</v>
      </c>
      <c r="B13" s="8"/>
      <c r="C13" s="12"/>
      <c r="D13" s="12"/>
      <c r="E13" s="63" t="s">
        <v>196</v>
      </c>
      <c r="F13" s="115"/>
      <c r="G13" s="115"/>
      <c r="H13" s="8"/>
      <c r="I13" s="8"/>
      <c r="J13" s="8"/>
      <c r="K13" s="207">
        <f>SUM(K11:K12)</f>
        <v>0</v>
      </c>
      <c r="L13" s="8"/>
      <c r="M13" s="8"/>
      <c r="N13" s="9"/>
      <c r="O13" s="223"/>
    </row>
    <row r="14" spans="1:15" ht="18" customHeight="1" x14ac:dyDescent="0.25">
      <c r="A14" s="10">
        <v>14</v>
      </c>
      <c r="B14" s="8"/>
      <c r="C14" s="40"/>
      <c r="D14" s="49" t="s">
        <v>151</v>
      </c>
      <c r="E14" s="40"/>
      <c r="F14" s="40"/>
      <c r="G14" s="40"/>
      <c r="H14" s="8"/>
      <c r="I14" s="8"/>
      <c r="J14" s="8"/>
      <c r="K14" s="189"/>
      <c r="L14" s="8"/>
      <c r="M14" s="8"/>
      <c r="N14" s="9"/>
      <c r="O14" s="223"/>
    </row>
    <row r="15" spans="1:15" ht="15" customHeight="1" x14ac:dyDescent="0.2">
      <c r="A15" s="10">
        <v>15</v>
      </c>
      <c r="B15" s="8"/>
      <c r="C15" s="12"/>
      <c r="D15" s="12"/>
      <c r="E15" s="12"/>
      <c r="F15" s="115" t="s">
        <v>195</v>
      </c>
      <c r="G15" s="115"/>
      <c r="H15" s="8"/>
      <c r="I15" s="8"/>
      <c r="J15" s="8"/>
      <c r="K15" s="290"/>
      <c r="L15" s="8"/>
      <c r="M15" s="8"/>
      <c r="N15" s="9"/>
      <c r="O15" s="223"/>
    </row>
    <row r="16" spans="1:15" ht="15" customHeight="1" x14ac:dyDescent="0.2">
      <c r="A16" s="10">
        <v>16</v>
      </c>
      <c r="B16" s="8"/>
      <c r="C16" s="12"/>
      <c r="D16" s="12"/>
      <c r="E16" s="12"/>
      <c r="F16" s="115" t="s">
        <v>191</v>
      </c>
      <c r="G16" s="115"/>
      <c r="H16" s="8"/>
      <c r="I16" s="8"/>
      <c r="J16" s="8"/>
      <c r="K16" s="290"/>
      <c r="L16" s="8"/>
      <c r="M16" s="8"/>
      <c r="N16" s="9"/>
      <c r="O16" s="223"/>
    </row>
    <row r="17" spans="1:15" ht="15" customHeight="1" x14ac:dyDescent="0.2">
      <c r="A17" s="10">
        <v>17</v>
      </c>
      <c r="B17" s="8"/>
      <c r="C17" s="12"/>
      <c r="D17" s="12"/>
      <c r="E17" s="63" t="s">
        <v>196</v>
      </c>
      <c r="F17" s="12"/>
      <c r="G17" s="12"/>
      <c r="H17" s="8"/>
      <c r="I17" s="8"/>
      <c r="J17" s="8"/>
      <c r="K17" s="207">
        <f>SUM(K15:K16)</f>
        <v>0</v>
      </c>
      <c r="L17" s="8"/>
      <c r="M17" s="8"/>
      <c r="N17" s="9"/>
      <c r="O17" s="223"/>
    </row>
    <row r="18" spans="1:15" ht="18" customHeight="1" x14ac:dyDescent="0.25">
      <c r="A18" s="10">
        <v>18</v>
      </c>
      <c r="B18" s="8"/>
      <c r="C18" s="40"/>
      <c r="D18" s="49" t="s">
        <v>155</v>
      </c>
      <c r="E18" s="40"/>
      <c r="F18" s="40"/>
      <c r="G18" s="40"/>
      <c r="H18" s="8"/>
      <c r="I18" s="8"/>
      <c r="J18" s="8"/>
      <c r="K18" s="189"/>
      <c r="L18" s="8"/>
      <c r="M18" s="8"/>
      <c r="N18" s="9"/>
      <c r="O18" s="223"/>
    </row>
    <row r="19" spans="1:15" ht="15" customHeight="1" x14ac:dyDescent="0.2">
      <c r="A19" s="10">
        <v>19</v>
      </c>
      <c r="B19" s="8"/>
      <c r="C19" s="12"/>
      <c r="D19" s="12"/>
      <c r="E19" s="12"/>
      <c r="F19" s="115" t="s">
        <v>195</v>
      </c>
      <c r="G19" s="12"/>
      <c r="H19" s="8"/>
      <c r="I19" s="8"/>
      <c r="J19" s="8"/>
      <c r="K19" s="290"/>
      <c r="L19" s="8"/>
      <c r="M19" s="8"/>
      <c r="N19" s="9"/>
      <c r="O19" s="223"/>
    </row>
    <row r="20" spans="1:15" ht="15" customHeight="1" x14ac:dyDescent="0.2">
      <c r="A20" s="10">
        <v>20</v>
      </c>
      <c r="B20" s="8"/>
      <c r="C20" s="12"/>
      <c r="D20" s="12"/>
      <c r="E20" s="12"/>
      <c r="F20" s="115" t="s">
        <v>191</v>
      </c>
      <c r="G20" s="12"/>
      <c r="H20" s="8"/>
      <c r="I20" s="8"/>
      <c r="J20" s="8"/>
      <c r="K20" s="290"/>
      <c r="L20" s="8"/>
      <c r="M20" s="8"/>
      <c r="N20" s="9"/>
      <c r="O20" s="223"/>
    </row>
    <row r="21" spans="1:15" ht="15" customHeight="1" x14ac:dyDescent="0.2">
      <c r="A21" s="10">
        <v>21</v>
      </c>
      <c r="B21" s="8"/>
      <c r="C21" s="12"/>
      <c r="D21" s="12"/>
      <c r="E21" s="63" t="s">
        <v>196</v>
      </c>
      <c r="F21" s="115"/>
      <c r="G21" s="12"/>
      <c r="H21" s="8"/>
      <c r="I21" s="8"/>
      <c r="J21" s="8"/>
      <c r="K21" s="207">
        <f>SUM(K19:K20)</f>
        <v>0</v>
      </c>
      <c r="L21" s="8"/>
      <c r="M21" s="8"/>
      <c r="N21" s="9"/>
      <c r="O21" s="223"/>
    </row>
    <row r="22" spans="1:15" ht="18" customHeight="1" x14ac:dyDescent="0.25">
      <c r="A22" s="10">
        <v>22</v>
      </c>
      <c r="B22" s="8"/>
      <c r="C22" s="40"/>
      <c r="D22" s="49" t="s">
        <v>75</v>
      </c>
      <c r="E22" s="40"/>
      <c r="F22" s="40"/>
      <c r="G22" s="40"/>
      <c r="H22" s="8"/>
      <c r="I22" s="8"/>
      <c r="J22" s="8"/>
      <c r="K22" s="189"/>
      <c r="L22" s="8"/>
      <c r="M22" s="8"/>
      <c r="N22" s="9"/>
      <c r="O22" s="223"/>
    </row>
    <row r="23" spans="1:15" ht="15" customHeight="1" x14ac:dyDescent="0.2">
      <c r="A23" s="10">
        <v>23</v>
      </c>
      <c r="B23" s="8"/>
      <c r="C23" s="12"/>
      <c r="D23" s="12"/>
      <c r="E23" s="12"/>
      <c r="F23" s="115" t="s">
        <v>195</v>
      </c>
      <c r="G23" s="12"/>
      <c r="H23" s="8"/>
      <c r="I23" s="8"/>
      <c r="J23" s="8"/>
      <c r="K23" s="290"/>
      <c r="L23" s="8"/>
      <c r="M23" s="8"/>
      <c r="N23" s="9"/>
      <c r="O23" s="223"/>
    </row>
    <row r="24" spans="1:15" ht="15" customHeight="1" x14ac:dyDescent="0.2">
      <c r="A24" s="10">
        <v>24</v>
      </c>
      <c r="B24" s="8"/>
      <c r="C24" s="12"/>
      <c r="D24" s="12"/>
      <c r="E24" s="12"/>
      <c r="F24" s="115" t="s">
        <v>191</v>
      </c>
      <c r="G24" s="12"/>
      <c r="H24" s="8"/>
      <c r="I24" s="8"/>
      <c r="J24" s="8"/>
      <c r="K24" s="290"/>
      <c r="L24" s="8"/>
      <c r="M24" s="8"/>
      <c r="N24" s="9"/>
      <c r="O24" s="223"/>
    </row>
    <row r="25" spans="1:15" ht="15" customHeight="1" x14ac:dyDescent="0.2">
      <c r="A25" s="10">
        <v>25</v>
      </c>
      <c r="B25" s="8"/>
      <c r="C25" s="12"/>
      <c r="D25" s="12"/>
      <c r="E25" s="63" t="s">
        <v>196</v>
      </c>
      <c r="F25" s="12"/>
      <c r="G25" s="12"/>
      <c r="H25" s="8"/>
      <c r="I25" s="8"/>
      <c r="J25" s="8"/>
      <c r="K25" s="207">
        <f>SUM(K23:K24)</f>
        <v>0</v>
      </c>
      <c r="L25" s="8"/>
      <c r="M25" s="8"/>
      <c r="N25" s="9"/>
      <c r="O25" s="223"/>
    </row>
    <row r="26" spans="1:15" ht="18" customHeight="1" x14ac:dyDescent="0.25">
      <c r="A26" s="10">
        <v>26</v>
      </c>
      <c r="B26" s="8"/>
      <c r="C26" s="40"/>
      <c r="D26" s="412" t="s">
        <v>74</v>
      </c>
      <c r="E26" s="411"/>
      <c r="F26" s="411"/>
      <c r="G26" s="40"/>
      <c r="H26" s="8"/>
      <c r="I26" s="8"/>
      <c r="J26" s="8"/>
      <c r="K26" s="189"/>
      <c r="L26" s="8"/>
      <c r="M26" s="8"/>
      <c r="N26" s="9"/>
      <c r="O26" s="223"/>
    </row>
    <row r="27" spans="1:15" ht="15" customHeight="1" x14ac:dyDescent="0.2">
      <c r="A27" s="10">
        <v>27</v>
      </c>
      <c r="B27" s="8"/>
      <c r="C27" s="12"/>
      <c r="D27" s="413"/>
      <c r="E27" s="413"/>
      <c r="F27" s="414" t="s">
        <v>195</v>
      </c>
      <c r="G27" s="12"/>
      <c r="H27" s="8"/>
      <c r="I27" s="8"/>
      <c r="J27" s="8"/>
      <c r="K27" s="290"/>
      <c r="L27" s="8"/>
      <c r="M27" s="8"/>
      <c r="N27" s="9"/>
      <c r="O27" s="223"/>
    </row>
    <row r="28" spans="1:15" ht="15" customHeight="1" x14ac:dyDescent="0.2">
      <c r="A28" s="10">
        <v>28</v>
      </c>
      <c r="B28" s="8"/>
      <c r="C28" s="12"/>
      <c r="D28" s="12"/>
      <c r="E28" s="12"/>
      <c r="F28" s="115" t="s">
        <v>191</v>
      </c>
      <c r="G28" s="12"/>
      <c r="H28" s="8"/>
      <c r="I28" s="8"/>
      <c r="J28" s="8"/>
      <c r="K28" s="290"/>
      <c r="L28" s="8"/>
      <c r="M28" s="8"/>
      <c r="N28" s="9"/>
      <c r="O28" s="223"/>
    </row>
    <row r="29" spans="1:15" ht="15" customHeight="1" x14ac:dyDescent="0.2">
      <c r="A29" s="10">
        <v>29</v>
      </c>
      <c r="B29" s="8"/>
      <c r="C29" s="12"/>
      <c r="D29" s="12"/>
      <c r="E29" s="63" t="s">
        <v>196</v>
      </c>
      <c r="F29" s="12"/>
      <c r="G29" s="12"/>
      <c r="H29" s="8"/>
      <c r="I29" s="8"/>
      <c r="J29" s="8"/>
      <c r="K29" s="207">
        <f>SUM(K27:K28)</f>
        <v>0</v>
      </c>
      <c r="L29" s="8"/>
      <c r="M29" s="8"/>
      <c r="N29" s="9"/>
      <c r="O29" s="223"/>
    </row>
    <row r="30" spans="1:15" ht="18" customHeight="1" x14ac:dyDescent="0.25">
      <c r="A30" s="10">
        <v>30</v>
      </c>
      <c r="B30" s="8"/>
      <c r="C30" s="40"/>
      <c r="D30" s="412" t="s">
        <v>389</v>
      </c>
      <c r="E30" s="411"/>
      <c r="F30" s="411"/>
      <c r="G30" s="411"/>
      <c r="H30" s="8"/>
      <c r="I30" s="8"/>
      <c r="J30" s="8"/>
      <c r="K30" s="193"/>
      <c r="L30" s="8"/>
      <c r="M30" s="8"/>
      <c r="N30" s="9"/>
      <c r="O30" s="223"/>
    </row>
    <row r="31" spans="1:15" ht="15" customHeight="1" x14ac:dyDescent="0.2">
      <c r="A31" s="10">
        <v>31</v>
      </c>
      <c r="B31" s="8"/>
      <c r="C31" s="12"/>
      <c r="D31" s="413"/>
      <c r="E31" s="413"/>
      <c r="F31" s="414" t="s">
        <v>195</v>
      </c>
      <c r="G31" s="413"/>
      <c r="H31" s="8"/>
      <c r="I31" s="8"/>
      <c r="J31" s="8"/>
      <c r="K31" s="290"/>
      <c r="L31" s="8"/>
      <c r="M31" s="8"/>
      <c r="N31" s="9"/>
      <c r="O31" s="223"/>
    </row>
    <row r="32" spans="1:15" ht="15" customHeight="1" x14ac:dyDescent="0.2">
      <c r="A32" s="10">
        <v>32</v>
      </c>
      <c r="B32" s="8"/>
      <c r="C32" s="12"/>
      <c r="D32" s="12"/>
      <c r="E32" s="12"/>
      <c r="F32" s="115" t="s">
        <v>191</v>
      </c>
      <c r="G32" s="12"/>
      <c r="H32" s="8"/>
      <c r="I32" s="8"/>
      <c r="J32" s="8"/>
      <c r="K32" s="290"/>
      <c r="L32" s="8"/>
      <c r="M32" s="8"/>
      <c r="N32" s="9"/>
      <c r="O32" s="223"/>
    </row>
    <row r="33" spans="1:15" ht="15" customHeight="1" x14ac:dyDescent="0.2">
      <c r="A33" s="10">
        <v>33</v>
      </c>
      <c r="B33" s="8"/>
      <c r="C33" s="12"/>
      <c r="D33" s="12"/>
      <c r="E33" s="63" t="s">
        <v>196</v>
      </c>
      <c r="F33" s="12"/>
      <c r="G33" s="12"/>
      <c r="H33" s="8"/>
      <c r="I33" s="8"/>
      <c r="J33" s="8"/>
      <c r="K33" s="207">
        <f>SUM(K31:K32)</f>
        <v>0</v>
      </c>
      <c r="L33" s="8"/>
      <c r="M33" s="8"/>
      <c r="N33" s="9"/>
      <c r="O33" s="223"/>
    </row>
    <row r="34" spans="1:15" ht="18" customHeight="1" x14ac:dyDescent="0.25">
      <c r="A34" s="10">
        <v>34</v>
      </c>
      <c r="B34" s="8"/>
      <c r="C34" s="40"/>
      <c r="D34" s="49" t="s">
        <v>297</v>
      </c>
      <c r="E34" s="40"/>
      <c r="F34" s="40"/>
      <c r="G34" s="40"/>
      <c r="H34" s="8"/>
      <c r="I34" s="8"/>
      <c r="J34" s="8"/>
      <c r="K34" s="189"/>
      <c r="L34" s="8"/>
      <c r="M34" s="8"/>
      <c r="N34" s="9"/>
      <c r="O34" s="223"/>
    </row>
    <row r="35" spans="1:15" ht="15" customHeight="1" x14ac:dyDescent="0.2">
      <c r="A35" s="10">
        <v>35</v>
      </c>
      <c r="B35" s="8"/>
      <c r="C35" s="12"/>
      <c r="D35" s="12"/>
      <c r="E35" s="12"/>
      <c r="F35" s="115" t="s">
        <v>195</v>
      </c>
      <c r="G35" s="12"/>
      <c r="H35" s="8"/>
      <c r="I35" s="8"/>
      <c r="J35" s="8"/>
      <c r="K35" s="290"/>
      <c r="L35" s="8"/>
      <c r="M35" s="8"/>
      <c r="N35" s="9"/>
      <c r="O35" s="223"/>
    </row>
    <row r="36" spans="1:15" ht="15" customHeight="1" x14ac:dyDescent="0.2">
      <c r="A36" s="10">
        <v>36</v>
      </c>
      <c r="B36" s="8"/>
      <c r="C36" s="12"/>
      <c r="D36" s="12"/>
      <c r="E36" s="12"/>
      <c r="F36" s="115" t="s">
        <v>191</v>
      </c>
      <c r="G36" s="12"/>
      <c r="H36" s="8"/>
      <c r="I36" s="8"/>
      <c r="J36" s="8"/>
      <c r="K36" s="290"/>
      <c r="L36" s="8"/>
      <c r="M36" s="8"/>
      <c r="N36" s="9"/>
      <c r="O36" s="223"/>
    </row>
    <row r="37" spans="1:15" ht="15" customHeight="1" x14ac:dyDescent="0.2">
      <c r="A37" s="10">
        <v>37</v>
      </c>
      <c r="B37" s="8"/>
      <c r="C37" s="12"/>
      <c r="D37" s="12"/>
      <c r="E37" s="63" t="s">
        <v>196</v>
      </c>
      <c r="F37" s="12"/>
      <c r="G37" s="12"/>
      <c r="H37" s="8"/>
      <c r="I37" s="8"/>
      <c r="J37" s="8"/>
      <c r="K37" s="207">
        <f>SUM(K35:K36)</f>
        <v>0</v>
      </c>
      <c r="L37" s="8"/>
      <c r="M37" s="8"/>
      <c r="N37" s="9"/>
      <c r="O37" s="223"/>
    </row>
    <row r="38" spans="1:15" ht="15" customHeight="1" thickBot="1" x14ac:dyDescent="0.25">
      <c r="A38" s="10">
        <v>38</v>
      </c>
      <c r="B38" s="8"/>
      <c r="C38" s="8"/>
      <c r="D38" s="8"/>
      <c r="E38" s="8"/>
      <c r="F38" s="8"/>
      <c r="G38" s="8"/>
      <c r="H38" s="8"/>
      <c r="I38" s="8"/>
      <c r="J38" s="8"/>
      <c r="K38" s="189"/>
      <c r="L38" s="8"/>
      <c r="M38" s="8"/>
      <c r="N38" s="9"/>
      <c r="O38" s="223"/>
    </row>
    <row r="39" spans="1:15" ht="15" customHeight="1" thickBot="1" x14ac:dyDescent="0.25">
      <c r="A39" s="10">
        <v>39</v>
      </c>
      <c r="B39" s="8"/>
      <c r="C39" s="40"/>
      <c r="D39" s="176" t="s">
        <v>225</v>
      </c>
      <c r="E39" s="40"/>
      <c r="F39" s="40"/>
      <c r="G39" s="40"/>
      <c r="H39" s="8"/>
      <c r="I39" s="8"/>
      <c r="J39" s="8"/>
      <c r="K39" s="208">
        <f>SUM(K11,K15,K19,K23,K27,K31,K35)</f>
        <v>0</v>
      </c>
      <c r="L39" s="8"/>
      <c r="M39" s="8"/>
      <c r="N39" s="9"/>
      <c r="O39" s="223"/>
    </row>
    <row r="40" spans="1:15" ht="15" customHeight="1" thickBot="1" x14ac:dyDescent="0.25">
      <c r="A40" s="10">
        <v>40</v>
      </c>
      <c r="B40" s="8"/>
      <c r="C40" s="40"/>
      <c r="D40" s="176" t="s">
        <v>224</v>
      </c>
      <c r="E40" s="40"/>
      <c r="F40" s="40"/>
      <c r="G40" s="40"/>
      <c r="H40" s="8"/>
      <c r="I40" s="8"/>
      <c r="J40" s="8"/>
      <c r="K40" s="208">
        <f>SUM(K12,K16,K20,K24,K28,K32,K36)</f>
        <v>0</v>
      </c>
      <c r="L40" s="8"/>
      <c r="M40" s="8"/>
      <c r="N40" s="9"/>
      <c r="O40" s="223"/>
    </row>
    <row r="41" spans="1:15" ht="15" customHeight="1" thickBot="1" x14ac:dyDescent="0.25">
      <c r="A41" s="10">
        <v>41</v>
      </c>
      <c r="B41" s="8"/>
      <c r="C41" s="40"/>
      <c r="D41" s="176" t="s">
        <v>223</v>
      </c>
      <c r="E41" s="40"/>
      <c r="F41" s="40"/>
      <c r="G41" s="40"/>
      <c r="H41" s="8"/>
      <c r="I41" s="8"/>
      <c r="J41" s="8"/>
      <c r="K41" s="208">
        <f>K39+K40</f>
        <v>0</v>
      </c>
      <c r="L41" s="8"/>
      <c r="M41" s="8"/>
      <c r="N41" s="9"/>
      <c r="O41" s="469" t="s">
        <v>464</v>
      </c>
    </row>
    <row r="42" spans="1:15" ht="15" customHeight="1" x14ac:dyDescent="0.25">
      <c r="A42" s="10">
        <v>42</v>
      </c>
      <c r="B42" s="8"/>
      <c r="C42" s="40"/>
      <c r="D42" s="49"/>
      <c r="E42" s="40"/>
      <c r="F42" s="40"/>
      <c r="G42" s="40"/>
      <c r="H42" s="8"/>
      <c r="I42" s="8"/>
      <c r="J42" s="8"/>
      <c r="K42" s="71"/>
      <c r="L42" s="8"/>
      <c r="M42" s="8"/>
      <c r="N42" s="9"/>
      <c r="O42" s="223"/>
    </row>
    <row r="43" spans="1:15" ht="30" customHeight="1" x14ac:dyDescent="0.3">
      <c r="A43" s="10">
        <v>43</v>
      </c>
      <c r="B43" s="8"/>
      <c r="C43" s="415" t="s">
        <v>521</v>
      </c>
      <c r="D43" s="415"/>
      <c r="E43" s="415"/>
      <c r="F43" s="415"/>
      <c r="G43" s="415"/>
      <c r="H43" s="8"/>
      <c r="I43" s="8"/>
      <c r="J43" s="8"/>
      <c r="K43" s="8"/>
      <c r="L43" s="8"/>
      <c r="M43" s="8"/>
      <c r="N43" s="9"/>
      <c r="O43" s="223"/>
    </row>
    <row r="44" spans="1:15" ht="15" customHeight="1" x14ac:dyDescent="0.2">
      <c r="A44" s="10">
        <v>44</v>
      </c>
      <c r="B44" s="8"/>
      <c r="C44" s="8"/>
      <c r="D44" s="8"/>
      <c r="E44" s="8"/>
      <c r="F44" s="8"/>
      <c r="G44" s="8"/>
      <c r="H44" s="8"/>
      <c r="I44" s="8"/>
      <c r="J44" s="8"/>
      <c r="K44" s="8"/>
      <c r="L44" s="8"/>
      <c r="M44" s="8"/>
      <c r="N44" s="9"/>
      <c r="O44" s="223"/>
    </row>
    <row r="45" spans="1:15" ht="15" customHeight="1" x14ac:dyDescent="0.2">
      <c r="A45" s="10">
        <v>45</v>
      </c>
      <c r="B45" s="8"/>
      <c r="C45" s="25"/>
      <c r="D45" s="25"/>
      <c r="E45" s="8"/>
      <c r="F45" s="25"/>
      <c r="G45" s="25"/>
      <c r="H45" s="8"/>
      <c r="I45" s="8"/>
      <c r="J45" s="8"/>
      <c r="K45" s="8"/>
      <c r="L45" s="419" t="s">
        <v>18</v>
      </c>
      <c r="M45" s="419"/>
      <c r="N45" s="9"/>
      <c r="O45" s="223"/>
    </row>
    <row r="46" spans="1:15" ht="15" customHeight="1" x14ac:dyDescent="0.2">
      <c r="A46" s="10">
        <v>46</v>
      </c>
      <c r="B46" s="8"/>
      <c r="C46" s="25"/>
      <c r="D46" s="25"/>
      <c r="E46" s="63" t="s">
        <v>226</v>
      </c>
      <c r="F46" s="25"/>
      <c r="G46" s="25"/>
      <c r="H46" s="8"/>
      <c r="I46" s="8"/>
      <c r="J46" s="8"/>
      <c r="K46" s="8"/>
      <c r="L46" s="420" t="s">
        <v>32</v>
      </c>
      <c r="M46" s="420" t="s">
        <v>40</v>
      </c>
      <c r="N46" s="9"/>
      <c r="O46" s="223"/>
    </row>
    <row r="47" spans="1:15" ht="15" customHeight="1" x14ac:dyDescent="0.2">
      <c r="A47" s="10">
        <v>47</v>
      </c>
      <c r="B47" s="8"/>
      <c r="C47" s="12"/>
      <c r="D47" s="12"/>
      <c r="E47" s="12"/>
      <c r="F47" s="115" t="s">
        <v>13</v>
      </c>
      <c r="G47" s="12"/>
      <c r="H47" s="345"/>
      <c r="I47" s="8"/>
      <c r="J47" s="8"/>
      <c r="K47" s="115" t="s">
        <v>199</v>
      </c>
      <c r="L47" s="290"/>
      <c r="M47" s="290"/>
      <c r="N47" s="9"/>
      <c r="O47" s="223"/>
    </row>
    <row r="48" spans="1:15" ht="15" customHeight="1" x14ac:dyDescent="0.2">
      <c r="A48" s="10">
        <v>48</v>
      </c>
      <c r="B48" s="8"/>
      <c r="C48" s="12"/>
      <c r="D48" s="12"/>
      <c r="E48" s="12"/>
      <c r="F48" s="115" t="s">
        <v>200</v>
      </c>
      <c r="G48" s="12"/>
      <c r="H48" s="345"/>
      <c r="I48" s="8"/>
      <c r="J48" s="8"/>
      <c r="K48" s="115" t="s">
        <v>201</v>
      </c>
      <c r="L48" s="477"/>
      <c r="M48" s="477"/>
      <c r="N48" s="9"/>
      <c r="O48" s="223"/>
    </row>
    <row r="49" spans="1:15" ht="15" customHeight="1" x14ac:dyDescent="0.2">
      <c r="A49" s="10">
        <v>49</v>
      </c>
      <c r="B49" s="8"/>
      <c r="C49" s="12"/>
      <c r="D49" s="12"/>
      <c r="E49" s="12"/>
      <c r="F49" s="115" t="s">
        <v>202</v>
      </c>
      <c r="G49" s="12"/>
      <c r="H49" s="345"/>
      <c r="I49" s="8"/>
      <c r="J49" s="8"/>
      <c r="K49" s="115" t="s">
        <v>30</v>
      </c>
      <c r="L49" s="479">
        <f>L47-L48</f>
        <v>0</v>
      </c>
      <c r="M49" s="479">
        <f>M47-M48</f>
        <v>0</v>
      </c>
      <c r="N49" s="9"/>
      <c r="O49" s="223"/>
    </row>
    <row r="50" spans="1:15" ht="15" customHeight="1" x14ac:dyDescent="0.2">
      <c r="A50" s="10">
        <v>50</v>
      </c>
      <c r="B50" s="8"/>
      <c r="C50" s="12"/>
      <c r="D50" s="12"/>
      <c r="E50" s="12"/>
      <c r="F50" s="12"/>
      <c r="G50" s="12"/>
      <c r="H50" s="8"/>
      <c r="I50" s="8"/>
      <c r="J50" s="8"/>
      <c r="K50" s="12"/>
      <c r="L50" s="8"/>
      <c r="M50" s="8"/>
      <c r="N50" s="9"/>
      <c r="O50" s="223"/>
    </row>
    <row r="51" spans="1:15" ht="15" customHeight="1" x14ac:dyDescent="0.2">
      <c r="A51" s="10">
        <v>51</v>
      </c>
      <c r="B51" s="8"/>
      <c r="C51" s="12"/>
      <c r="D51" s="12"/>
      <c r="E51" s="12"/>
      <c r="F51" s="115" t="s">
        <v>203</v>
      </c>
      <c r="G51" s="12"/>
      <c r="H51" s="693"/>
      <c r="I51" s="694"/>
      <c r="J51" s="694"/>
      <c r="K51" s="694"/>
      <c r="L51" s="694"/>
      <c r="M51" s="695"/>
      <c r="N51" s="9"/>
      <c r="O51" s="223"/>
    </row>
    <row r="52" spans="1:15" ht="15" customHeight="1" x14ac:dyDescent="0.2">
      <c r="A52" s="10">
        <v>52</v>
      </c>
      <c r="B52" s="8"/>
      <c r="C52" s="12"/>
      <c r="D52" s="12"/>
      <c r="E52" s="12"/>
      <c r="F52" s="12"/>
      <c r="G52" s="12"/>
      <c r="H52" s="696"/>
      <c r="I52" s="697"/>
      <c r="J52" s="697"/>
      <c r="K52" s="697"/>
      <c r="L52" s="697"/>
      <c r="M52" s="698"/>
      <c r="N52" s="9"/>
      <c r="O52" s="223"/>
    </row>
    <row r="53" spans="1:15" s="227" customFormat="1" ht="15" customHeight="1" x14ac:dyDescent="0.2">
      <c r="A53" s="10">
        <v>53</v>
      </c>
      <c r="B53" s="8"/>
      <c r="C53" s="12"/>
      <c r="D53" s="12"/>
      <c r="E53" s="12"/>
      <c r="F53" s="12"/>
      <c r="G53" s="12"/>
      <c r="H53" s="8"/>
      <c r="I53" s="8"/>
      <c r="J53" s="8"/>
      <c r="K53" s="12"/>
      <c r="L53" s="8"/>
      <c r="M53" s="8"/>
      <c r="N53" s="9"/>
      <c r="O53" s="223"/>
    </row>
    <row r="54" spans="1:15" ht="15" customHeight="1" x14ac:dyDescent="0.2">
      <c r="A54" s="10">
        <v>54</v>
      </c>
      <c r="B54" s="8"/>
      <c r="C54" s="12"/>
      <c r="D54" s="12"/>
      <c r="E54" s="12"/>
      <c r="F54" s="12"/>
      <c r="G54" s="12"/>
      <c r="H54" s="8"/>
      <c r="I54" s="8"/>
      <c r="J54" s="8"/>
      <c r="K54" s="12"/>
      <c r="L54" s="419" t="s">
        <v>18</v>
      </c>
      <c r="M54" s="419"/>
      <c r="N54" s="9"/>
      <c r="O54" s="223"/>
    </row>
    <row r="55" spans="1:15" ht="15" customHeight="1" x14ac:dyDescent="0.2">
      <c r="A55" s="10">
        <v>55</v>
      </c>
      <c r="B55" s="8"/>
      <c r="C55" s="25"/>
      <c r="D55" s="25"/>
      <c r="E55" s="63" t="s">
        <v>227</v>
      </c>
      <c r="F55" s="25"/>
      <c r="G55" s="25"/>
      <c r="H55" s="8"/>
      <c r="I55" s="8"/>
      <c r="J55" s="8"/>
      <c r="K55" s="12"/>
      <c r="L55" s="420" t="s">
        <v>32</v>
      </c>
      <c r="M55" s="420" t="s">
        <v>40</v>
      </c>
      <c r="N55" s="9"/>
      <c r="O55" s="223"/>
    </row>
    <row r="56" spans="1:15" ht="15" customHeight="1" x14ac:dyDescent="0.2">
      <c r="A56" s="10">
        <v>56</v>
      </c>
      <c r="B56" s="8"/>
      <c r="C56" s="12"/>
      <c r="D56" s="12"/>
      <c r="E56" s="12"/>
      <c r="F56" s="115" t="s">
        <v>13</v>
      </c>
      <c r="G56" s="12"/>
      <c r="H56" s="345"/>
      <c r="I56" s="8"/>
      <c r="J56" s="8"/>
      <c r="K56" s="115" t="s">
        <v>199</v>
      </c>
      <c r="L56" s="290"/>
      <c r="M56" s="290"/>
      <c r="N56" s="9"/>
      <c r="O56" s="223"/>
    </row>
    <row r="57" spans="1:15" ht="15" customHeight="1" x14ac:dyDescent="0.2">
      <c r="A57" s="10">
        <v>57</v>
      </c>
      <c r="B57" s="8"/>
      <c r="C57" s="25"/>
      <c r="D57" s="12"/>
      <c r="E57" s="12"/>
      <c r="F57" s="115" t="s">
        <v>200</v>
      </c>
      <c r="G57" s="12"/>
      <c r="H57" s="345"/>
      <c r="I57" s="8"/>
      <c r="J57" s="8"/>
      <c r="K57" s="115" t="s">
        <v>201</v>
      </c>
      <c r="L57" s="477"/>
      <c r="M57" s="477"/>
      <c r="N57" s="9"/>
      <c r="O57" s="223"/>
    </row>
    <row r="58" spans="1:15" ht="15" customHeight="1" x14ac:dyDescent="0.2">
      <c r="A58" s="10">
        <v>58</v>
      </c>
      <c r="B58" s="8"/>
      <c r="C58" s="12"/>
      <c r="D58" s="12"/>
      <c r="E58" s="12"/>
      <c r="F58" s="115" t="s">
        <v>202</v>
      </c>
      <c r="G58" s="12"/>
      <c r="H58" s="345"/>
      <c r="I58" s="8"/>
      <c r="J58" s="8"/>
      <c r="K58" s="115" t="s">
        <v>30</v>
      </c>
      <c r="L58" s="479">
        <f>L56-L57</f>
        <v>0</v>
      </c>
      <c r="M58" s="479">
        <f>M56-M57</f>
        <v>0</v>
      </c>
      <c r="N58" s="9"/>
      <c r="O58" s="223"/>
    </row>
    <row r="59" spans="1:15" ht="15" customHeight="1" x14ac:dyDescent="0.2">
      <c r="A59" s="10">
        <v>59</v>
      </c>
      <c r="B59" s="8"/>
      <c r="C59" s="12"/>
      <c r="D59" s="12"/>
      <c r="E59" s="12"/>
      <c r="F59" s="12"/>
      <c r="G59" s="12"/>
      <c r="H59" s="8"/>
      <c r="I59" s="8"/>
      <c r="J59" s="8"/>
      <c r="K59" s="12"/>
      <c r="L59" s="8"/>
      <c r="M59" s="8"/>
      <c r="N59" s="9"/>
      <c r="O59" s="223"/>
    </row>
    <row r="60" spans="1:15" ht="15" customHeight="1" x14ac:dyDescent="0.2">
      <c r="A60" s="10">
        <v>60</v>
      </c>
      <c r="B60" s="8"/>
      <c r="C60" s="12"/>
      <c r="D60" s="12"/>
      <c r="E60" s="12"/>
      <c r="F60" s="115" t="s">
        <v>203</v>
      </c>
      <c r="G60" s="12"/>
      <c r="H60" s="693"/>
      <c r="I60" s="694"/>
      <c r="J60" s="694"/>
      <c r="K60" s="694"/>
      <c r="L60" s="694"/>
      <c r="M60" s="695"/>
      <c r="N60" s="9"/>
      <c r="O60" s="223"/>
    </row>
    <row r="61" spans="1:15" ht="15" customHeight="1" x14ac:dyDescent="0.2">
      <c r="A61" s="10">
        <v>61</v>
      </c>
      <c r="B61" s="8"/>
      <c r="C61" s="12"/>
      <c r="D61" s="12"/>
      <c r="E61" s="12"/>
      <c r="F61" s="12"/>
      <c r="G61" s="12"/>
      <c r="H61" s="696"/>
      <c r="I61" s="697"/>
      <c r="J61" s="697"/>
      <c r="K61" s="697"/>
      <c r="L61" s="697"/>
      <c r="M61" s="698"/>
      <c r="N61" s="9"/>
      <c r="O61" s="223"/>
    </row>
    <row r="62" spans="1:15" s="227" customFormat="1" ht="15" customHeight="1" x14ac:dyDescent="0.2">
      <c r="A62" s="10">
        <v>62</v>
      </c>
      <c r="B62" s="8"/>
      <c r="C62" s="12"/>
      <c r="D62" s="12"/>
      <c r="E62" s="12"/>
      <c r="F62" s="12"/>
      <c r="G62" s="12"/>
      <c r="H62" s="8"/>
      <c r="I62" s="8"/>
      <c r="J62" s="8"/>
      <c r="K62" s="12"/>
      <c r="L62" s="8"/>
      <c r="M62" s="8"/>
      <c r="N62" s="9"/>
      <c r="O62" s="223"/>
    </row>
    <row r="63" spans="1:15" ht="15" customHeight="1" x14ac:dyDescent="0.2">
      <c r="A63" s="10">
        <v>63</v>
      </c>
      <c r="B63" s="243"/>
      <c r="C63" s="12"/>
      <c r="D63" s="12"/>
      <c r="E63" s="12"/>
      <c r="F63" s="12"/>
      <c r="G63" s="12"/>
      <c r="H63" s="243"/>
      <c r="I63" s="243"/>
      <c r="J63" s="243"/>
      <c r="K63" s="12"/>
      <c r="L63" s="419" t="s">
        <v>18</v>
      </c>
      <c r="M63" s="419"/>
      <c r="N63" s="244"/>
      <c r="O63" s="245"/>
    </row>
    <row r="64" spans="1:15" ht="15" customHeight="1" x14ac:dyDescent="0.2">
      <c r="A64" s="10">
        <v>64</v>
      </c>
      <c r="B64" s="243"/>
      <c r="C64" s="246"/>
      <c r="D64" s="246"/>
      <c r="E64" s="247" t="s">
        <v>228</v>
      </c>
      <c r="F64" s="246"/>
      <c r="G64" s="246"/>
      <c r="H64" s="243"/>
      <c r="I64" s="243"/>
      <c r="J64" s="243"/>
      <c r="K64" s="12"/>
      <c r="L64" s="421" t="s">
        <v>32</v>
      </c>
      <c r="M64" s="421" t="s">
        <v>40</v>
      </c>
      <c r="N64" s="244"/>
      <c r="O64" s="245"/>
    </row>
    <row r="65" spans="1:15" ht="15" customHeight="1" x14ac:dyDescent="0.2">
      <c r="A65" s="10">
        <v>65</v>
      </c>
      <c r="B65" s="243"/>
      <c r="C65" s="12"/>
      <c r="D65" s="12"/>
      <c r="E65" s="12"/>
      <c r="F65" s="248" t="s">
        <v>13</v>
      </c>
      <c r="G65" s="12"/>
      <c r="H65" s="357"/>
      <c r="I65" s="243"/>
      <c r="J65" s="243"/>
      <c r="K65" s="248" t="s">
        <v>199</v>
      </c>
      <c r="L65" s="296"/>
      <c r="M65" s="296"/>
      <c r="N65" s="244"/>
      <c r="O65" s="245"/>
    </row>
    <row r="66" spans="1:15" ht="15" customHeight="1" x14ac:dyDescent="0.2">
      <c r="A66" s="10">
        <v>66</v>
      </c>
      <c r="B66" s="243"/>
      <c r="C66" s="12"/>
      <c r="D66" s="12"/>
      <c r="E66" s="12"/>
      <c r="F66" s="248" t="s">
        <v>200</v>
      </c>
      <c r="G66" s="12"/>
      <c r="H66" s="357"/>
      <c r="I66" s="243"/>
      <c r="J66" s="243"/>
      <c r="K66" s="248" t="s">
        <v>201</v>
      </c>
      <c r="L66" s="478"/>
      <c r="M66" s="478"/>
      <c r="N66" s="244"/>
      <c r="O66" s="245"/>
    </row>
    <row r="67" spans="1:15" ht="15" customHeight="1" x14ac:dyDescent="0.2">
      <c r="A67" s="10">
        <v>67</v>
      </c>
      <c r="B67" s="243"/>
      <c r="C67" s="12"/>
      <c r="D67" s="12"/>
      <c r="E67" s="12"/>
      <c r="F67" s="248" t="s">
        <v>202</v>
      </c>
      <c r="G67" s="12"/>
      <c r="H67" s="357"/>
      <c r="I67" s="243"/>
      <c r="J67" s="243"/>
      <c r="K67" s="248" t="s">
        <v>30</v>
      </c>
      <c r="L67" s="207">
        <f>L65-L66</f>
        <v>0</v>
      </c>
      <c r="M67" s="207">
        <f>M65-M66</f>
        <v>0</v>
      </c>
      <c r="N67" s="244"/>
      <c r="O67" s="245"/>
    </row>
    <row r="68" spans="1:15" ht="15" customHeight="1" x14ac:dyDescent="0.2">
      <c r="A68" s="10">
        <v>68</v>
      </c>
      <c r="B68" s="243"/>
      <c r="C68" s="12"/>
      <c r="D68" s="12"/>
      <c r="E68" s="12"/>
      <c r="F68" s="12"/>
      <c r="G68" s="12"/>
      <c r="H68" s="243"/>
      <c r="I68" s="243"/>
      <c r="J68" s="243"/>
      <c r="K68" s="12"/>
      <c r="L68" s="243"/>
      <c r="M68" s="243"/>
      <c r="N68" s="244"/>
      <c r="O68" s="245"/>
    </row>
    <row r="69" spans="1:15" ht="15" customHeight="1" x14ac:dyDescent="0.2">
      <c r="A69" s="10">
        <v>69</v>
      </c>
      <c r="B69" s="243"/>
      <c r="C69" s="12"/>
      <c r="D69" s="12"/>
      <c r="E69" s="12"/>
      <c r="F69" s="248" t="s">
        <v>203</v>
      </c>
      <c r="G69" s="12"/>
      <c r="H69" s="687"/>
      <c r="I69" s="688"/>
      <c r="J69" s="688"/>
      <c r="K69" s="688"/>
      <c r="L69" s="688"/>
      <c r="M69" s="689"/>
      <c r="N69" s="244"/>
      <c r="O69" s="245"/>
    </row>
    <row r="70" spans="1:15" ht="15" customHeight="1" x14ac:dyDescent="0.2">
      <c r="A70" s="10">
        <v>70</v>
      </c>
      <c r="B70" s="243"/>
      <c r="C70" s="243"/>
      <c r="D70" s="243"/>
      <c r="E70" s="243"/>
      <c r="F70" s="243"/>
      <c r="G70" s="243"/>
      <c r="H70" s="690"/>
      <c r="I70" s="691"/>
      <c r="J70" s="691"/>
      <c r="K70" s="691"/>
      <c r="L70" s="691"/>
      <c r="M70" s="692"/>
      <c r="N70" s="244"/>
      <c r="O70" s="245"/>
    </row>
    <row r="71" spans="1:15" s="557" customFormat="1" ht="15" customHeight="1" x14ac:dyDescent="0.2">
      <c r="A71" s="556">
        <v>71</v>
      </c>
      <c r="B71" s="229"/>
      <c r="C71" s="229"/>
      <c r="D71" s="229"/>
      <c r="E71" s="229"/>
      <c r="F71" s="229"/>
      <c r="G71" s="229"/>
      <c r="H71" s="229"/>
      <c r="I71" s="229"/>
      <c r="J71" s="229"/>
      <c r="K71" s="229"/>
      <c r="L71" s="229"/>
      <c r="M71" s="229"/>
      <c r="N71" s="230"/>
      <c r="O71" s="470" t="s">
        <v>700</v>
      </c>
    </row>
    <row r="72" spans="1:15" ht="15" customHeight="1" x14ac:dyDescent="0.2">
      <c r="A72" s="10">
        <v>72</v>
      </c>
      <c r="B72" s="249"/>
      <c r="C72" s="702" t="s">
        <v>229</v>
      </c>
      <c r="D72" s="702"/>
      <c r="E72" s="702"/>
      <c r="F72" s="702"/>
      <c r="G72" s="702"/>
      <c r="H72" s="702"/>
      <c r="I72" s="702"/>
      <c r="J72" s="702"/>
      <c r="K72" s="702"/>
      <c r="L72" s="702"/>
      <c r="M72" s="702"/>
      <c r="N72" s="230"/>
      <c r="O72" s="231"/>
    </row>
    <row r="73" spans="1:15" ht="15" customHeight="1" x14ac:dyDescent="0.2">
      <c r="A73" s="10">
        <v>73</v>
      </c>
      <c r="B73" s="249"/>
      <c r="C73" s="422" t="s">
        <v>519</v>
      </c>
      <c r="D73" s="422"/>
      <c r="E73" s="422"/>
      <c r="F73" s="422"/>
      <c r="G73" s="422"/>
      <c r="H73" s="349"/>
      <c r="I73" s="349"/>
      <c r="J73" s="465"/>
      <c r="K73" s="349"/>
      <c r="L73" s="349"/>
      <c r="M73" s="349"/>
      <c r="N73" s="230"/>
      <c r="O73" s="231"/>
    </row>
    <row r="74" spans="1:15" ht="12.75" customHeight="1" x14ac:dyDescent="0.2">
      <c r="A74" s="11"/>
      <c r="B74" s="15"/>
      <c r="C74" s="15"/>
      <c r="D74" s="15"/>
      <c r="E74" s="15"/>
      <c r="F74" s="15"/>
      <c r="G74" s="15"/>
      <c r="H74" s="15"/>
      <c r="I74" s="15"/>
      <c r="J74" s="15"/>
      <c r="K74" s="15"/>
      <c r="L74" s="15"/>
      <c r="M74" s="15"/>
      <c r="N74" s="16"/>
      <c r="O74" s="223"/>
    </row>
  </sheetData>
  <sheetProtection sheet="1" objects="1" formatRows="0" insertRows="0"/>
  <customSheetViews>
    <customSheetView guid="{050FE390-FCBA-423A-A57A-07214A914FBA}" scale="80" showPageBreaks="1" showGridLines="0" fitToPage="1" printArea="1" topLeftCell="A2">
      <selection activeCell="E14" sqref="E14"/>
      <pageMargins left="0.70866141732283472" right="0.70866141732283472" top="0.74803149606299213" bottom="0.74803149606299213" header="0.31496062992125984" footer="0.31496062992125984"/>
      <pageSetup paperSize="9" scale="51" orientation="portrait" r:id="rId1"/>
    </customSheetView>
    <customSheetView guid="{63EE1149-38E3-45FD-A757-4655A3261696}" scale="80" showPageBreaks="1" showGridLines="0" fitToPage="1" printArea="1">
      <selection activeCell="F6" sqref="F6"/>
      <pageMargins left="0.70866141732283472" right="0.70866141732283472" top="0.74803149606299213" bottom="0.74803149606299213" header="0.31496062992125984" footer="0.31496062992125984"/>
      <pageSetup paperSize="9" scale="51" orientation="portrait" r:id="rId2"/>
    </customSheetView>
  </customSheetViews>
  <mergeCells count="7">
    <mergeCell ref="A5:M5"/>
    <mergeCell ref="K2:M2"/>
    <mergeCell ref="K3:M3"/>
    <mergeCell ref="C72:M72"/>
    <mergeCell ref="H51:M52"/>
    <mergeCell ref="H60:M61"/>
    <mergeCell ref="H69:M70"/>
  </mergeCells>
  <dataValidations count="2">
    <dataValidation allowBlank="1" showInputMessage="1" showErrorMessage="1" prompt="Please enter text" sqref="H65:H67 H56:H58 H47:H49 H51:M52 H69:M70 H60:M61"/>
    <dataValidation allowBlank="1" prompt="Please enter text" sqref="H71:M71"/>
  </dataValidations>
  <pageMargins left="0.70866141732283472" right="0.70866141732283472" top="0.74803149606299213" bottom="0.74803149606299213" header="0.31496062992125984" footer="0.31496062992125984"/>
  <pageSetup paperSize="9" scale="61" fitToHeight="2" orientation="landscape" r:id="rId3"/>
  <headerFooter>
    <oddHeader>&amp;CCommerce Commission Information Disclosure Template</oddHeader>
    <oddFooter>&amp;L&amp;F&amp;C&amp;P&amp;R&amp;A</oddFooter>
  </headerFooter>
  <rowBreaks count="1" manualBreakCount="1">
    <brk id="41"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749992370372631"/>
  </sheetPr>
  <dimension ref="A1:M134"/>
  <sheetViews>
    <sheetView showGridLines="0" view="pageBreakPreview" topLeftCell="A109" zoomScaleNormal="100" zoomScaleSheetLayoutView="100" workbookViewId="0">
      <selection activeCell="K134" sqref="K134"/>
    </sheetView>
  </sheetViews>
  <sheetFormatPr defaultRowHeight="12.75" x14ac:dyDescent="0.2"/>
  <cols>
    <col min="1" max="1" width="4.5703125" customWidth="1"/>
    <col min="2" max="2" width="3.140625" customWidth="1"/>
    <col min="3" max="3" width="5.5703125" customWidth="1"/>
    <col min="4" max="4" width="0.85546875" style="227" customWidth="1"/>
    <col min="5" max="5" width="1.5703125" customWidth="1"/>
    <col min="6" max="6" width="2.7109375" customWidth="1"/>
    <col min="7" max="7" width="62.42578125" customWidth="1"/>
    <col min="8" max="8" width="24.7109375" customWidth="1"/>
    <col min="9" max="9" width="9.7109375" customWidth="1"/>
    <col min="10" max="11" width="16.140625" customWidth="1"/>
    <col min="12" max="12" width="2.7109375" customWidth="1"/>
    <col min="13" max="13" width="27.42578125" customWidth="1"/>
  </cols>
  <sheetData>
    <row r="1" spans="1:13" x14ac:dyDescent="0.2">
      <c r="A1" s="1"/>
      <c r="B1" s="2"/>
      <c r="C1" s="2"/>
      <c r="D1" s="2"/>
      <c r="E1" s="2"/>
      <c r="F1" s="2"/>
      <c r="G1" s="2"/>
      <c r="H1" s="2"/>
      <c r="I1" s="2"/>
      <c r="J1" s="2"/>
      <c r="K1" s="2"/>
      <c r="L1" s="3"/>
      <c r="M1" s="223"/>
    </row>
    <row r="2" spans="1:13" ht="18" customHeight="1" x14ac:dyDescent="0.3">
      <c r="A2" s="4"/>
      <c r="B2" s="5"/>
      <c r="C2" s="5"/>
      <c r="D2" s="5"/>
      <c r="E2" s="5"/>
      <c r="F2" s="5"/>
      <c r="G2" s="5"/>
      <c r="H2" s="66" t="s">
        <v>31</v>
      </c>
      <c r="I2" s="651" t="str">
        <f>IF(NOT(ISBLANK(CoverSheet!$C$8)),CoverSheet!$C$8,"")</f>
        <v/>
      </c>
      <c r="J2" s="651"/>
      <c r="K2" s="651"/>
      <c r="L2" s="7"/>
      <c r="M2" s="223"/>
    </row>
    <row r="3" spans="1:13" ht="18" customHeight="1" x14ac:dyDescent="0.25">
      <c r="A3" s="4"/>
      <c r="B3" s="5"/>
      <c r="C3" s="5"/>
      <c r="D3" s="5"/>
      <c r="E3" s="5"/>
      <c r="F3" s="5"/>
      <c r="G3" s="5"/>
      <c r="H3" s="66" t="s">
        <v>298</v>
      </c>
      <c r="I3" s="652" t="str">
        <f>IF(ISNUMBER(CoverSheet!$C$12),CoverSheet!$C$12,"")</f>
        <v/>
      </c>
      <c r="J3" s="652"/>
      <c r="K3" s="652"/>
      <c r="L3" s="7"/>
      <c r="M3" s="223"/>
    </row>
    <row r="4" spans="1:13" ht="23.25" customHeight="1" x14ac:dyDescent="0.35">
      <c r="A4" s="135" t="s">
        <v>358</v>
      </c>
      <c r="B4" s="5"/>
      <c r="C4" s="5"/>
      <c r="D4" s="5"/>
      <c r="E4" s="5"/>
      <c r="F4" s="5"/>
      <c r="G4" s="5"/>
      <c r="H4" s="5"/>
      <c r="I4" s="5"/>
      <c r="J4" s="5"/>
      <c r="K4" s="5"/>
      <c r="L4" s="7"/>
      <c r="M4" s="223"/>
    </row>
    <row r="5" spans="1:13" ht="65.25" customHeight="1" x14ac:dyDescent="0.2">
      <c r="A5" s="649" t="s">
        <v>390</v>
      </c>
      <c r="B5" s="650"/>
      <c r="C5" s="650"/>
      <c r="D5" s="650"/>
      <c r="E5" s="650"/>
      <c r="F5" s="650"/>
      <c r="G5" s="650"/>
      <c r="H5" s="650"/>
      <c r="I5" s="650"/>
      <c r="J5" s="650"/>
      <c r="K5" s="650"/>
      <c r="L5" s="703"/>
      <c r="M5" s="223"/>
    </row>
    <row r="6" spans="1:13" x14ac:dyDescent="0.2">
      <c r="A6" s="196" t="s">
        <v>477</v>
      </c>
      <c r="B6" s="202"/>
      <c r="C6" s="5"/>
      <c r="D6" s="5"/>
      <c r="E6" s="5"/>
      <c r="F6" s="5"/>
      <c r="G6" s="5"/>
      <c r="H6" s="5"/>
      <c r="I6" s="5"/>
      <c r="J6" s="5"/>
      <c r="K6" s="5"/>
      <c r="L6" s="7"/>
      <c r="M6" s="223"/>
    </row>
    <row r="7" spans="1:13" ht="30" customHeight="1" x14ac:dyDescent="0.3">
      <c r="A7" s="10">
        <v>7</v>
      </c>
      <c r="B7" s="232"/>
      <c r="C7" s="93" t="s">
        <v>391</v>
      </c>
      <c r="D7" s="93"/>
      <c r="E7" s="152"/>
      <c r="F7" s="169"/>
      <c r="G7" s="169"/>
      <c r="H7" s="232"/>
      <c r="I7" s="232"/>
      <c r="J7" s="145" t="s">
        <v>18</v>
      </c>
      <c r="K7" s="145" t="s">
        <v>18</v>
      </c>
      <c r="L7" s="9"/>
      <c r="M7" s="223"/>
    </row>
    <row r="8" spans="1:13" ht="15" customHeight="1" x14ac:dyDescent="0.2">
      <c r="A8" s="10">
        <v>8</v>
      </c>
      <c r="B8" s="232"/>
      <c r="C8" s="232"/>
      <c r="D8" s="232"/>
      <c r="E8" s="232"/>
      <c r="F8" s="167" t="s">
        <v>300</v>
      </c>
      <c r="G8" s="167"/>
      <c r="H8" s="232"/>
      <c r="I8" s="232"/>
      <c r="J8" s="232"/>
      <c r="K8" s="207">
        <f>K36</f>
        <v>0</v>
      </c>
      <c r="L8" s="9"/>
      <c r="M8" s="223" t="s">
        <v>473</v>
      </c>
    </row>
    <row r="9" spans="1:13" ht="15" customHeight="1" x14ac:dyDescent="0.2">
      <c r="A9" s="10">
        <v>9</v>
      </c>
      <c r="B9" s="232"/>
      <c r="C9" s="232"/>
      <c r="D9" s="232"/>
      <c r="E9" s="232"/>
      <c r="F9" s="167" t="s">
        <v>64</v>
      </c>
      <c r="G9" s="167"/>
      <c r="H9" s="232"/>
      <c r="I9" s="232"/>
      <c r="J9" s="232"/>
      <c r="K9" s="207">
        <f>J56</f>
        <v>0</v>
      </c>
      <c r="L9" s="9"/>
      <c r="M9" s="223" t="s">
        <v>474</v>
      </c>
    </row>
    <row r="10" spans="1:13" ht="15" customHeight="1" x14ac:dyDescent="0.2">
      <c r="A10" s="10">
        <v>10</v>
      </c>
      <c r="B10" s="232"/>
      <c r="C10" s="232"/>
      <c r="D10" s="232"/>
      <c r="E10" s="232"/>
      <c r="F10" s="167" t="s">
        <v>22</v>
      </c>
      <c r="G10" s="167"/>
      <c r="H10" s="232"/>
      <c r="I10" s="232"/>
      <c r="J10" s="232"/>
      <c r="K10" s="207">
        <f>K56</f>
        <v>0</v>
      </c>
      <c r="L10" s="9"/>
      <c r="M10" s="223" t="s">
        <v>474</v>
      </c>
    </row>
    <row r="11" spans="1:13" ht="15" customHeight="1" x14ac:dyDescent="0.2">
      <c r="A11" s="10">
        <v>11</v>
      </c>
      <c r="B11" s="232"/>
      <c r="C11" s="232"/>
      <c r="D11" s="232"/>
      <c r="E11" s="232"/>
      <c r="F11" s="167" t="s">
        <v>65</v>
      </c>
      <c r="G11" s="167"/>
      <c r="H11" s="232"/>
      <c r="I11" s="232"/>
      <c r="J11" s="232"/>
      <c r="K11" s="207">
        <f>K70</f>
        <v>0</v>
      </c>
      <c r="L11" s="9"/>
      <c r="M11" s="223" t="s">
        <v>475</v>
      </c>
    </row>
    <row r="12" spans="1:13" ht="15" customHeight="1" x14ac:dyDescent="0.2">
      <c r="A12" s="10">
        <v>12</v>
      </c>
      <c r="B12" s="232"/>
      <c r="C12" s="232"/>
      <c r="D12" s="232"/>
      <c r="E12" s="232"/>
      <c r="F12" s="38" t="s">
        <v>260</v>
      </c>
      <c r="G12" s="38"/>
      <c r="H12" s="232"/>
      <c r="I12" s="232"/>
      <c r="J12" s="232"/>
      <c r="K12" s="232"/>
      <c r="L12" s="9"/>
      <c r="M12" s="223"/>
    </row>
    <row r="13" spans="1:13" ht="15" customHeight="1" x14ac:dyDescent="0.2">
      <c r="A13" s="10">
        <v>13</v>
      </c>
      <c r="B13" s="232"/>
      <c r="C13" s="232"/>
      <c r="D13" s="232"/>
      <c r="E13" s="232"/>
      <c r="F13" s="232"/>
      <c r="G13" s="199" t="s">
        <v>66</v>
      </c>
      <c r="H13" s="232"/>
      <c r="I13" s="232"/>
      <c r="J13" s="207">
        <f>K82</f>
        <v>0</v>
      </c>
      <c r="K13" s="232"/>
      <c r="L13" s="9"/>
      <c r="M13" s="223" t="s">
        <v>468</v>
      </c>
    </row>
    <row r="14" spans="1:13" ht="15" customHeight="1" x14ac:dyDescent="0.2">
      <c r="A14" s="10">
        <v>14</v>
      </c>
      <c r="B14" s="232"/>
      <c r="C14" s="232"/>
      <c r="D14" s="232"/>
      <c r="E14" s="232"/>
      <c r="F14" s="232"/>
      <c r="G14" s="221" t="s">
        <v>67</v>
      </c>
      <c r="H14" s="232"/>
      <c r="I14" s="232"/>
      <c r="J14" s="207">
        <f>K94</f>
        <v>0</v>
      </c>
      <c r="K14" s="232"/>
      <c r="L14" s="9"/>
      <c r="M14" s="223" t="s">
        <v>469</v>
      </c>
    </row>
    <row r="15" spans="1:13" ht="15" customHeight="1" thickBot="1" x14ac:dyDescent="0.25">
      <c r="A15" s="10">
        <v>15</v>
      </c>
      <c r="B15" s="232"/>
      <c r="C15" s="232"/>
      <c r="D15" s="232"/>
      <c r="E15" s="232"/>
      <c r="F15" s="232"/>
      <c r="G15" s="221" t="s">
        <v>261</v>
      </c>
      <c r="H15" s="232"/>
      <c r="I15" s="232"/>
      <c r="J15" s="207">
        <f>K107</f>
        <v>0</v>
      </c>
      <c r="K15" s="232"/>
      <c r="L15" s="9"/>
      <c r="M15" s="223" t="s">
        <v>470</v>
      </c>
    </row>
    <row r="16" spans="1:13" ht="15" customHeight="1" thickBot="1" x14ac:dyDescent="0.25">
      <c r="A16" s="10">
        <v>16</v>
      </c>
      <c r="B16" s="232"/>
      <c r="C16" s="232"/>
      <c r="D16" s="232"/>
      <c r="E16" s="232"/>
      <c r="F16" s="58" t="s">
        <v>68</v>
      </c>
      <c r="G16" s="167"/>
      <c r="H16" s="232"/>
      <c r="I16" s="232"/>
      <c r="J16" s="232"/>
      <c r="K16" s="209">
        <f>SUM(J13:J15)</f>
        <v>0</v>
      </c>
      <c r="L16" s="9"/>
      <c r="M16" s="223"/>
    </row>
    <row r="17" spans="1:13" ht="15" customHeight="1" thickBot="1" x14ac:dyDescent="0.25">
      <c r="A17" s="10">
        <v>17</v>
      </c>
      <c r="B17" s="232"/>
      <c r="C17" s="232"/>
      <c r="D17" s="232"/>
      <c r="E17" s="27" t="s">
        <v>408</v>
      </c>
      <c r="F17" s="232"/>
      <c r="G17" s="232"/>
      <c r="H17" s="232"/>
      <c r="I17" s="232"/>
      <c r="J17" s="232"/>
      <c r="K17" s="209">
        <f>K8+K9+K10+K11+K16</f>
        <v>0</v>
      </c>
      <c r="L17" s="9"/>
      <c r="M17" s="223"/>
    </row>
    <row r="18" spans="1:13" ht="15" customHeight="1" x14ac:dyDescent="0.2">
      <c r="A18" s="10">
        <v>18</v>
      </c>
      <c r="B18" s="232"/>
      <c r="C18" s="232"/>
      <c r="D18" s="232"/>
      <c r="E18" s="232"/>
      <c r="F18" s="424" t="s">
        <v>599</v>
      </c>
      <c r="G18" s="403"/>
      <c r="H18" s="403"/>
      <c r="I18" s="375"/>
      <c r="J18" s="232"/>
      <c r="K18" s="207">
        <f>K133</f>
        <v>0</v>
      </c>
      <c r="L18" s="9"/>
      <c r="M18" s="223" t="s">
        <v>698</v>
      </c>
    </row>
    <row r="19" spans="1:13" ht="15" customHeight="1" thickBot="1" x14ac:dyDescent="0.25">
      <c r="A19" s="10">
        <v>19</v>
      </c>
      <c r="B19" s="232"/>
      <c r="C19" s="232"/>
      <c r="D19" s="232"/>
      <c r="E19" s="232"/>
      <c r="F19" s="232"/>
      <c r="G19" s="232"/>
      <c r="H19" s="232"/>
      <c r="I19" s="232"/>
      <c r="J19" s="232"/>
      <c r="K19" s="232"/>
      <c r="L19" s="9"/>
      <c r="M19" s="223"/>
    </row>
    <row r="20" spans="1:13" ht="15" customHeight="1" thickBot="1" x14ac:dyDescent="0.25">
      <c r="A20" s="10">
        <v>20</v>
      </c>
      <c r="B20" s="232"/>
      <c r="C20" s="232"/>
      <c r="D20" s="232"/>
      <c r="E20" s="140" t="s">
        <v>392</v>
      </c>
      <c r="F20" s="232"/>
      <c r="G20" s="232"/>
      <c r="H20" s="140"/>
      <c r="I20" s="232"/>
      <c r="J20" s="232"/>
      <c r="K20" s="208">
        <f>K17+K18</f>
        <v>0</v>
      </c>
      <c r="L20" s="9"/>
      <c r="M20" s="223"/>
    </row>
    <row r="21" spans="1:13" ht="15" customHeight="1" x14ac:dyDescent="0.2">
      <c r="A21" s="10">
        <v>21</v>
      </c>
      <c r="B21" s="232"/>
      <c r="C21" s="232"/>
      <c r="D21" s="168" t="s">
        <v>20</v>
      </c>
      <c r="E21" s="232"/>
      <c r="F21" s="232" t="s">
        <v>393</v>
      </c>
      <c r="G21" s="232"/>
      <c r="H21" s="232"/>
      <c r="I21" s="232"/>
      <c r="J21" s="232"/>
      <c r="K21" s="287"/>
      <c r="L21" s="9"/>
      <c r="M21" s="223"/>
    </row>
    <row r="22" spans="1:13" ht="15" customHeight="1" x14ac:dyDescent="0.2">
      <c r="A22" s="10">
        <v>22</v>
      </c>
      <c r="B22" s="232"/>
      <c r="C22" s="168"/>
      <c r="D22" s="168" t="s">
        <v>19</v>
      </c>
      <c r="E22" s="232"/>
      <c r="F22" s="221" t="s">
        <v>419</v>
      </c>
      <c r="G22" s="156"/>
      <c r="H22" s="156"/>
      <c r="I22" s="232"/>
      <c r="J22" s="232"/>
      <c r="K22" s="207">
        <f>J38+J57+K57+J71+J83+J95+J108</f>
        <v>0</v>
      </c>
      <c r="L22" s="9"/>
      <c r="M22" s="223"/>
    </row>
    <row r="23" spans="1:13" ht="15" customHeight="1" x14ac:dyDescent="0.2">
      <c r="A23" s="10">
        <v>23</v>
      </c>
      <c r="B23" s="232"/>
      <c r="C23" s="168"/>
      <c r="D23" s="168" t="s">
        <v>20</v>
      </c>
      <c r="E23" s="232"/>
      <c r="F23" s="221" t="s">
        <v>394</v>
      </c>
      <c r="G23" s="198"/>
      <c r="H23" s="198"/>
      <c r="I23" s="232"/>
      <c r="J23" s="232"/>
      <c r="K23" s="287"/>
      <c r="L23" s="9"/>
      <c r="M23" s="223"/>
    </row>
    <row r="24" spans="1:13" ht="15" customHeight="1" thickBot="1" x14ac:dyDescent="0.25">
      <c r="A24" s="10">
        <v>24</v>
      </c>
      <c r="B24" s="232"/>
      <c r="C24" s="232"/>
      <c r="D24" s="232"/>
      <c r="E24" s="232"/>
      <c r="F24" s="232"/>
      <c r="G24" s="232"/>
      <c r="H24" s="232"/>
      <c r="I24" s="232"/>
      <c r="J24" s="232"/>
      <c r="K24" s="232"/>
      <c r="L24" s="9"/>
      <c r="M24" s="223"/>
    </row>
    <row r="25" spans="1:13" ht="15" customHeight="1" thickBot="1" x14ac:dyDescent="0.25">
      <c r="A25" s="10">
        <v>25</v>
      </c>
      <c r="B25" s="232"/>
      <c r="C25" s="232"/>
      <c r="D25" s="232"/>
      <c r="E25" s="140" t="s">
        <v>34</v>
      </c>
      <c r="F25" s="232"/>
      <c r="G25" s="140"/>
      <c r="H25" s="140"/>
      <c r="I25" s="232"/>
      <c r="J25" s="232"/>
      <c r="K25" s="208">
        <f>K20+K21-K22+K23</f>
        <v>0</v>
      </c>
      <c r="L25" s="9"/>
      <c r="M25" s="223"/>
    </row>
    <row r="26" spans="1:13" ht="31.5" customHeight="1" x14ac:dyDescent="0.3">
      <c r="A26" s="10">
        <v>26</v>
      </c>
      <c r="B26" s="232"/>
      <c r="C26" s="93" t="s">
        <v>395</v>
      </c>
      <c r="D26" s="93"/>
      <c r="E26" s="152"/>
      <c r="F26" s="169"/>
      <c r="G26" s="169"/>
      <c r="H26" s="232"/>
      <c r="I26" s="232"/>
      <c r="J26" s="145"/>
      <c r="K26" s="145"/>
      <c r="L26" s="9"/>
      <c r="M26" s="223"/>
    </row>
    <row r="27" spans="1:13" ht="15" customHeight="1" x14ac:dyDescent="0.2">
      <c r="A27" s="10">
        <v>27</v>
      </c>
      <c r="B27" s="232"/>
      <c r="C27" s="232"/>
      <c r="D27" s="232"/>
      <c r="E27" s="232"/>
      <c r="F27" s="232"/>
      <c r="G27" s="198" t="s">
        <v>69</v>
      </c>
      <c r="H27" s="232"/>
      <c r="I27" s="232"/>
      <c r="J27" s="232"/>
      <c r="K27" s="287"/>
      <c r="L27" s="9"/>
      <c r="M27" s="223" t="s">
        <v>467</v>
      </c>
    </row>
    <row r="28" spans="1:13" ht="30" customHeight="1" x14ac:dyDescent="0.3">
      <c r="A28" s="10">
        <v>28</v>
      </c>
      <c r="B28" s="232"/>
      <c r="C28" s="93" t="s">
        <v>359</v>
      </c>
      <c r="D28" s="93"/>
      <c r="E28" s="152"/>
      <c r="F28" s="169"/>
      <c r="G28" s="169"/>
      <c r="H28" s="232"/>
      <c r="I28" s="232"/>
      <c r="J28" s="145"/>
      <c r="K28" s="145"/>
      <c r="L28" s="9"/>
      <c r="M28" s="223"/>
    </row>
    <row r="29" spans="1:13" ht="15" customHeight="1" x14ac:dyDescent="0.2">
      <c r="A29" s="10">
        <v>29</v>
      </c>
      <c r="B29" s="232"/>
      <c r="C29" s="232"/>
      <c r="D29" s="232"/>
      <c r="E29" s="232"/>
      <c r="F29" s="232"/>
      <c r="G29" s="425" t="s">
        <v>613</v>
      </c>
      <c r="H29" s="232"/>
      <c r="I29" s="232"/>
      <c r="J29" s="145" t="s">
        <v>18</v>
      </c>
      <c r="K29" s="145" t="s">
        <v>18</v>
      </c>
      <c r="L29" s="9"/>
      <c r="M29" s="223"/>
    </row>
    <row r="30" spans="1:13" ht="15" customHeight="1" x14ac:dyDescent="0.2">
      <c r="A30" s="10">
        <v>30</v>
      </c>
      <c r="B30" s="232"/>
      <c r="C30" s="232"/>
      <c r="D30" s="232"/>
      <c r="E30" s="232"/>
      <c r="F30" s="232"/>
      <c r="G30" s="466" t="s">
        <v>551</v>
      </c>
      <c r="H30" s="232"/>
      <c r="I30" s="232"/>
      <c r="J30" s="287"/>
      <c r="K30" s="232"/>
      <c r="L30" s="9"/>
      <c r="M30" s="223"/>
    </row>
    <row r="31" spans="1:13" ht="15" customHeight="1" x14ac:dyDescent="0.2">
      <c r="A31" s="10">
        <v>31</v>
      </c>
      <c r="B31" s="232"/>
      <c r="C31" s="232"/>
      <c r="D31" s="232"/>
      <c r="E31" s="232"/>
      <c r="F31" s="232"/>
      <c r="G31" s="466" t="s">
        <v>551</v>
      </c>
      <c r="H31" s="232"/>
      <c r="I31" s="232"/>
      <c r="J31" s="287"/>
      <c r="K31" s="232"/>
      <c r="L31" s="9"/>
      <c r="M31" s="223"/>
    </row>
    <row r="32" spans="1:13" ht="15" customHeight="1" x14ac:dyDescent="0.2">
      <c r="A32" s="10">
        <v>32</v>
      </c>
      <c r="B32" s="232"/>
      <c r="C32" s="232"/>
      <c r="D32" s="232"/>
      <c r="E32" s="232"/>
      <c r="F32" s="232"/>
      <c r="G32" s="466" t="s">
        <v>551</v>
      </c>
      <c r="H32" s="232"/>
      <c r="I32" s="232"/>
      <c r="J32" s="287"/>
      <c r="K32" s="232"/>
      <c r="L32" s="9"/>
      <c r="M32" s="223"/>
    </row>
    <row r="33" spans="1:13" ht="15" customHeight="1" x14ac:dyDescent="0.2">
      <c r="A33" s="10">
        <v>33</v>
      </c>
      <c r="B33" s="232"/>
      <c r="C33" s="232"/>
      <c r="D33" s="232"/>
      <c r="E33" s="232"/>
      <c r="F33" s="232"/>
      <c r="G33" s="466" t="s">
        <v>551</v>
      </c>
      <c r="H33" s="232"/>
      <c r="I33" s="232"/>
      <c r="J33" s="287"/>
      <c r="K33" s="232"/>
      <c r="L33" s="9"/>
      <c r="M33" s="223"/>
    </row>
    <row r="34" spans="1:13" ht="15" customHeight="1" x14ac:dyDescent="0.2">
      <c r="A34" s="10">
        <v>34</v>
      </c>
      <c r="B34" s="232"/>
      <c r="C34" s="232"/>
      <c r="D34" s="232"/>
      <c r="E34" s="232"/>
      <c r="F34" s="232"/>
      <c r="G34" s="466" t="s">
        <v>551</v>
      </c>
      <c r="H34" s="232"/>
      <c r="I34" s="232"/>
      <c r="J34" s="287"/>
      <c r="K34" s="232"/>
      <c r="L34" s="9"/>
      <c r="M34" s="223"/>
    </row>
    <row r="35" spans="1:13" ht="15" customHeight="1" thickBot="1" x14ac:dyDescent="0.25">
      <c r="A35" s="10">
        <v>35</v>
      </c>
      <c r="B35" s="232"/>
      <c r="C35" s="232"/>
      <c r="D35" s="232"/>
      <c r="E35" s="232"/>
      <c r="F35" s="232"/>
      <c r="G35" s="170" t="s">
        <v>511</v>
      </c>
      <c r="H35" s="232"/>
      <c r="I35" s="232"/>
      <c r="J35" s="232"/>
      <c r="K35" s="232"/>
      <c r="L35" s="9"/>
      <c r="M35" s="223"/>
    </row>
    <row r="36" spans="1:13" ht="15" customHeight="1" thickBot="1" x14ac:dyDescent="0.25">
      <c r="A36" s="10">
        <v>36</v>
      </c>
      <c r="B36" s="232"/>
      <c r="C36" s="232"/>
      <c r="D36" s="232"/>
      <c r="E36" s="232"/>
      <c r="F36" s="140" t="s">
        <v>396</v>
      </c>
      <c r="G36" s="140"/>
      <c r="H36" s="140"/>
      <c r="I36" s="232"/>
      <c r="J36" s="232"/>
      <c r="K36" s="209">
        <f>SUM(J30:J34)</f>
        <v>0</v>
      </c>
      <c r="L36" s="9"/>
      <c r="M36" s="223" t="s">
        <v>449</v>
      </c>
    </row>
    <row r="37" spans="1:13" ht="9.75" customHeight="1" x14ac:dyDescent="0.2">
      <c r="A37" s="10">
        <v>37</v>
      </c>
      <c r="B37" s="232"/>
      <c r="C37" s="232"/>
      <c r="D37" s="232"/>
      <c r="E37" s="232"/>
      <c r="F37" s="232"/>
      <c r="G37" s="232"/>
      <c r="H37" s="232"/>
      <c r="I37" s="232"/>
      <c r="J37" s="232"/>
      <c r="K37" s="232"/>
      <c r="L37" s="9"/>
      <c r="M37" s="223"/>
    </row>
    <row r="38" spans="1:13" ht="15" customHeight="1" thickBot="1" x14ac:dyDescent="0.25">
      <c r="A38" s="10">
        <v>38</v>
      </c>
      <c r="B38" s="232"/>
      <c r="C38" s="168"/>
      <c r="D38" s="168" t="s">
        <v>19</v>
      </c>
      <c r="E38" s="232"/>
      <c r="F38" s="232"/>
      <c r="G38" s="232" t="s">
        <v>338</v>
      </c>
      <c r="H38" s="232"/>
      <c r="I38" s="232"/>
      <c r="J38" s="287"/>
      <c r="K38" s="232"/>
      <c r="L38" s="9"/>
      <c r="M38" s="223"/>
    </row>
    <row r="39" spans="1:13" ht="15" customHeight="1" thickBot="1" x14ac:dyDescent="0.25">
      <c r="A39" s="10">
        <v>39</v>
      </c>
      <c r="B39" s="232"/>
      <c r="C39" s="232"/>
      <c r="D39" s="232"/>
      <c r="E39" s="232"/>
      <c r="F39" s="47" t="s">
        <v>301</v>
      </c>
      <c r="G39" s="47"/>
      <c r="H39" s="47"/>
      <c r="I39" s="232"/>
      <c r="J39" s="232"/>
      <c r="K39" s="209">
        <f>K36-J38</f>
        <v>0</v>
      </c>
      <c r="L39" s="9"/>
      <c r="M39" s="223"/>
    </row>
    <row r="40" spans="1:13" ht="30" customHeight="1" x14ac:dyDescent="0.3">
      <c r="A40" s="10">
        <v>40</v>
      </c>
      <c r="B40" s="232"/>
      <c r="C40" s="93" t="s">
        <v>360</v>
      </c>
      <c r="D40" s="93"/>
      <c r="E40" s="152"/>
      <c r="F40" s="169"/>
      <c r="G40" s="169"/>
      <c r="H40" s="232"/>
      <c r="I40" s="232"/>
      <c r="J40" s="145"/>
      <c r="K40" s="145"/>
      <c r="L40" s="9"/>
      <c r="M40" s="223"/>
    </row>
    <row r="41" spans="1:13" ht="44.25" customHeight="1" x14ac:dyDescent="0.2">
      <c r="A41" s="10">
        <v>41</v>
      </c>
      <c r="B41" s="232"/>
      <c r="C41" s="232"/>
      <c r="D41" s="232"/>
      <c r="E41" s="232"/>
      <c r="F41" s="232"/>
      <c r="G41" s="232"/>
      <c r="H41" s="232"/>
      <c r="I41" s="232"/>
      <c r="J41" s="171" t="s">
        <v>184</v>
      </c>
      <c r="K41" s="171" t="s">
        <v>185</v>
      </c>
      <c r="L41" s="9"/>
      <c r="M41" s="223"/>
    </row>
    <row r="42" spans="1:13" ht="15" customHeight="1" x14ac:dyDescent="0.2">
      <c r="A42" s="10">
        <v>42</v>
      </c>
      <c r="B42" s="232"/>
      <c r="C42" s="232"/>
      <c r="D42" s="232"/>
      <c r="E42" s="232"/>
      <c r="F42" s="232"/>
      <c r="G42" s="232"/>
      <c r="H42" s="232"/>
      <c r="I42" s="232"/>
      <c r="J42" s="145" t="s">
        <v>18</v>
      </c>
      <c r="K42" s="145" t="s">
        <v>18</v>
      </c>
      <c r="L42" s="9"/>
      <c r="M42" s="223"/>
    </row>
    <row r="43" spans="1:13" ht="15" customHeight="1" x14ac:dyDescent="0.2">
      <c r="A43" s="10">
        <v>43</v>
      </c>
      <c r="B43" s="232"/>
      <c r="C43" s="232"/>
      <c r="D43" s="232"/>
      <c r="E43" s="232"/>
      <c r="F43" s="232"/>
      <c r="G43" s="232" t="s">
        <v>70</v>
      </c>
      <c r="H43" s="232"/>
      <c r="I43" s="232"/>
      <c r="J43" s="287"/>
      <c r="K43" s="287"/>
      <c r="L43" s="9"/>
      <c r="M43" s="223"/>
    </row>
    <row r="44" spans="1:13" ht="15" customHeight="1" x14ac:dyDescent="0.2">
      <c r="A44" s="10">
        <v>44</v>
      </c>
      <c r="B44" s="232"/>
      <c r="C44" s="232"/>
      <c r="D44" s="232"/>
      <c r="E44" s="232"/>
      <c r="F44" s="232"/>
      <c r="G44" s="232" t="s">
        <v>71</v>
      </c>
      <c r="H44" s="232"/>
      <c r="I44" s="232"/>
      <c r="J44" s="287"/>
      <c r="K44" s="287"/>
      <c r="L44" s="9"/>
      <c r="M44" s="223"/>
    </row>
    <row r="45" spans="1:13" ht="15" customHeight="1" x14ac:dyDescent="0.2">
      <c r="A45" s="10">
        <v>45</v>
      </c>
      <c r="B45" s="232"/>
      <c r="C45" s="232"/>
      <c r="D45" s="232"/>
      <c r="E45" s="232"/>
      <c r="F45" s="232"/>
      <c r="G45" s="232" t="s">
        <v>72</v>
      </c>
      <c r="H45" s="232"/>
      <c r="I45" s="232"/>
      <c r="J45" s="287"/>
      <c r="K45" s="287"/>
      <c r="L45" s="9"/>
      <c r="M45" s="223"/>
    </row>
    <row r="46" spans="1:13" ht="15" customHeight="1" x14ac:dyDescent="0.2">
      <c r="A46" s="10">
        <v>46</v>
      </c>
      <c r="B46" s="232"/>
      <c r="C46" s="232"/>
      <c r="D46" s="232"/>
      <c r="E46" s="232"/>
      <c r="F46" s="232"/>
      <c r="G46" s="232" t="s">
        <v>73</v>
      </c>
      <c r="H46" s="232"/>
      <c r="I46" s="232"/>
      <c r="J46" s="287"/>
      <c r="K46" s="287"/>
      <c r="L46" s="9"/>
      <c r="M46" s="223"/>
    </row>
    <row r="47" spans="1:13" ht="15" customHeight="1" x14ac:dyDescent="0.2">
      <c r="A47" s="10">
        <v>47</v>
      </c>
      <c r="B47" s="232"/>
      <c r="C47" s="232"/>
      <c r="D47" s="232"/>
      <c r="E47" s="232"/>
      <c r="F47" s="232"/>
      <c r="G47" s="232" t="s">
        <v>74</v>
      </c>
      <c r="H47" s="232"/>
      <c r="I47" s="232"/>
      <c r="J47" s="287"/>
      <c r="K47" s="287"/>
      <c r="L47" s="9"/>
      <c r="M47" s="223"/>
    </row>
    <row r="48" spans="1:13" ht="15" customHeight="1" x14ac:dyDescent="0.2">
      <c r="A48" s="10">
        <v>48</v>
      </c>
      <c r="B48" s="232"/>
      <c r="C48" s="232"/>
      <c r="D48" s="232"/>
      <c r="E48" s="232"/>
      <c r="F48" s="45" t="s">
        <v>343</v>
      </c>
      <c r="G48" s="45"/>
      <c r="H48" s="232"/>
      <c r="I48" s="232"/>
      <c r="J48" s="232"/>
      <c r="K48" s="232"/>
      <c r="L48" s="9"/>
      <c r="M48" s="223"/>
    </row>
    <row r="49" spans="1:13" ht="15" customHeight="1" x14ac:dyDescent="0.2">
      <c r="A49" s="10">
        <v>49</v>
      </c>
      <c r="B49" s="232"/>
      <c r="C49" s="232"/>
      <c r="D49" s="232"/>
      <c r="E49" s="232"/>
      <c r="F49" s="232"/>
      <c r="G49" s="232" t="s">
        <v>186</v>
      </c>
      <c r="H49" s="232"/>
      <c r="I49" s="232"/>
      <c r="J49" s="287"/>
      <c r="K49" s="287"/>
      <c r="L49" s="9"/>
      <c r="M49" s="223"/>
    </row>
    <row r="50" spans="1:13" ht="15" customHeight="1" x14ac:dyDescent="0.2">
      <c r="A50" s="10">
        <v>50</v>
      </c>
      <c r="B50" s="232"/>
      <c r="C50" s="232"/>
      <c r="D50" s="232"/>
      <c r="E50" s="232"/>
      <c r="F50" s="232"/>
      <c r="G50" s="232" t="s">
        <v>76</v>
      </c>
      <c r="H50" s="232"/>
      <c r="I50" s="232"/>
      <c r="J50" s="287"/>
      <c r="K50" s="287"/>
      <c r="L50" s="9"/>
      <c r="M50" s="223"/>
    </row>
    <row r="51" spans="1:13" ht="15" customHeight="1" x14ac:dyDescent="0.2">
      <c r="A51" s="10">
        <v>51</v>
      </c>
      <c r="B51" s="232"/>
      <c r="C51" s="232"/>
      <c r="D51" s="232"/>
      <c r="E51" s="232"/>
      <c r="F51" s="232"/>
      <c r="G51" s="232" t="s">
        <v>77</v>
      </c>
      <c r="H51" s="232"/>
      <c r="I51" s="232"/>
      <c r="J51" s="287"/>
      <c r="K51" s="287"/>
      <c r="L51" s="9"/>
      <c r="M51" s="223"/>
    </row>
    <row r="52" spans="1:13" ht="15" customHeight="1" x14ac:dyDescent="0.2">
      <c r="A52" s="10">
        <v>52</v>
      </c>
      <c r="B52" s="232"/>
      <c r="C52" s="232"/>
      <c r="D52" s="232"/>
      <c r="E52" s="232"/>
      <c r="F52" s="232"/>
      <c r="G52" s="232" t="s">
        <v>78</v>
      </c>
      <c r="H52" s="232"/>
      <c r="I52" s="232"/>
      <c r="J52" s="287"/>
      <c r="K52" s="287"/>
      <c r="L52" s="9"/>
      <c r="M52" s="223"/>
    </row>
    <row r="53" spans="1:13" ht="15" customHeight="1" x14ac:dyDescent="0.2">
      <c r="A53" s="10">
        <v>53</v>
      </c>
      <c r="B53" s="232"/>
      <c r="C53" s="232"/>
      <c r="D53" s="232"/>
      <c r="E53" s="232"/>
      <c r="F53" s="232"/>
      <c r="G53" s="232" t="s">
        <v>79</v>
      </c>
      <c r="H53" s="232"/>
      <c r="I53" s="232"/>
      <c r="J53" s="287"/>
      <c r="K53" s="287"/>
      <c r="L53" s="9"/>
      <c r="M53" s="223"/>
    </row>
    <row r="54" spans="1:13" ht="15" customHeight="1" x14ac:dyDescent="0.2">
      <c r="A54" s="10">
        <v>54</v>
      </c>
      <c r="B54" s="232"/>
      <c r="C54" s="232"/>
      <c r="D54" s="232"/>
      <c r="E54" s="232"/>
      <c r="F54" s="232"/>
      <c r="G54" s="232" t="s">
        <v>80</v>
      </c>
      <c r="H54" s="232"/>
      <c r="I54" s="232"/>
      <c r="J54" s="287"/>
      <c r="K54" s="287"/>
      <c r="L54" s="9"/>
      <c r="M54" s="223"/>
    </row>
    <row r="55" spans="1:13" ht="15" customHeight="1" thickBot="1" x14ac:dyDescent="0.25">
      <c r="A55" s="10">
        <v>55</v>
      </c>
      <c r="B55" s="232"/>
      <c r="C55" s="232"/>
      <c r="D55" s="232"/>
      <c r="E55" s="232"/>
      <c r="F55" s="232"/>
      <c r="G55" s="232" t="s">
        <v>81</v>
      </c>
      <c r="H55" s="232"/>
      <c r="I55" s="232"/>
      <c r="J55" s="287"/>
      <c r="K55" s="287"/>
      <c r="L55" s="9"/>
      <c r="M55" s="223"/>
    </row>
    <row r="56" spans="1:13" ht="15" customHeight="1" thickBot="1" x14ac:dyDescent="0.25">
      <c r="A56" s="10">
        <v>56</v>
      </c>
      <c r="B56" s="232"/>
      <c r="C56" s="232"/>
      <c r="D56" s="232"/>
      <c r="E56" s="232"/>
      <c r="F56" s="47" t="s">
        <v>397</v>
      </c>
      <c r="G56" s="47"/>
      <c r="H56" s="232"/>
      <c r="I56" s="232"/>
      <c r="J56" s="209">
        <f>SUM(J43:J55)</f>
        <v>0</v>
      </c>
      <c r="K56" s="209">
        <f>SUM(K43:K47,K49:K55)</f>
        <v>0</v>
      </c>
      <c r="L56" s="9"/>
      <c r="M56" s="223" t="s">
        <v>454</v>
      </c>
    </row>
    <row r="57" spans="1:13" ht="15" customHeight="1" thickBot="1" x14ac:dyDescent="0.25">
      <c r="A57" s="10">
        <v>57</v>
      </c>
      <c r="B57" s="232"/>
      <c r="C57" s="168"/>
      <c r="D57" s="168" t="s">
        <v>19</v>
      </c>
      <c r="E57" s="232"/>
      <c r="F57" s="168"/>
      <c r="G57" s="232" t="s">
        <v>339</v>
      </c>
      <c r="H57" s="232"/>
      <c r="I57" s="232"/>
      <c r="J57" s="287"/>
      <c r="K57" s="287"/>
      <c r="L57" s="9"/>
      <c r="M57" s="223"/>
    </row>
    <row r="58" spans="1:13" ht="15" customHeight="1" thickBot="1" x14ac:dyDescent="0.25">
      <c r="A58" s="10">
        <v>58</v>
      </c>
      <c r="B58" s="232"/>
      <c r="C58" s="232"/>
      <c r="D58" s="232"/>
      <c r="E58" s="232"/>
      <c r="F58" s="47" t="s">
        <v>320</v>
      </c>
      <c r="G58" s="47"/>
      <c r="H58" s="232"/>
      <c r="I58" s="232"/>
      <c r="J58" s="386">
        <f>J56-J57</f>
        <v>0</v>
      </c>
      <c r="K58" s="209">
        <f>K56-K57</f>
        <v>0</v>
      </c>
      <c r="L58" s="9"/>
      <c r="M58" s="223"/>
    </row>
    <row r="59" spans="1:13" ht="15" customHeight="1" x14ac:dyDescent="0.2">
      <c r="A59" s="10">
        <v>59</v>
      </c>
      <c r="B59" s="232"/>
      <c r="C59" s="232"/>
      <c r="D59" s="232"/>
      <c r="E59" s="232"/>
      <c r="F59" s="232"/>
      <c r="G59" s="232"/>
      <c r="H59" s="232"/>
      <c r="I59" s="232"/>
      <c r="J59" s="232"/>
      <c r="K59" s="232"/>
      <c r="L59" s="9"/>
      <c r="M59" s="223"/>
    </row>
    <row r="60" spans="1:13" ht="15" customHeight="1" x14ac:dyDescent="0.2">
      <c r="A60" s="10">
        <v>60</v>
      </c>
      <c r="B60" s="232"/>
      <c r="C60" s="232"/>
      <c r="D60" s="232"/>
      <c r="E60" s="232"/>
      <c r="F60" s="232"/>
      <c r="G60" s="232"/>
      <c r="H60" s="232"/>
      <c r="I60" s="232"/>
      <c r="J60" s="232"/>
      <c r="K60" s="232"/>
      <c r="L60" s="9"/>
      <c r="M60" s="223"/>
    </row>
    <row r="61" spans="1:13" ht="30" customHeight="1" x14ac:dyDescent="0.3">
      <c r="A61" s="423">
        <v>61</v>
      </c>
      <c r="B61" s="232"/>
      <c r="C61" s="93" t="s">
        <v>361</v>
      </c>
      <c r="D61" s="93"/>
      <c r="E61" s="152"/>
      <c r="F61" s="169"/>
      <c r="G61" s="169"/>
      <c r="H61" s="232"/>
      <c r="I61" s="232"/>
      <c r="J61" s="145"/>
      <c r="K61" s="145"/>
      <c r="L61" s="9"/>
      <c r="M61" s="223"/>
    </row>
    <row r="62" spans="1:13" ht="15" customHeight="1" x14ac:dyDescent="0.2">
      <c r="A62" s="423">
        <v>62</v>
      </c>
      <c r="B62" s="232"/>
      <c r="C62" s="232"/>
      <c r="D62" s="232"/>
      <c r="E62" s="232"/>
      <c r="F62" s="232"/>
      <c r="G62" s="172" t="s">
        <v>347</v>
      </c>
      <c r="H62" s="232"/>
      <c r="I62" s="232"/>
      <c r="J62" s="145" t="s">
        <v>18</v>
      </c>
      <c r="K62" s="145" t="s">
        <v>18</v>
      </c>
      <c r="L62" s="9"/>
      <c r="M62" s="223"/>
    </row>
    <row r="63" spans="1:13" ht="15" customHeight="1" x14ac:dyDescent="0.2">
      <c r="A63" s="423">
        <v>63</v>
      </c>
      <c r="B63" s="232"/>
      <c r="C63" s="232"/>
      <c r="D63" s="232"/>
      <c r="E63" s="232"/>
      <c r="F63" s="232"/>
      <c r="G63" s="466" t="s">
        <v>82</v>
      </c>
      <c r="H63" s="232"/>
      <c r="I63" s="232"/>
      <c r="J63" s="287"/>
      <c r="K63" s="232"/>
      <c r="L63" s="9"/>
      <c r="M63" s="223"/>
    </row>
    <row r="64" spans="1:13" ht="15" customHeight="1" x14ac:dyDescent="0.2">
      <c r="A64" s="423">
        <v>64</v>
      </c>
      <c r="B64" s="232"/>
      <c r="C64" s="232"/>
      <c r="D64" s="232"/>
      <c r="E64" s="232"/>
      <c r="F64" s="232"/>
      <c r="G64" s="466" t="s">
        <v>82</v>
      </c>
      <c r="H64" s="232"/>
      <c r="I64" s="232"/>
      <c r="J64" s="287"/>
      <c r="K64" s="232"/>
      <c r="L64" s="9"/>
      <c r="M64" s="223"/>
    </row>
    <row r="65" spans="1:13" ht="15" customHeight="1" x14ac:dyDescent="0.2">
      <c r="A65" s="423">
        <v>65</v>
      </c>
      <c r="B65" s="232"/>
      <c r="C65" s="232"/>
      <c r="D65" s="232"/>
      <c r="E65" s="232"/>
      <c r="F65" s="232"/>
      <c r="G65" s="466" t="s">
        <v>82</v>
      </c>
      <c r="H65" s="232"/>
      <c r="I65" s="232"/>
      <c r="J65" s="287"/>
      <c r="K65" s="232"/>
      <c r="L65" s="9"/>
      <c r="M65" s="223"/>
    </row>
    <row r="66" spans="1:13" ht="15" customHeight="1" x14ac:dyDescent="0.2">
      <c r="A66" s="423">
        <v>66</v>
      </c>
      <c r="B66" s="232"/>
      <c r="C66" s="232"/>
      <c r="D66" s="232"/>
      <c r="E66" s="232"/>
      <c r="F66" s="232"/>
      <c r="G66" s="466" t="s">
        <v>82</v>
      </c>
      <c r="H66" s="232"/>
      <c r="I66" s="232"/>
      <c r="J66" s="287"/>
      <c r="K66" s="232"/>
      <c r="L66" s="9"/>
      <c r="M66" s="223"/>
    </row>
    <row r="67" spans="1:13" ht="15" customHeight="1" x14ac:dyDescent="0.2">
      <c r="A67" s="423">
        <v>67</v>
      </c>
      <c r="B67" s="232"/>
      <c r="C67" s="232"/>
      <c r="D67" s="232"/>
      <c r="E67" s="232"/>
      <c r="F67" s="232"/>
      <c r="G67" s="466" t="s">
        <v>82</v>
      </c>
      <c r="H67" s="232"/>
      <c r="I67" s="232"/>
      <c r="J67" s="287"/>
      <c r="K67" s="232"/>
      <c r="L67" s="9"/>
      <c r="M67" s="223"/>
    </row>
    <row r="68" spans="1:13" ht="15" customHeight="1" x14ac:dyDescent="0.2">
      <c r="A68" s="423">
        <v>68</v>
      </c>
      <c r="B68" s="232"/>
      <c r="C68" s="232"/>
      <c r="D68" s="232"/>
      <c r="E68" s="232"/>
      <c r="F68" s="232"/>
      <c r="G68" s="173" t="s">
        <v>511</v>
      </c>
      <c r="H68" s="232"/>
      <c r="I68" s="232"/>
      <c r="J68" s="174"/>
      <c r="K68" s="232"/>
      <c r="L68" s="9"/>
      <c r="M68" s="223"/>
    </row>
    <row r="69" spans="1:13" ht="15" customHeight="1" thickBot="1" x14ac:dyDescent="0.25">
      <c r="A69" s="423">
        <v>69</v>
      </c>
      <c r="B69" s="232"/>
      <c r="C69" s="232"/>
      <c r="D69" s="232"/>
      <c r="E69" s="232"/>
      <c r="F69" s="232"/>
      <c r="G69" s="396" t="s">
        <v>541</v>
      </c>
      <c r="H69" s="232"/>
      <c r="I69" s="232"/>
      <c r="J69" s="287"/>
      <c r="K69" s="232"/>
      <c r="L69" s="9"/>
      <c r="M69" s="223"/>
    </row>
    <row r="70" spans="1:13" ht="15" customHeight="1" thickBot="1" x14ac:dyDescent="0.25">
      <c r="A70" s="423">
        <v>70</v>
      </c>
      <c r="B70" s="232"/>
      <c r="C70" s="232"/>
      <c r="D70" s="232"/>
      <c r="E70" s="232"/>
      <c r="F70" s="140" t="s">
        <v>398</v>
      </c>
      <c r="G70" s="140"/>
      <c r="H70" s="232"/>
      <c r="I70" s="232"/>
      <c r="J70" s="232"/>
      <c r="K70" s="208">
        <f>SUM(J63:J67)+J69</f>
        <v>0</v>
      </c>
      <c r="L70" s="9"/>
      <c r="M70" s="223" t="s">
        <v>450</v>
      </c>
    </row>
    <row r="71" spans="1:13" ht="15" customHeight="1" thickBot="1" x14ac:dyDescent="0.25">
      <c r="A71" s="423">
        <v>71</v>
      </c>
      <c r="B71" s="232"/>
      <c r="C71" s="232"/>
      <c r="D71" s="168" t="s">
        <v>19</v>
      </c>
      <c r="E71" s="232"/>
      <c r="F71" s="232"/>
      <c r="G71" s="375" t="s">
        <v>510</v>
      </c>
      <c r="H71" s="232"/>
      <c r="I71" s="232"/>
      <c r="J71" s="287"/>
      <c r="K71" s="232"/>
      <c r="L71" s="9"/>
      <c r="M71" s="223"/>
    </row>
    <row r="72" spans="1:13" ht="15" customHeight="1" thickBot="1" x14ac:dyDescent="0.25">
      <c r="A72" s="423">
        <v>72</v>
      </c>
      <c r="B72" s="232"/>
      <c r="C72" s="232"/>
      <c r="D72" s="232"/>
      <c r="E72" s="232"/>
      <c r="F72" s="140" t="s">
        <v>187</v>
      </c>
      <c r="G72" s="140"/>
      <c r="H72" s="232"/>
      <c r="I72" s="232"/>
      <c r="J72" s="232"/>
      <c r="K72" s="209">
        <f>K70-J71</f>
        <v>0</v>
      </c>
      <c r="L72" s="9"/>
      <c r="M72" s="223"/>
    </row>
    <row r="73" spans="1:13" ht="30" customHeight="1" x14ac:dyDescent="0.3">
      <c r="A73" s="423">
        <v>73</v>
      </c>
      <c r="B73" s="232"/>
      <c r="C73" s="93" t="s">
        <v>362</v>
      </c>
      <c r="D73" s="93"/>
      <c r="E73" s="152"/>
      <c r="F73" s="169"/>
      <c r="G73" s="169"/>
      <c r="H73" s="232"/>
      <c r="I73" s="232"/>
      <c r="J73" s="145" t="s">
        <v>18</v>
      </c>
      <c r="K73" s="145" t="s">
        <v>18</v>
      </c>
      <c r="L73" s="175"/>
      <c r="M73" s="223"/>
    </row>
    <row r="74" spans="1:13" ht="15" customHeight="1" x14ac:dyDescent="0.2">
      <c r="A74" s="423">
        <v>74</v>
      </c>
      <c r="B74" s="232"/>
      <c r="C74" s="232"/>
      <c r="D74" s="232"/>
      <c r="E74" s="232"/>
      <c r="F74" s="232"/>
      <c r="G74" s="172" t="s">
        <v>347</v>
      </c>
      <c r="H74" s="232"/>
      <c r="I74" s="232"/>
      <c r="J74" s="145"/>
      <c r="K74" s="145"/>
      <c r="L74" s="175"/>
      <c r="M74" s="223"/>
    </row>
    <row r="75" spans="1:13" ht="15" customHeight="1" x14ac:dyDescent="0.2">
      <c r="A75" s="423">
        <v>75</v>
      </c>
      <c r="B75" s="232"/>
      <c r="C75" s="232"/>
      <c r="D75" s="232"/>
      <c r="E75" s="232"/>
      <c r="F75" s="232"/>
      <c r="G75" s="466" t="s">
        <v>82</v>
      </c>
      <c r="H75" s="232"/>
      <c r="I75" s="232"/>
      <c r="J75" s="287"/>
      <c r="K75" s="232"/>
      <c r="L75" s="175"/>
      <c r="M75" s="223"/>
    </row>
    <row r="76" spans="1:13" ht="15" customHeight="1" x14ac:dyDescent="0.2">
      <c r="A76" s="423">
        <v>76</v>
      </c>
      <c r="B76" s="232"/>
      <c r="C76" s="232"/>
      <c r="D76" s="232"/>
      <c r="E76" s="232"/>
      <c r="F76" s="232"/>
      <c r="G76" s="466" t="s">
        <v>82</v>
      </c>
      <c r="H76" s="232"/>
      <c r="I76" s="232"/>
      <c r="J76" s="287"/>
      <c r="K76" s="232"/>
      <c r="L76" s="175"/>
      <c r="M76" s="223"/>
    </row>
    <row r="77" spans="1:13" ht="15" customHeight="1" x14ac:dyDescent="0.2">
      <c r="A77" s="423">
        <v>77</v>
      </c>
      <c r="B77" s="232"/>
      <c r="C77" s="232"/>
      <c r="D77" s="232"/>
      <c r="E77" s="232"/>
      <c r="F77" s="232"/>
      <c r="G77" s="466" t="s">
        <v>82</v>
      </c>
      <c r="H77" s="232"/>
      <c r="I77" s="232"/>
      <c r="J77" s="287"/>
      <c r="K77" s="232"/>
      <c r="L77" s="175"/>
      <c r="M77" s="223"/>
    </row>
    <row r="78" spans="1:13" ht="15" customHeight="1" x14ac:dyDescent="0.2">
      <c r="A78" s="423">
        <v>78</v>
      </c>
      <c r="B78" s="232"/>
      <c r="C78" s="232"/>
      <c r="D78" s="232"/>
      <c r="E78" s="232"/>
      <c r="F78" s="232"/>
      <c r="G78" s="466" t="s">
        <v>82</v>
      </c>
      <c r="H78" s="232"/>
      <c r="I78" s="232"/>
      <c r="J78" s="287"/>
      <c r="K78" s="232"/>
      <c r="L78" s="175"/>
      <c r="M78" s="223"/>
    </row>
    <row r="79" spans="1:13" ht="15" customHeight="1" x14ac:dyDescent="0.2">
      <c r="A79" s="423">
        <v>79</v>
      </c>
      <c r="B79" s="232"/>
      <c r="C79" s="232"/>
      <c r="D79" s="232"/>
      <c r="E79" s="232"/>
      <c r="F79" s="232"/>
      <c r="G79" s="466" t="s">
        <v>82</v>
      </c>
      <c r="H79" s="232"/>
      <c r="I79" s="232"/>
      <c r="J79" s="287"/>
      <c r="K79" s="232"/>
      <c r="L79" s="175"/>
      <c r="M79" s="223"/>
    </row>
    <row r="80" spans="1:13" ht="15" customHeight="1" x14ac:dyDescent="0.2">
      <c r="A80" s="423">
        <v>80</v>
      </c>
      <c r="B80" s="232"/>
      <c r="C80" s="232"/>
      <c r="D80" s="232"/>
      <c r="E80" s="232"/>
      <c r="F80" s="232"/>
      <c r="G80" s="173" t="s">
        <v>511</v>
      </c>
      <c r="H80" s="232"/>
      <c r="I80" s="232"/>
      <c r="J80" s="174"/>
      <c r="K80" s="232"/>
      <c r="L80" s="175"/>
      <c r="M80" s="223"/>
    </row>
    <row r="81" spans="1:13" ht="15" customHeight="1" thickBot="1" x14ac:dyDescent="0.25">
      <c r="A81" s="423">
        <v>81</v>
      </c>
      <c r="B81" s="232"/>
      <c r="C81" s="232"/>
      <c r="D81" s="232"/>
      <c r="E81" s="232"/>
      <c r="F81" s="232"/>
      <c r="G81" s="396" t="s">
        <v>542</v>
      </c>
      <c r="H81" s="232"/>
      <c r="I81" s="232"/>
      <c r="J81" s="287"/>
      <c r="K81" s="232"/>
      <c r="L81" s="175"/>
      <c r="M81" s="223"/>
    </row>
    <row r="82" spans="1:13" ht="15" customHeight="1" thickBot="1" x14ac:dyDescent="0.25">
      <c r="A82" s="423">
        <v>82</v>
      </c>
      <c r="B82" s="232"/>
      <c r="C82" s="232"/>
      <c r="D82" s="232"/>
      <c r="E82" s="232"/>
      <c r="F82" s="140" t="s">
        <v>399</v>
      </c>
      <c r="G82" s="140"/>
      <c r="H82" s="232"/>
      <c r="I82" s="232"/>
      <c r="J82" s="232"/>
      <c r="K82" s="208">
        <f>SUM(J75:J79)+J81</f>
        <v>0</v>
      </c>
      <c r="L82" s="175"/>
      <c r="M82" s="223" t="s">
        <v>451</v>
      </c>
    </row>
    <row r="83" spans="1:13" ht="15" customHeight="1" thickBot="1" x14ac:dyDescent="0.25">
      <c r="A83" s="423">
        <v>83</v>
      </c>
      <c r="B83" s="232"/>
      <c r="C83" s="168"/>
      <c r="D83" s="168" t="s">
        <v>19</v>
      </c>
      <c r="E83" s="232"/>
      <c r="F83" s="168"/>
      <c r="G83" s="232" t="s">
        <v>314</v>
      </c>
      <c r="H83" s="232"/>
      <c r="I83" s="232"/>
      <c r="J83" s="287"/>
      <c r="K83" s="232"/>
      <c r="L83" s="175"/>
      <c r="M83" s="223"/>
    </row>
    <row r="84" spans="1:13" ht="15" customHeight="1" thickBot="1" x14ac:dyDescent="0.25">
      <c r="A84" s="423">
        <v>84</v>
      </c>
      <c r="B84" s="232"/>
      <c r="C84" s="232"/>
      <c r="D84" s="232"/>
      <c r="E84" s="232"/>
      <c r="F84" s="47" t="s">
        <v>315</v>
      </c>
      <c r="G84" s="47"/>
      <c r="H84" s="232"/>
      <c r="I84" s="232"/>
      <c r="J84" s="232"/>
      <c r="K84" s="209">
        <f>K82-J83</f>
        <v>0</v>
      </c>
      <c r="L84" s="175"/>
      <c r="M84" s="223"/>
    </row>
    <row r="85" spans="1:13" ht="30" customHeight="1" x14ac:dyDescent="0.3">
      <c r="A85" s="423">
        <v>85</v>
      </c>
      <c r="B85" s="232"/>
      <c r="C85" s="93" t="s">
        <v>363</v>
      </c>
      <c r="D85" s="93"/>
      <c r="E85" s="152"/>
      <c r="F85" s="169"/>
      <c r="G85" s="169"/>
      <c r="H85" s="232"/>
      <c r="I85" s="232"/>
      <c r="J85" s="145"/>
      <c r="K85" s="145"/>
      <c r="L85" s="175"/>
      <c r="M85" s="223"/>
    </row>
    <row r="86" spans="1:13" ht="15" customHeight="1" x14ac:dyDescent="0.2">
      <c r="A86" s="423">
        <v>86</v>
      </c>
      <c r="B86" s="232"/>
      <c r="C86" s="232"/>
      <c r="D86" s="232"/>
      <c r="E86" s="232"/>
      <c r="F86" s="232"/>
      <c r="G86" s="172" t="s">
        <v>347</v>
      </c>
      <c r="H86" s="232"/>
      <c r="I86" s="232"/>
      <c r="J86" s="145" t="s">
        <v>18</v>
      </c>
      <c r="K86" s="145" t="s">
        <v>18</v>
      </c>
      <c r="L86" s="175"/>
      <c r="M86" s="223"/>
    </row>
    <row r="87" spans="1:13" ht="15" customHeight="1" x14ac:dyDescent="0.2">
      <c r="A87" s="423">
        <v>87</v>
      </c>
      <c r="B87" s="232"/>
      <c r="C87" s="232"/>
      <c r="D87" s="232"/>
      <c r="E87" s="232"/>
      <c r="F87" s="232"/>
      <c r="G87" s="466" t="s">
        <v>82</v>
      </c>
      <c r="H87" s="232"/>
      <c r="I87" s="232"/>
      <c r="J87" s="287"/>
      <c r="K87" s="232"/>
      <c r="L87" s="175"/>
      <c r="M87" s="223"/>
    </row>
    <row r="88" spans="1:13" ht="15" customHeight="1" x14ac:dyDescent="0.2">
      <c r="A88" s="423">
        <v>88</v>
      </c>
      <c r="B88" s="232"/>
      <c r="C88" s="232"/>
      <c r="D88" s="232"/>
      <c r="E88" s="232"/>
      <c r="F88" s="232"/>
      <c r="G88" s="466" t="s">
        <v>82</v>
      </c>
      <c r="H88" s="232"/>
      <c r="I88" s="232"/>
      <c r="J88" s="287"/>
      <c r="K88" s="232"/>
      <c r="L88" s="175"/>
      <c r="M88" s="223"/>
    </row>
    <row r="89" spans="1:13" ht="15" customHeight="1" x14ac:dyDescent="0.2">
      <c r="A89" s="423">
        <v>89</v>
      </c>
      <c r="B89" s="232"/>
      <c r="C89" s="232"/>
      <c r="D89" s="232"/>
      <c r="E89" s="232"/>
      <c r="F89" s="232"/>
      <c r="G89" s="466" t="s">
        <v>82</v>
      </c>
      <c r="H89" s="232"/>
      <c r="I89" s="232"/>
      <c r="J89" s="287"/>
      <c r="K89" s="232"/>
      <c r="L89" s="175"/>
      <c r="M89" s="223"/>
    </row>
    <row r="90" spans="1:13" ht="15" customHeight="1" x14ac:dyDescent="0.2">
      <c r="A90" s="423">
        <v>90</v>
      </c>
      <c r="B90" s="232"/>
      <c r="C90" s="232"/>
      <c r="D90" s="232"/>
      <c r="E90" s="232"/>
      <c r="F90" s="232"/>
      <c r="G90" s="466" t="s">
        <v>82</v>
      </c>
      <c r="H90" s="232"/>
      <c r="I90" s="232"/>
      <c r="J90" s="287"/>
      <c r="K90" s="232"/>
      <c r="L90" s="175"/>
      <c r="M90" s="223"/>
    </row>
    <row r="91" spans="1:13" ht="15" customHeight="1" x14ac:dyDescent="0.2">
      <c r="A91" s="423">
        <v>91</v>
      </c>
      <c r="B91" s="232"/>
      <c r="C91" s="232"/>
      <c r="D91" s="232"/>
      <c r="E91" s="232"/>
      <c r="F91" s="232"/>
      <c r="G91" s="466" t="s">
        <v>82</v>
      </c>
      <c r="H91" s="232"/>
      <c r="I91" s="232"/>
      <c r="J91" s="287"/>
      <c r="K91" s="232"/>
      <c r="L91" s="175"/>
      <c r="M91" s="223"/>
    </row>
    <row r="92" spans="1:13" ht="15" customHeight="1" x14ac:dyDescent="0.2">
      <c r="A92" s="423">
        <v>92</v>
      </c>
      <c r="B92" s="232"/>
      <c r="C92" s="232"/>
      <c r="D92" s="232"/>
      <c r="E92" s="232"/>
      <c r="F92" s="232"/>
      <c r="G92" s="173" t="s">
        <v>511</v>
      </c>
      <c r="H92" s="232"/>
      <c r="I92" s="232"/>
      <c r="J92" s="174"/>
      <c r="K92" s="232"/>
      <c r="L92" s="175"/>
      <c r="M92" s="223"/>
    </row>
    <row r="93" spans="1:13" ht="15" customHeight="1" thickBot="1" x14ac:dyDescent="0.25">
      <c r="A93" s="423">
        <v>93</v>
      </c>
      <c r="B93" s="232"/>
      <c r="C93" s="232"/>
      <c r="D93" s="232"/>
      <c r="E93" s="232"/>
      <c r="F93" s="232"/>
      <c r="G93" s="396" t="s">
        <v>544</v>
      </c>
      <c r="H93" s="232"/>
      <c r="I93" s="232"/>
      <c r="J93" s="287"/>
      <c r="K93" s="232"/>
      <c r="L93" s="175"/>
      <c r="M93" s="223"/>
    </row>
    <row r="94" spans="1:13" ht="15" customHeight="1" thickBot="1" x14ac:dyDescent="0.25">
      <c r="A94" s="423">
        <v>94</v>
      </c>
      <c r="B94" s="232"/>
      <c r="C94" s="232"/>
      <c r="D94" s="232"/>
      <c r="E94" s="232"/>
      <c r="F94" s="140" t="s">
        <v>400</v>
      </c>
      <c r="G94" s="140"/>
      <c r="H94" s="232"/>
      <c r="I94" s="232"/>
      <c r="J94" s="232"/>
      <c r="K94" s="208">
        <f>SUM(J87:J91)+J93</f>
        <v>0</v>
      </c>
      <c r="L94" s="175"/>
      <c r="M94" s="223" t="s">
        <v>452</v>
      </c>
    </row>
    <row r="95" spans="1:13" ht="15" customHeight="1" thickBot="1" x14ac:dyDescent="0.25">
      <c r="A95" s="423">
        <v>95</v>
      </c>
      <c r="B95" s="232"/>
      <c r="C95" s="168"/>
      <c r="D95" s="168" t="s">
        <v>19</v>
      </c>
      <c r="E95" s="232"/>
      <c r="F95" s="168"/>
      <c r="G95" s="232" t="s">
        <v>316</v>
      </c>
      <c r="H95" s="232"/>
      <c r="I95" s="232"/>
      <c r="J95" s="287"/>
      <c r="K95" s="232"/>
      <c r="L95" s="175"/>
      <c r="M95" s="223"/>
    </row>
    <row r="96" spans="1:13" ht="15" customHeight="1" thickBot="1" x14ac:dyDescent="0.25">
      <c r="A96" s="423">
        <v>96</v>
      </c>
      <c r="B96" s="232"/>
      <c r="C96" s="232"/>
      <c r="D96" s="232"/>
      <c r="E96" s="232"/>
      <c r="F96" s="47" t="s">
        <v>317</v>
      </c>
      <c r="G96" s="47"/>
      <c r="H96" s="232"/>
      <c r="I96" s="232"/>
      <c r="J96" s="232"/>
      <c r="K96" s="209">
        <f>K94-J95</f>
        <v>0</v>
      </c>
      <c r="L96" s="175"/>
      <c r="M96" s="223"/>
    </row>
    <row r="97" spans="1:13" ht="15" customHeight="1" x14ac:dyDescent="0.2">
      <c r="A97" s="423">
        <v>97</v>
      </c>
      <c r="B97" s="232"/>
      <c r="C97" s="232"/>
      <c r="D97" s="232"/>
      <c r="E97" s="232"/>
      <c r="F97" s="232"/>
      <c r="G97" s="47"/>
      <c r="H97" s="47"/>
      <c r="I97" s="232"/>
      <c r="J97" s="232"/>
      <c r="K97" s="186"/>
      <c r="L97" s="175"/>
      <c r="M97" s="223"/>
    </row>
    <row r="98" spans="1:13" ht="30" customHeight="1" x14ac:dyDescent="0.3">
      <c r="A98" s="423">
        <v>98</v>
      </c>
      <c r="B98" s="232"/>
      <c r="C98" s="93" t="s">
        <v>364</v>
      </c>
      <c r="D98" s="93"/>
      <c r="E98" s="152"/>
      <c r="F98" s="169"/>
      <c r="G98" s="169"/>
      <c r="H98" s="232"/>
      <c r="I98" s="232"/>
      <c r="J98" s="145"/>
      <c r="K98" s="145"/>
      <c r="L98" s="175"/>
      <c r="M98" s="223"/>
    </row>
    <row r="99" spans="1:13" ht="15" customHeight="1" x14ac:dyDescent="0.2">
      <c r="A99" s="423">
        <v>99</v>
      </c>
      <c r="B99" s="232"/>
      <c r="C99" s="232"/>
      <c r="D99" s="232"/>
      <c r="E99" s="232"/>
      <c r="F99" s="232"/>
      <c r="G99" s="172" t="s">
        <v>347</v>
      </c>
      <c r="H99" s="232"/>
      <c r="I99" s="232"/>
      <c r="J99" s="145" t="s">
        <v>18</v>
      </c>
      <c r="K99" s="145" t="s">
        <v>18</v>
      </c>
      <c r="L99" s="175"/>
      <c r="M99" s="223"/>
    </row>
    <row r="100" spans="1:13" ht="15" customHeight="1" x14ac:dyDescent="0.2">
      <c r="A100" s="423">
        <v>100</v>
      </c>
      <c r="B100" s="232"/>
      <c r="C100" s="232"/>
      <c r="D100" s="232"/>
      <c r="E100" s="232"/>
      <c r="F100" s="232"/>
      <c r="G100" s="466" t="s">
        <v>82</v>
      </c>
      <c r="H100" s="232"/>
      <c r="I100" s="232"/>
      <c r="J100" s="287"/>
      <c r="K100" s="232"/>
      <c r="L100" s="175"/>
      <c r="M100" s="223"/>
    </row>
    <row r="101" spans="1:13" ht="15" customHeight="1" x14ac:dyDescent="0.2">
      <c r="A101" s="423">
        <v>101</v>
      </c>
      <c r="B101" s="232"/>
      <c r="C101" s="232"/>
      <c r="D101" s="232"/>
      <c r="E101" s="232"/>
      <c r="F101" s="232"/>
      <c r="G101" s="466" t="s">
        <v>82</v>
      </c>
      <c r="H101" s="232"/>
      <c r="I101" s="232"/>
      <c r="J101" s="287"/>
      <c r="K101" s="232"/>
      <c r="L101" s="175"/>
      <c r="M101" s="223"/>
    </row>
    <row r="102" spans="1:13" ht="15" customHeight="1" x14ac:dyDescent="0.2">
      <c r="A102" s="423">
        <v>102</v>
      </c>
      <c r="B102" s="232"/>
      <c r="C102" s="232"/>
      <c r="D102" s="232"/>
      <c r="E102" s="232"/>
      <c r="F102" s="232"/>
      <c r="G102" s="466" t="s">
        <v>82</v>
      </c>
      <c r="H102" s="232"/>
      <c r="I102" s="232"/>
      <c r="J102" s="287"/>
      <c r="K102" s="232"/>
      <c r="L102" s="175"/>
      <c r="M102" s="223"/>
    </row>
    <row r="103" spans="1:13" ht="15" customHeight="1" x14ac:dyDescent="0.2">
      <c r="A103" s="423">
        <v>103</v>
      </c>
      <c r="B103" s="232"/>
      <c r="C103" s="232"/>
      <c r="D103" s="232"/>
      <c r="E103" s="232"/>
      <c r="F103" s="232"/>
      <c r="G103" s="466" t="s">
        <v>82</v>
      </c>
      <c r="H103" s="232"/>
      <c r="I103" s="232"/>
      <c r="J103" s="287"/>
      <c r="K103" s="232"/>
      <c r="L103" s="175"/>
      <c r="M103" s="223"/>
    </row>
    <row r="104" spans="1:13" ht="15" customHeight="1" x14ac:dyDescent="0.2">
      <c r="A104" s="423">
        <v>104</v>
      </c>
      <c r="B104" s="232"/>
      <c r="C104" s="232"/>
      <c r="D104" s="232"/>
      <c r="E104" s="232"/>
      <c r="F104" s="232"/>
      <c r="G104" s="466" t="s">
        <v>82</v>
      </c>
      <c r="H104" s="232"/>
      <c r="I104" s="232"/>
      <c r="J104" s="287"/>
      <c r="K104" s="232"/>
      <c r="L104" s="175"/>
      <c r="M104" s="223"/>
    </row>
    <row r="105" spans="1:13" ht="15" customHeight="1" x14ac:dyDescent="0.2">
      <c r="A105" s="423">
        <v>105</v>
      </c>
      <c r="B105" s="232"/>
      <c r="C105" s="232"/>
      <c r="D105" s="232"/>
      <c r="E105" s="232"/>
      <c r="F105" s="232"/>
      <c r="G105" s="173" t="s">
        <v>511</v>
      </c>
      <c r="H105" s="232"/>
      <c r="I105" s="232"/>
      <c r="J105" s="174"/>
      <c r="K105" s="232"/>
      <c r="L105" s="175"/>
      <c r="M105" s="223"/>
    </row>
    <row r="106" spans="1:13" ht="15" customHeight="1" thickBot="1" x14ac:dyDescent="0.25">
      <c r="A106" s="423">
        <v>106</v>
      </c>
      <c r="B106" s="232"/>
      <c r="C106" s="232"/>
      <c r="D106" s="232"/>
      <c r="E106" s="232"/>
      <c r="F106" s="232"/>
      <c r="G106" s="396" t="s">
        <v>543</v>
      </c>
      <c r="H106" s="232"/>
      <c r="I106" s="232"/>
      <c r="J106" s="287"/>
      <c r="K106" s="232"/>
      <c r="L106" s="175"/>
      <c r="M106" s="223"/>
    </row>
    <row r="107" spans="1:13" ht="15" customHeight="1" thickBot="1" x14ac:dyDescent="0.25">
      <c r="A107" s="423">
        <v>107</v>
      </c>
      <c r="B107" s="232"/>
      <c r="C107" s="232"/>
      <c r="D107" s="232"/>
      <c r="E107" s="232"/>
      <c r="F107" s="140" t="s">
        <v>401</v>
      </c>
      <c r="G107" s="140"/>
      <c r="H107" s="232"/>
      <c r="I107" s="232"/>
      <c r="J107" s="232"/>
      <c r="K107" s="208">
        <f>SUM(J100:J104)+J106</f>
        <v>0</v>
      </c>
      <c r="L107" s="175"/>
      <c r="M107" s="223" t="s">
        <v>453</v>
      </c>
    </row>
    <row r="108" spans="1:13" ht="15" customHeight="1" thickBot="1" x14ac:dyDescent="0.25">
      <c r="A108" s="423">
        <v>108</v>
      </c>
      <c r="B108" s="232"/>
      <c r="C108" s="168"/>
      <c r="D108" s="168" t="s">
        <v>19</v>
      </c>
      <c r="E108" s="232"/>
      <c r="F108" s="168"/>
      <c r="G108" s="232" t="s">
        <v>318</v>
      </c>
      <c r="H108" s="232"/>
      <c r="I108" s="232"/>
      <c r="J108" s="287"/>
      <c r="K108" s="232"/>
      <c r="L108" s="175"/>
      <c r="M108" s="223"/>
    </row>
    <row r="109" spans="1:13" ht="15" customHeight="1" thickBot="1" x14ac:dyDescent="0.25">
      <c r="A109" s="423">
        <v>109</v>
      </c>
      <c r="B109" s="232"/>
      <c r="C109" s="232"/>
      <c r="D109" s="232"/>
      <c r="E109" s="232"/>
      <c r="F109" s="47" t="s">
        <v>319</v>
      </c>
      <c r="G109" s="47"/>
      <c r="H109" s="232"/>
      <c r="I109" s="232"/>
      <c r="J109" s="232"/>
      <c r="K109" s="209">
        <f>K107-J108</f>
        <v>0</v>
      </c>
      <c r="L109" s="175"/>
      <c r="M109" s="223"/>
    </row>
    <row r="110" spans="1:13" ht="15" customHeight="1" x14ac:dyDescent="0.2">
      <c r="A110" s="423">
        <v>110</v>
      </c>
      <c r="B110" s="232"/>
      <c r="C110" s="232"/>
      <c r="D110" s="232"/>
      <c r="E110" s="232"/>
      <c r="F110" s="232"/>
      <c r="G110" s="232"/>
      <c r="H110" s="232"/>
      <c r="I110" s="232"/>
      <c r="J110" s="232"/>
      <c r="K110" s="232"/>
      <c r="L110" s="175"/>
      <c r="M110" s="223"/>
    </row>
    <row r="111" spans="1:13" ht="30" customHeight="1" x14ac:dyDescent="0.3">
      <c r="A111" s="423">
        <v>111</v>
      </c>
      <c r="B111" s="232"/>
      <c r="C111" s="93" t="s">
        <v>402</v>
      </c>
      <c r="D111" s="93"/>
      <c r="E111" s="152"/>
      <c r="F111" s="169"/>
      <c r="G111" s="169"/>
      <c r="H111" s="232"/>
      <c r="I111" s="232"/>
      <c r="J111" s="145"/>
      <c r="K111" s="145"/>
      <c r="L111" s="175"/>
      <c r="M111" s="223"/>
    </row>
    <row r="112" spans="1:13" ht="15" customHeight="1" x14ac:dyDescent="0.25">
      <c r="A112" s="423">
        <v>112</v>
      </c>
      <c r="B112" s="232"/>
      <c r="C112" s="232"/>
      <c r="D112" s="232"/>
      <c r="E112" s="137" t="s">
        <v>83</v>
      </c>
      <c r="F112" s="176"/>
      <c r="G112" s="176"/>
      <c r="H112" s="232"/>
      <c r="I112" s="232"/>
      <c r="J112" s="232"/>
      <c r="K112" s="232"/>
      <c r="L112" s="175"/>
      <c r="M112" s="223"/>
    </row>
    <row r="113" spans="1:13" ht="15" customHeight="1" x14ac:dyDescent="0.2">
      <c r="A113" s="423">
        <v>113</v>
      </c>
      <c r="B113" s="232"/>
      <c r="C113" s="232"/>
      <c r="D113" s="232"/>
      <c r="E113" s="232"/>
      <c r="F113" s="232"/>
      <c r="G113" s="172" t="s">
        <v>347</v>
      </c>
      <c r="H113" s="232"/>
      <c r="I113" s="232"/>
      <c r="J113" s="145" t="s">
        <v>18</v>
      </c>
      <c r="K113" s="145" t="s">
        <v>18</v>
      </c>
      <c r="L113" s="175"/>
      <c r="M113" s="223"/>
    </row>
    <row r="114" spans="1:13" ht="15" customHeight="1" x14ac:dyDescent="0.2">
      <c r="A114" s="423">
        <v>114</v>
      </c>
      <c r="B114" s="232"/>
      <c r="C114" s="232"/>
      <c r="D114" s="232"/>
      <c r="E114" s="232"/>
      <c r="F114" s="232"/>
      <c r="G114" s="466" t="s">
        <v>82</v>
      </c>
      <c r="H114" s="232"/>
      <c r="I114" s="232"/>
      <c r="J114" s="287"/>
      <c r="K114" s="232"/>
      <c r="L114" s="175"/>
      <c r="M114" s="223"/>
    </row>
    <row r="115" spans="1:13" ht="15" customHeight="1" x14ac:dyDescent="0.2">
      <c r="A115" s="423">
        <v>115</v>
      </c>
      <c r="B115" s="232"/>
      <c r="C115" s="232"/>
      <c r="D115" s="232"/>
      <c r="E115" s="232"/>
      <c r="F115" s="232"/>
      <c r="G115" s="466" t="s">
        <v>82</v>
      </c>
      <c r="H115" s="232"/>
      <c r="I115" s="232"/>
      <c r="J115" s="287"/>
      <c r="K115" s="232"/>
      <c r="L115" s="175"/>
      <c r="M115" s="223"/>
    </row>
    <row r="116" spans="1:13" ht="15" customHeight="1" x14ac:dyDescent="0.2">
      <c r="A116" s="423">
        <v>116</v>
      </c>
      <c r="B116" s="232"/>
      <c r="C116" s="232"/>
      <c r="D116" s="232"/>
      <c r="E116" s="232"/>
      <c r="F116" s="232"/>
      <c r="G116" s="466" t="s">
        <v>82</v>
      </c>
      <c r="H116" s="232"/>
      <c r="I116" s="232"/>
      <c r="J116" s="287"/>
      <c r="K116" s="232"/>
      <c r="L116" s="175"/>
      <c r="M116" s="223"/>
    </row>
    <row r="117" spans="1:13" ht="15" customHeight="1" x14ac:dyDescent="0.2">
      <c r="A117" s="423">
        <v>117</v>
      </c>
      <c r="B117" s="232"/>
      <c r="C117" s="232"/>
      <c r="D117" s="232"/>
      <c r="E117" s="232"/>
      <c r="F117" s="232"/>
      <c r="G117" s="466" t="s">
        <v>82</v>
      </c>
      <c r="H117" s="232"/>
      <c r="I117" s="232"/>
      <c r="J117" s="287"/>
      <c r="K117" s="232"/>
      <c r="L117" s="175"/>
      <c r="M117" s="223"/>
    </row>
    <row r="118" spans="1:13" ht="15" customHeight="1" x14ac:dyDescent="0.2">
      <c r="A118" s="423">
        <v>118</v>
      </c>
      <c r="B118" s="232"/>
      <c r="C118" s="232"/>
      <c r="D118" s="232"/>
      <c r="E118" s="232"/>
      <c r="F118" s="232"/>
      <c r="G118" s="466" t="s">
        <v>82</v>
      </c>
      <c r="H118" s="232"/>
      <c r="I118" s="232"/>
      <c r="J118" s="287"/>
      <c r="K118" s="232"/>
      <c r="L118" s="175"/>
      <c r="M118" s="223"/>
    </row>
    <row r="119" spans="1:13" ht="15" customHeight="1" x14ac:dyDescent="0.2">
      <c r="A119" s="423">
        <v>119</v>
      </c>
      <c r="B119" s="232"/>
      <c r="C119" s="232"/>
      <c r="D119" s="232"/>
      <c r="E119" s="232"/>
      <c r="F119" s="232"/>
      <c r="G119" s="173" t="s">
        <v>511</v>
      </c>
      <c r="H119" s="232"/>
      <c r="I119" s="232"/>
      <c r="J119" s="174"/>
      <c r="K119" s="232"/>
      <c r="L119" s="175"/>
      <c r="M119" s="223"/>
    </row>
    <row r="120" spans="1:13" ht="15" customHeight="1" thickBot="1" x14ac:dyDescent="0.25">
      <c r="A120" s="423">
        <v>120</v>
      </c>
      <c r="B120" s="232"/>
      <c r="C120" s="232"/>
      <c r="D120" s="232"/>
      <c r="E120" s="232"/>
      <c r="F120" s="232"/>
      <c r="G120" s="396" t="s">
        <v>546</v>
      </c>
      <c r="H120" s="232"/>
      <c r="I120" s="232"/>
      <c r="J120" s="287"/>
      <c r="K120" s="232"/>
      <c r="L120" s="175"/>
      <c r="M120" s="223"/>
    </row>
    <row r="121" spans="1:13" ht="15" customHeight="1" thickBot="1" x14ac:dyDescent="0.25">
      <c r="A121" s="423">
        <v>121</v>
      </c>
      <c r="B121" s="232"/>
      <c r="C121" s="232"/>
      <c r="D121" s="232"/>
      <c r="E121" s="232"/>
      <c r="F121" s="140" t="s">
        <v>83</v>
      </c>
      <c r="G121" s="140"/>
      <c r="H121" s="232"/>
      <c r="I121" s="232"/>
      <c r="J121" s="232"/>
      <c r="K121" s="208">
        <f>SUM(J114:J118)+J120</f>
        <v>0</v>
      </c>
      <c r="L121" s="175"/>
      <c r="M121" s="223"/>
    </row>
    <row r="122" spans="1:13" ht="23.25" customHeight="1" x14ac:dyDescent="0.25">
      <c r="A122" s="423">
        <v>122</v>
      </c>
      <c r="B122" s="232"/>
      <c r="C122" s="232"/>
      <c r="D122" s="232"/>
      <c r="E122" s="137" t="s">
        <v>84</v>
      </c>
      <c r="F122" s="176"/>
      <c r="G122" s="176"/>
      <c r="H122" s="232"/>
      <c r="I122" s="232"/>
      <c r="J122" s="232"/>
      <c r="K122" s="232"/>
      <c r="L122" s="175"/>
      <c r="M122" s="223"/>
    </row>
    <row r="123" spans="1:13" ht="15" customHeight="1" x14ac:dyDescent="0.2">
      <c r="A123" s="423">
        <v>123</v>
      </c>
      <c r="B123" s="232"/>
      <c r="C123" s="232"/>
      <c r="D123" s="232"/>
      <c r="E123" s="232"/>
      <c r="F123" s="232"/>
      <c r="G123" s="172" t="s">
        <v>347</v>
      </c>
      <c r="H123" s="232"/>
      <c r="I123" s="232"/>
      <c r="J123" s="145" t="s">
        <v>18</v>
      </c>
      <c r="K123" s="145" t="s">
        <v>18</v>
      </c>
      <c r="L123" s="175"/>
      <c r="M123" s="223"/>
    </row>
    <row r="124" spans="1:13" ht="15" customHeight="1" x14ac:dyDescent="0.2">
      <c r="A124" s="423">
        <v>124</v>
      </c>
      <c r="B124" s="232"/>
      <c r="C124" s="232"/>
      <c r="D124" s="232"/>
      <c r="E124" s="232"/>
      <c r="F124" s="232"/>
      <c r="G124" s="466" t="s">
        <v>82</v>
      </c>
      <c r="H124" s="232"/>
      <c r="I124" s="232"/>
      <c r="J124" s="287"/>
      <c r="K124" s="232"/>
      <c r="L124" s="175"/>
      <c r="M124" s="223"/>
    </row>
    <row r="125" spans="1:13" ht="15" customHeight="1" x14ac:dyDescent="0.2">
      <c r="A125" s="423">
        <v>125</v>
      </c>
      <c r="B125" s="232"/>
      <c r="C125" s="232"/>
      <c r="D125" s="232"/>
      <c r="E125" s="232"/>
      <c r="F125" s="232"/>
      <c r="G125" s="466" t="s">
        <v>82</v>
      </c>
      <c r="H125" s="232"/>
      <c r="I125" s="232"/>
      <c r="J125" s="287"/>
      <c r="K125" s="232"/>
      <c r="L125" s="175"/>
      <c r="M125" s="223"/>
    </row>
    <row r="126" spans="1:13" ht="15" customHeight="1" x14ac:dyDescent="0.2">
      <c r="A126" s="423">
        <v>126</v>
      </c>
      <c r="B126" s="232"/>
      <c r="C126" s="232"/>
      <c r="D126" s="232"/>
      <c r="E126" s="232"/>
      <c r="F126" s="232"/>
      <c r="G126" s="466" t="s">
        <v>82</v>
      </c>
      <c r="H126" s="232"/>
      <c r="I126" s="232"/>
      <c r="J126" s="287"/>
      <c r="K126" s="232"/>
      <c r="L126" s="175"/>
      <c r="M126" s="223"/>
    </row>
    <row r="127" spans="1:13" ht="15" customHeight="1" x14ac:dyDescent="0.2">
      <c r="A127" s="423">
        <v>127</v>
      </c>
      <c r="B127" s="232"/>
      <c r="C127" s="232"/>
      <c r="D127" s="232"/>
      <c r="E127" s="232"/>
      <c r="F127" s="232"/>
      <c r="G127" s="466" t="s">
        <v>82</v>
      </c>
      <c r="H127" s="232"/>
      <c r="I127" s="232"/>
      <c r="J127" s="287"/>
      <c r="K127" s="232"/>
      <c r="L127" s="175"/>
      <c r="M127" s="223"/>
    </row>
    <row r="128" spans="1:13" ht="15" customHeight="1" x14ac:dyDescent="0.2">
      <c r="A128" s="423">
        <v>128</v>
      </c>
      <c r="B128" s="232"/>
      <c r="C128" s="232"/>
      <c r="D128" s="232"/>
      <c r="E128" s="232"/>
      <c r="F128" s="232"/>
      <c r="G128" s="466" t="s">
        <v>82</v>
      </c>
      <c r="H128" s="232"/>
      <c r="I128" s="232"/>
      <c r="J128" s="287"/>
      <c r="K128" s="232"/>
      <c r="L128" s="175"/>
      <c r="M128" s="223"/>
    </row>
    <row r="129" spans="1:13" ht="15" customHeight="1" x14ac:dyDescent="0.2">
      <c r="A129" s="423">
        <v>129</v>
      </c>
      <c r="B129" s="232"/>
      <c r="C129" s="232"/>
      <c r="D129" s="232"/>
      <c r="E129" s="232"/>
      <c r="F129" s="232"/>
      <c r="G129" s="173" t="s">
        <v>511</v>
      </c>
      <c r="H129" s="232"/>
      <c r="I129" s="232"/>
      <c r="J129" s="174"/>
      <c r="K129" s="232"/>
      <c r="L129" s="175"/>
      <c r="M129" s="223"/>
    </row>
    <row r="130" spans="1:13" ht="15" customHeight="1" thickBot="1" x14ac:dyDescent="0.25">
      <c r="A130" s="423">
        <v>130</v>
      </c>
      <c r="B130" s="232"/>
      <c r="C130" s="232"/>
      <c r="D130" s="232"/>
      <c r="E130" s="232"/>
      <c r="F130" s="232"/>
      <c r="G130" s="396" t="s">
        <v>547</v>
      </c>
      <c r="H130" s="232"/>
      <c r="I130" s="232"/>
      <c r="J130" s="287"/>
      <c r="K130" s="232"/>
      <c r="L130" s="175"/>
      <c r="M130" s="223"/>
    </row>
    <row r="131" spans="1:13" ht="15" customHeight="1" thickBot="1" x14ac:dyDescent="0.25">
      <c r="A131" s="423">
        <v>131</v>
      </c>
      <c r="B131" s="232"/>
      <c r="C131" s="232"/>
      <c r="D131" s="232"/>
      <c r="E131" s="232"/>
      <c r="F131" s="47" t="s">
        <v>84</v>
      </c>
      <c r="G131" s="47"/>
      <c r="H131" s="232"/>
      <c r="I131" s="232"/>
      <c r="J131" s="232"/>
      <c r="K131" s="208">
        <f>SUM(J124:J128)+J130</f>
        <v>0</v>
      </c>
      <c r="L131" s="175"/>
      <c r="M131" s="223"/>
    </row>
    <row r="132" spans="1:13" ht="15" customHeight="1" thickBot="1" x14ac:dyDescent="0.25">
      <c r="A132" s="423">
        <v>132</v>
      </c>
      <c r="B132" s="232"/>
      <c r="C132" s="232"/>
      <c r="D132" s="232"/>
      <c r="E132" s="232"/>
      <c r="F132" s="232"/>
      <c r="G132" s="140"/>
      <c r="H132" s="232"/>
      <c r="I132" s="232"/>
      <c r="J132" s="232"/>
      <c r="K132" s="232"/>
      <c r="L132" s="175"/>
      <c r="M132" s="223"/>
    </row>
    <row r="133" spans="1:13" ht="15" customHeight="1" thickBot="1" x14ac:dyDescent="0.25">
      <c r="A133" s="423">
        <v>133</v>
      </c>
      <c r="B133" s="232"/>
      <c r="C133" s="232"/>
      <c r="D133" s="232"/>
      <c r="E133" s="140"/>
      <c r="F133" s="274" t="s">
        <v>599</v>
      </c>
      <c r="G133" s="387"/>
      <c r="H133" s="232"/>
      <c r="I133" s="232"/>
      <c r="J133" s="232"/>
      <c r="K133" s="208">
        <f>K121+K131</f>
        <v>0</v>
      </c>
      <c r="L133" s="175"/>
      <c r="M133" s="223" t="s">
        <v>439</v>
      </c>
    </row>
    <row r="134" spans="1:13" ht="15" customHeight="1" x14ac:dyDescent="0.2">
      <c r="A134" s="11"/>
      <c r="B134" s="15"/>
      <c r="C134" s="15"/>
      <c r="D134" s="15"/>
      <c r="E134" s="15"/>
      <c r="F134" s="15"/>
      <c r="G134" s="15"/>
      <c r="H134" s="15"/>
      <c r="I134" s="15"/>
      <c r="J134" s="15"/>
      <c r="K134" s="15"/>
      <c r="L134" s="16"/>
      <c r="M134" s="223"/>
    </row>
  </sheetData>
  <sheetProtection sheet="1" objects="1" formatRows="0" insertRows="0"/>
  <customSheetViews>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5" fitToHeight="2" orientation="portrait" r:id="rId1"/>
    </customSheetView>
    <customSheetView guid="{63EE1149-38E3-45FD-A757-4655A3261696}" scale="80" showPageBreaks="1" showGridLines="0" fitToPage="1" printArea="1">
      <selection activeCell="G24" sqref="G24"/>
      <pageMargins left="0.70866141732283472" right="0.70866141732283472" top="0.74803149606299213" bottom="0.74803149606299213" header="0.31496062992125984" footer="0.31496062992125984"/>
      <pageSetup paperSize="9" scale="55" fitToHeight="2" orientation="portrait" r:id="rId2"/>
    </customSheetView>
  </customSheetViews>
  <mergeCells count="3">
    <mergeCell ref="I2:K2"/>
    <mergeCell ref="I3:K3"/>
    <mergeCell ref="A5:L5"/>
  </mergeCells>
  <dataValidations disablePrompts="1" count="4">
    <dataValidation type="custom" allowBlank="1" showInputMessage="1" showErrorMessage="1" error="Decimal values larger than or equal to 0 and text &quot;N/A&quot; are accepted" prompt="Please enter a number larger than or equal to 0. _x000a_Enter &quot;N/A&quot; if this does not apply." sqref="K27">
      <formula1>OR(AND(ISNUMBER(K27),K27&gt;=0),AND(ISTEXT(K27),K27="N/A"))</formula1>
    </dataValidation>
    <dataValidation allowBlank="1" sqref="J30:J34 J38 J43:K47"/>
    <dataValidation allowBlank="1" error="Decimal values larger than or equal to 0 and text &quot;N/A&quot; are accepted" sqref="J49:K55 J57:K57 J63:J67 J69 J71 J75:J79 J81 J83 J87:J91 J93 J95 J100:J104 J106 J108 J114:J118 J120 J124:J128 J130"/>
    <dataValidation allowBlank="1" showInputMessage="1" showErrorMessage="1" prompt="Please enter text" sqref="G100:G104 G30:G34 G63:G67 G75:G79 G87:G91 G124:G128 G114:G118"/>
  </dataValidations>
  <pageMargins left="0.70866141732283472" right="0.70866141732283472" top="0.74803149606299213" bottom="0.74803149606299213" header="0.31496062992125984" footer="0.31496062992125984"/>
  <pageSetup paperSize="9" scale="64" fitToHeight="3" orientation="portrait" r:id="rId3"/>
  <headerFooter>
    <oddHeader>&amp;CCommerce Commission Information Disclosure Template</oddHeader>
    <oddFooter>&amp;L&amp;F&amp;C&amp;P&amp;R&amp;A</oddFooter>
  </headerFooter>
  <rowBreaks count="2" manualBreakCount="2">
    <brk id="39" max="11" man="1"/>
    <brk id="84"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749992370372631"/>
    <pageSetUpPr fitToPage="1"/>
  </sheetPr>
  <dimension ref="A1:U23"/>
  <sheetViews>
    <sheetView showGridLines="0" view="pageBreakPreview" zoomScaleNormal="100" zoomScaleSheetLayoutView="100" workbookViewId="0"/>
  </sheetViews>
  <sheetFormatPr defaultRowHeight="12.75" x14ac:dyDescent="0.2"/>
  <cols>
    <col min="1" max="1" width="3.7109375" customWidth="1"/>
    <col min="2" max="2" width="3.140625" customWidth="1"/>
    <col min="3" max="3" width="6.140625" customWidth="1"/>
    <col min="4" max="5" width="2.28515625" customWidth="1"/>
    <col min="6" max="6" width="62.42578125" customWidth="1"/>
    <col min="7" max="15" width="2.5703125" style="227" customWidth="1"/>
    <col min="16" max="16" width="3.28515625" customWidth="1"/>
    <col min="17" max="19" width="16.140625" customWidth="1"/>
    <col min="20" max="20" width="2.7109375" customWidth="1"/>
    <col min="21" max="21" width="13.28515625" bestFit="1" customWidth="1"/>
  </cols>
  <sheetData>
    <row r="1" spans="1:21" x14ac:dyDescent="0.2">
      <c r="A1" s="1"/>
      <c r="B1" s="2"/>
      <c r="C1" s="2"/>
      <c r="D1" s="2"/>
      <c r="E1" s="2"/>
      <c r="F1" s="2"/>
      <c r="G1" s="2"/>
      <c r="H1" s="2"/>
      <c r="I1" s="2"/>
      <c r="J1" s="2"/>
      <c r="K1" s="2"/>
      <c r="L1" s="2"/>
      <c r="M1" s="2"/>
      <c r="N1" s="2"/>
      <c r="O1" s="2"/>
      <c r="P1" s="2"/>
      <c r="Q1" s="2"/>
      <c r="R1" s="2"/>
      <c r="S1" s="2"/>
      <c r="T1" s="3"/>
      <c r="U1" s="223"/>
    </row>
    <row r="2" spans="1:21" ht="18" customHeight="1" x14ac:dyDescent="0.3">
      <c r="A2" s="4"/>
      <c r="B2" s="5"/>
      <c r="C2" s="5"/>
      <c r="D2" s="5"/>
      <c r="E2" s="5"/>
      <c r="F2" s="5"/>
      <c r="G2" s="5"/>
      <c r="H2" s="5"/>
      <c r="I2" s="5"/>
      <c r="J2" s="5"/>
      <c r="K2" s="5"/>
      <c r="L2" s="5"/>
      <c r="M2" s="5"/>
      <c r="N2" s="5"/>
      <c r="O2" s="5"/>
      <c r="P2" s="66" t="s">
        <v>31</v>
      </c>
      <c r="Q2" s="651" t="str">
        <f>IF(NOT(ISBLANK(CoverSheet!$C$8)),CoverSheet!$C$8,"")</f>
        <v/>
      </c>
      <c r="R2" s="651"/>
      <c r="S2" s="651"/>
      <c r="T2" s="7"/>
      <c r="U2" s="223"/>
    </row>
    <row r="3" spans="1:21" ht="18" customHeight="1" x14ac:dyDescent="0.25">
      <c r="A3" s="4"/>
      <c r="B3" s="5"/>
      <c r="C3" s="5"/>
      <c r="D3" s="5"/>
      <c r="E3" s="5"/>
      <c r="F3" s="5"/>
      <c r="G3" s="5"/>
      <c r="H3" s="5"/>
      <c r="I3" s="5"/>
      <c r="J3" s="5"/>
      <c r="K3" s="5"/>
      <c r="L3" s="5"/>
      <c r="M3" s="5"/>
      <c r="N3" s="5"/>
      <c r="O3" s="5"/>
      <c r="P3" s="66" t="s">
        <v>298</v>
      </c>
      <c r="Q3" s="652" t="str">
        <f>IF(ISNUMBER(CoverSheet!$C$12),CoverSheet!$C$12,"")</f>
        <v/>
      </c>
      <c r="R3" s="652"/>
      <c r="S3" s="652"/>
      <c r="T3" s="7"/>
      <c r="U3" s="223"/>
    </row>
    <row r="4" spans="1:21" ht="21" customHeight="1" x14ac:dyDescent="0.35">
      <c r="A4" s="135" t="s">
        <v>355</v>
      </c>
      <c r="B4" s="5"/>
      <c r="C4" s="5"/>
      <c r="D4" s="5"/>
      <c r="E4" s="5"/>
      <c r="F4" s="5"/>
      <c r="G4" s="5"/>
      <c r="H4" s="5"/>
      <c r="I4" s="5"/>
      <c r="J4" s="5"/>
      <c r="K4" s="5"/>
      <c r="L4" s="5"/>
      <c r="M4" s="5"/>
      <c r="N4" s="5"/>
      <c r="O4" s="5"/>
      <c r="P4" s="5"/>
      <c r="Q4" s="5"/>
      <c r="R4" s="5"/>
      <c r="S4" s="5"/>
      <c r="T4" s="7"/>
      <c r="U4" s="223"/>
    </row>
    <row r="5" spans="1:21" ht="61.5" customHeight="1" x14ac:dyDescent="0.2">
      <c r="A5" s="649" t="s">
        <v>666</v>
      </c>
      <c r="B5" s="650"/>
      <c r="C5" s="650"/>
      <c r="D5" s="650"/>
      <c r="E5" s="650"/>
      <c r="F5" s="650"/>
      <c r="G5" s="650"/>
      <c r="H5" s="650"/>
      <c r="I5" s="650"/>
      <c r="J5" s="650"/>
      <c r="K5" s="650"/>
      <c r="L5" s="650"/>
      <c r="M5" s="650"/>
      <c r="N5" s="650"/>
      <c r="O5" s="650"/>
      <c r="P5" s="650"/>
      <c r="Q5" s="650"/>
      <c r="R5" s="650"/>
      <c r="S5" s="650"/>
      <c r="T5" s="33"/>
      <c r="U5" s="223"/>
    </row>
    <row r="6" spans="1:21" x14ac:dyDescent="0.2">
      <c r="A6" s="196" t="s">
        <v>477</v>
      </c>
      <c r="B6" s="202"/>
      <c r="C6" s="202"/>
      <c r="D6" s="5"/>
      <c r="E6" s="5"/>
      <c r="F6" s="5"/>
      <c r="G6" s="5"/>
      <c r="H6" s="5"/>
      <c r="I6" s="5"/>
      <c r="J6" s="5"/>
      <c r="K6" s="5"/>
      <c r="L6" s="5"/>
      <c r="M6" s="5"/>
      <c r="N6" s="5"/>
      <c r="O6" s="5"/>
      <c r="P6" s="5"/>
      <c r="Q6" s="5"/>
      <c r="R6" s="5"/>
      <c r="S6" s="5"/>
      <c r="T6" s="7"/>
      <c r="U6" s="223"/>
    </row>
    <row r="7" spans="1:21" ht="30" customHeight="1" x14ac:dyDescent="0.3">
      <c r="A7" s="10">
        <v>7</v>
      </c>
      <c r="B7" s="8"/>
      <c r="C7" s="48" t="s">
        <v>356</v>
      </c>
      <c r="D7" s="8"/>
      <c r="E7" s="8"/>
      <c r="F7" s="8"/>
      <c r="G7" s="8"/>
      <c r="H7" s="8"/>
      <c r="I7" s="8"/>
      <c r="J7" s="8"/>
      <c r="K7" s="8"/>
      <c r="L7" s="8"/>
      <c r="M7" s="8"/>
      <c r="N7" s="8"/>
      <c r="O7" s="8"/>
      <c r="P7" s="8"/>
      <c r="Q7" s="8"/>
      <c r="R7" s="346" t="s">
        <v>18</v>
      </c>
      <c r="S7" s="346" t="s">
        <v>18</v>
      </c>
      <c r="T7" s="9"/>
      <c r="U7" s="223"/>
    </row>
    <row r="8" spans="1:21" ht="15" customHeight="1" x14ac:dyDescent="0.2">
      <c r="A8" s="10">
        <v>8</v>
      </c>
      <c r="B8" s="8"/>
      <c r="C8" s="8"/>
      <c r="D8" s="12"/>
      <c r="E8" s="12"/>
      <c r="F8" s="8" t="s">
        <v>85</v>
      </c>
      <c r="G8" s="8"/>
      <c r="H8" s="8"/>
      <c r="I8" s="8"/>
      <c r="J8" s="8"/>
      <c r="K8" s="8"/>
      <c r="L8" s="8"/>
      <c r="M8" s="8"/>
      <c r="N8" s="8"/>
      <c r="O8" s="8"/>
      <c r="P8" s="8"/>
      <c r="Q8" s="8"/>
      <c r="R8" s="290"/>
      <c r="S8" s="8"/>
      <c r="T8" s="9"/>
      <c r="U8" s="223" t="s">
        <v>467</v>
      </c>
    </row>
    <row r="9" spans="1:21" ht="15" customHeight="1" x14ac:dyDescent="0.2">
      <c r="A9" s="10">
        <v>9</v>
      </c>
      <c r="B9" s="8"/>
      <c r="C9" s="8"/>
      <c r="D9" s="12"/>
      <c r="E9" s="12"/>
      <c r="F9" s="8" t="s">
        <v>86</v>
      </c>
      <c r="G9" s="8"/>
      <c r="H9" s="8"/>
      <c r="I9" s="8"/>
      <c r="J9" s="8"/>
      <c r="K9" s="8"/>
      <c r="L9" s="8"/>
      <c r="M9" s="8"/>
      <c r="N9" s="8"/>
      <c r="O9" s="8"/>
      <c r="P9" s="8"/>
      <c r="Q9" s="8"/>
      <c r="R9" s="290"/>
      <c r="S9" s="8"/>
      <c r="T9" s="9"/>
      <c r="U9" s="223" t="s">
        <v>467</v>
      </c>
    </row>
    <row r="10" spans="1:21" ht="15" customHeight="1" x14ac:dyDescent="0.2">
      <c r="A10" s="10">
        <v>10</v>
      </c>
      <c r="B10" s="8"/>
      <c r="C10" s="8"/>
      <c r="D10" s="12"/>
      <c r="E10" s="12"/>
      <c r="F10" s="8" t="s">
        <v>22</v>
      </c>
      <c r="G10" s="8"/>
      <c r="H10" s="8"/>
      <c r="I10" s="8"/>
      <c r="J10" s="8"/>
      <c r="K10" s="8"/>
      <c r="L10" s="8"/>
      <c r="M10" s="8"/>
      <c r="N10" s="8"/>
      <c r="O10" s="8"/>
      <c r="P10" s="8"/>
      <c r="Q10" s="8"/>
      <c r="R10" s="290"/>
      <c r="S10" s="8"/>
      <c r="T10" s="9"/>
      <c r="U10" s="223" t="s">
        <v>467</v>
      </c>
    </row>
    <row r="11" spans="1:21" ht="15" customHeight="1" x14ac:dyDescent="0.2">
      <c r="A11" s="10">
        <v>11</v>
      </c>
      <c r="B11" s="8"/>
      <c r="C11" s="8"/>
      <c r="D11" s="12"/>
      <c r="E11" s="12"/>
      <c r="F11" s="8" t="s">
        <v>90</v>
      </c>
      <c r="G11" s="8"/>
      <c r="H11" s="8"/>
      <c r="I11" s="8"/>
      <c r="J11" s="8"/>
      <c r="K11" s="8"/>
      <c r="L11" s="8"/>
      <c r="M11" s="8"/>
      <c r="N11" s="8"/>
      <c r="O11" s="8"/>
      <c r="P11" s="8"/>
      <c r="Q11" s="8"/>
      <c r="R11" s="290"/>
      <c r="S11" s="8"/>
      <c r="T11" s="9"/>
      <c r="U11" s="223" t="s">
        <v>467</v>
      </c>
    </row>
    <row r="12" spans="1:21" ht="15" customHeight="1" x14ac:dyDescent="0.2">
      <c r="A12" s="10">
        <v>12</v>
      </c>
      <c r="B12" s="8"/>
      <c r="C12" s="8"/>
      <c r="D12" s="12"/>
      <c r="E12" s="12"/>
      <c r="F12" s="232" t="s">
        <v>420</v>
      </c>
      <c r="G12" s="232"/>
      <c r="H12" s="232"/>
      <c r="I12" s="232"/>
      <c r="J12" s="232"/>
      <c r="K12" s="232"/>
      <c r="L12" s="232"/>
      <c r="M12" s="232"/>
      <c r="N12" s="232"/>
      <c r="O12" s="232"/>
      <c r="P12" s="8"/>
      <c r="Q12" s="8"/>
      <c r="R12" s="290"/>
      <c r="S12" s="8"/>
      <c r="T12" s="9"/>
      <c r="U12" s="223" t="s">
        <v>467</v>
      </c>
    </row>
    <row r="13" spans="1:21" ht="15" customHeight="1" x14ac:dyDescent="0.2">
      <c r="A13" s="80">
        <v>13</v>
      </c>
      <c r="B13" s="92"/>
      <c r="C13" s="118"/>
      <c r="D13" s="59"/>
      <c r="E13" s="187" t="s">
        <v>330</v>
      </c>
      <c r="F13" s="111"/>
      <c r="G13" s="111"/>
      <c r="H13" s="111"/>
      <c r="I13" s="111"/>
      <c r="J13" s="111"/>
      <c r="K13" s="111"/>
      <c r="L13" s="111"/>
      <c r="M13" s="111"/>
      <c r="N13" s="111"/>
      <c r="O13" s="111"/>
      <c r="P13" s="119"/>
      <c r="Q13" s="119"/>
      <c r="R13" s="119"/>
      <c r="S13" s="213">
        <f>SUM(R8:R12)</f>
        <v>0</v>
      </c>
      <c r="T13" s="120"/>
      <c r="U13" s="223"/>
    </row>
    <row r="14" spans="1:21" ht="15" customHeight="1" x14ac:dyDescent="0.2">
      <c r="A14" s="10">
        <v>14</v>
      </c>
      <c r="B14" s="8"/>
      <c r="C14" s="8"/>
      <c r="D14" s="12"/>
      <c r="E14" s="12"/>
      <c r="F14" s="8" t="s">
        <v>87</v>
      </c>
      <c r="G14" s="8"/>
      <c r="H14" s="8"/>
      <c r="I14" s="8"/>
      <c r="J14" s="8"/>
      <c r="K14" s="8"/>
      <c r="L14" s="8"/>
      <c r="M14" s="8"/>
      <c r="N14" s="8"/>
      <c r="O14" s="8"/>
      <c r="P14" s="8"/>
      <c r="Q14" s="8"/>
      <c r="R14" s="290"/>
      <c r="S14" s="8"/>
      <c r="T14" s="9"/>
      <c r="U14" s="223" t="s">
        <v>467</v>
      </c>
    </row>
    <row r="15" spans="1:21" ht="15" customHeight="1" x14ac:dyDescent="0.2">
      <c r="A15" s="10">
        <v>15</v>
      </c>
      <c r="B15" s="8"/>
      <c r="C15" s="8"/>
      <c r="D15" s="12"/>
      <c r="E15" s="12"/>
      <c r="F15" s="8" t="s">
        <v>88</v>
      </c>
      <c r="G15" s="8"/>
      <c r="H15" s="8"/>
      <c r="I15" s="8"/>
      <c r="J15" s="8"/>
      <c r="K15" s="8"/>
      <c r="L15" s="8"/>
      <c r="M15" s="8"/>
      <c r="N15" s="8"/>
      <c r="O15" s="8"/>
      <c r="P15" s="8"/>
      <c r="Q15" s="8"/>
      <c r="R15" s="290"/>
      <c r="S15" s="8"/>
      <c r="T15" s="9"/>
      <c r="U15" s="223" t="s">
        <v>467</v>
      </c>
    </row>
    <row r="16" spans="1:21" ht="15" customHeight="1" x14ac:dyDescent="0.2">
      <c r="A16" s="10">
        <v>16</v>
      </c>
      <c r="B16" s="8"/>
      <c r="C16" s="8"/>
      <c r="D16" s="12"/>
      <c r="E16" s="12"/>
      <c r="F16" s="8" t="s">
        <v>89</v>
      </c>
      <c r="G16" s="8"/>
      <c r="H16" s="8"/>
      <c r="I16" s="8"/>
      <c r="J16" s="8"/>
      <c r="K16" s="8"/>
      <c r="L16" s="8"/>
      <c r="M16" s="8"/>
      <c r="N16" s="8"/>
      <c r="O16" s="8"/>
      <c r="P16" s="8"/>
      <c r="Q16" s="8"/>
      <c r="R16" s="290"/>
      <c r="S16" s="8"/>
      <c r="T16" s="9"/>
      <c r="U16" s="223" t="s">
        <v>467</v>
      </c>
    </row>
    <row r="17" spans="1:21" ht="15" customHeight="1" x14ac:dyDescent="0.2">
      <c r="A17" s="80">
        <v>17</v>
      </c>
      <c r="B17" s="92"/>
      <c r="C17" s="118"/>
      <c r="D17" s="59"/>
      <c r="E17" s="187" t="s">
        <v>331</v>
      </c>
      <c r="F17" s="111"/>
      <c r="G17" s="111"/>
      <c r="H17" s="111"/>
      <c r="I17" s="111"/>
      <c r="J17" s="111"/>
      <c r="K17" s="111"/>
      <c r="L17" s="111"/>
      <c r="M17" s="111"/>
      <c r="N17" s="111"/>
      <c r="O17" s="111"/>
      <c r="P17" s="119"/>
      <c r="Q17" s="119"/>
      <c r="R17" s="119"/>
      <c r="S17" s="213">
        <f>SUM(R14:R16)</f>
        <v>0</v>
      </c>
      <c r="T17" s="120"/>
      <c r="U17" s="223"/>
    </row>
    <row r="18" spans="1:21" ht="15" customHeight="1" thickBot="1" x14ac:dyDescent="0.25">
      <c r="A18" s="80">
        <v>18</v>
      </c>
      <c r="B18" s="92"/>
      <c r="C18" s="121"/>
      <c r="D18" s="122"/>
      <c r="E18" s="119"/>
      <c r="F18" s="122"/>
      <c r="G18" s="122"/>
      <c r="H18" s="122"/>
      <c r="I18" s="122"/>
      <c r="J18" s="122"/>
      <c r="K18" s="122"/>
      <c r="L18" s="122"/>
      <c r="M18" s="122"/>
      <c r="N18" s="122"/>
      <c r="O18" s="122"/>
      <c r="P18" s="122"/>
      <c r="Q18" s="122"/>
      <c r="R18" s="122"/>
      <c r="S18" s="122"/>
      <c r="T18" s="120"/>
      <c r="U18" s="223"/>
    </row>
    <row r="19" spans="1:21" ht="15" customHeight="1" thickBot="1" x14ac:dyDescent="0.25">
      <c r="A19" s="10">
        <v>19</v>
      </c>
      <c r="B19" s="8"/>
      <c r="C19" s="8"/>
      <c r="D19" s="40"/>
      <c r="E19" s="40" t="s">
        <v>53</v>
      </c>
      <c r="F19" s="40"/>
      <c r="G19" s="40"/>
      <c r="H19" s="40"/>
      <c r="I19" s="40"/>
      <c r="J19" s="40"/>
      <c r="K19" s="40"/>
      <c r="L19" s="40"/>
      <c r="M19" s="40"/>
      <c r="N19" s="40"/>
      <c r="O19" s="40"/>
      <c r="P19" s="8"/>
      <c r="Q19" s="8"/>
      <c r="R19" s="8"/>
      <c r="S19" s="209">
        <f>S13+S17</f>
        <v>0</v>
      </c>
      <c r="T19" s="9"/>
      <c r="U19" s="223"/>
    </row>
    <row r="20" spans="1:21" ht="30" customHeight="1" x14ac:dyDescent="0.3">
      <c r="A20" s="10">
        <v>20</v>
      </c>
      <c r="B20" s="8"/>
      <c r="C20" s="123" t="s">
        <v>357</v>
      </c>
      <c r="D20" s="8"/>
      <c r="E20" s="8"/>
      <c r="F20" s="8"/>
      <c r="G20" s="8"/>
      <c r="H20" s="8"/>
      <c r="I20" s="8"/>
      <c r="J20" s="8"/>
      <c r="K20" s="8"/>
      <c r="L20" s="8"/>
      <c r="M20" s="8"/>
      <c r="N20" s="8"/>
      <c r="O20" s="8"/>
      <c r="P20" s="8"/>
      <c r="Q20" s="8"/>
      <c r="R20" s="8"/>
      <c r="S20" s="8"/>
      <c r="T20" s="9"/>
      <c r="U20" s="223"/>
    </row>
    <row r="21" spans="1:21" ht="15" customHeight="1" x14ac:dyDescent="0.2">
      <c r="A21" s="10">
        <v>21</v>
      </c>
      <c r="B21" s="8"/>
      <c r="C21" s="8"/>
      <c r="D21" s="12"/>
      <c r="E21" s="12"/>
      <c r="F21" s="8" t="s">
        <v>183</v>
      </c>
      <c r="G21" s="8"/>
      <c r="H21" s="8"/>
      <c r="I21" s="8"/>
      <c r="J21" s="8"/>
      <c r="K21" s="8"/>
      <c r="L21" s="8"/>
      <c r="M21" s="8"/>
      <c r="N21" s="8"/>
      <c r="O21" s="8"/>
      <c r="P21" s="8"/>
      <c r="Q21" s="8"/>
      <c r="R21" s="8"/>
      <c r="S21" s="290"/>
      <c r="T21" s="9"/>
      <c r="U21" s="223" t="s">
        <v>467</v>
      </c>
    </row>
    <row r="22" spans="1:21" ht="15" customHeight="1" x14ac:dyDescent="0.2">
      <c r="A22" s="10">
        <v>22</v>
      </c>
      <c r="B22" s="8"/>
      <c r="C22" s="8"/>
      <c r="D22" s="12"/>
      <c r="E22" s="12"/>
      <c r="F22" s="8" t="s">
        <v>182</v>
      </c>
      <c r="G22" s="8"/>
      <c r="H22" s="8"/>
      <c r="I22" s="8"/>
      <c r="J22" s="8"/>
      <c r="K22" s="8"/>
      <c r="L22" s="8"/>
      <c r="M22" s="8"/>
      <c r="N22" s="8"/>
      <c r="O22" s="8"/>
      <c r="P22" s="8"/>
      <c r="Q22" s="8"/>
      <c r="R22" s="8"/>
      <c r="S22" s="290"/>
      <c r="T22" s="9"/>
      <c r="U22" s="223" t="s">
        <v>467</v>
      </c>
    </row>
    <row r="23" spans="1:21" ht="15" customHeight="1" x14ac:dyDescent="0.2">
      <c r="A23" s="11"/>
      <c r="B23" s="15"/>
      <c r="C23" s="15"/>
      <c r="D23" s="15"/>
      <c r="E23" s="15"/>
      <c r="F23" s="15"/>
      <c r="G23" s="15"/>
      <c r="H23" s="15"/>
      <c r="I23" s="15"/>
      <c r="J23" s="15"/>
      <c r="K23" s="15"/>
      <c r="L23" s="15"/>
      <c r="M23" s="15"/>
      <c r="N23" s="15"/>
      <c r="O23" s="15"/>
      <c r="P23" s="15"/>
      <c r="Q23" s="15"/>
      <c r="R23" s="15"/>
      <c r="S23" s="15"/>
      <c r="T23" s="16"/>
      <c r="U23" s="223"/>
    </row>
  </sheetData>
  <sheetProtection sheet="1" objects="1" formatRows="0" insertRows="0"/>
  <customSheetViews>
    <customSheetView guid="{050FE390-FCBA-423A-A57A-07214A914FBA}" scale="80" showPageBreaks="1" showGridLines="0" fitToPage="1" printArea="1" topLeftCell="A3">
      <selection activeCell="E14" sqref="E14"/>
      <colBreaks count="1" manualBreakCount="1">
        <brk id="12" max="1048575" man="1"/>
      </colBreaks>
      <pageMargins left="0.70866141732283472" right="0.70866141732283472" top="0.74803149606299213" bottom="0.74803149606299213" header="0.31496062992125984" footer="0.31496062992125984"/>
      <pageSetup paperSize="9" scale="62" orientation="portrait" r:id="rId1"/>
    </customSheetView>
    <customSheetView guid="{63EE1149-38E3-45FD-A757-4655A3261696}" scale="80" showPageBreaks="1" showGridLines="0" fitToPage="1" printArea="1">
      <selection activeCell="K16" sqref="K16"/>
      <colBreaks count="1" manualBreakCount="1">
        <brk id="12" max="1048575" man="1"/>
      </colBreaks>
      <pageMargins left="0.70866141732283472" right="0.70866141732283472" top="0.74803149606299213" bottom="0.74803149606299213" header="0.31496062992125984" footer="0.31496062992125984"/>
      <pageSetup paperSize="9" scale="62" orientation="portrait" r:id="rId2"/>
    </customSheetView>
  </customSheetViews>
  <mergeCells count="3">
    <mergeCell ref="A5:S5"/>
    <mergeCell ref="Q2:S2"/>
    <mergeCell ref="Q3:S3"/>
  </mergeCells>
  <dataValidations count="1">
    <dataValidation type="custom" allowBlank="1" showInputMessage="1" showErrorMessage="1" error="Decimal values larger than or equal to 0 and text &quot;N/A&quot; are accepted" prompt="Please enter a number larger than or equal to 0. _x000a_Enter &quot;N/A&quot; if this does not apply." sqref="S21:S22">
      <formula1>OR(AND(ISNUMBER(S21),S21&gt;=0),AND(ISTEXT(S21),S21="N/A"))</formula1>
    </dataValidation>
  </dataValidations>
  <pageMargins left="0.70866141732283472" right="0.70866141732283472" top="0.74803149606299213" bottom="0.74803149606299213" header="0.31496062992125984" footer="0.31496062992125984"/>
  <pageSetup paperSize="9" scale="93" orientation="landscape" r:id="rId3"/>
  <headerFooter>
    <oddHeader>&amp;CCommerce Commission Information Disclosure Template</oddHeader>
    <oddFooter>&amp;L&amp;F&amp;C&amp;P&amp;R&amp;A</oddFooter>
  </headerFooter>
  <colBreaks count="1" manualBreakCount="1">
    <brk id="2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3870"/>
    <pageSetUpPr fitToPage="1"/>
  </sheetPr>
  <dimension ref="A1:L45"/>
  <sheetViews>
    <sheetView showGridLines="0" view="pageBreakPreview" topLeftCell="A13" zoomScaleNormal="100" zoomScaleSheetLayoutView="100" workbookViewId="0"/>
  </sheetViews>
  <sheetFormatPr defaultRowHeight="12.75" x14ac:dyDescent="0.2"/>
  <cols>
    <col min="1" max="3" width="3.7109375" customWidth="1"/>
    <col min="4" max="4" width="2.42578125" customWidth="1"/>
    <col min="5" max="5" width="4.28515625" customWidth="1"/>
    <col min="6" max="6" width="60.7109375" customWidth="1"/>
    <col min="7" max="7" width="5.42578125" customWidth="1"/>
    <col min="8" max="10" width="15.7109375" customWidth="1"/>
    <col min="11" max="11" width="2.7109375" customWidth="1"/>
    <col min="12" max="12" width="11.85546875" customWidth="1"/>
  </cols>
  <sheetData>
    <row r="1" spans="1:12" x14ac:dyDescent="0.2">
      <c r="A1" s="1"/>
      <c r="B1" s="2"/>
      <c r="C1" s="2"/>
      <c r="D1" s="2"/>
      <c r="E1" s="2"/>
      <c r="F1" s="2"/>
      <c r="G1" s="2"/>
      <c r="H1" s="2"/>
      <c r="I1" s="2"/>
      <c r="J1" s="2"/>
      <c r="K1" s="3"/>
      <c r="L1" s="223"/>
    </row>
    <row r="2" spans="1:12" ht="18" customHeight="1" x14ac:dyDescent="0.3">
      <c r="A2" s="4"/>
      <c r="B2" s="5"/>
      <c r="C2" s="5"/>
      <c r="D2" s="5"/>
      <c r="E2" s="5"/>
      <c r="F2" s="5"/>
      <c r="G2" s="64" t="s">
        <v>31</v>
      </c>
      <c r="H2" s="651" t="str">
        <f>IF(NOT(ISBLANK(CoverSheet!$C$8)),CoverSheet!$C$8,"")</f>
        <v/>
      </c>
      <c r="I2" s="651"/>
      <c r="J2" s="651"/>
      <c r="K2" s="7"/>
      <c r="L2" s="223"/>
    </row>
    <row r="3" spans="1:12" ht="18" customHeight="1" x14ac:dyDescent="0.25">
      <c r="A3" s="4"/>
      <c r="B3" s="5"/>
      <c r="C3" s="5"/>
      <c r="D3" s="5"/>
      <c r="E3" s="5"/>
      <c r="F3" s="5"/>
      <c r="G3" s="64" t="s">
        <v>298</v>
      </c>
      <c r="H3" s="652" t="str">
        <f>IF(ISNUMBER(CoverSheet!$C$12),CoverSheet!$C$12,"")</f>
        <v/>
      </c>
      <c r="I3" s="652"/>
      <c r="J3" s="652"/>
      <c r="K3" s="7"/>
      <c r="L3" s="223"/>
    </row>
    <row r="4" spans="1:12" ht="21" customHeight="1" x14ac:dyDescent="0.35">
      <c r="A4" s="135" t="s">
        <v>352</v>
      </c>
      <c r="B4" s="5"/>
      <c r="C4" s="5"/>
      <c r="D4" s="5"/>
      <c r="E4" s="5"/>
      <c r="F4" s="5"/>
      <c r="G4" s="5"/>
      <c r="H4" s="5"/>
      <c r="I4" s="5"/>
      <c r="J4" s="5"/>
      <c r="K4" s="7"/>
      <c r="L4" s="223"/>
    </row>
    <row r="5" spans="1:12" ht="32.25" customHeight="1" x14ac:dyDescent="0.2">
      <c r="A5" s="668" t="s">
        <v>291</v>
      </c>
      <c r="B5" s="669"/>
      <c r="C5" s="669"/>
      <c r="D5" s="669"/>
      <c r="E5" s="669"/>
      <c r="F5" s="669"/>
      <c r="G5" s="669"/>
      <c r="H5" s="669"/>
      <c r="I5" s="669"/>
      <c r="J5" s="5"/>
      <c r="K5" s="7"/>
      <c r="L5" s="223"/>
    </row>
    <row r="6" spans="1:12" ht="60" customHeight="1" x14ac:dyDescent="0.2">
      <c r="A6" s="668" t="s">
        <v>418</v>
      </c>
      <c r="B6" s="669"/>
      <c r="C6" s="669"/>
      <c r="D6" s="669"/>
      <c r="E6" s="669"/>
      <c r="F6" s="669"/>
      <c r="G6" s="669"/>
      <c r="H6" s="669"/>
      <c r="I6" s="669"/>
      <c r="J6" s="5"/>
      <c r="K6" s="7"/>
      <c r="L6" s="223"/>
    </row>
    <row r="7" spans="1:12" x14ac:dyDescent="0.2">
      <c r="A7" s="196" t="s">
        <v>477</v>
      </c>
      <c r="B7" s="202"/>
      <c r="C7" s="202"/>
      <c r="D7" s="202"/>
      <c r="E7" s="202"/>
      <c r="F7" s="202"/>
      <c r="G7" s="5"/>
      <c r="H7" s="5"/>
      <c r="I7" s="5"/>
      <c r="J7" s="5"/>
      <c r="K7" s="7"/>
      <c r="L7" s="223"/>
    </row>
    <row r="8" spans="1:12" ht="46.5" customHeight="1" x14ac:dyDescent="0.3">
      <c r="A8" s="10">
        <v>8</v>
      </c>
      <c r="B8" s="8"/>
      <c r="C8" s="48" t="s">
        <v>353</v>
      </c>
      <c r="D8" s="48"/>
      <c r="E8" s="48"/>
      <c r="F8" s="8"/>
      <c r="G8" s="8"/>
      <c r="H8" s="117" t="s">
        <v>334</v>
      </c>
      <c r="I8" s="117" t="s">
        <v>332</v>
      </c>
      <c r="J8" s="117" t="s">
        <v>259</v>
      </c>
      <c r="K8" s="9"/>
      <c r="L8" s="223"/>
    </row>
    <row r="9" spans="1:12" ht="15" customHeight="1" x14ac:dyDescent="0.3">
      <c r="A9" s="10">
        <v>9</v>
      </c>
      <c r="B9" s="8"/>
      <c r="C9" s="48"/>
      <c r="D9" s="48"/>
      <c r="E9" s="199" t="s">
        <v>333</v>
      </c>
      <c r="F9" s="8"/>
      <c r="G9" s="8"/>
      <c r="H9" s="290"/>
      <c r="I9" s="207">
        <f>'S8.Billed Quantities+Revenues'!D23</f>
        <v>0</v>
      </c>
      <c r="J9" s="214">
        <f>IF(H9=0,0,(I9-H9)/H9)</f>
        <v>0</v>
      </c>
      <c r="K9" s="9"/>
      <c r="L9" s="223" t="s">
        <v>455</v>
      </c>
    </row>
    <row r="10" spans="1:12" ht="44.25" customHeight="1" x14ac:dyDescent="0.3">
      <c r="A10" s="10">
        <v>10</v>
      </c>
      <c r="B10" s="8"/>
      <c r="C10" s="48" t="s">
        <v>403</v>
      </c>
      <c r="D10" s="49"/>
      <c r="E10" s="49"/>
      <c r="F10" s="8"/>
      <c r="G10" s="8"/>
      <c r="H10" s="117" t="s">
        <v>335</v>
      </c>
      <c r="I10" s="117" t="s">
        <v>332</v>
      </c>
      <c r="J10" s="117" t="s">
        <v>259</v>
      </c>
      <c r="K10" s="9"/>
      <c r="L10" s="223"/>
    </row>
    <row r="11" spans="1:12" ht="15" customHeight="1" x14ac:dyDescent="0.2">
      <c r="A11" s="10">
        <v>11</v>
      </c>
      <c r="B11" s="8"/>
      <c r="C11" s="8"/>
      <c r="D11" s="8"/>
      <c r="E11" s="199" t="s">
        <v>300</v>
      </c>
      <c r="F11" s="127"/>
      <c r="G11" s="8"/>
      <c r="H11" s="290"/>
      <c r="I11" s="207">
        <f>'S6a.Actual Expenditure Capex'!K8</f>
        <v>0</v>
      </c>
      <c r="J11" s="214">
        <f>IF(H11=0,0,(I11-H11)/H11)</f>
        <v>0</v>
      </c>
      <c r="K11" s="9"/>
      <c r="L11" s="223" t="s">
        <v>456</v>
      </c>
    </row>
    <row r="12" spans="1:12" ht="15" customHeight="1" x14ac:dyDescent="0.2">
      <c r="A12" s="10">
        <v>12</v>
      </c>
      <c r="B12" s="8"/>
      <c r="C12" s="8"/>
      <c r="D12" s="8"/>
      <c r="E12" s="124" t="s">
        <v>64</v>
      </c>
      <c r="F12" s="127"/>
      <c r="G12" s="8"/>
      <c r="H12" s="290"/>
      <c r="I12" s="207">
        <f>'S6a.Actual Expenditure Capex'!K9</f>
        <v>0</v>
      </c>
      <c r="J12" s="214">
        <f>IF(H12=0,0,(I12-H12)/H12)</f>
        <v>0</v>
      </c>
      <c r="K12" s="9"/>
      <c r="L12" s="223" t="s">
        <v>456</v>
      </c>
    </row>
    <row r="13" spans="1:12" ht="15" customHeight="1" x14ac:dyDescent="0.2">
      <c r="A13" s="10">
        <v>13</v>
      </c>
      <c r="B13" s="8"/>
      <c r="C13" s="8"/>
      <c r="D13" s="8"/>
      <c r="E13" s="124" t="s">
        <v>22</v>
      </c>
      <c r="F13" s="127"/>
      <c r="G13" s="8"/>
      <c r="H13" s="290"/>
      <c r="I13" s="207">
        <f>'S6a.Actual Expenditure Capex'!K10</f>
        <v>0</v>
      </c>
      <c r="J13" s="214">
        <f>IF(H13=0,0,(I13-H13)/H13)</f>
        <v>0</v>
      </c>
      <c r="K13" s="9"/>
      <c r="L13" s="223" t="s">
        <v>456</v>
      </c>
    </row>
    <row r="14" spans="1:12" ht="15" customHeight="1" x14ac:dyDescent="0.2">
      <c r="A14" s="10">
        <v>14</v>
      </c>
      <c r="B14" s="8"/>
      <c r="C14" s="8"/>
      <c r="D14" s="8"/>
      <c r="E14" s="124" t="s">
        <v>65</v>
      </c>
      <c r="F14" s="127"/>
      <c r="G14" s="8"/>
      <c r="H14" s="290"/>
      <c r="I14" s="207">
        <f>'S6a.Actual Expenditure Capex'!K11</f>
        <v>0</v>
      </c>
      <c r="J14" s="214">
        <f>IF(H14=0,0,(I14-H14)/H14)</f>
        <v>0</v>
      </c>
      <c r="K14" s="9"/>
      <c r="L14" s="223" t="s">
        <v>456</v>
      </c>
    </row>
    <row r="15" spans="1:12" ht="15" customHeight="1" x14ac:dyDescent="0.2">
      <c r="A15" s="10">
        <v>15</v>
      </c>
      <c r="B15" s="8"/>
      <c r="C15" s="8"/>
      <c r="D15" s="8"/>
      <c r="E15" s="124" t="s">
        <v>260</v>
      </c>
      <c r="F15" s="127"/>
      <c r="G15" s="8"/>
      <c r="H15" s="189"/>
      <c r="I15" s="189"/>
      <c r="J15" s="190"/>
      <c r="K15" s="9"/>
      <c r="L15" s="223"/>
    </row>
    <row r="16" spans="1:12" ht="15" customHeight="1" x14ac:dyDescent="0.2">
      <c r="A16" s="10">
        <v>16</v>
      </c>
      <c r="B16" s="8"/>
      <c r="C16" s="8"/>
      <c r="D16" s="8"/>
      <c r="E16" s="127"/>
      <c r="F16" s="127" t="s">
        <v>66</v>
      </c>
      <c r="G16" s="8"/>
      <c r="H16" s="290"/>
      <c r="I16" s="207">
        <f>'S6a.Actual Expenditure Capex'!J13</f>
        <v>0</v>
      </c>
      <c r="J16" s="214">
        <f t="shared" ref="J16:J22" si="0">IF(H16=0,0,(I16-H16)/H16)</f>
        <v>0</v>
      </c>
      <c r="K16" s="9"/>
      <c r="L16" s="223" t="s">
        <v>456</v>
      </c>
    </row>
    <row r="17" spans="1:12" ht="15" customHeight="1" x14ac:dyDescent="0.2">
      <c r="A17" s="10">
        <v>17</v>
      </c>
      <c r="B17" s="8"/>
      <c r="C17" s="8"/>
      <c r="D17" s="8"/>
      <c r="E17" s="127"/>
      <c r="F17" s="133" t="s">
        <v>67</v>
      </c>
      <c r="G17" s="8"/>
      <c r="H17" s="290"/>
      <c r="I17" s="207">
        <f>'S6a.Actual Expenditure Capex'!J14</f>
        <v>0</v>
      </c>
      <c r="J17" s="214">
        <f t="shared" si="0"/>
        <v>0</v>
      </c>
      <c r="K17" s="9"/>
      <c r="L17" s="223" t="s">
        <v>456</v>
      </c>
    </row>
    <row r="18" spans="1:12" ht="15" customHeight="1" thickBot="1" x14ac:dyDescent="0.25">
      <c r="A18" s="10">
        <v>18</v>
      </c>
      <c r="B18" s="8"/>
      <c r="C18" s="8"/>
      <c r="D18" s="8"/>
      <c r="E18" s="127"/>
      <c r="F18" s="127" t="s">
        <v>261</v>
      </c>
      <c r="G18" s="8"/>
      <c r="H18" s="290"/>
      <c r="I18" s="207">
        <f>'S6a.Actual Expenditure Capex'!J15</f>
        <v>0</v>
      </c>
      <c r="J18" s="216">
        <f t="shared" si="0"/>
        <v>0</v>
      </c>
      <c r="K18" s="9"/>
      <c r="L18" s="223" t="s">
        <v>456</v>
      </c>
    </row>
    <row r="19" spans="1:12" ht="15" customHeight="1" thickBot="1" x14ac:dyDescent="0.25">
      <c r="A19" s="10">
        <v>19</v>
      </c>
      <c r="B19" s="8"/>
      <c r="C19" s="8"/>
      <c r="D19" s="126"/>
      <c r="E19" s="126" t="s">
        <v>68</v>
      </c>
      <c r="F19" s="127"/>
      <c r="G19" s="8"/>
      <c r="H19" s="208">
        <f>SUM(H16:H18)</f>
        <v>0</v>
      </c>
      <c r="I19" s="209">
        <f>SUM(I16:I18)</f>
        <v>0</v>
      </c>
      <c r="J19" s="215">
        <f t="shared" si="0"/>
        <v>0</v>
      </c>
      <c r="K19" s="9"/>
      <c r="L19" s="223"/>
    </row>
    <row r="20" spans="1:12" ht="15" customHeight="1" thickBot="1" x14ac:dyDescent="0.25">
      <c r="A20" s="10">
        <v>20</v>
      </c>
      <c r="B20" s="8"/>
      <c r="C20" s="8"/>
      <c r="D20" s="126" t="s">
        <v>408</v>
      </c>
      <c r="E20" s="126"/>
      <c r="F20" s="127"/>
      <c r="G20" s="8"/>
      <c r="H20" s="208">
        <f>H11+H12+H13+H14+H19</f>
        <v>0</v>
      </c>
      <c r="I20" s="209">
        <f>I11+I12+I13+I14+I19</f>
        <v>0</v>
      </c>
      <c r="J20" s="215">
        <f t="shared" si="0"/>
        <v>0</v>
      </c>
      <c r="K20" s="9"/>
      <c r="L20" s="223"/>
    </row>
    <row r="21" spans="1:12" ht="15" customHeight="1" thickBot="1" x14ac:dyDescent="0.25">
      <c r="A21" s="10">
        <v>21</v>
      </c>
      <c r="B21" s="8"/>
      <c r="C21" s="8"/>
      <c r="D21" s="426"/>
      <c r="E21" s="379" t="s">
        <v>599</v>
      </c>
      <c r="F21" s="426"/>
      <c r="G21" s="8"/>
      <c r="H21" s="290"/>
      <c r="I21" s="207">
        <f>'S6a.Actual Expenditure Capex'!K18</f>
        <v>0</v>
      </c>
      <c r="J21" s="214">
        <f t="shared" si="0"/>
        <v>0</v>
      </c>
      <c r="K21" s="9"/>
      <c r="L21" s="223" t="s">
        <v>456</v>
      </c>
    </row>
    <row r="22" spans="1:12" ht="15" customHeight="1" thickBot="1" x14ac:dyDescent="0.25">
      <c r="A22" s="10">
        <v>22</v>
      </c>
      <c r="B22" s="8"/>
      <c r="C22" s="8"/>
      <c r="D22" s="129" t="s">
        <v>392</v>
      </c>
      <c r="E22" s="221"/>
      <c r="F22" s="127"/>
      <c r="G22" s="8"/>
      <c r="H22" s="208">
        <f>H20+H21</f>
        <v>0</v>
      </c>
      <c r="I22" s="209">
        <f>I20+I21</f>
        <v>0</v>
      </c>
      <c r="J22" s="215">
        <f t="shared" si="0"/>
        <v>0</v>
      </c>
      <c r="K22" s="9"/>
      <c r="L22" s="223"/>
    </row>
    <row r="23" spans="1:12" ht="44.25" customHeight="1" x14ac:dyDescent="0.3">
      <c r="A23" s="10">
        <v>23</v>
      </c>
      <c r="B23" s="8"/>
      <c r="C23" s="48" t="s">
        <v>354</v>
      </c>
      <c r="D23" s="49"/>
      <c r="E23" s="49"/>
      <c r="F23" s="8"/>
      <c r="G23" s="8"/>
      <c r="H23" s="117" t="s">
        <v>335</v>
      </c>
      <c r="I23" s="117" t="s">
        <v>332</v>
      </c>
      <c r="J23" s="117" t="s">
        <v>259</v>
      </c>
      <c r="K23" s="9"/>
      <c r="L23" s="223"/>
    </row>
    <row r="24" spans="1:12" ht="15" customHeight="1" x14ac:dyDescent="0.2">
      <c r="A24" s="10">
        <v>24</v>
      </c>
      <c r="B24" s="8"/>
      <c r="C24" s="8"/>
      <c r="D24" s="8"/>
      <c r="E24" s="125" t="s">
        <v>85</v>
      </c>
      <c r="F24" s="127"/>
      <c r="G24" s="8"/>
      <c r="H24" s="290"/>
      <c r="I24" s="207">
        <f>'S6b.Actual Expenditure Opex'!R8</f>
        <v>0</v>
      </c>
      <c r="J24" s="214">
        <f t="shared" ref="J24:J29" si="1">IF(H24=0,0,(I24-H24)/H24)</f>
        <v>0</v>
      </c>
      <c r="K24" s="9"/>
      <c r="L24" s="223" t="s">
        <v>457</v>
      </c>
    </row>
    <row r="25" spans="1:12" ht="15" customHeight="1" x14ac:dyDescent="0.2">
      <c r="A25" s="10">
        <v>25</v>
      </c>
      <c r="B25" s="8"/>
      <c r="C25" s="127"/>
      <c r="D25" s="127"/>
      <c r="E25" s="124" t="s">
        <v>86</v>
      </c>
      <c r="F25" s="127"/>
      <c r="G25" s="8"/>
      <c r="H25" s="290"/>
      <c r="I25" s="207">
        <f>'S6b.Actual Expenditure Opex'!R9</f>
        <v>0</v>
      </c>
      <c r="J25" s="214">
        <f t="shared" si="1"/>
        <v>0</v>
      </c>
      <c r="K25" s="9"/>
      <c r="L25" s="223" t="s">
        <v>457</v>
      </c>
    </row>
    <row r="26" spans="1:12" ht="15" customHeight="1" x14ac:dyDescent="0.2">
      <c r="A26" s="10">
        <v>26</v>
      </c>
      <c r="B26" s="8"/>
      <c r="C26" s="127"/>
      <c r="D26" s="127"/>
      <c r="E26" s="124" t="s">
        <v>22</v>
      </c>
      <c r="F26" s="127"/>
      <c r="G26" s="8"/>
      <c r="H26" s="290"/>
      <c r="I26" s="207">
        <f>'S6b.Actual Expenditure Opex'!R10</f>
        <v>0</v>
      </c>
      <c r="J26" s="214">
        <f t="shared" si="1"/>
        <v>0</v>
      </c>
      <c r="K26" s="9"/>
      <c r="L26" s="223" t="s">
        <v>457</v>
      </c>
    </row>
    <row r="27" spans="1:12" ht="15" customHeight="1" x14ac:dyDescent="0.2">
      <c r="A27" s="10">
        <v>27</v>
      </c>
      <c r="B27" s="8"/>
      <c r="C27" s="127"/>
      <c r="D27" s="127"/>
      <c r="E27" s="124" t="s">
        <v>90</v>
      </c>
      <c r="F27" s="127"/>
      <c r="G27" s="8"/>
      <c r="H27" s="290"/>
      <c r="I27" s="207">
        <f>'S6b.Actual Expenditure Opex'!R11</f>
        <v>0</v>
      </c>
      <c r="J27" s="214">
        <f t="shared" si="1"/>
        <v>0</v>
      </c>
      <c r="K27" s="9"/>
      <c r="L27" s="223" t="s">
        <v>457</v>
      </c>
    </row>
    <row r="28" spans="1:12" ht="15" customHeight="1" thickBot="1" x14ac:dyDescent="0.25">
      <c r="A28" s="10">
        <v>28</v>
      </c>
      <c r="B28" s="8"/>
      <c r="C28" s="127"/>
      <c r="D28" s="127"/>
      <c r="E28" s="266" t="s">
        <v>420</v>
      </c>
      <c r="F28" s="127"/>
      <c r="G28" s="8"/>
      <c r="H28" s="290"/>
      <c r="I28" s="207">
        <f>'S6b.Actual Expenditure Opex'!R12</f>
        <v>0</v>
      </c>
      <c r="J28" s="214">
        <f t="shared" si="1"/>
        <v>0</v>
      </c>
      <c r="K28" s="9"/>
      <c r="L28" s="223" t="s">
        <v>457</v>
      </c>
    </row>
    <row r="29" spans="1:12" ht="15" customHeight="1" thickBot="1" x14ac:dyDescent="0.25">
      <c r="A29" s="10">
        <v>29</v>
      </c>
      <c r="B29" s="8"/>
      <c r="C29" s="127"/>
      <c r="D29" s="130" t="s">
        <v>330</v>
      </c>
      <c r="E29" s="128"/>
      <c r="F29" s="127"/>
      <c r="G29" s="8"/>
      <c r="H29" s="208">
        <f>SUM(H24:H28)</f>
        <v>0</v>
      </c>
      <c r="I29" s="209">
        <f>SUM(I24:I28)</f>
        <v>0</v>
      </c>
      <c r="J29" s="215">
        <f t="shared" si="1"/>
        <v>0</v>
      </c>
      <c r="K29" s="9"/>
      <c r="L29" s="223"/>
    </row>
    <row r="30" spans="1:12" ht="15" customHeight="1" x14ac:dyDescent="0.2">
      <c r="A30" s="10">
        <v>30</v>
      </c>
      <c r="B30" s="8"/>
      <c r="C30" s="127"/>
      <c r="D30" s="127"/>
      <c r="E30" s="124" t="s">
        <v>87</v>
      </c>
      <c r="F30" s="127"/>
      <c r="G30" s="8"/>
      <c r="H30" s="290"/>
      <c r="I30" s="207">
        <f>'S6b.Actual Expenditure Opex'!R14</f>
        <v>0</v>
      </c>
      <c r="J30" s="214">
        <f>IF(H30=0,0,(I30-H30)/H30)</f>
        <v>0</v>
      </c>
      <c r="K30" s="9"/>
      <c r="L30" s="223" t="s">
        <v>457</v>
      </c>
    </row>
    <row r="31" spans="1:12" ht="15" customHeight="1" x14ac:dyDescent="0.2">
      <c r="A31" s="10">
        <v>31</v>
      </c>
      <c r="B31" s="8"/>
      <c r="C31" s="127"/>
      <c r="D31" s="127"/>
      <c r="E31" s="124" t="s">
        <v>88</v>
      </c>
      <c r="F31" s="127"/>
      <c r="G31" s="8"/>
      <c r="H31" s="290"/>
      <c r="I31" s="207">
        <f>'S6b.Actual Expenditure Opex'!R15</f>
        <v>0</v>
      </c>
      <c r="J31" s="214">
        <f>IF(H31=0,0,(I31-H31)/H31)</f>
        <v>0</v>
      </c>
      <c r="K31" s="9"/>
      <c r="L31" s="223" t="s">
        <v>457</v>
      </c>
    </row>
    <row r="32" spans="1:12" ht="15" customHeight="1" thickBot="1" x14ac:dyDescent="0.25">
      <c r="A32" s="10">
        <v>32</v>
      </c>
      <c r="B32" s="8"/>
      <c r="C32" s="127"/>
      <c r="D32" s="127"/>
      <c r="E32" s="124" t="s">
        <v>89</v>
      </c>
      <c r="F32" s="127"/>
      <c r="G32" s="8"/>
      <c r="H32" s="290"/>
      <c r="I32" s="207">
        <f>'S6b.Actual Expenditure Opex'!R16</f>
        <v>0</v>
      </c>
      <c r="J32" s="214">
        <f>IF(H32=0,0,(I32-H32)/H32)</f>
        <v>0</v>
      </c>
      <c r="K32" s="9"/>
      <c r="L32" s="223" t="s">
        <v>457</v>
      </c>
    </row>
    <row r="33" spans="1:12" ht="15" customHeight="1" thickBot="1" x14ac:dyDescent="0.25">
      <c r="A33" s="10">
        <v>33</v>
      </c>
      <c r="B33" s="8"/>
      <c r="C33" s="127"/>
      <c r="D33" s="128" t="s">
        <v>331</v>
      </c>
      <c r="E33" s="128"/>
      <c r="F33" s="127"/>
      <c r="G33" s="8"/>
      <c r="H33" s="208">
        <f>SUM(H30:H32)</f>
        <v>0</v>
      </c>
      <c r="I33" s="209">
        <f>SUM(I30:I32)</f>
        <v>0</v>
      </c>
      <c r="J33" s="215">
        <f>IF(H33=0,0,(I33-H33)/H33)</f>
        <v>0</v>
      </c>
      <c r="K33" s="9"/>
      <c r="L33" s="223"/>
    </row>
    <row r="34" spans="1:12" ht="15" customHeight="1" thickBot="1" x14ac:dyDescent="0.25">
      <c r="A34" s="10">
        <v>34</v>
      </c>
      <c r="B34" s="8"/>
      <c r="C34" s="127"/>
      <c r="D34" s="128" t="s">
        <v>53</v>
      </c>
      <c r="E34" s="128"/>
      <c r="F34" s="127"/>
      <c r="G34" s="8"/>
      <c r="H34" s="208">
        <f>H29+H33</f>
        <v>0</v>
      </c>
      <c r="I34" s="209">
        <f>I29+I33</f>
        <v>0</v>
      </c>
      <c r="J34" s="215">
        <f>IF(H34=0,0,(I34-H34)/H34)</f>
        <v>0</v>
      </c>
      <c r="K34" s="9"/>
      <c r="L34" s="223"/>
    </row>
    <row r="35" spans="1:12" ht="15" customHeight="1" x14ac:dyDescent="0.2">
      <c r="A35" s="10">
        <v>35</v>
      </c>
      <c r="B35" s="8"/>
      <c r="C35" s="8"/>
      <c r="D35" s="8"/>
      <c r="E35" s="8"/>
      <c r="F35" s="8"/>
      <c r="G35" s="8"/>
      <c r="H35" s="189"/>
      <c r="I35" s="189"/>
      <c r="J35" s="190"/>
      <c r="K35" s="9"/>
      <c r="L35" s="223"/>
    </row>
    <row r="36" spans="1:12" ht="44.25" customHeight="1" x14ac:dyDescent="0.3">
      <c r="A36" s="10">
        <v>36</v>
      </c>
      <c r="B36" s="8"/>
      <c r="C36" s="48" t="s">
        <v>404</v>
      </c>
      <c r="D36" s="49"/>
      <c r="E36" s="49"/>
      <c r="F36" s="8"/>
      <c r="G36" s="8"/>
      <c r="H36" s="117" t="s">
        <v>335</v>
      </c>
      <c r="I36" s="117" t="s">
        <v>332</v>
      </c>
      <c r="J36" s="117" t="s">
        <v>259</v>
      </c>
      <c r="K36" s="9"/>
      <c r="L36" s="223"/>
    </row>
    <row r="37" spans="1:12" ht="15" customHeight="1" x14ac:dyDescent="0.2">
      <c r="A37" s="10">
        <v>37</v>
      </c>
      <c r="B37" s="8"/>
      <c r="C37" s="8"/>
      <c r="D37" s="8"/>
      <c r="E37" s="124" t="s">
        <v>183</v>
      </c>
      <c r="F37" s="127"/>
      <c r="G37" s="8"/>
      <c r="H37" s="290"/>
      <c r="I37" s="207">
        <f>'S6a.Actual Expenditure Capex'!K27</f>
        <v>0</v>
      </c>
      <c r="J37" s="214">
        <f>IF(H37="N/A",0,IF(H37=0,0,(I37-H37)/H37))</f>
        <v>0</v>
      </c>
      <c r="K37" s="9"/>
      <c r="L37" s="223" t="s">
        <v>456</v>
      </c>
    </row>
    <row r="38" spans="1:12" ht="15" customHeight="1" x14ac:dyDescent="0.2">
      <c r="A38" s="10">
        <v>38</v>
      </c>
      <c r="B38" s="8"/>
      <c r="C38" s="8"/>
      <c r="D38" s="8"/>
      <c r="E38" s="127"/>
      <c r="F38" s="127"/>
      <c r="G38" s="8"/>
      <c r="H38" s="189"/>
      <c r="I38" s="189"/>
      <c r="J38" s="190"/>
      <c r="K38" s="9"/>
      <c r="L38" s="223"/>
    </row>
    <row r="39" spans="1:12" ht="44.25" customHeight="1" x14ac:dyDescent="0.3">
      <c r="A39" s="10">
        <v>39</v>
      </c>
      <c r="B39" s="8"/>
      <c r="C39" s="48" t="s">
        <v>405</v>
      </c>
      <c r="D39" s="49"/>
      <c r="E39" s="131"/>
      <c r="F39" s="127"/>
      <c r="G39" s="8"/>
      <c r="H39" s="117" t="s">
        <v>335</v>
      </c>
      <c r="I39" s="117" t="s">
        <v>332</v>
      </c>
      <c r="J39" s="117" t="s">
        <v>259</v>
      </c>
      <c r="K39" s="9"/>
      <c r="L39" s="223"/>
    </row>
    <row r="40" spans="1:12" ht="15" customHeight="1" x14ac:dyDescent="0.2">
      <c r="A40" s="10">
        <v>40</v>
      </c>
      <c r="B40" s="8"/>
      <c r="C40" s="8"/>
      <c r="D40" s="8"/>
      <c r="E40" s="124" t="s">
        <v>183</v>
      </c>
      <c r="F40" s="127"/>
      <c r="G40" s="8"/>
      <c r="H40" s="290"/>
      <c r="I40" s="207">
        <f>'S6b.Actual Expenditure Opex'!S21</f>
        <v>0</v>
      </c>
      <c r="J40" s="214">
        <f>IF(H40="N/A",0,IF(H40=0,0,(I40-H40)/H40))</f>
        <v>0</v>
      </c>
      <c r="K40" s="9"/>
      <c r="L40" s="223" t="s">
        <v>457</v>
      </c>
    </row>
    <row r="41" spans="1:12" ht="15" customHeight="1" x14ac:dyDescent="0.2">
      <c r="A41" s="10">
        <v>41</v>
      </c>
      <c r="B41" s="8"/>
      <c r="C41" s="8"/>
      <c r="D41" s="8"/>
      <c r="E41" s="221" t="s">
        <v>182</v>
      </c>
      <c r="F41" s="127"/>
      <c r="G41" s="8"/>
      <c r="H41" s="290"/>
      <c r="I41" s="207">
        <f>'S6b.Actual Expenditure Opex'!S22</f>
        <v>0</v>
      </c>
      <c r="J41" s="214">
        <f>IF(H41="N/A",0,IF(H41=0,0,(I41-H41)/H41))</f>
        <v>0</v>
      </c>
      <c r="K41" s="9"/>
      <c r="L41" s="223" t="s">
        <v>457</v>
      </c>
    </row>
    <row r="42" spans="1:12" ht="15" customHeight="1" x14ac:dyDescent="0.2">
      <c r="A42" s="10">
        <v>42</v>
      </c>
      <c r="B42" s="8"/>
      <c r="C42" s="8"/>
      <c r="D42" s="8"/>
      <c r="E42" s="8"/>
      <c r="F42" s="12"/>
      <c r="G42" s="8"/>
      <c r="H42" s="8"/>
      <c r="I42" s="8"/>
      <c r="J42" s="53"/>
      <c r="K42" s="9"/>
      <c r="L42" s="223"/>
    </row>
    <row r="43" spans="1:12" ht="30" customHeight="1" x14ac:dyDescent="0.2">
      <c r="A43" s="10">
        <v>43</v>
      </c>
      <c r="B43" s="113"/>
      <c r="C43" s="427" t="s">
        <v>601</v>
      </c>
      <c r="D43" s="407"/>
      <c r="E43" s="407"/>
      <c r="F43" s="428"/>
      <c r="G43" s="407"/>
      <c r="H43" s="407"/>
      <c r="I43" s="8"/>
      <c r="J43" s="8"/>
      <c r="K43" s="9"/>
      <c r="L43" s="223"/>
    </row>
    <row r="44" spans="1:12" ht="30" customHeight="1" x14ac:dyDescent="0.2">
      <c r="A44" s="10">
        <v>44</v>
      </c>
      <c r="B44" s="113"/>
      <c r="C44" s="704" t="s">
        <v>635</v>
      </c>
      <c r="D44" s="704"/>
      <c r="E44" s="704"/>
      <c r="F44" s="704"/>
      <c r="G44" s="704"/>
      <c r="H44" s="704"/>
      <c r="I44" s="704"/>
      <c r="J44" s="704"/>
      <c r="K44" s="9"/>
      <c r="L44" s="223"/>
    </row>
    <row r="45" spans="1:12" ht="15" customHeight="1" x14ac:dyDescent="0.2">
      <c r="A45" s="11"/>
      <c r="B45" s="15"/>
      <c r="C45" s="15"/>
      <c r="D45" s="15"/>
      <c r="E45" s="15"/>
      <c r="F45" s="15"/>
      <c r="G45" s="15"/>
      <c r="H45" s="15"/>
      <c r="I45" s="15"/>
      <c r="J45" s="15"/>
      <c r="K45" s="16"/>
      <c r="L45" s="223"/>
    </row>
  </sheetData>
  <sheetProtection sheet="1" objects="1" formatRows="0" insertRows="0"/>
  <customSheetViews>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70" orientation="portrait" r:id="rId1"/>
    </customSheetView>
    <customSheetView guid="{63EE1149-38E3-45FD-A757-4655A3261696}" scale="80" showPageBreaks="1" showGridLines="0" fitToPage="1" printArea="1">
      <selection activeCell="I18" sqref="I18"/>
      <pageMargins left="0.70866141732283472" right="0.70866141732283472" top="0.74803149606299213" bottom="0.74803149606299213" header="0.31496062992125984" footer="0.31496062992125984"/>
      <pageSetup paperSize="9" scale="70" orientation="portrait" r:id="rId2"/>
    </customSheetView>
  </customSheetViews>
  <mergeCells count="5">
    <mergeCell ref="A5:I5"/>
    <mergeCell ref="A6:I6"/>
    <mergeCell ref="H2:J2"/>
    <mergeCell ref="H3:J3"/>
    <mergeCell ref="C44:J44"/>
  </mergeCells>
  <dataValidations count="1">
    <dataValidation type="custom" allowBlank="1" showInputMessage="1" showErrorMessage="1" error="Decimal values larger than or equal to 0 and text &quot;N/A&quot; are accepted" prompt="Please enter a number larger than or equal to 0. _x000a_Enter &quot;N/A&quot; if this does not apply" sqref="H37 H40:H41">
      <formula1>OR(AND(ISNUMBER(H37),H37&gt;=0),AND(ISTEXT(H37),H37="N/A"))</formula1>
    </dataValidation>
  </dataValidations>
  <pageMargins left="0.70866141732283472" right="0.70866141732283472" top="0.74803149606299213" bottom="0.74803149606299213" header="0.31496062992125984" footer="0.31496062992125984"/>
  <pageSetup paperSize="9" scale="72" orientation="portrait" r:id="rId3"/>
  <headerFooter>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339966"/>
    <pageSetUpPr fitToPage="1"/>
  </sheetPr>
  <dimension ref="A1:M26"/>
  <sheetViews>
    <sheetView showGridLines="0" view="pageBreakPreview" zoomScaleNormal="100" zoomScaleSheetLayoutView="100" workbookViewId="0"/>
  </sheetViews>
  <sheetFormatPr defaultRowHeight="12.75" x14ac:dyDescent="0.2"/>
  <cols>
    <col min="1" max="2" width="4.140625" customWidth="1"/>
    <col min="3" max="3" width="34.140625" customWidth="1"/>
    <col min="4" max="4" width="21.85546875" customWidth="1"/>
    <col min="5" max="9" width="21.28515625" customWidth="1"/>
    <col min="10" max="10" width="20" customWidth="1"/>
    <col min="11" max="11" width="20.140625" customWidth="1"/>
    <col min="12" max="12" width="2.7109375" customWidth="1"/>
    <col min="13" max="13" width="11.42578125" bestFit="1" customWidth="1"/>
  </cols>
  <sheetData>
    <row r="1" spans="1:13" x14ac:dyDescent="0.2">
      <c r="A1" s="1"/>
      <c r="B1" s="2"/>
      <c r="C1" s="2"/>
      <c r="D1" s="2"/>
      <c r="E1" s="2"/>
      <c r="F1" s="2"/>
      <c r="G1" s="2"/>
      <c r="H1" s="2"/>
      <c r="I1" s="2"/>
      <c r="J1" s="2"/>
      <c r="K1" s="2"/>
      <c r="L1" s="3"/>
      <c r="M1" s="223"/>
    </row>
    <row r="2" spans="1:13" ht="18" customHeight="1" x14ac:dyDescent="0.3">
      <c r="A2" s="4"/>
      <c r="B2" s="5"/>
      <c r="C2" s="5"/>
      <c r="D2" s="5"/>
      <c r="E2" s="5"/>
      <c r="F2" s="5"/>
      <c r="G2" s="66"/>
      <c r="H2" s="66"/>
      <c r="I2" s="66" t="s">
        <v>31</v>
      </c>
      <c r="J2" s="651" t="str">
        <f>IF(NOT(ISBLANK(CoverSheet!$C$8)),CoverSheet!$C$8,"")</f>
        <v/>
      </c>
      <c r="K2" s="651"/>
      <c r="L2" s="7"/>
      <c r="M2" s="223"/>
    </row>
    <row r="3" spans="1:13" ht="18" customHeight="1" x14ac:dyDescent="0.25">
      <c r="A3" s="4"/>
      <c r="B3" s="5"/>
      <c r="C3" s="5"/>
      <c r="D3" s="5"/>
      <c r="E3" s="5"/>
      <c r="F3" s="5"/>
      <c r="G3" s="66"/>
      <c r="H3" s="66"/>
      <c r="I3" s="66" t="s">
        <v>298</v>
      </c>
      <c r="J3" s="705" t="str">
        <f>IF(ISNUMBER(CoverSheet!$C$12),CoverSheet!$C$12,"")</f>
        <v/>
      </c>
      <c r="K3" s="706"/>
      <c r="L3" s="7"/>
      <c r="M3" s="223"/>
    </row>
    <row r="4" spans="1:13" ht="16.5" customHeight="1" x14ac:dyDescent="0.2">
      <c r="A4" s="4"/>
      <c r="B4" s="5"/>
      <c r="C4" s="5"/>
      <c r="D4" s="5"/>
      <c r="E4" s="5"/>
      <c r="F4" s="5"/>
      <c r="G4" s="5"/>
      <c r="H4" s="5"/>
      <c r="I4" s="5"/>
      <c r="J4" s="5"/>
      <c r="K4" s="5"/>
      <c r="L4" s="7"/>
      <c r="M4" s="223"/>
    </row>
    <row r="5" spans="1:13" ht="21" customHeight="1" x14ac:dyDescent="0.35">
      <c r="A5" s="134" t="s">
        <v>328</v>
      </c>
      <c r="B5" s="5"/>
      <c r="C5" s="5"/>
      <c r="D5" s="5"/>
      <c r="E5" s="5"/>
      <c r="F5" s="5"/>
      <c r="G5" s="5"/>
      <c r="H5" s="5"/>
      <c r="I5" s="5"/>
      <c r="J5" s="5"/>
      <c r="K5" s="5"/>
      <c r="L5" s="7"/>
      <c r="M5" s="223"/>
    </row>
    <row r="6" spans="1:13" ht="34.5" customHeight="1" x14ac:dyDescent="0.2">
      <c r="A6" s="649" t="s">
        <v>341</v>
      </c>
      <c r="B6" s="650"/>
      <c r="C6" s="650"/>
      <c r="D6" s="650"/>
      <c r="E6" s="650"/>
      <c r="F6" s="650"/>
      <c r="G6" s="650"/>
      <c r="H6" s="650"/>
      <c r="I6" s="650"/>
      <c r="J6" s="650"/>
      <c r="K6" s="5"/>
      <c r="L6" s="7"/>
      <c r="M6" s="223"/>
    </row>
    <row r="7" spans="1:13" x14ac:dyDescent="0.2">
      <c r="A7" s="196" t="s">
        <v>477</v>
      </c>
      <c r="B7" s="202"/>
      <c r="C7" s="202"/>
      <c r="D7" s="5"/>
      <c r="E7" s="5"/>
      <c r="F7" s="5"/>
      <c r="G7" s="5"/>
      <c r="H7" s="5"/>
      <c r="I7" s="5"/>
      <c r="J7" s="5"/>
      <c r="K7" s="5"/>
      <c r="L7" s="7"/>
      <c r="M7" s="223"/>
    </row>
    <row r="8" spans="1:13" ht="45" customHeight="1" x14ac:dyDescent="0.3">
      <c r="A8" s="423">
        <v>8</v>
      </c>
      <c r="B8" s="169"/>
      <c r="C8" s="93" t="s">
        <v>611</v>
      </c>
      <c r="D8" s="232"/>
      <c r="E8" s="375"/>
      <c r="F8" s="375"/>
      <c r="G8" s="375"/>
      <c r="H8" s="375"/>
      <c r="I8" s="375"/>
      <c r="J8" s="232"/>
      <c r="K8" s="232"/>
      <c r="L8" s="9"/>
      <c r="M8" s="223"/>
    </row>
    <row r="9" spans="1:13" ht="23.25" customHeight="1" x14ac:dyDescent="0.2">
      <c r="A9" s="423">
        <v>9</v>
      </c>
      <c r="B9" s="169"/>
      <c r="C9" s="232"/>
      <c r="D9" s="232"/>
      <c r="E9" s="232"/>
      <c r="F9" s="232"/>
      <c r="G9" s="232"/>
      <c r="H9" s="232"/>
      <c r="I9" s="232"/>
      <c r="J9" s="232"/>
      <c r="K9" s="232"/>
      <c r="L9" s="9"/>
      <c r="M9" s="223"/>
    </row>
    <row r="10" spans="1:13" ht="50.1" customHeight="1" x14ac:dyDescent="0.2">
      <c r="A10" s="423">
        <v>10</v>
      </c>
      <c r="B10" s="232"/>
      <c r="C10" s="96"/>
      <c r="D10" s="232"/>
      <c r="E10" s="429" t="s">
        <v>625</v>
      </c>
      <c r="F10" s="429" t="s">
        <v>626</v>
      </c>
      <c r="G10" s="429" t="s">
        <v>627</v>
      </c>
      <c r="H10" s="429" t="s">
        <v>628</v>
      </c>
      <c r="I10" s="429" t="s">
        <v>629</v>
      </c>
      <c r="J10" s="178" t="s">
        <v>178</v>
      </c>
      <c r="K10" s="96"/>
      <c r="L10" s="36"/>
      <c r="M10" s="223"/>
    </row>
    <row r="11" spans="1:13" ht="15" customHeight="1" x14ac:dyDescent="0.2">
      <c r="A11" s="423">
        <v>11</v>
      </c>
      <c r="B11" s="232"/>
      <c r="C11" s="96" t="s">
        <v>327</v>
      </c>
      <c r="D11" s="232"/>
      <c r="E11" s="297" t="s">
        <v>140</v>
      </c>
      <c r="F11" s="297" t="s">
        <v>140</v>
      </c>
      <c r="G11" s="297" t="s">
        <v>140</v>
      </c>
      <c r="H11" s="297" t="s">
        <v>140</v>
      </c>
      <c r="I11" s="297" t="s">
        <v>140</v>
      </c>
      <c r="J11" s="232"/>
      <c r="K11" s="232"/>
      <c r="L11" s="9"/>
      <c r="M11" s="223"/>
    </row>
    <row r="12" spans="1:13" ht="15" customHeight="1" x14ac:dyDescent="0.2">
      <c r="A12" s="423">
        <v>12</v>
      </c>
      <c r="B12" s="232"/>
      <c r="C12" s="352" t="s">
        <v>294</v>
      </c>
      <c r="D12" s="232"/>
      <c r="E12" s="298"/>
      <c r="F12" s="298"/>
      <c r="G12" s="298"/>
      <c r="H12" s="298"/>
      <c r="I12" s="298"/>
      <c r="J12" s="65"/>
      <c r="K12" s="232"/>
      <c r="L12" s="9"/>
      <c r="M12" s="223"/>
    </row>
    <row r="13" spans="1:13" ht="15" customHeight="1" x14ac:dyDescent="0.2">
      <c r="A13" s="423">
        <v>13</v>
      </c>
      <c r="B13" s="232"/>
      <c r="C13" s="352" t="s">
        <v>294</v>
      </c>
      <c r="D13" s="232"/>
      <c r="E13" s="298"/>
      <c r="F13" s="298"/>
      <c r="G13" s="298"/>
      <c r="H13" s="298"/>
      <c r="I13" s="298"/>
      <c r="J13" s="232"/>
      <c r="K13" s="96"/>
      <c r="L13" s="9"/>
      <c r="M13" s="223"/>
    </row>
    <row r="14" spans="1:13" ht="20.100000000000001" customHeight="1" thickBot="1" x14ac:dyDescent="0.25">
      <c r="A14" s="423">
        <v>14</v>
      </c>
      <c r="B14" s="232"/>
      <c r="C14" s="283" t="s">
        <v>348</v>
      </c>
      <c r="D14" s="232"/>
      <c r="E14" s="232"/>
      <c r="F14" s="232"/>
      <c r="G14" s="232"/>
      <c r="H14" s="232"/>
      <c r="I14" s="232"/>
      <c r="J14" s="232"/>
      <c r="K14" s="232"/>
      <c r="L14" s="9"/>
      <c r="M14" s="223"/>
    </row>
    <row r="15" spans="1:13" ht="15" customHeight="1" thickBot="1" x14ac:dyDescent="0.25">
      <c r="A15" s="423">
        <v>15</v>
      </c>
      <c r="B15" s="232"/>
      <c r="C15" s="72"/>
      <c r="D15" s="282" t="s">
        <v>340</v>
      </c>
      <c r="E15" s="252">
        <f>SUM(E12:E13)</f>
        <v>0</v>
      </c>
      <c r="F15" s="252">
        <f>SUM(F12:F13)</f>
        <v>0</v>
      </c>
      <c r="G15" s="252">
        <f>SUM(G12:G13)</f>
        <v>0</v>
      </c>
      <c r="H15" s="252">
        <f>SUM(H12:H13)</f>
        <v>0</v>
      </c>
      <c r="I15" s="252">
        <f>SUM(I12:I13)</f>
        <v>0</v>
      </c>
      <c r="J15" s="65"/>
      <c r="K15" s="232"/>
      <c r="L15" s="9"/>
      <c r="M15" s="223"/>
    </row>
    <row r="16" spans="1:13" ht="15" customHeight="1" x14ac:dyDescent="0.2">
      <c r="A16" s="423">
        <v>16</v>
      </c>
      <c r="B16" s="232"/>
      <c r="C16" s="152"/>
      <c r="D16" s="232"/>
      <c r="E16" s="232"/>
      <c r="F16" s="232"/>
      <c r="G16" s="232"/>
      <c r="H16" s="232"/>
      <c r="I16" s="232"/>
      <c r="J16" s="232"/>
      <c r="K16" s="232"/>
      <c r="L16" s="9"/>
      <c r="M16" s="223"/>
    </row>
    <row r="17" spans="1:13" ht="30" customHeight="1" x14ac:dyDescent="0.3">
      <c r="A17" s="423">
        <v>17</v>
      </c>
      <c r="B17" s="232"/>
      <c r="C17" s="93" t="s">
        <v>612</v>
      </c>
      <c r="D17" s="232"/>
      <c r="E17" s="232"/>
      <c r="F17" s="232"/>
      <c r="G17" s="232"/>
      <c r="H17" s="232"/>
      <c r="I17" s="232"/>
      <c r="J17" s="232"/>
      <c r="K17" s="96"/>
      <c r="L17" s="9"/>
      <c r="M17" s="223"/>
    </row>
    <row r="18" spans="1:13" ht="15" customHeight="1" x14ac:dyDescent="0.2">
      <c r="A18" s="423">
        <v>18</v>
      </c>
      <c r="B18" s="232"/>
      <c r="C18" s="152"/>
      <c r="D18" s="232"/>
      <c r="E18" s="232"/>
      <c r="F18" s="232"/>
      <c r="G18" s="232"/>
      <c r="H18" s="232"/>
      <c r="I18" s="232"/>
      <c r="J18" s="232"/>
      <c r="K18" s="232"/>
      <c r="L18" s="9"/>
      <c r="M18" s="223"/>
    </row>
    <row r="19" spans="1:13" ht="50.1" customHeight="1" x14ac:dyDescent="0.2">
      <c r="A19" s="423">
        <v>19</v>
      </c>
      <c r="B19" s="232"/>
      <c r="C19" s="177" t="s">
        <v>327</v>
      </c>
      <c r="D19" s="177" t="s">
        <v>329</v>
      </c>
      <c r="E19" s="429" t="s">
        <v>630</v>
      </c>
      <c r="F19" s="429" t="s">
        <v>631</v>
      </c>
      <c r="G19" s="429" t="s">
        <v>632</v>
      </c>
      <c r="H19" s="429" t="s">
        <v>633</v>
      </c>
      <c r="I19" s="429" t="s">
        <v>634</v>
      </c>
      <c r="J19" s="178" t="s">
        <v>342</v>
      </c>
      <c r="K19" s="366" t="s">
        <v>276</v>
      </c>
      <c r="L19" s="36"/>
      <c r="M19" s="223"/>
    </row>
    <row r="20" spans="1:13" ht="15" customHeight="1" x14ac:dyDescent="0.2">
      <c r="A20" s="423">
        <v>20</v>
      </c>
      <c r="B20" s="232"/>
      <c r="C20" s="352" t="s">
        <v>294</v>
      </c>
      <c r="D20" s="256">
        <f>SUM(E20:I20)</f>
        <v>0</v>
      </c>
      <c r="E20" s="299"/>
      <c r="F20" s="300"/>
      <c r="G20" s="300"/>
      <c r="H20" s="300"/>
      <c r="I20" s="300"/>
      <c r="J20" s="232"/>
      <c r="K20" s="300"/>
      <c r="L20" s="9"/>
      <c r="M20" s="223"/>
    </row>
    <row r="21" spans="1:13" ht="15" customHeight="1" x14ac:dyDescent="0.2">
      <c r="A21" s="423">
        <v>21</v>
      </c>
      <c r="B21" s="232"/>
      <c r="C21" s="352" t="s">
        <v>294</v>
      </c>
      <c r="D21" s="256">
        <f>SUM(E21:I21)</f>
        <v>0</v>
      </c>
      <c r="E21" s="299"/>
      <c r="F21" s="300"/>
      <c r="G21" s="300"/>
      <c r="H21" s="300"/>
      <c r="I21" s="300"/>
      <c r="J21" s="232"/>
      <c r="K21" s="300"/>
      <c r="L21" s="9"/>
      <c r="M21" s="223"/>
    </row>
    <row r="22" spans="1:13" ht="20.100000000000001" customHeight="1" thickBot="1" x14ac:dyDescent="0.25">
      <c r="A22" s="423">
        <v>22</v>
      </c>
      <c r="B22" s="232"/>
      <c r="C22" s="283" t="s">
        <v>348</v>
      </c>
      <c r="D22" s="232"/>
      <c r="E22" s="232"/>
      <c r="F22" s="232"/>
      <c r="G22" s="232"/>
      <c r="H22" s="232"/>
      <c r="I22" s="232"/>
      <c r="J22" s="232"/>
      <c r="K22" s="232"/>
      <c r="L22" s="9"/>
      <c r="M22" s="223"/>
    </row>
    <row r="23" spans="1:13" ht="15" customHeight="1" thickBot="1" x14ac:dyDescent="0.25">
      <c r="A23" s="423">
        <v>23</v>
      </c>
      <c r="B23" s="232"/>
      <c r="C23" s="282" t="s">
        <v>340</v>
      </c>
      <c r="D23" s="217">
        <f t="shared" ref="D23:I23" si="0">SUM(D20:D21)</f>
        <v>0</v>
      </c>
      <c r="E23" s="253">
        <f t="shared" si="0"/>
        <v>0</v>
      </c>
      <c r="F23" s="253">
        <f t="shared" si="0"/>
        <v>0</v>
      </c>
      <c r="G23" s="253">
        <f t="shared" si="0"/>
        <v>0</v>
      </c>
      <c r="H23" s="253">
        <f t="shared" si="0"/>
        <v>0</v>
      </c>
      <c r="I23" s="253">
        <f t="shared" si="0"/>
        <v>0</v>
      </c>
      <c r="J23" s="232"/>
      <c r="K23" s="217">
        <f>SUM(K20:K21)</f>
        <v>0</v>
      </c>
      <c r="L23" s="9"/>
      <c r="M23" s="223" t="s">
        <v>523</v>
      </c>
    </row>
    <row r="24" spans="1:13" ht="15" customHeight="1" x14ac:dyDescent="0.2">
      <c r="A24" s="423">
        <v>24</v>
      </c>
      <c r="B24" s="232"/>
      <c r="C24" s="232" t="s">
        <v>179</v>
      </c>
      <c r="D24" s="232"/>
      <c r="E24" s="232"/>
      <c r="F24" s="232"/>
      <c r="G24" s="232"/>
      <c r="H24" s="232"/>
      <c r="I24" s="232"/>
      <c r="J24" s="232"/>
      <c r="K24" s="232"/>
      <c r="L24" s="9"/>
      <c r="M24" s="223"/>
    </row>
    <row r="25" spans="1:13" ht="15" customHeight="1" x14ac:dyDescent="0.2">
      <c r="A25" s="423">
        <v>25</v>
      </c>
      <c r="B25" s="232"/>
      <c r="C25" s="232" t="s">
        <v>180</v>
      </c>
      <c r="D25" s="232"/>
      <c r="E25" s="232"/>
      <c r="F25" s="232"/>
      <c r="G25" s="232"/>
      <c r="H25" s="232"/>
      <c r="I25" s="232"/>
      <c r="J25" s="232"/>
      <c r="K25" s="232"/>
      <c r="L25" s="9"/>
      <c r="M25" s="223"/>
    </row>
    <row r="26" spans="1:13" ht="15" customHeight="1" x14ac:dyDescent="0.2">
      <c r="A26" s="462">
        <v>26</v>
      </c>
      <c r="B26" s="354"/>
      <c r="C26" s="15"/>
      <c r="D26" s="15"/>
      <c r="E26" s="15"/>
      <c r="F26" s="15"/>
      <c r="G26" s="15"/>
      <c r="H26" s="15"/>
      <c r="I26" s="15"/>
      <c r="J26" s="15"/>
      <c r="K26" s="15"/>
      <c r="L26" s="16"/>
      <c r="M26" s="223"/>
    </row>
  </sheetData>
  <sheetProtection sheet="1" objects="1" formatRows="0" insertColumns="0" insertRows="0"/>
  <customSheetViews>
    <customSheetView guid="{050FE390-FCBA-423A-A57A-07214A914FBA}" scale="80" showPageBreaks="1" showGridLines="0" fitToPage="1" printArea="1" topLeftCell="A8">
      <selection activeCell="E14" sqref="E14"/>
      <pageMargins left="0.70866141732283472" right="0.70866141732283472" top="0.74803149606299213" bottom="0.74803149606299213" header="0.31496062992125984" footer="0.31496062992125984"/>
      <pageSetup paperSize="9" scale="56" orientation="landscape" r:id="rId1"/>
    </customSheetView>
    <customSheetView guid="{63EE1149-38E3-45FD-A757-4655A3261696}" scale="80" showPageBreaks="1" showGridLines="0" fitToPage="1" printArea="1" topLeftCell="D1">
      <selection activeCell="J38" sqref="J38"/>
      <pageMargins left="0.70866141732283472" right="0.70866141732283472" top="0.74803149606299213" bottom="0.74803149606299213" header="0.31496062992125984" footer="0.31496062992125984"/>
      <pageSetup paperSize="9" scale="56" orientation="landscape" r:id="rId2"/>
    </customSheetView>
  </customSheetViews>
  <mergeCells count="3">
    <mergeCell ref="A6:J6"/>
    <mergeCell ref="J2:K2"/>
    <mergeCell ref="J3:K3"/>
  </mergeCells>
  <dataValidations count="2">
    <dataValidation allowBlank="1" showInputMessage="1" showErrorMessage="1" prompt="Please enter text" sqref="E11:I11"/>
    <dataValidation type="list" allowBlank="1" showInputMessage="1" showErrorMessage="1" prompt="Please select from available drop-down options" sqref="C12:C13 C20:C21">
      <formula1>"Standard,Non-standard,[Select one]"</formula1>
    </dataValidation>
  </dataValidations>
  <pageMargins left="0.70866141732283472" right="0.70866141732283472" top="0.74803149606299213" bottom="0.74803149606299213" header="0.31496062992125989" footer="0.31496062992125989"/>
  <pageSetup paperSize="9" scale="68" orientation="landscape" r:id="rId3"/>
  <headerFooter>
    <oddHeader>&amp;CCommerce Commission Information Disclosure Template</oddHeader>
    <oddFooter>&amp;L&amp;F&amp;C&amp;P&amp;R&amp;A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96600"/>
    <pageSetUpPr fitToPage="1"/>
  </sheetPr>
  <dimension ref="A1:M32"/>
  <sheetViews>
    <sheetView showGridLines="0" view="pageBreakPreview" zoomScaleNormal="100" zoomScaleSheetLayoutView="100" workbookViewId="0">
      <selection sqref="A1:L32"/>
    </sheetView>
  </sheetViews>
  <sheetFormatPr defaultRowHeight="12.75" x14ac:dyDescent="0.2"/>
  <cols>
    <col min="1" max="1" width="4.5703125" customWidth="1"/>
    <col min="2" max="2" width="4" customWidth="1"/>
    <col min="3" max="3" width="28.5703125" customWidth="1"/>
    <col min="4" max="4" width="35.140625" customWidth="1"/>
    <col min="5" max="6" width="3.85546875" style="227" hidden="1" customWidth="1"/>
    <col min="7" max="7" width="7.5703125" customWidth="1"/>
    <col min="8" max="11" width="15.7109375" customWidth="1"/>
    <col min="12" max="12" width="2.7109375" style="227" customWidth="1"/>
    <col min="13" max="13" width="15.7109375" style="227" customWidth="1"/>
  </cols>
  <sheetData>
    <row r="1" spans="1:13" x14ac:dyDescent="0.2">
      <c r="A1" s="1"/>
      <c r="B1" s="2"/>
      <c r="C1" s="2"/>
      <c r="D1" s="2"/>
      <c r="E1" s="2"/>
      <c r="F1" s="2"/>
      <c r="G1" s="2"/>
      <c r="H1" s="2"/>
      <c r="I1" s="2"/>
      <c r="J1" s="2"/>
      <c r="K1" s="2"/>
      <c r="L1" s="568"/>
      <c r="M1" s="5"/>
    </row>
    <row r="2" spans="1:13" ht="18" customHeight="1" x14ac:dyDescent="0.3">
      <c r="A2" s="4"/>
      <c r="B2" s="5"/>
      <c r="C2" s="5"/>
      <c r="D2" s="66"/>
      <c r="E2" s="66"/>
      <c r="F2" s="66"/>
      <c r="G2" s="66"/>
      <c r="H2" s="66" t="s">
        <v>31</v>
      </c>
      <c r="I2" s="676" t="str">
        <f>IF(NOT(ISBLANK(CoverSheet!$C$8)),CoverSheet!$C$8,"")</f>
        <v/>
      </c>
      <c r="J2" s="701"/>
      <c r="K2" s="677"/>
      <c r="L2" s="568"/>
      <c r="M2" s="5"/>
    </row>
    <row r="3" spans="1:13" ht="18" customHeight="1" x14ac:dyDescent="0.25">
      <c r="A3" s="4"/>
      <c r="B3" s="5"/>
      <c r="C3" s="5"/>
      <c r="D3" s="66"/>
      <c r="E3" s="66"/>
      <c r="F3" s="66"/>
      <c r="G3" s="66"/>
      <c r="H3" s="66" t="s">
        <v>298</v>
      </c>
      <c r="I3" s="705" t="str">
        <f>IF(ISNUMBER(CoverSheet!$C$12),CoverSheet!$C$12,"")</f>
        <v/>
      </c>
      <c r="J3" s="707"/>
      <c r="K3" s="706"/>
      <c r="L3" s="568"/>
      <c r="M3" s="5"/>
    </row>
    <row r="4" spans="1:13" ht="21" customHeight="1" x14ac:dyDescent="0.35">
      <c r="A4" s="135" t="s">
        <v>173</v>
      </c>
      <c r="B4" s="67"/>
      <c r="C4" s="5"/>
      <c r="D4" s="5"/>
      <c r="E4" s="5"/>
      <c r="F4" s="5"/>
      <c r="G4" s="5"/>
      <c r="H4" s="5"/>
      <c r="I4" s="5"/>
      <c r="J4" s="5"/>
      <c r="K4" s="5"/>
      <c r="L4" s="568"/>
      <c r="M4" s="5"/>
    </row>
    <row r="5" spans="1:13" ht="21" customHeight="1" x14ac:dyDescent="0.2">
      <c r="A5" s="668" t="s">
        <v>303</v>
      </c>
      <c r="B5" s="669"/>
      <c r="C5" s="669"/>
      <c r="D5" s="669"/>
      <c r="E5" s="669"/>
      <c r="F5" s="669"/>
      <c r="G5" s="669"/>
      <c r="H5" s="669"/>
      <c r="I5" s="669"/>
      <c r="J5" s="5"/>
      <c r="K5" s="5"/>
      <c r="L5" s="568"/>
      <c r="M5" s="5"/>
    </row>
    <row r="6" spans="1:13" x14ac:dyDescent="0.2">
      <c r="A6" s="196" t="s">
        <v>477</v>
      </c>
      <c r="B6" s="70"/>
      <c r="C6" s="31"/>
      <c r="D6" s="5"/>
      <c r="E6" s="154"/>
      <c r="F6" s="154"/>
      <c r="G6" s="5"/>
      <c r="H6" s="5"/>
      <c r="I6" s="5"/>
      <c r="J6" s="5"/>
      <c r="K6" s="5"/>
      <c r="L6" s="568"/>
      <c r="M6" s="5"/>
    </row>
    <row r="7" spans="1:13" ht="48" customHeight="1" x14ac:dyDescent="0.2">
      <c r="A7" s="10">
        <v>7</v>
      </c>
      <c r="B7" s="68"/>
      <c r="C7" s="40" t="s">
        <v>13</v>
      </c>
      <c r="D7" s="40" t="s">
        <v>139</v>
      </c>
      <c r="E7" s="471"/>
      <c r="F7" s="471"/>
      <c r="G7" s="350" t="s">
        <v>140</v>
      </c>
      <c r="H7" s="350" t="s">
        <v>174</v>
      </c>
      <c r="I7" s="350" t="s">
        <v>175</v>
      </c>
      <c r="J7" s="350" t="s">
        <v>176</v>
      </c>
      <c r="K7" s="350" t="s">
        <v>177</v>
      </c>
      <c r="L7" s="567"/>
      <c r="M7" s="558"/>
    </row>
    <row r="8" spans="1:13" ht="15" customHeight="1" x14ac:dyDescent="0.2">
      <c r="A8" s="10">
        <v>8</v>
      </c>
      <c r="B8" s="68"/>
      <c r="C8" s="12" t="s">
        <v>70</v>
      </c>
      <c r="D8" s="12" t="s">
        <v>149</v>
      </c>
      <c r="E8" s="198"/>
      <c r="F8" s="198"/>
      <c r="G8" s="259" t="s">
        <v>150</v>
      </c>
      <c r="H8" s="301"/>
      <c r="I8" s="301"/>
      <c r="J8" s="207">
        <f>I8-H8</f>
        <v>0</v>
      </c>
      <c r="K8" s="302" t="s">
        <v>294</v>
      </c>
      <c r="L8" s="569"/>
      <c r="M8" s="566"/>
    </row>
    <row r="9" spans="1:13" ht="15" customHeight="1" x14ac:dyDescent="0.2">
      <c r="A9" s="10">
        <v>9</v>
      </c>
      <c r="B9" s="68"/>
      <c r="C9" s="12" t="s">
        <v>70</v>
      </c>
      <c r="D9" s="12" t="s">
        <v>74</v>
      </c>
      <c r="E9" s="198"/>
      <c r="F9" s="198"/>
      <c r="G9" s="260" t="s">
        <v>150</v>
      </c>
      <c r="H9" s="301"/>
      <c r="I9" s="301"/>
      <c r="J9" s="207">
        <f t="shared" ref="J9:J31" si="0">I9-H9</f>
        <v>0</v>
      </c>
      <c r="K9" s="302" t="s">
        <v>294</v>
      </c>
      <c r="L9" s="569"/>
      <c r="M9" s="566"/>
    </row>
    <row r="10" spans="1:13" ht="15" customHeight="1" x14ac:dyDescent="0.2">
      <c r="A10" s="10">
        <v>10</v>
      </c>
      <c r="B10" s="68"/>
      <c r="C10" s="12" t="s">
        <v>151</v>
      </c>
      <c r="D10" s="12" t="s">
        <v>71</v>
      </c>
      <c r="E10" s="198"/>
      <c r="F10" s="198"/>
      <c r="G10" s="260" t="s">
        <v>152</v>
      </c>
      <c r="H10" s="301"/>
      <c r="I10" s="301"/>
      <c r="J10" s="207">
        <f t="shared" si="0"/>
        <v>0</v>
      </c>
      <c r="K10" s="302" t="s">
        <v>294</v>
      </c>
      <c r="L10" s="569"/>
      <c r="M10" s="566"/>
    </row>
    <row r="11" spans="1:13" ht="15" customHeight="1" x14ac:dyDescent="0.2">
      <c r="A11" s="10">
        <v>11</v>
      </c>
      <c r="B11" s="68"/>
      <c r="C11" s="12" t="s">
        <v>151</v>
      </c>
      <c r="D11" s="198" t="s">
        <v>307</v>
      </c>
      <c r="E11" s="198"/>
      <c r="F11" s="198"/>
      <c r="G11" s="260" t="s">
        <v>152</v>
      </c>
      <c r="H11" s="301"/>
      <c r="I11" s="301"/>
      <c r="J11" s="207">
        <f t="shared" si="0"/>
        <v>0</v>
      </c>
      <c r="K11" s="302" t="s">
        <v>294</v>
      </c>
      <c r="L11" s="569"/>
      <c r="M11" s="566"/>
    </row>
    <row r="12" spans="1:13" ht="15" customHeight="1" x14ac:dyDescent="0.2">
      <c r="A12" s="10">
        <v>12</v>
      </c>
      <c r="B12" s="68"/>
      <c r="C12" s="12" t="s">
        <v>151</v>
      </c>
      <c r="D12" s="12" t="s">
        <v>153</v>
      </c>
      <c r="E12" s="198"/>
      <c r="F12" s="198"/>
      <c r="G12" s="260" t="s">
        <v>152</v>
      </c>
      <c r="H12" s="301"/>
      <c r="I12" s="301"/>
      <c r="J12" s="207">
        <f t="shared" si="0"/>
        <v>0</v>
      </c>
      <c r="K12" s="302" t="s">
        <v>294</v>
      </c>
      <c r="L12" s="569"/>
      <c r="M12" s="566"/>
    </row>
    <row r="13" spans="1:13" ht="15" customHeight="1" x14ac:dyDescent="0.2">
      <c r="A13" s="10">
        <v>13</v>
      </c>
      <c r="B13" s="68"/>
      <c r="C13" s="12" t="s">
        <v>151</v>
      </c>
      <c r="D13" s="198" t="s">
        <v>308</v>
      </c>
      <c r="E13" s="198"/>
      <c r="F13" s="198"/>
      <c r="G13" s="260" t="s">
        <v>152</v>
      </c>
      <c r="H13" s="301"/>
      <c r="I13" s="301"/>
      <c r="J13" s="207">
        <f t="shared" si="0"/>
        <v>0</v>
      </c>
      <c r="K13" s="302" t="s">
        <v>294</v>
      </c>
      <c r="L13" s="569"/>
      <c r="M13" s="566"/>
    </row>
    <row r="14" spans="1:13" ht="15" customHeight="1" x14ac:dyDescent="0.2">
      <c r="A14" s="10">
        <v>14</v>
      </c>
      <c r="B14" s="68"/>
      <c r="C14" s="12" t="s">
        <v>151</v>
      </c>
      <c r="D14" s="12" t="s">
        <v>154</v>
      </c>
      <c r="E14" s="198"/>
      <c r="F14" s="198"/>
      <c r="G14" s="260" t="s">
        <v>152</v>
      </c>
      <c r="H14" s="301"/>
      <c r="I14" s="301"/>
      <c r="J14" s="207">
        <f t="shared" si="0"/>
        <v>0</v>
      </c>
      <c r="K14" s="302" t="s">
        <v>294</v>
      </c>
      <c r="L14" s="569"/>
      <c r="M14" s="566"/>
    </row>
    <row r="15" spans="1:13" ht="15" customHeight="1" x14ac:dyDescent="0.2">
      <c r="A15" s="10">
        <v>15</v>
      </c>
      <c r="B15" s="68"/>
      <c r="C15" s="12" t="s">
        <v>155</v>
      </c>
      <c r="D15" s="12" t="s">
        <v>156</v>
      </c>
      <c r="E15" s="198"/>
      <c r="F15" s="198"/>
      <c r="G15" s="260" t="s">
        <v>152</v>
      </c>
      <c r="H15" s="301"/>
      <c r="I15" s="301"/>
      <c r="J15" s="207">
        <f t="shared" si="0"/>
        <v>0</v>
      </c>
      <c r="K15" s="302" t="s">
        <v>294</v>
      </c>
      <c r="L15" s="569"/>
      <c r="M15" s="566"/>
    </row>
    <row r="16" spans="1:13" ht="15" customHeight="1" x14ac:dyDescent="0.2">
      <c r="A16" s="10">
        <v>16</v>
      </c>
      <c r="B16" s="68"/>
      <c r="C16" s="12" t="s">
        <v>155</v>
      </c>
      <c r="D16" s="12" t="s">
        <v>157</v>
      </c>
      <c r="E16" s="198"/>
      <c r="F16" s="198"/>
      <c r="G16" s="260" t="s">
        <v>152</v>
      </c>
      <c r="H16" s="301"/>
      <c r="I16" s="301"/>
      <c r="J16" s="207">
        <f t="shared" si="0"/>
        <v>0</v>
      </c>
      <c r="K16" s="302" t="s">
        <v>294</v>
      </c>
      <c r="L16" s="569"/>
      <c r="M16" s="566"/>
    </row>
    <row r="17" spans="1:13" ht="15" customHeight="1" x14ac:dyDescent="0.2">
      <c r="A17" s="10">
        <v>17</v>
      </c>
      <c r="B17" s="68"/>
      <c r="C17" s="12" t="s">
        <v>155</v>
      </c>
      <c r="D17" s="12" t="s">
        <v>158</v>
      </c>
      <c r="E17" s="198"/>
      <c r="F17" s="198"/>
      <c r="G17" s="260" t="s">
        <v>152</v>
      </c>
      <c r="H17" s="301"/>
      <c r="I17" s="301"/>
      <c r="J17" s="207">
        <f t="shared" si="0"/>
        <v>0</v>
      </c>
      <c r="K17" s="302" t="s">
        <v>294</v>
      </c>
      <c r="L17" s="569"/>
      <c r="M17" s="566"/>
    </row>
    <row r="18" spans="1:13" ht="15" customHeight="1" x14ac:dyDescent="0.2">
      <c r="A18" s="10">
        <v>18</v>
      </c>
      <c r="B18" s="68"/>
      <c r="C18" s="12" t="s">
        <v>75</v>
      </c>
      <c r="D18" s="12" t="s">
        <v>159</v>
      </c>
      <c r="E18" s="198"/>
      <c r="F18" s="198"/>
      <c r="G18" s="260" t="s">
        <v>152</v>
      </c>
      <c r="H18" s="301"/>
      <c r="I18" s="301"/>
      <c r="J18" s="207">
        <f t="shared" si="0"/>
        <v>0</v>
      </c>
      <c r="K18" s="302" t="s">
        <v>294</v>
      </c>
      <c r="L18" s="569"/>
      <c r="M18" s="566"/>
    </row>
    <row r="19" spans="1:13" ht="15" customHeight="1" x14ac:dyDescent="0.2">
      <c r="A19" s="10">
        <v>19</v>
      </c>
      <c r="B19" s="68"/>
      <c r="C19" s="12" t="s">
        <v>75</v>
      </c>
      <c r="D19" s="12" t="s">
        <v>160</v>
      </c>
      <c r="E19" s="198"/>
      <c r="F19" s="198"/>
      <c r="G19" s="260" t="s">
        <v>152</v>
      </c>
      <c r="H19" s="301"/>
      <c r="I19" s="301"/>
      <c r="J19" s="207">
        <f t="shared" si="0"/>
        <v>0</v>
      </c>
      <c r="K19" s="302" t="s">
        <v>294</v>
      </c>
      <c r="L19" s="569"/>
      <c r="M19" s="566"/>
    </row>
    <row r="20" spans="1:13" ht="15" customHeight="1" x14ac:dyDescent="0.2">
      <c r="A20" s="10">
        <v>20</v>
      </c>
      <c r="B20" s="68"/>
      <c r="C20" s="12" t="s">
        <v>161</v>
      </c>
      <c r="D20" s="12" t="s">
        <v>162</v>
      </c>
      <c r="E20" s="198"/>
      <c r="F20" s="198"/>
      <c r="G20" s="260" t="s">
        <v>152</v>
      </c>
      <c r="H20" s="301"/>
      <c r="I20" s="301"/>
      <c r="J20" s="207">
        <f t="shared" si="0"/>
        <v>0</v>
      </c>
      <c r="K20" s="302" t="s">
        <v>294</v>
      </c>
      <c r="L20" s="569"/>
      <c r="M20" s="566"/>
    </row>
    <row r="21" spans="1:13" ht="15" customHeight="1" x14ac:dyDescent="0.2">
      <c r="A21" s="10">
        <v>21</v>
      </c>
      <c r="B21" s="68"/>
      <c r="C21" s="12" t="s">
        <v>161</v>
      </c>
      <c r="D21" s="12" t="s">
        <v>163</v>
      </c>
      <c r="E21" s="198"/>
      <c r="F21" s="198"/>
      <c r="G21" s="260" t="s">
        <v>152</v>
      </c>
      <c r="H21" s="301"/>
      <c r="I21" s="301"/>
      <c r="J21" s="207">
        <f t="shared" si="0"/>
        <v>0</v>
      </c>
      <c r="K21" s="302" t="s">
        <v>294</v>
      </c>
      <c r="L21" s="569"/>
      <c r="M21" s="566"/>
    </row>
    <row r="22" spans="1:13" ht="15" customHeight="1" x14ac:dyDescent="0.2">
      <c r="A22" s="10">
        <v>22</v>
      </c>
      <c r="B22" s="68"/>
      <c r="C22" s="12" t="s">
        <v>77</v>
      </c>
      <c r="D22" s="12" t="s">
        <v>77</v>
      </c>
      <c r="E22" s="198"/>
      <c r="F22" s="198"/>
      <c r="G22" s="260" t="s">
        <v>152</v>
      </c>
      <c r="H22" s="301"/>
      <c r="I22" s="301"/>
      <c r="J22" s="207">
        <f t="shared" si="0"/>
        <v>0</v>
      </c>
      <c r="K22" s="302" t="s">
        <v>294</v>
      </c>
      <c r="L22" s="569"/>
      <c r="M22" s="566"/>
    </row>
    <row r="23" spans="1:13" ht="15" customHeight="1" x14ac:dyDescent="0.2">
      <c r="A23" s="10">
        <v>23</v>
      </c>
      <c r="B23" s="68"/>
      <c r="C23" s="12" t="s">
        <v>78</v>
      </c>
      <c r="D23" s="12" t="s">
        <v>78</v>
      </c>
      <c r="E23" s="198"/>
      <c r="F23" s="198"/>
      <c r="G23" s="260" t="s">
        <v>152</v>
      </c>
      <c r="H23" s="301"/>
      <c r="I23" s="301"/>
      <c r="J23" s="207">
        <f t="shared" si="0"/>
        <v>0</v>
      </c>
      <c r="K23" s="302" t="s">
        <v>294</v>
      </c>
      <c r="L23" s="569"/>
      <c r="M23" s="566"/>
    </row>
    <row r="24" spans="1:13" ht="15" customHeight="1" x14ac:dyDescent="0.2">
      <c r="A24" s="10">
        <v>24</v>
      </c>
      <c r="B24" s="68"/>
      <c r="C24" s="12" t="s">
        <v>164</v>
      </c>
      <c r="D24" s="12" t="s">
        <v>165</v>
      </c>
      <c r="E24" s="198"/>
      <c r="F24" s="198"/>
      <c r="G24" s="260" t="s">
        <v>152</v>
      </c>
      <c r="H24" s="301"/>
      <c r="I24" s="301"/>
      <c r="J24" s="207">
        <f t="shared" si="0"/>
        <v>0</v>
      </c>
      <c r="K24" s="302" t="s">
        <v>294</v>
      </c>
      <c r="L24" s="569"/>
      <c r="M24" s="566"/>
    </row>
    <row r="25" spans="1:13" ht="15" customHeight="1" x14ac:dyDescent="0.2">
      <c r="A25" s="10">
        <v>25</v>
      </c>
      <c r="B25" s="68"/>
      <c r="C25" s="12" t="s">
        <v>164</v>
      </c>
      <c r="D25" s="12" t="s">
        <v>166</v>
      </c>
      <c r="E25" s="198"/>
      <c r="F25" s="198"/>
      <c r="G25" s="260" t="s">
        <v>152</v>
      </c>
      <c r="H25" s="301"/>
      <c r="I25" s="301"/>
      <c r="J25" s="207">
        <f t="shared" si="0"/>
        <v>0</v>
      </c>
      <c r="K25" s="302" t="s">
        <v>294</v>
      </c>
      <c r="L25" s="569"/>
      <c r="M25" s="566"/>
    </row>
    <row r="26" spans="1:13" ht="15" customHeight="1" x14ac:dyDescent="0.2">
      <c r="A26" s="10">
        <v>26</v>
      </c>
      <c r="B26" s="68"/>
      <c r="C26" s="12" t="s">
        <v>164</v>
      </c>
      <c r="D26" s="12" t="s">
        <v>167</v>
      </c>
      <c r="E26" s="198"/>
      <c r="F26" s="198"/>
      <c r="G26" s="260" t="s">
        <v>152</v>
      </c>
      <c r="H26" s="301"/>
      <c r="I26" s="301"/>
      <c r="J26" s="207">
        <f t="shared" si="0"/>
        <v>0</v>
      </c>
      <c r="K26" s="302" t="s">
        <v>294</v>
      </c>
      <c r="L26" s="569"/>
      <c r="M26" s="566"/>
    </row>
    <row r="27" spans="1:13" ht="15" customHeight="1" x14ac:dyDescent="0.2">
      <c r="A27" s="10">
        <v>27</v>
      </c>
      <c r="B27" s="68"/>
      <c r="C27" s="12" t="s">
        <v>164</v>
      </c>
      <c r="D27" s="12" t="s">
        <v>168</v>
      </c>
      <c r="E27" s="198"/>
      <c r="F27" s="198"/>
      <c r="G27" s="260" t="s">
        <v>152</v>
      </c>
      <c r="H27" s="301"/>
      <c r="I27" s="301"/>
      <c r="J27" s="207">
        <f t="shared" si="0"/>
        <v>0</v>
      </c>
      <c r="K27" s="302" t="s">
        <v>294</v>
      </c>
      <c r="L27" s="569"/>
      <c r="M27" s="566"/>
    </row>
    <row r="28" spans="1:13" ht="15" customHeight="1" x14ac:dyDescent="0.2">
      <c r="A28" s="10">
        <v>28</v>
      </c>
      <c r="B28" s="68"/>
      <c r="C28" s="12" t="s">
        <v>73</v>
      </c>
      <c r="D28" s="12" t="s">
        <v>169</v>
      </c>
      <c r="E28" s="198"/>
      <c r="F28" s="198"/>
      <c r="G28" s="260" t="s">
        <v>152</v>
      </c>
      <c r="H28" s="301"/>
      <c r="I28" s="301"/>
      <c r="J28" s="207">
        <f t="shared" si="0"/>
        <v>0</v>
      </c>
      <c r="K28" s="302" t="s">
        <v>294</v>
      </c>
      <c r="L28" s="569"/>
      <c r="M28" s="566"/>
    </row>
    <row r="29" spans="1:13" ht="15" customHeight="1" x14ac:dyDescent="0.2">
      <c r="A29" s="10">
        <v>29</v>
      </c>
      <c r="B29" s="68"/>
      <c r="C29" s="12" t="s">
        <v>73</v>
      </c>
      <c r="D29" s="12" t="s">
        <v>170</v>
      </c>
      <c r="E29" s="198"/>
      <c r="F29" s="198"/>
      <c r="G29" s="260" t="s">
        <v>152</v>
      </c>
      <c r="H29" s="301"/>
      <c r="I29" s="301"/>
      <c r="J29" s="207">
        <f t="shared" si="0"/>
        <v>0</v>
      </c>
      <c r="K29" s="302" t="s">
        <v>294</v>
      </c>
      <c r="L29" s="569"/>
      <c r="M29" s="566"/>
    </row>
    <row r="30" spans="1:13" ht="15" customHeight="1" x14ac:dyDescent="0.2">
      <c r="A30" s="10">
        <v>30</v>
      </c>
      <c r="B30" s="68"/>
      <c r="C30" s="12" t="s">
        <v>171</v>
      </c>
      <c r="D30" s="12" t="s">
        <v>172</v>
      </c>
      <c r="E30" s="198"/>
      <c r="F30" s="198"/>
      <c r="G30" s="260" t="s">
        <v>152</v>
      </c>
      <c r="H30" s="301"/>
      <c r="I30" s="301"/>
      <c r="J30" s="207">
        <f t="shared" si="0"/>
        <v>0</v>
      </c>
      <c r="K30" s="302" t="s">
        <v>294</v>
      </c>
      <c r="L30" s="569"/>
      <c r="M30" s="566"/>
    </row>
    <row r="31" spans="1:13" ht="15" customHeight="1" x14ac:dyDescent="0.2">
      <c r="A31" s="10">
        <v>31</v>
      </c>
      <c r="B31" s="68"/>
      <c r="C31" s="12" t="s">
        <v>81</v>
      </c>
      <c r="D31" s="12" t="s">
        <v>81</v>
      </c>
      <c r="E31" s="198"/>
      <c r="F31" s="198"/>
      <c r="G31" s="260" t="s">
        <v>152</v>
      </c>
      <c r="H31" s="301"/>
      <c r="I31" s="301"/>
      <c r="J31" s="207">
        <f t="shared" si="0"/>
        <v>0</v>
      </c>
      <c r="K31" s="302" t="s">
        <v>294</v>
      </c>
      <c r="L31" s="569"/>
      <c r="M31" s="566"/>
    </row>
    <row r="32" spans="1:13" s="227" customFormat="1" ht="15" customHeight="1" x14ac:dyDescent="0.2">
      <c r="A32" s="10"/>
      <c r="B32" s="68"/>
      <c r="C32" s="12"/>
      <c r="D32" s="12"/>
      <c r="E32" s="198"/>
      <c r="F32" s="198"/>
      <c r="G32" s="260"/>
      <c r="H32" s="12"/>
      <c r="I32" s="12"/>
      <c r="J32" s="264"/>
      <c r="K32" s="264"/>
      <c r="L32" s="569"/>
      <c r="M32" s="566"/>
    </row>
  </sheetData>
  <sheetProtection formatRows="0" insertRows="0"/>
  <customSheetViews>
    <customSheetView guid="{050FE390-FCBA-423A-A57A-07214A914FBA}" scale="80" showPageBreaks="1" showGridLines="0" fitToPage="1" printArea="1" topLeftCell="A4">
      <selection activeCell="E14" sqref="E14"/>
      <pageMargins left="0.70866141732283472" right="0.70866141732283472" top="0.74803149606299213" bottom="0.74803149606299213" header="0.31496062992125984" footer="0.31496062992125984"/>
      <pageSetup paperSize="9" scale="63" orientation="portrait" r:id="rId1"/>
    </customSheetView>
    <customSheetView guid="{63EE1149-38E3-45FD-A757-4655A3261696}" scale="80" showPageBreaks="1" showGridLines="0" fitToPage="1" printArea="1">
      <selection activeCell="D11" sqref="D11"/>
      <pageMargins left="0.70866141732283472" right="0.70866141732283472" top="0.74803149606299213" bottom="0.74803149606299213" header="0.31496062992125984" footer="0.31496062992125984"/>
      <pageSetup paperSize="9" scale="63" orientation="portrait" r:id="rId2"/>
    </customSheetView>
  </customSheetViews>
  <mergeCells count="3">
    <mergeCell ref="A5:I5"/>
    <mergeCell ref="I2:K2"/>
    <mergeCell ref="I3:K3"/>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H8:H32">
      <formula1>OR(AND(ISNUMBER(H8),H8&gt;=0),AND(ISTEXT(H8),H8="N/A"))</formula1>
    </dataValidation>
    <dataValidation type="list" allowBlank="1" showInputMessage="1" showErrorMessage="1" prompt="Please select from available drop-down options" sqref="K8:K32">
      <formula1>"1,2,3,4,N/A,[Select one]"</formula1>
    </dataValidation>
  </dataValidations>
  <pageMargins left="0.70866141732283472" right="0.70866141732283472" top="0.74803149606299213" bottom="0.74803149606299213" header="0.31496062992125984" footer="0.31496062992125984"/>
  <pageSetup paperSize="9" scale="90" orientation="landscape" r:id="rId3"/>
  <headerFooter>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96600"/>
    <pageSetUpPr fitToPage="1"/>
  </sheetPr>
  <dimension ref="A1:AS33"/>
  <sheetViews>
    <sheetView showGridLines="0" view="pageBreakPreview" zoomScale="70" zoomScaleNormal="100" zoomScaleSheetLayoutView="70" workbookViewId="0"/>
  </sheetViews>
  <sheetFormatPr defaultRowHeight="12.75" x14ac:dyDescent="0.2"/>
  <cols>
    <col min="1" max="1" width="4.140625" customWidth="1"/>
    <col min="2" max="2" width="3.28515625" customWidth="1"/>
    <col min="3" max="3" width="28.5703125" customWidth="1"/>
    <col min="4" max="4" width="35" customWidth="1"/>
    <col min="5" max="5" width="6.5703125" customWidth="1"/>
    <col min="6" max="7" width="9.85546875" customWidth="1"/>
    <col min="8" max="32" width="7.7109375" customWidth="1"/>
    <col min="33" max="40" width="7.7109375" style="570" customWidth="1"/>
    <col min="41" max="41" width="12.7109375" customWidth="1"/>
    <col min="42" max="42" width="9.85546875" customWidth="1"/>
    <col min="43" max="43" width="10.140625" customWidth="1"/>
    <col min="44" max="44" width="14" customWidth="1"/>
    <col min="45" max="45" width="2.7109375" customWidth="1"/>
  </cols>
  <sheetData>
    <row r="1" spans="1:45" x14ac:dyDescent="0.2">
      <c r="A1" s="25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571"/>
      <c r="AH1" s="571"/>
      <c r="AI1" s="571"/>
      <c r="AJ1" s="571"/>
      <c r="AK1" s="571"/>
      <c r="AL1" s="571"/>
      <c r="AM1" s="571"/>
      <c r="AN1" s="571"/>
      <c r="AO1" s="2"/>
      <c r="AP1" s="2"/>
      <c r="AQ1" s="2"/>
      <c r="AR1" s="2"/>
      <c r="AS1" s="3"/>
    </row>
    <row r="2" spans="1:45" ht="18" customHeight="1" x14ac:dyDescent="0.25">
      <c r="A2" s="4"/>
      <c r="B2" s="5"/>
      <c r="C2" s="5"/>
      <c r="D2" s="5"/>
      <c r="E2" s="5"/>
      <c r="F2" s="5"/>
      <c r="G2" s="5"/>
      <c r="H2" s="5"/>
      <c r="I2" s="5"/>
      <c r="J2" s="5"/>
      <c r="K2" s="5"/>
      <c r="L2" s="5"/>
      <c r="M2" s="5"/>
      <c r="N2" s="5"/>
      <c r="O2" s="5"/>
      <c r="P2" s="5"/>
      <c r="Q2" s="5"/>
      <c r="R2" s="5"/>
      <c r="S2" s="5"/>
      <c r="T2" s="5"/>
      <c r="U2" s="5"/>
      <c r="V2" s="5"/>
      <c r="W2" s="5"/>
      <c r="X2" s="5"/>
      <c r="Y2" s="5"/>
      <c r="Z2" s="5"/>
      <c r="AA2" s="5"/>
      <c r="AB2" s="66"/>
      <c r="AC2" s="66"/>
      <c r="AD2" s="66"/>
      <c r="AE2" s="66"/>
      <c r="AF2" s="66" t="s">
        <v>31</v>
      </c>
      <c r="AG2" s="574"/>
      <c r="AH2" s="574"/>
      <c r="AI2" s="574"/>
      <c r="AJ2" s="574"/>
      <c r="AK2" s="574"/>
      <c r="AL2" s="574"/>
      <c r="AM2" s="574"/>
      <c r="AN2" s="574"/>
      <c r="AO2" s="708" t="str">
        <f>IF(NOT(ISBLANK(CoverSheet!$C$8)),CoverSheet!$C$8,"")</f>
        <v/>
      </c>
      <c r="AP2" s="709"/>
      <c r="AQ2" s="709"/>
      <c r="AR2" s="710"/>
      <c r="AS2" s="7"/>
    </row>
    <row r="3" spans="1:45" ht="18" customHeight="1" x14ac:dyDescent="0.25">
      <c r="A3" s="4"/>
      <c r="B3" s="5"/>
      <c r="C3" s="5"/>
      <c r="D3" s="5"/>
      <c r="E3" s="5"/>
      <c r="F3" s="5"/>
      <c r="G3" s="5"/>
      <c r="H3" s="5"/>
      <c r="I3" s="5"/>
      <c r="J3" s="5"/>
      <c r="K3" s="5"/>
      <c r="L3" s="5"/>
      <c r="M3" s="5"/>
      <c r="N3" s="5"/>
      <c r="O3" s="5"/>
      <c r="P3" s="5"/>
      <c r="Q3" s="5"/>
      <c r="R3" s="5"/>
      <c r="S3" s="5"/>
      <c r="T3" s="5"/>
      <c r="U3" s="5"/>
      <c r="V3" s="5"/>
      <c r="W3" s="5"/>
      <c r="X3" s="5"/>
      <c r="Y3" s="5"/>
      <c r="Z3" s="5"/>
      <c r="AA3" s="5"/>
      <c r="AB3" s="66"/>
      <c r="AC3" s="66"/>
      <c r="AD3" s="66"/>
      <c r="AE3" s="66"/>
      <c r="AF3" s="66" t="s">
        <v>298</v>
      </c>
      <c r="AG3" s="574"/>
      <c r="AH3" s="574"/>
      <c r="AI3" s="574"/>
      <c r="AJ3" s="574"/>
      <c r="AK3" s="574"/>
      <c r="AL3" s="574"/>
      <c r="AM3" s="574"/>
      <c r="AN3" s="574"/>
      <c r="AO3" s="705" t="str">
        <f>IF(ISNUMBER(CoverSheet!$C$12),CoverSheet!$C$12,"")</f>
        <v/>
      </c>
      <c r="AP3" s="707"/>
      <c r="AQ3" s="707"/>
      <c r="AR3" s="706"/>
      <c r="AS3" s="7"/>
    </row>
    <row r="4" spans="1:45" ht="21" customHeight="1" x14ac:dyDescent="0.35">
      <c r="A4" s="135" t="s">
        <v>138</v>
      </c>
      <c r="B4" s="67"/>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72"/>
      <c r="AH4" s="572"/>
      <c r="AI4" s="572"/>
      <c r="AJ4" s="572"/>
      <c r="AK4" s="572"/>
      <c r="AL4" s="572"/>
      <c r="AM4" s="572"/>
      <c r="AN4" s="572"/>
      <c r="AO4" s="5"/>
      <c r="AP4" s="5"/>
      <c r="AQ4" s="5"/>
      <c r="AR4" s="5"/>
      <c r="AS4" s="7"/>
    </row>
    <row r="5" spans="1:45" ht="24" customHeight="1" x14ac:dyDescent="0.2">
      <c r="A5" s="649" t="s">
        <v>304</v>
      </c>
      <c r="B5" s="712"/>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c r="AE5" s="712"/>
      <c r="AF5" s="712"/>
      <c r="AG5" s="712"/>
      <c r="AH5" s="712"/>
      <c r="AI5" s="712"/>
      <c r="AJ5" s="712"/>
      <c r="AK5" s="712"/>
      <c r="AL5" s="712"/>
      <c r="AM5" s="712"/>
      <c r="AN5" s="712"/>
      <c r="AO5" s="712"/>
      <c r="AP5" s="73"/>
      <c r="AQ5" s="5"/>
      <c r="AR5" s="5"/>
      <c r="AS5" s="7"/>
    </row>
    <row r="6" spans="1:45" x14ac:dyDescent="0.2">
      <c r="A6" s="196" t="s">
        <v>477</v>
      </c>
      <c r="B6" s="202"/>
      <c r="C6" s="202"/>
      <c r="D6" s="5"/>
      <c r="E6" s="5"/>
      <c r="F6" s="5"/>
      <c r="G6" s="5"/>
      <c r="H6" s="5"/>
      <c r="I6" s="5"/>
      <c r="J6" s="5"/>
      <c r="K6" s="5"/>
      <c r="L6" s="5"/>
      <c r="M6" s="5"/>
      <c r="N6" s="5"/>
      <c r="O6" s="5"/>
      <c r="P6" s="5"/>
      <c r="Q6" s="5"/>
      <c r="R6" s="5"/>
      <c r="S6" s="5"/>
      <c r="T6" s="5"/>
      <c r="U6" s="5"/>
      <c r="V6" s="5"/>
      <c r="W6" s="5"/>
      <c r="X6" s="5"/>
      <c r="Y6" s="5"/>
      <c r="Z6" s="5"/>
      <c r="AA6" s="5"/>
      <c r="AB6" s="5"/>
      <c r="AC6" s="5"/>
      <c r="AD6" s="5"/>
      <c r="AE6" s="5"/>
      <c r="AF6" s="5"/>
      <c r="AG6" s="572"/>
      <c r="AH6" s="572"/>
      <c r="AI6" s="572"/>
      <c r="AJ6" s="572"/>
      <c r="AK6" s="572"/>
      <c r="AL6" s="572"/>
      <c r="AM6" s="572"/>
      <c r="AN6" s="572"/>
      <c r="AO6" s="5"/>
      <c r="AP6" s="5"/>
      <c r="AQ6" s="5"/>
      <c r="AR6" s="5"/>
      <c r="AS6" s="7"/>
    </row>
    <row r="7" spans="1:45" ht="15" customHeight="1" x14ac:dyDescent="0.2">
      <c r="A7" s="10">
        <v>7</v>
      </c>
      <c r="B7" s="138"/>
      <c r="C7" s="397" t="s">
        <v>51</v>
      </c>
      <c r="D7" s="463" t="str">
        <f>IF(ISNUMBER(CoverSheet!$C$12),CoverSheet!$C$12,"")</f>
        <v/>
      </c>
      <c r="E7" s="232"/>
      <c r="F7" s="711" t="s">
        <v>299</v>
      </c>
      <c r="G7" s="711"/>
      <c r="H7" s="711"/>
      <c r="I7" s="711"/>
      <c r="J7" s="711"/>
      <c r="K7" s="711"/>
      <c r="L7" s="711"/>
      <c r="M7" s="711"/>
      <c r="N7" s="711"/>
      <c r="O7" s="711"/>
      <c r="P7" s="711"/>
      <c r="Q7" s="711"/>
      <c r="R7" s="711"/>
      <c r="S7" s="711"/>
      <c r="T7" s="711"/>
      <c r="U7" s="711"/>
      <c r="V7" s="711"/>
      <c r="W7" s="711"/>
      <c r="X7" s="711"/>
      <c r="Y7" s="711"/>
      <c r="Z7" s="711"/>
      <c r="AA7" s="711"/>
      <c r="AB7" s="711"/>
      <c r="AC7" s="711"/>
      <c r="AD7" s="711"/>
      <c r="AE7" s="711"/>
      <c r="AF7" s="711"/>
      <c r="AG7" s="711"/>
      <c r="AH7" s="711"/>
      <c r="AI7" s="711"/>
      <c r="AJ7" s="711"/>
      <c r="AK7" s="711"/>
      <c r="AL7" s="711"/>
      <c r="AM7" s="711"/>
      <c r="AN7" s="711"/>
      <c r="AO7" s="711"/>
      <c r="AP7" s="711"/>
      <c r="AQ7" s="74"/>
      <c r="AR7" s="74"/>
      <c r="AS7" s="9"/>
    </row>
    <row r="8" spans="1:45" ht="45.75" customHeight="1" x14ac:dyDescent="0.2">
      <c r="A8" s="10">
        <v>8</v>
      </c>
      <c r="B8" s="138"/>
      <c r="C8" s="140" t="s">
        <v>13</v>
      </c>
      <c r="D8" s="140" t="s">
        <v>139</v>
      </c>
      <c r="E8" s="179" t="s">
        <v>140</v>
      </c>
      <c r="F8" s="149" t="s">
        <v>141</v>
      </c>
      <c r="G8" s="149" t="s">
        <v>142</v>
      </c>
      <c r="H8" s="149" t="s">
        <v>143</v>
      </c>
      <c r="I8" s="149" t="s">
        <v>144</v>
      </c>
      <c r="J8" s="149" t="s">
        <v>145</v>
      </c>
      <c r="K8" s="149" t="s">
        <v>146</v>
      </c>
      <c r="L8" s="431" t="s">
        <v>522</v>
      </c>
      <c r="M8" s="149" t="s">
        <v>147</v>
      </c>
      <c r="N8" s="149" t="s">
        <v>148</v>
      </c>
      <c r="O8" s="575">
        <v>2000</v>
      </c>
      <c r="P8" s="575">
        <v>2001</v>
      </c>
      <c r="Q8" s="575">
        <v>2002</v>
      </c>
      <c r="R8" s="575">
        <v>2003</v>
      </c>
      <c r="S8" s="575">
        <v>2004</v>
      </c>
      <c r="T8" s="575">
        <v>2005</v>
      </c>
      <c r="U8" s="575">
        <v>2006</v>
      </c>
      <c r="V8" s="575">
        <v>2007</v>
      </c>
      <c r="W8" s="575">
        <v>2008</v>
      </c>
      <c r="X8" s="575">
        <v>2009</v>
      </c>
      <c r="Y8" s="575">
        <v>2010</v>
      </c>
      <c r="Z8" s="575">
        <v>2011</v>
      </c>
      <c r="AA8" s="575">
        <v>2012</v>
      </c>
      <c r="AB8" s="575">
        <v>2013</v>
      </c>
      <c r="AC8" s="575">
        <v>2014</v>
      </c>
      <c r="AD8" s="575">
        <v>2015</v>
      </c>
      <c r="AE8" s="575">
        <v>2016</v>
      </c>
      <c r="AF8" s="575">
        <v>2017</v>
      </c>
      <c r="AG8" s="431">
        <v>2018</v>
      </c>
      <c r="AH8" s="431">
        <v>2019</v>
      </c>
      <c r="AI8" s="431">
        <v>2020</v>
      </c>
      <c r="AJ8" s="431">
        <v>2021</v>
      </c>
      <c r="AK8" s="431">
        <v>2022</v>
      </c>
      <c r="AL8" s="431">
        <v>2023</v>
      </c>
      <c r="AM8" s="431">
        <v>2024</v>
      </c>
      <c r="AN8" s="431">
        <v>2025</v>
      </c>
      <c r="AO8" s="149" t="s">
        <v>479</v>
      </c>
      <c r="AP8" s="280" t="s">
        <v>175</v>
      </c>
      <c r="AQ8" s="149" t="s">
        <v>478</v>
      </c>
      <c r="AR8" s="149" t="s">
        <v>177</v>
      </c>
      <c r="AS8" s="9"/>
    </row>
    <row r="9" spans="1:45" ht="15" customHeight="1" x14ac:dyDescent="0.2">
      <c r="A9" s="10">
        <v>9</v>
      </c>
      <c r="B9" s="138"/>
      <c r="C9" s="198" t="s">
        <v>70</v>
      </c>
      <c r="D9" s="198" t="s">
        <v>149</v>
      </c>
      <c r="E9" s="261" t="s">
        <v>150</v>
      </c>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576"/>
      <c r="AH9" s="576"/>
      <c r="AI9" s="576"/>
      <c r="AJ9" s="576"/>
      <c r="AK9" s="576"/>
      <c r="AL9" s="576"/>
      <c r="AM9" s="576"/>
      <c r="AN9" s="576"/>
      <c r="AO9" s="301"/>
      <c r="AP9" s="207">
        <f>SUM(F9:AO9)</f>
        <v>0</v>
      </c>
      <c r="AQ9" s="301"/>
      <c r="AR9" s="303" t="s">
        <v>294</v>
      </c>
      <c r="AS9" s="9"/>
    </row>
    <row r="10" spans="1:45" ht="15" customHeight="1" x14ac:dyDescent="0.2">
      <c r="A10" s="10">
        <v>10</v>
      </c>
      <c r="B10" s="138"/>
      <c r="C10" s="198" t="s">
        <v>70</v>
      </c>
      <c r="D10" s="198" t="s">
        <v>74</v>
      </c>
      <c r="E10" s="261" t="s">
        <v>150</v>
      </c>
      <c r="F10" s="301"/>
      <c r="G10" s="301"/>
      <c r="H10" s="301"/>
      <c r="I10" s="301"/>
      <c r="J10" s="301"/>
      <c r="K10" s="301"/>
      <c r="L10" s="301"/>
      <c r="M10" s="301"/>
      <c r="N10" s="301"/>
      <c r="O10" s="301"/>
      <c r="P10" s="301"/>
      <c r="Q10" s="301"/>
      <c r="R10" s="301"/>
      <c r="S10" s="301"/>
      <c r="T10" s="301"/>
      <c r="U10" s="301"/>
      <c r="V10" s="301"/>
      <c r="W10" s="301"/>
      <c r="X10" s="301"/>
      <c r="Y10" s="301"/>
      <c r="Z10" s="358"/>
      <c r="AA10" s="301"/>
      <c r="AB10" s="301"/>
      <c r="AC10" s="301"/>
      <c r="AD10" s="301"/>
      <c r="AE10" s="301"/>
      <c r="AF10" s="301"/>
      <c r="AG10" s="576"/>
      <c r="AH10" s="576"/>
      <c r="AI10" s="576"/>
      <c r="AJ10" s="576"/>
      <c r="AK10" s="576"/>
      <c r="AL10" s="576"/>
      <c r="AM10" s="576"/>
      <c r="AN10" s="576"/>
      <c r="AO10" s="301"/>
      <c r="AP10" s="207">
        <f t="shared" ref="AP10:AP32" si="0">SUM(F10:AO10)</f>
        <v>0</v>
      </c>
      <c r="AQ10" s="301"/>
      <c r="AR10" s="303" t="s">
        <v>294</v>
      </c>
      <c r="AS10" s="9"/>
    </row>
    <row r="11" spans="1:45" ht="15" customHeight="1" x14ac:dyDescent="0.2">
      <c r="A11" s="10">
        <v>11</v>
      </c>
      <c r="B11" s="138"/>
      <c r="C11" s="198" t="s">
        <v>151</v>
      </c>
      <c r="D11" s="198" t="s">
        <v>71</v>
      </c>
      <c r="E11" s="261" t="s">
        <v>152</v>
      </c>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576"/>
      <c r="AH11" s="576"/>
      <c r="AI11" s="576"/>
      <c r="AJ11" s="576"/>
      <c r="AK11" s="576"/>
      <c r="AL11" s="576"/>
      <c r="AM11" s="576"/>
      <c r="AN11" s="576"/>
      <c r="AO11" s="301"/>
      <c r="AP11" s="207">
        <f t="shared" si="0"/>
        <v>0</v>
      </c>
      <c r="AQ11" s="301"/>
      <c r="AR11" s="303" t="s">
        <v>294</v>
      </c>
      <c r="AS11" s="9"/>
    </row>
    <row r="12" spans="1:45" ht="15" customHeight="1" x14ac:dyDescent="0.2">
      <c r="A12" s="10">
        <v>12</v>
      </c>
      <c r="B12" s="138"/>
      <c r="C12" s="198" t="s">
        <v>151</v>
      </c>
      <c r="D12" s="198" t="s">
        <v>307</v>
      </c>
      <c r="E12" s="261" t="s">
        <v>152</v>
      </c>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576"/>
      <c r="AH12" s="576"/>
      <c r="AI12" s="576"/>
      <c r="AJ12" s="576"/>
      <c r="AK12" s="576"/>
      <c r="AL12" s="576"/>
      <c r="AM12" s="576"/>
      <c r="AN12" s="576"/>
      <c r="AO12" s="301"/>
      <c r="AP12" s="207">
        <f t="shared" si="0"/>
        <v>0</v>
      </c>
      <c r="AQ12" s="301"/>
      <c r="AR12" s="303" t="s">
        <v>294</v>
      </c>
      <c r="AS12" s="9"/>
    </row>
    <row r="13" spans="1:45" ht="15" customHeight="1" x14ac:dyDescent="0.2">
      <c r="A13" s="10">
        <v>13</v>
      </c>
      <c r="B13" s="138"/>
      <c r="C13" s="198" t="s">
        <v>151</v>
      </c>
      <c r="D13" s="198" t="s">
        <v>153</v>
      </c>
      <c r="E13" s="261" t="s">
        <v>152</v>
      </c>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576"/>
      <c r="AH13" s="576"/>
      <c r="AI13" s="576"/>
      <c r="AJ13" s="576"/>
      <c r="AK13" s="576"/>
      <c r="AL13" s="576"/>
      <c r="AM13" s="576"/>
      <c r="AN13" s="576"/>
      <c r="AO13" s="301"/>
      <c r="AP13" s="207">
        <f t="shared" si="0"/>
        <v>0</v>
      </c>
      <c r="AQ13" s="301"/>
      <c r="AR13" s="303" t="s">
        <v>294</v>
      </c>
      <c r="AS13" s="9"/>
    </row>
    <row r="14" spans="1:45" ht="15" customHeight="1" x14ac:dyDescent="0.2">
      <c r="A14" s="10">
        <v>14</v>
      </c>
      <c r="B14" s="138"/>
      <c r="C14" s="198" t="s">
        <v>151</v>
      </c>
      <c r="D14" s="198" t="s">
        <v>308</v>
      </c>
      <c r="E14" s="261" t="s">
        <v>152</v>
      </c>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576"/>
      <c r="AH14" s="576"/>
      <c r="AI14" s="576"/>
      <c r="AJ14" s="576"/>
      <c r="AK14" s="576"/>
      <c r="AL14" s="576"/>
      <c r="AM14" s="576"/>
      <c r="AN14" s="576"/>
      <c r="AO14" s="301"/>
      <c r="AP14" s="207">
        <f t="shared" si="0"/>
        <v>0</v>
      </c>
      <c r="AQ14" s="301"/>
      <c r="AR14" s="303" t="s">
        <v>294</v>
      </c>
      <c r="AS14" s="9"/>
    </row>
    <row r="15" spans="1:45" ht="15" customHeight="1" x14ac:dyDescent="0.2">
      <c r="A15" s="10">
        <v>15</v>
      </c>
      <c r="B15" s="138"/>
      <c r="C15" s="198" t="s">
        <v>151</v>
      </c>
      <c r="D15" s="198" t="s">
        <v>154</v>
      </c>
      <c r="E15" s="261" t="s">
        <v>152</v>
      </c>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576"/>
      <c r="AH15" s="576"/>
      <c r="AI15" s="576"/>
      <c r="AJ15" s="576"/>
      <c r="AK15" s="576"/>
      <c r="AL15" s="576"/>
      <c r="AM15" s="576"/>
      <c r="AN15" s="576"/>
      <c r="AO15" s="301"/>
      <c r="AP15" s="207">
        <f t="shared" si="0"/>
        <v>0</v>
      </c>
      <c r="AQ15" s="301"/>
      <c r="AR15" s="303" t="s">
        <v>294</v>
      </c>
      <c r="AS15" s="9"/>
    </row>
    <row r="16" spans="1:45" ht="15" customHeight="1" x14ac:dyDescent="0.2">
      <c r="A16" s="10">
        <v>16</v>
      </c>
      <c r="B16" s="138"/>
      <c r="C16" s="198" t="s">
        <v>155</v>
      </c>
      <c r="D16" s="198" t="s">
        <v>156</v>
      </c>
      <c r="E16" s="261" t="s">
        <v>152</v>
      </c>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576"/>
      <c r="AH16" s="576"/>
      <c r="AI16" s="576"/>
      <c r="AJ16" s="576"/>
      <c r="AK16" s="576"/>
      <c r="AL16" s="576"/>
      <c r="AM16" s="576"/>
      <c r="AN16" s="576"/>
      <c r="AO16" s="301"/>
      <c r="AP16" s="207">
        <f t="shared" si="0"/>
        <v>0</v>
      </c>
      <c r="AQ16" s="301"/>
      <c r="AR16" s="303" t="s">
        <v>294</v>
      </c>
      <c r="AS16" s="9"/>
    </row>
    <row r="17" spans="1:45" ht="15" customHeight="1" x14ac:dyDescent="0.2">
      <c r="A17" s="10">
        <v>17</v>
      </c>
      <c r="B17" s="138"/>
      <c r="C17" s="198" t="s">
        <v>155</v>
      </c>
      <c r="D17" s="198" t="s">
        <v>157</v>
      </c>
      <c r="E17" s="261" t="s">
        <v>152</v>
      </c>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576"/>
      <c r="AH17" s="576"/>
      <c r="AI17" s="576"/>
      <c r="AJ17" s="576"/>
      <c r="AK17" s="576"/>
      <c r="AL17" s="576"/>
      <c r="AM17" s="576"/>
      <c r="AN17" s="576"/>
      <c r="AO17" s="301"/>
      <c r="AP17" s="207">
        <f t="shared" si="0"/>
        <v>0</v>
      </c>
      <c r="AQ17" s="301"/>
      <c r="AR17" s="303" t="s">
        <v>294</v>
      </c>
      <c r="AS17" s="9"/>
    </row>
    <row r="18" spans="1:45" ht="15" customHeight="1" x14ac:dyDescent="0.2">
      <c r="A18" s="10">
        <v>18</v>
      </c>
      <c r="B18" s="138"/>
      <c r="C18" s="198" t="s">
        <v>155</v>
      </c>
      <c r="D18" s="198" t="s">
        <v>158</v>
      </c>
      <c r="E18" s="261" t="s">
        <v>152</v>
      </c>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576"/>
      <c r="AH18" s="576"/>
      <c r="AI18" s="576"/>
      <c r="AJ18" s="576"/>
      <c r="AK18" s="576"/>
      <c r="AL18" s="576"/>
      <c r="AM18" s="576"/>
      <c r="AN18" s="576"/>
      <c r="AO18" s="301"/>
      <c r="AP18" s="207">
        <f t="shared" si="0"/>
        <v>0</v>
      </c>
      <c r="AQ18" s="301"/>
      <c r="AR18" s="303" t="s">
        <v>294</v>
      </c>
      <c r="AS18" s="9"/>
    </row>
    <row r="19" spans="1:45" ht="15" customHeight="1" x14ac:dyDescent="0.2">
      <c r="A19" s="10">
        <v>19</v>
      </c>
      <c r="B19" s="138"/>
      <c r="C19" s="198" t="s">
        <v>75</v>
      </c>
      <c r="D19" s="198" t="s">
        <v>159</v>
      </c>
      <c r="E19" s="261" t="s">
        <v>152</v>
      </c>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576"/>
      <c r="AH19" s="576"/>
      <c r="AI19" s="576"/>
      <c r="AJ19" s="576"/>
      <c r="AK19" s="576"/>
      <c r="AL19" s="576"/>
      <c r="AM19" s="576"/>
      <c r="AN19" s="576"/>
      <c r="AO19" s="301"/>
      <c r="AP19" s="207">
        <f t="shared" si="0"/>
        <v>0</v>
      </c>
      <c r="AQ19" s="301"/>
      <c r="AR19" s="303" t="s">
        <v>294</v>
      </c>
      <c r="AS19" s="9"/>
    </row>
    <row r="20" spans="1:45" ht="15" customHeight="1" x14ac:dyDescent="0.2">
      <c r="A20" s="10">
        <v>20</v>
      </c>
      <c r="B20" s="138"/>
      <c r="C20" s="198" t="s">
        <v>75</v>
      </c>
      <c r="D20" s="198" t="s">
        <v>160</v>
      </c>
      <c r="E20" s="261" t="s">
        <v>152</v>
      </c>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576"/>
      <c r="AH20" s="576"/>
      <c r="AI20" s="576"/>
      <c r="AJ20" s="576"/>
      <c r="AK20" s="576"/>
      <c r="AL20" s="576"/>
      <c r="AM20" s="576"/>
      <c r="AN20" s="576"/>
      <c r="AO20" s="301"/>
      <c r="AP20" s="207">
        <f t="shared" si="0"/>
        <v>0</v>
      </c>
      <c r="AQ20" s="301"/>
      <c r="AR20" s="303" t="s">
        <v>294</v>
      </c>
      <c r="AS20" s="9"/>
    </row>
    <row r="21" spans="1:45" ht="15" customHeight="1" x14ac:dyDescent="0.2">
      <c r="A21" s="10">
        <v>21</v>
      </c>
      <c r="B21" s="138"/>
      <c r="C21" s="198" t="s">
        <v>161</v>
      </c>
      <c r="D21" s="198" t="s">
        <v>162</v>
      </c>
      <c r="E21" s="261" t="s">
        <v>152</v>
      </c>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576"/>
      <c r="AH21" s="576"/>
      <c r="AI21" s="576"/>
      <c r="AJ21" s="576"/>
      <c r="AK21" s="576"/>
      <c r="AL21" s="576"/>
      <c r="AM21" s="576"/>
      <c r="AN21" s="576"/>
      <c r="AO21" s="301"/>
      <c r="AP21" s="207">
        <f t="shared" si="0"/>
        <v>0</v>
      </c>
      <c r="AQ21" s="301"/>
      <c r="AR21" s="303" t="s">
        <v>294</v>
      </c>
      <c r="AS21" s="9"/>
    </row>
    <row r="22" spans="1:45" ht="15" customHeight="1" x14ac:dyDescent="0.2">
      <c r="A22" s="10">
        <v>22</v>
      </c>
      <c r="B22" s="138"/>
      <c r="C22" s="198" t="s">
        <v>161</v>
      </c>
      <c r="D22" s="198" t="s">
        <v>163</v>
      </c>
      <c r="E22" s="261" t="s">
        <v>152</v>
      </c>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576"/>
      <c r="AH22" s="576"/>
      <c r="AI22" s="576"/>
      <c r="AJ22" s="576"/>
      <c r="AK22" s="576"/>
      <c r="AL22" s="576"/>
      <c r="AM22" s="576"/>
      <c r="AN22" s="576"/>
      <c r="AO22" s="301"/>
      <c r="AP22" s="207">
        <f t="shared" si="0"/>
        <v>0</v>
      </c>
      <c r="AQ22" s="301"/>
      <c r="AR22" s="303" t="s">
        <v>294</v>
      </c>
      <c r="AS22" s="9"/>
    </row>
    <row r="23" spans="1:45" ht="15" customHeight="1" x14ac:dyDescent="0.2">
      <c r="A23" s="10">
        <v>23</v>
      </c>
      <c r="B23" s="138"/>
      <c r="C23" s="198" t="s">
        <v>77</v>
      </c>
      <c r="D23" s="198" t="s">
        <v>77</v>
      </c>
      <c r="E23" s="261" t="s">
        <v>152</v>
      </c>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576"/>
      <c r="AH23" s="576"/>
      <c r="AI23" s="576"/>
      <c r="AJ23" s="576"/>
      <c r="AK23" s="576"/>
      <c r="AL23" s="576"/>
      <c r="AM23" s="576"/>
      <c r="AN23" s="576"/>
      <c r="AO23" s="301"/>
      <c r="AP23" s="207">
        <f t="shared" si="0"/>
        <v>0</v>
      </c>
      <c r="AQ23" s="301"/>
      <c r="AR23" s="303" t="s">
        <v>294</v>
      </c>
      <c r="AS23" s="9"/>
    </row>
    <row r="24" spans="1:45" ht="15" customHeight="1" x14ac:dyDescent="0.2">
      <c r="A24" s="10">
        <v>24</v>
      </c>
      <c r="B24" s="138"/>
      <c r="C24" s="198" t="s">
        <v>78</v>
      </c>
      <c r="D24" s="198" t="s">
        <v>78</v>
      </c>
      <c r="E24" s="261" t="s">
        <v>152</v>
      </c>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576"/>
      <c r="AH24" s="576"/>
      <c r="AI24" s="576"/>
      <c r="AJ24" s="576"/>
      <c r="AK24" s="576"/>
      <c r="AL24" s="576"/>
      <c r="AM24" s="576"/>
      <c r="AN24" s="576"/>
      <c r="AO24" s="301"/>
      <c r="AP24" s="207">
        <f t="shared" si="0"/>
        <v>0</v>
      </c>
      <c r="AQ24" s="301"/>
      <c r="AR24" s="303" t="s">
        <v>294</v>
      </c>
      <c r="AS24" s="9"/>
    </row>
    <row r="25" spans="1:45" ht="15" customHeight="1" x14ac:dyDescent="0.2">
      <c r="A25" s="10">
        <v>25</v>
      </c>
      <c r="B25" s="138"/>
      <c r="C25" s="198" t="s">
        <v>164</v>
      </c>
      <c r="D25" s="198" t="s">
        <v>165</v>
      </c>
      <c r="E25" s="261" t="s">
        <v>152</v>
      </c>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576"/>
      <c r="AH25" s="576"/>
      <c r="AI25" s="576"/>
      <c r="AJ25" s="576"/>
      <c r="AK25" s="576"/>
      <c r="AL25" s="576"/>
      <c r="AM25" s="576"/>
      <c r="AN25" s="576"/>
      <c r="AO25" s="301"/>
      <c r="AP25" s="207">
        <f t="shared" si="0"/>
        <v>0</v>
      </c>
      <c r="AQ25" s="301"/>
      <c r="AR25" s="303" t="s">
        <v>294</v>
      </c>
      <c r="AS25" s="9"/>
    </row>
    <row r="26" spans="1:45" ht="15" customHeight="1" x14ac:dyDescent="0.2">
      <c r="A26" s="10">
        <v>26</v>
      </c>
      <c r="B26" s="138"/>
      <c r="C26" s="198" t="s">
        <v>164</v>
      </c>
      <c r="D26" s="198" t="s">
        <v>166</v>
      </c>
      <c r="E26" s="261" t="s">
        <v>152</v>
      </c>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576"/>
      <c r="AH26" s="576"/>
      <c r="AI26" s="576"/>
      <c r="AJ26" s="576"/>
      <c r="AK26" s="576"/>
      <c r="AL26" s="576"/>
      <c r="AM26" s="576"/>
      <c r="AN26" s="576"/>
      <c r="AO26" s="301"/>
      <c r="AP26" s="207">
        <f t="shared" si="0"/>
        <v>0</v>
      </c>
      <c r="AQ26" s="301"/>
      <c r="AR26" s="303" t="s">
        <v>294</v>
      </c>
      <c r="AS26" s="9"/>
    </row>
    <row r="27" spans="1:45" ht="15" customHeight="1" x14ac:dyDescent="0.2">
      <c r="A27" s="10">
        <v>27</v>
      </c>
      <c r="B27" s="138"/>
      <c r="C27" s="198" t="s">
        <v>164</v>
      </c>
      <c r="D27" s="198" t="s">
        <v>167</v>
      </c>
      <c r="E27" s="261" t="s">
        <v>152</v>
      </c>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576"/>
      <c r="AH27" s="576"/>
      <c r="AI27" s="576"/>
      <c r="AJ27" s="576"/>
      <c r="AK27" s="576"/>
      <c r="AL27" s="576"/>
      <c r="AM27" s="576"/>
      <c r="AN27" s="576"/>
      <c r="AO27" s="301"/>
      <c r="AP27" s="207">
        <f t="shared" si="0"/>
        <v>0</v>
      </c>
      <c r="AQ27" s="301"/>
      <c r="AR27" s="303" t="s">
        <v>294</v>
      </c>
      <c r="AS27" s="9"/>
    </row>
    <row r="28" spans="1:45" ht="15" customHeight="1" x14ac:dyDescent="0.2">
      <c r="A28" s="10">
        <v>28</v>
      </c>
      <c r="B28" s="138"/>
      <c r="C28" s="198" t="s">
        <v>164</v>
      </c>
      <c r="D28" s="198" t="s">
        <v>168</v>
      </c>
      <c r="E28" s="261" t="s">
        <v>152</v>
      </c>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576"/>
      <c r="AH28" s="576"/>
      <c r="AI28" s="576"/>
      <c r="AJ28" s="576"/>
      <c r="AK28" s="576"/>
      <c r="AL28" s="576"/>
      <c r="AM28" s="576"/>
      <c r="AN28" s="576"/>
      <c r="AO28" s="301"/>
      <c r="AP28" s="207">
        <f t="shared" si="0"/>
        <v>0</v>
      </c>
      <c r="AQ28" s="301"/>
      <c r="AR28" s="303" t="s">
        <v>294</v>
      </c>
      <c r="AS28" s="9"/>
    </row>
    <row r="29" spans="1:45" ht="15" customHeight="1" x14ac:dyDescent="0.2">
      <c r="A29" s="10">
        <v>29</v>
      </c>
      <c r="B29" s="138"/>
      <c r="C29" s="198" t="s">
        <v>73</v>
      </c>
      <c r="D29" s="198" t="s">
        <v>169</v>
      </c>
      <c r="E29" s="261" t="s">
        <v>152</v>
      </c>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576"/>
      <c r="AH29" s="576"/>
      <c r="AI29" s="576"/>
      <c r="AJ29" s="576"/>
      <c r="AK29" s="576"/>
      <c r="AL29" s="576"/>
      <c r="AM29" s="576"/>
      <c r="AN29" s="576"/>
      <c r="AO29" s="301"/>
      <c r="AP29" s="207">
        <f t="shared" si="0"/>
        <v>0</v>
      </c>
      <c r="AQ29" s="301"/>
      <c r="AR29" s="303" t="s">
        <v>294</v>
      </c>
      <c r="AS29" s="9"/>
    </row>
    <row r="30" spans="1:45" ht="15" customHeight="1" x14ac:dyDescent="0.2">
      <c r="A30" s="10">
        <v>30</v>
      </c>
      <c r="B30" s="138"/>
      <c r="C30" s="198" t="s">
        <v>73</v>
      </c>
      <c r="D30" s="198" t="s">
        <v>170</v>
      </c>
      <c r="E30" s="261" t="s">
        <v>152</v>
      </c>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576"/>
      <c r="AH30" s="576"/>
      <c r="AI30" s="576"/>
      <c r="AJ30" s="576"/>
      <c r="AK30" s="576"/>
      <c r="AL30" s="576"/>
      <c r="AM30" s="576"/>
      <c r="AN30" s="576"/>
      <c r="AO30" s="301"/>
      <c r="AP30" s="207">
        <f t="shared" si="0"/>
        <v>0</v>
      </c>
      <c r="AQ30" s="301"/>
      <c r="AR30" s="303" t="s">
        <v>294</v>
      </c>
      <c r="AS30" s="9"/>
    </row>
    <row r="31" spans="1:45" ht="15" customHeight="1" x14ac:dyDescent="0.2">
      <c r="A31" s="10">
        <v>31</v>
      </c>
      <c r="B31" s="138"/>
      <c r="C31" s="198" t="s">
        <v>171</v>
      </c>
      <c r="D31" s="198" t="s">
        <v>172</v>
      </c>
      <c r="E31" s="261" t="s">
        <v>152</v>
      </c>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576"/>
      <c r="AH31" s="576"/>
      <c r="AI31" s="576"/>
      <c r="AJ31" s="576"/>
      <c r="AK31" s="576"/>
      <c r="AL31" s="576"/>
      <c r="AM31" s="576"/>
      <c r="AN31" s="576"/>
      <c r="AO31" s="301"/>
      <c r="AP31" s="207">
        <f t="shared" si="0"/>
        <v>0</v>
      </c>
      <c r="AQ31" s="301"/>
      <c r="AR31" s="303" t="s">
        <v>294</v>
      </c>
      <c r="AS31" s="9"/>
    </row>
    <row r="32" spans="1:45" ht="15" customHeight="1" x14ac:dyDescent="0.2">
      <c r="A32" s="10">
        <v>32</v>
      </c>
      <c r="B32" s="138"/>
      <c r="C32" s="198" t="s">
        <v>81</v>
      </c>
      <c r="D32" s="198" t="s">
        <v>81</v>
      </c>
      <c r="E32" s="261" t="s">
        <v>152</v>
      </c>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576"/>
      <c r="AH32" s="576"/>
      <c r="AI32" s="576"/>
      <c r="AJ32" s="576"/>
      <c r="AK32" s="576"/>
      <c r="AL32" s="576"/>
      <c r="AM32" s="576"/>
      <c r="AN32" s="576"/>
      <c r="AO32" s="301"/>
      <c r="AP32" s="207">
        <f t="shared" si="0"/>
        <v>0</v>
      </c>
      <c r="AQ32" s="301"/>
      <c r="AR32" s="303" t="s">
        <v>294</v>
      </c>
      <c r="AS32" s="9"/>
    </row>
    <row r="33" spans="1:45" ht="15" customHeight="1" x14ac:dyDescent="0.2">
      <c r="A33" s="11"/>
      <c r="B33" s="69"/>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573"/>
      <c r="AH33" s="573"/>
      <c r="AI33" s="573"/>
      <c r="AJ33" s="573"/>
      <c r="AK33" s="573"/>
      <c r="AL33" s="573"/>
      <c r="AM33" s="573"/>
      <c r="AN33" s="573"/>
      <c r="AO33" s="15"/>
      <c r="AP33" s="15"/>
      <c r="AQ33" s="15"/>
      <c r="AR33" s="15"/>
      <c r="AS33" s="430"/>
    </row>
  </sheetData>
  <sheetProtection formatRows="0" insertRows="0"/>
  <customSheetViews>
    <customSheetView guid="{050FE390-FCBA-423A-A57A-07214A914FBA}" scale="80" showPageBreaks="1" showGridLines="0" fitToPage="1" printArea="1" topLeftCell="D2">
      <selection activeCell="E14" sqref="E14"/>
      <pageMargins left="0.70866141732283472" right="0.70866141732283472" top="0.74803149606299213" bottom="0.74803149606299213" header="0.31496062992125984" footer="0.31496062992125984"/>
      <pageSetup paperSize="9" scale="41" orientation="landscape" r:id="rId1"/>
    </customSheetView>
    <customSheetView guid="{63EE1149-38E3-45FD-A757-4655A3261696}" scale="80" showPageBreaks="1" showGridLines="0" fitToPage="1" printArea="1">
      <selection activeCell="AG9" sqref="AG9"/>
      <pageMargins left="0.70866141732283472" right="0.70866141732283472" top="0.74803149606299213" bottom="0.74803149606299213" header="0.31496062992125984" footer="0.31496062992125984"/>
      <pageSetup paperSize="9" scale="41" orientation="landscape" r:id="rId2"/>
    </customSheetView>
  </customSheetViews>
  <mergeCells count="4">
    <mergeCell ref="AO2:AR2"/>
    <mergeCell ref="AO3:AR3"/>
    <mergeCell ref="F7:AP7"/>
    <mergeCell ref="A5:AO5"/>
  </mergeCells>
  <conditionalFormatting sqref="AC9:AC32">
    <cfRule type="expression" dxfId="11" priority="11" stopIfTrue="1">
      <formula>IF(AND(ISNUMBER($AO$3),ISNUMBER($D$7)),OR(DATE(YEAR($AO$3),MONTH($AO$3),DAY($AO$3))&lt;$D$7,$AO$3&lt;DATE(2014,1,1)),FALSE)</formula>
    </cfRule>
  </conditionalFormatting>
  <conditionalFormatting sqref="AD9:AD32">
    <cfRule type="expression" dxfId="10" priority="10" stopIfTrue="1">
      <formula>IF(AND(ISNUMBER($AO$3),ISNUMBER($D$7)),OR(DATE(YEAR($AO$3),MONTH($AO$3),DAY($AO$3))&lt;$D$7,$AO$3&lt;DATE(2015,1,1)),FALSE)</formula>
    </cfRule>
  </conditionalFormatting>
  <conditionalFormatting sqref="AE9:AE32">
    <cfRule type="expression" dxfId="9" priority="9" stopIfTrue="1">
      <formula>IF(AND(ISNUMBER($AO$3),ISNUMBER($D$7)),OR(DATE(YEAR($AO$3),MONTH($AO$3),DAY($AO$3))&lt;$D$7,$AO$3&lt;DATE(2016,1,1)),FALSE)</formula>
    </cfRule>
  </conditionalFormatting>
  <conditionalFormatting sqref="AF9:AN32">
    <cfRule type="expression" dxfId="8" priority="8" stopIfTrue="1">
      <formula>IF(AND(ISNUMBER($AO$3),ISNUMBER($D$7)),OR(DATE(YEAR($AO$3),MONTH($AO$3),DAY($AO$3))&lt;$D$7,$AO$3&lt;DATE(2017,1,1)),FALSE)</formula>
    </cfRule>
  </conditionalFormatting>
  <conditionalFormatting sqref="AB9 AB11:AB32">
    <cfRule type="expression" dxfId="7" priority="7" stopIfTrue="1">
      <formula>IF(AND(ISNUMBER($AO$3),ISNUMBER($D$7)),OR(DATE(YEAR($AO$3),MONTH($AO$3),DAY($AO$3))&lt;$D$7,$AO$3&lt;DATE(2013,1,1)),FALSE)</formula>
    </cfRule>
  </conditionalFormatting>
  <conditionalFormatting sqref="AB8">
    <cfRule type="expression" dxfId="6" priority="6" stopIfTrue="1">
      <formula>IF(AND(ISNUMBER($AO$3),ISNUMBER($D$7)),OR(DATE(YEAR($AO$3),MONTH($AO$3),DAY($AO$3))&lt;$D$7,$AO$3&lt;DATE(2013,1,1)),FALSE)</formula>
    </cfRule>
  </conditionalFormatting>
  <conditionalFormatting sqref="AC8">
    <cfRule type="expression" dxfId="5" priority="5" stopIfTrue="1">
      <formula>IF(AND(ISNUMBER($AO$3),ISNUMBER($D$7)),OR(DATE(YEAR($AO$3),MONTH($AO$3),DAY($AO$3))&lt;$D$7,$AO$3&lt;DATE(2014,1,1)),FALSE)</formula>
    </cfRule>
  </conditionalFormatting>
  <conditionalFormatting sqref="AD8">
    <cfRule type="expression" dxfId="4" priority="4" stopIfTrue="1">
      <formula>IF(AND(ISNUMBER($AO$3),ISNUMBER($D$7)),OR(DATE(YEAR($AO$3),MONTH($AO$3),DAY($AO$3))&lt;$D$7,$AO$3&lt;DATE(2015,1,1)),FALSE)</formula>
    </cfRule>
  </conditionalFormatting>
  <conditionalFormatting sqref="AE8">
    <cfRule type="expression" dxfId="3" priority="3" stopIfTrue="1">
      <formula>IF(AND(ISNUMBER($AO$3),ISNUMBER($D$7)),OR(DATE(YEAR($AO$3),MONTH($AO$3),DAY($AO$3))&lt;$D$7,$AO$3&lt;DATE(2016,1,1)),FALSE)</formula>
    </cfRule>
  </conditionalFormatting>
  <conditionalFormatting sqref="AF8:AN8">
    <cfRule type="expression" dxfId="2" priority="2" stopIfTrue="1">
      <formula>IF(AND(ISNUMBER($AO$3),ISNUMBER($D$7)),OR(DATE(YEAR($AO$3),MONTH($AO$3),DAY($AO$3))&lt;$D$7,$AO$3&lt;DATE(2017,1,1)),FALSE)</formula>
    </cfRule>
  </conditionalFormatting>
  <dataValidations count="1">
    <dataValidation type="list" allowBlank="1" showInputMessage="1" showErrorMessage="1" prompt="Please select from available drop-down options" sqref="AR9:AR32">
      <formula1>"1,2,3,4,N/A,[Select one]"</formula1>
    </dataValidation>
  </dataValidations>
  <pageMargins left="0.70866141732283472" right="0.70866141732283472" top="0.74803149606299213" bottom="0.74803149606299213" header="0.31496062992125984" footer="0.31496062992125984"/>
  <pageSetup paperSize="9" scale="36" orientation="landscape" r:id="rId3"/>
  <headerFooter>
    <oddHeader>&amp;CCommerce Commission Information Disclosure Template</oddHeader>
    <oddFooter>&amp;L&amp;F&amp;C&amp;P&amp;R&amp;A</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notEqual" id="{C81A467D-E2F8-4475-ADF0-EB2E38A16476}">
            <xm:f>'S9a.Asset Register'!I8</xm:f>
            <x14:dxf>
              <fill>
                <patternFill>
                  <bgColor rgb="FFFFC000"/>
                </patternFill>
              </fill>
            </x14:dxf>
          </x14:cfRule>
          <xm:sqref>AP9:AP32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96600"/>
    <pageSetUpPr fitToPage="1"/>
  </sheetPr>
  <dimension ref="A1:L22"/>
  <sheetViews>
    <sheetView showGridLines="0" view="pageBreakPreview" zoomScaleNormal="100" zoomScaleSheetLayoutView="100" workbookViewId="0"/>
  </sheetViews>
  <sheetFormatPr defaultRowHeight="12.75" x14ac:dyDescent="0.2"/>
  <cols>
    <col min="1" max="1" width="4.140625" customWidth="1"/>
    <col min="2" max="2" width="2.5703125" customWidth="1"/>
    <col min="3" max="3" width="60.85546875" customWidth="1"/>
    <col min="4" max="10" width="16.140625" customWidth="1"/>
    <col min="11" max="11" width="2.7109375" customWidth="1"/>
    <col min="12" max="12" width="7.42578125" bestFit="1" customWidth="1"/>
  </cols>
  <sheetData>
    <row r="1" spans="1:12" x14ac:dyDescent="0.2">
      <c r="A1" s="1"/>
      <c r="B1" s="2"/>
      <c r="C1" s="2"/>
      <c r="D1" s="2"/>
      <c r="E1" s="2"/>
      <c r="F1" s="2"/>
      <c r="G1" s="2"/>
      <c r="H1" s="2"/>
      <c r="I1" s="2"/>
      <c r="J1" s="2"/>
      <c r="K1" s="3"/>
      <c r="L1" s="223"/>
    </row>
    <row r="2" spans="1:12" ht="18" customHeight="1" x14ac:dyDescent="0.3">
      <c r="A2" s="4"/>
      <c r="B2" s="5"/>
      <c r="C2" s="5"/>
      <c r="D2" s="5"/>
      <c r="E2" s="5"/>
      <c r="F2" s="5"/>
      <c r="G2" s="66" t="s">
        <v>31</v>
      </c>
      <c r="H2" s="676" t="str">
        <f>IF(NOT(ISBLANK(CoverSheet!$C$8)),CoverSheet!$C$8,"")</f>
        <v/>
      </c>
      <c r="I2" s="701"/>
      <c r="J2" s="677"/>
      <c r="K2" s="7"/>
      <c r="L2" s="223"/>
    </row>
    <row r="3" spans="1:12" ht="18" customHeight="1" x14ac:dyDescent="0.25">
      <c r="A3" s="4"/>
      <c r="B3" s="5"/>
      <c r="C3" s="5"/>
      <c r="D3" s="5"/>
      <c r="E3" s="5"/>
      <c r="F3" s="5"/>
      <c r="G3" s="66" t="s">
        <v>298</v>
      </c>
      <c r="H3" s="652" t="str">
        <f>IF(ISNUMBER(CoverSheet!$C$12),CoverSheet!$C$12,"")</f>
        <v/>
      </c>
      <c r="I3" s="652"/>
      <c r="J3" s="652"/>
      <c r="K3" s="7"/>
      <c r="L3" s="223"/>
    </row>
    <row r="4" spans="1:12" ht="21" customHeight="1" x14ac:dyDescent="0.35">
      <c r="A4" s="135" t="s">
        <v>124</v>
      </c>
      <c r="B4" s="5"/>
      <c r="C4" s="5"/>
      <c r="D4" s="5"/>
      <c r="E4" s="5"/>
      <c r="F4" s="5"/>
      <c r="G4" s="5"/>
      <c r="H4" s="5"/>
      <c r="I4" s="5"/>
      <c r="J4" s="5"/>
      <c r="K4" s="7"/>
      <c r="L4" s="223"/>
    </row>
    <row r="5" spans="1:12" ht="21" customHeight="1" x14ac:dyDescent="0.3">
      <c r="A5" s="668" t="s">
        <v>305</v>
      </c>
      <c r="B5" s="669"/>
      <c r="C5" s="669"/>
      <c r="D5" s="669"/>
      <c r="E5" s="669"/>
      <c r="F5" s="669"/>
      <c r="G5" s="669"/>
      <c r="H5" s="669"/>
      <c r="I5" s="34"/>
      <c r="J5" s="34"/>
      <c r="K5" s="7"/>
      <c r="L5" s="223"/>
    </row>
    <row r="6" spans="1:12" x14ac:dyDescent="0.2">
      <c r="A6" s="196" t="s">
        <v>477</v>
      </c>
      <c r="B6" s="202"/>
      <c r="C6" s="5"/>
      <c r="D6" s="5"/>
      <c r="E6" s="5"/>
      <c r="F6" s="5"/>
      <c r="G6" s="5"/>
      <c r="H6" s="5"/>
      <c r="I6" s="5"/>
      <c r="J6" s="5"/>
      <c r="K6" s="7"/>
      <c r="L6" s="223"/>
    </row>
    <row r="7" spans="1:12" ht="67.5" customHeight="1" x14ac:dyDescent="0.2">
      <c r="A7" s="10">
        <v>7</v>
      </c>
      <c r="B7" s="8"/>
      <c r="C7" s="432" t="s">
        <v>116</v>
      </c>
      <c r="D7" s="433" t="s">
        <v>526</v>
      </c>
      <c r="E7" s="433" t="s">
        <v>540</v>
      </c>
      <c r="F7" s="433" t="s">
        <v>529</v>
      </c>
      <c r="G7" s="433" t="s">
        <v>530</v>
      </c>
      <c r="H7" s="433" t="s">
        <v>531</v>
      </c>
      <c r="I7" s="433" t="s">
        <v>532</v>
      </c>
      <c r="J7" s="433" t="s">
        <v>309</v>
      </c>
      <c r="K7" s="9"/>
      <c r="L7" s="223"/>
    </row>
    <row r="8" spans="1:12" ht="15" customHeight="1" x14ac:dyDescent="0.2">
      <c r="A8" s="10">
        <v>8</v>
      </c>
      <c r="B8" s="8"/>
      <c r="C8" s="292" t="s">
        <v>117</v>
      </c>
      <c r="D8" s="290"/>
      <c r="E8" s="290"/>
      <c r="F8" s="290"/>
      <c r="G8" s="290"/>
      <c r="H8" s="290"/>
      <c r="I8" s="290" t="s">
        <v>28</v>
      </c>
      <c r="J8" s="290"/>
      <c r="K8" s="9"/>
      <c r="L8" s="223"/>
    </row>
    <row r="9" spans="1:12" ht="15" customHeight="1" x14ac:dyDescent="0.2">
      <c r="A9" s="10">
        <v>9</v>
      </c>
      <c r="B9" s="8"/>
      <c r="C9" s="292" t="s">
        <v>118</v>
      </c>
      <c r="D9" s="290"/>
      <c r="E9" s="290"/>
      <c r="F9" s="290"/>
      <c r="G9" s="290"/>
      <c r="H9" s="290"/>
      <c r="I9" s="290" t="s">
        <v>28</v>
      </c>
      <c r="J9" s="290"/>
      <c r="K9" s="9"/>
      <c r="L9" s="223"/>
    </row>
    <row r="10" spans="1:12" ht="15" customHeight="1" x14ac:dyDescent="0.2">
      <c r="A10" s="10">
        <v>10</v>
      </c>
      <c r="B10" s="8"/>
      <c r="C10" s="292" t="s">
        <v>119</v>
      </c>
      <c r="D10" s="290"/>
      <c r="E10" s="290"/>
      <c r="F10" s="290"/>
      <c r="G10" s="290"/>
      <c r="H10" s="290"/>
      <c r="I10" s="290" t="s">
        <v>28</v>
      </c>
      <c r="J10" s="290"/>
      <c r="K10" s="9"/>
      <c r="L10" s="223"/>
    </row>
    <row r="11" spans="1:12" ht="15" customHeight="1" x14ac:dyDescent="0.2">
      <c r="A11" s="10">
        <v>11</v>
      </c>
      <c r="B11" s="8"/>
      <c r="C11" s="292" t="s">
        <v>120</v>
      </c>
      <c r="D11" s="290"/>
      <c r="E11" s="290"/>
      <c r="F11" s="290"/>
      <c r="G11" s="290"/>
      <c r="H11" s="290"/>
      <c r="I11" s="290"/>
      <c r="J11" s="290"/>
      <c r="K11" s="9"/>
      <c r="L11" s="223"/>
    </row>
    <row r="12" spans="1:12" ht="15" customHeight="1" x14ac:dyDescent="0.2">
      <c r="A12" s="10">
        <v>12</v>
      </c>
      <c r="B12" s="8"/>
      <c r="C12" s="292" t="s">
        <v>121</v>
      </c>
      <c r="D12" s="290"/>
      <c r="E12" s="290"/>
      <c r="F12" s="290"/>
      <c r="G12" s="290"/>
      <c r="H12" s="290"/>
      <c r="I12" s="290"/>
      <c r="J12" s="290"/>
      <c r="K12" s="9"/>
      <c r="L12" s="223"/>
    </row>
    <row r="13" spans="1:12" ht="15" customHeight="1" thickBot="1" x14ac:dyDescent="0.25">
      <c r="A13" s="10">
        <v>13</v>
      </c>
      <c r="B13" s="8"/>
      <c r="C13" s="292" t="s">
        <v>122</v>
      </c>
      <c r="D13" s="290"/>
      <c r="E13" s="290"/>
      <c r="F13" s="290"/>
      <c r="G13" s="290"/>
      <c r="H13" s="290"/>
      <c r="I13" s="290" t="s">
        <v>28</v>
      </c>
      <c r="J13" s="290"/>
      <c r="K13" s="9"/>
      <c r="L13" s="223"/>
    </row>
    <row r="14" spans="1:12" ht="15" customHeight="1" thickBot="1" x14ac:dyDescent="0.25">
      <c r="A14" s="10">
        <v>14</v>
      </c>
      <c r="B14" s="8"/>
      <c r="C14" s="40" t="s">
        <v>15</v>
      </c>
      <c r="D14" s="218">
        <f>SUM(D8:D13)</f>
        <v>0</v>
      </c>
      <c r="E14" s="8"/>
      <c r="F14" s="8"/>
      <c r="G14" s="8"/>
      <c r="H14" s="8"/>
      <c r="I14" s="8"/>
      <c r="J14" s="8"/>
      <c r="K14" s="9"/>
      <c r="L14" s="223" t="s">
        <v>458</v>
      </c>
    </row>
    <row r="15" spans="1:12" ht="30" customHeight="1" x14ac:dyDescent="0.25">
      <c r="A15" s="10">
        <v>15</v>
      </c>
      <c r="B15" s="8"/>
      <c r="C15" s="112" t="s">
        <v>125</v>
      </c>
      <c r="D15" s="714" t="s">
        <v>126</v>
      </c>
      <c r="E15" s="714"/>
      <c r="F15" s="714"/>
      <c r="G15" s="714"/>
      <c r="H15" s="714"/>
      <c r="I15" s="714"/>
      <c r="J15" s="714"/>
      <c r="K15" s="9"/>
      <c r="L15" s="223"/>
    </row>
    <row r="16" spans="1:12" ht="47.25" customHeight="1" x14ac:dyDescent="0.2">
      <c r="A16" s="10">
        <v>16</v>
      </c>
      <c r="B16" s="8"/>
      <c r="C16" s="8"/>
      <c r="D16" s="350" t="s">
        <v>127</v>
      </c>
      <c r="E16" s="350" t="s">
        <v>128</v>
      </c>
      <c r="F16" s="350" t="s">
        <v>129</v>
      </c>
      <c r="G16" s="350" t="s">
        <v>130</v>
      </c>
      <c r="H16" s="350" t="s">
        <v>131</v>
      </c>
      <c r="I16" s="350" t="s">
        <v>321</v>
      </c>
      <c r="J16" s="350" t="s">
        <v>699</v>
      </c>
      <c r="K16" s="9"/>
      <c r="L16" s="223"/>
    </row>
    <row r="17" spans="1:12" ht="15" customHeight="1" x14ac:dyDescent="0.2">
      <c r="A17" s="10">
        <v>17</v>
      </c>
      <c r="B17" s="8"/>
      <c r="C17" s="12" t="s">
        <v>133</v>
      </c>
      <c r="D17" s="290"/>
      <c r="E17" s="290"/>
      <c r="F17" s="290"/>
      <c r="G17" s="290"/>
      <c r="H17" s="290"/>
      <c r="I17" s="359"/>
      <c r="J17" s="219">
        <f>IF(SUM(I$17:I$20)&lt;&gt;0,I17/SUM($I$17:$I$20),0)</f>
        <v>0</v>
      </c>
      <c r="K17" s="9"/>
      <c r="L17" s="223"/>
    </row>
    <row r="18" spans="1:12" ht="15" customHeight="1" x14ac:dyDescent="0.2">
      <c r="A18" s="10">
        <v>18</v>
      </c>
      <c r="B18" s="8"/>
      <c r="C18" s="12" t="s">
        <v>134</v>
      </c>
      <c r="D18" s="290"/>
      <c r="E18" s="290"/>
      <c r="F18" s="290"/>
      <c r="G18" s="290"/>
      <c r="H18" s="290"/>
      <c r="I18" s="359"/>
      <c r="J18" s="219">
        <f>IF(SUM(I$17:I$20)&lt;&gt;0,I18/SUM($I$17:$I$20),0)</f>
        <v>0</v>
      </c>
      <c r="K18" s="9"/>
      <c r="L18" s="223"/>
    </row>
    <row r="19" spans="1:12" ht="15" customHeight="1" x14ac:dyDescent="0.2">
      <c r="A19" s="10">
        <v>19</v>
      </c>
      <c r="B19" s="8"/>
      <c r="C19" s="12" t="s">
        <v>135</v>
      </c>
      <c r="D19" s="290"/>
      <c r="E19" s="290"/>
      <c r="F19" s="290"/>
      <c r="G19" s="290"/>
      <c r="H19" s="290"/>
      <c r="I19" s="359"/>
      <c r="J19" s="219">
        <f>IF(SUM(I$17:I$20)&lt;&gt;0,I19/SUM($I$17:$I$20),0)</f>
        <v>0</v>
      </c>
      <c r="K19" s="9"/>
      <c r="L19" s="223"/>
    </row>
    <row r="20" spans="1:12" ht="15" customHeight="1" x14ac:dyDescent="0.2">
      <c r="A20" s="10">
        <v>20</v>
      </c>
      <c r="B20" s="8"/>
      <c r="C20" s="12" t="s">
        <v>136</v>
      </c>
      <c r="D20" s="290"/>
      <c r="E20" s="290"/>
      <c r="F20" s="290"/>
      <c r="G20" s="290"/>
      <c r="H20" s="290"/>
      <c r="I20" s="359"/>
      <c r="J20" s="219">
        <f>IF(SUM(I$17:I$20)&lt;&gt;0,I20/SUM($I$17:$I$20),0)</f>
        <v>0</v>
      </c>
      <c r="K20" s="9"/>
      <c r="L20" s="223"/>
    </row>
    <row r="21" spans="1:12" ht="15" customHeight="1" x14ac:dyDescent="0.2">
      <c r="A21" s="10">
        <v>21</v>
      </c>
      <c r="B21" s="8"/>
      <c r="C21" s="715" t="s">
        <v>137</v>
      </c>
      <c r="D21" s="715"/>
      <c r="E21" s="715"/>
      <c r="F21" s="715"/>
      <c r="G21" s="715"/>
      <c r="H21" s="715"/>
      <c r="I21" s="715"/>
      <c r="J21" s="715"/>
      <c r="K21" s="9"/>
      <c r="L21" s="223"/>
    </row>
    <row r="22" spans="1:12" ht="15" customHeight="1" x14ac:dyDescent="0.2">
      <c r="A22" s="11"/>
      <c r="B22" s="15"/>
      <c r="C22" s="713"/>
      <c r="D22" s="713"/>
      <c r="E22" s="713"/>
      <c r="F22" s="713"/>
      <c r="G22" s="713"/>
      <c r="H22" s="713"/>
      <c r="I22" s="713"/>
      <c r="J22" s="713"/>
      <c r="K22" s="16"/>
      <c r="L22" s="223"/>
    </row>
  </sheetData>
  <sheetProtection sheet="1" objects="1" formatRows="0" insertRows="0"/>
  <customSheetViews>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77" orientation="landscape" r:id="rId1"/>
    </customSheetView>
    <customSheetView guid="{63EE1149-38E3-45FD-A757-4655A3261696}" scale="80" showPageBreaks="1" showGridLines="0" fitToPage="1" printArea="1">
      <selection activeCell="C23" sqref="C23"/>
      <pageMargins left="0.70866141732283472" right="0.70866141732283472" top="0.74803149606299213" bottom="0.74803149606299213" header="0.31496062992125984" footer="0.31496062992125984"/>
      <pageSetup paperSize="9" scale="77" orientation="landscape" r:id="rId2"/>
    </customSheetView>
  </customSheetViews>
  <mergeCells count="6">
    <mergeCell ref="H2:J2"/>
    <mergeCell ref="H3:J3"/>
    <mergeCell ref="C22:J22"/>
    <mergeCell ref="A5:H5"/>
    <mergeCell ref="D15:J15"/>
    <mergeCell ref="C21:J21"/>
  </mergeCells>
  <dataValidations count="1">
    <dataValidation allowBlank="1" showInputMessage="1" showErrorMessage="1" prompt="Please enter text" sqref="C8:C13"/>
  </dataValidations>
  <pageMargins left="0.70866141732283472" right="0.70866141732283472" top="0.74803149606299213" bottom="0.74803149606299213" header="0.31496062992125984" footer="0.31496062992125984"/>
  <pageSetup paperSize="9" scale="80" orientation="landscape" r:id="rId3"/>
  <headerFooter>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pageSetUpPr fitToPage="1"/>
  </sheetPr>
  <dimension ref="A1:D27"/>
  <sheetViews>
    <sheetView showGridLines="0" view="pageBreakPreview" zoomScaleNormal="100" zoomScaleSheetLayoutView="100" workbookViewId="0">
      <selection activeCell="C11" sqref="C11"/>
    </sheetView>
  </sheetViews>
  <sheetFormatPr defaultRowHeight="12.75" x14ac:dyDescent="0.2"/>
  <cols>
    <col min="2" max="2" width="8.140625" customWidth="1"/>
    <col min="3" max="3" width="105.85546875" customWidth="1"/>
  </cols>
  <sheetData>
    <row r="1" spans="1:4" ht="28.5" customHeight="1" x14ac:dyDescent="0.2">
      <c r="A1" s="311"/>
      <c r="B1" s="312"/>
      <c r="C1" s="312"/>
      <c r="D1" s="313"/>
    </row>
    <row r="2" spans="1:4" ht="15.75" x14ac:dyDescent="0.25">
      <c r="A2" s="314"/>
      <c r="B2" s="355" t="s">
        <v>16</v>
      </c>
      <c r="C2" s="315"/>
      <c r="D2" s="316"/>
    </row>
    <row r="3" spans="1:4" x14ac:dyDescent="0.2">
      <c r="A3" s="314"/>
      <c r="B3" s="315"/>
      <c r="C3" s="315"/>
      <c r="D3" s="316"/>
    </row>
    <row r="4" spans="1:4" x14ac:dyDescent="0.2">
      <c r="A4" s="314"/>
      <c r="B4" s="322"/>
      <c r="C4" s="323"/>
      <c r="D4" s="316"/>
    </row>
    <row r="5" spans="1:4" x14ac:dyDescent="0.2">
      <c r="A5" s="314"/>
      <c r="B5" s="364" t="s">
        <v>12</v>
      </c>
      <c r="C5" s="364" t="s">
        <v>640</v>
      </c>
      <c r="D5" s="316"/>
    </row>
    <row r="6" spans="1:4" x14ac:dyDescent="0.2">
      <c r="A6" s="314"/>
      <c r="B6" s="362" t="s">
        <v>270</v>
      </c>
      <c r="C6" s="363" t="s">
        <v>641</v>
      </c>
      <c r="D6" s="316"/>
    </row>
    <row r="7" spans="1:4" x14ac:dyDescent="0.2">
      <c r="A7" s="314"/>
      <c r="B7" s="362" t="s">
        <v>660</v>
      </c>
      <c r="C7" s="363" t="s">
        <v>642</v>
      </c>
      <c r="D7" s="316"/>
    </row>
    <row r="8" spans="1:4" x14ac:dyDescent="0.2">
      <c r="A8" s="314"/>
      <c r="B8" s="362" t="s">
        <v>661</v>
      </c>
      <c r="C8" s="363" t="s">
        <v>643</v>
      </c>
      <c r="D8" s="316"/>
    </row>
    <row r="9" spans="1:4" x14ac:dyDescent="0.2">
      <c r="A9" s="314"/>
      <c r="B9" s="362" t="s">
        <v>662</v>
      </c>
      <c r="C9" s="363" t="s">
        <v>644</v>
      </c>
      <c r="D9" s="316"/>
    </row>
    <row r="10" spans="1:4" x14ac:dyDescent="0.2">
      <c r="A10" s="314"/>
      <c r="B10" s="362" t="s">
        <v>55</v>
      </c>
      <c r="C10" s="363" t="s">
        <v>645</v>
      </c>
      <c r="D10" s="316"/>
    </row>
    <row r="11" spans="1:4" x14ac:dyDescent="0.2">
      <c r="A11" s="314"/>
      <c r="B11" s="362" t="s">
        <v>56</v>
      </c>
      <c r="C11" s="363" t="s">
        <v>646</v>
      </c>
      <c r="D11" s="316"/>
    </row>
    <row r="12" spans="1:4" x14ac:dyDescent="0.2">
      <c r="A12" s="314"/>
      <c r="B12" s="362" t="s">
        <v>57</v>
      </c>
      <c r="C12" s="363" t="s">
        <v>647</v>
      </c>
      <c r="D12" s="316"/>
    </row>
    <row r="13" spans="1:4" x14ac:dyDescent="0.2">
      <c r="A13" s="314"/>
      <c r="B13" s="362" t="s">
        <v>58</v>
      </c>
      <c r="C13" s="363" t="s">
        <v>648</v>
      </c>
      <c r="D13" s="316"/>
    </row>
    <row r="14" spans="1:4" x14ac:dyDescent="0.2">
      <c r="A14" s="314"/>
      <c r="B14" s="362" t="s">
        <v>488</v>
      </c>
      <c r="C14" s="363" t="s">
        <v>649</v>
      </c>
      <c r="D14" s="316"/>
    </row>
    <row r="15" spans="1:4" x14ac:dyDescent="0.2">
      <c r="A15" s="314"/>
      <c r="B15" s="362" t="s">
        <v>489</v>
      </c>
      <c r="C15" s="363" t="s">
        <v>650</v>
      </c>
      <c r="D15" s="316"/>
    </row>
    <row r="16" spans="1:4" x14ac:dyDescent="0.2">
      <c r="A16" s="314"/>
      <c r="B16" s="362" t="s">
        <v>490</v>
      </c>
      <c r="C16" s="363" t="s">
        <v>651</v>
      </c>
      <c r="D16" s="316"/>
    </row>
    <row r="17" spans="1:4" x14ac:dyDescent="0.2">
      <c r="A17" s="314"/>
      <c r="B17" s="362" t="s">
        <v>663</v>
      </c>
      <c r="C17" s="363" t="s">
        <v>652</v>
      </c>
      <c r="D17" s="316"/>
    </row>
    <row r="18" spans="1:4" x14ac:dyDescent="0.2">
      <c r="A18" s="314"/>
      <c r="B18" s="362" t="s">
        <v>664</v>
      </c>
      <c r="C18" s="363" t="s">
        <v>653</v>
      </c>
      <c r="D18" s="316"/>
    </row>
    <row r="19" spans="1:4" x14ac:dyDescent="0.2">
      <c r="A19" s="314"/>
      <c r="B19" s="362" t="s">
        <v>59</v>
      </c>
      <c r="C19" s="363" t="s">
        <v>654</v>
      </c>
      <c r="D19" s="316"/>
    </row>
    <row r="20" spans="1:4" x14ac:dyDescent="0.2">
      <c r="A20" s="314"/>
      <c r="B20" s="362" t="s">
        <v>271</v>
      </c>
      <c r="C20" s="363" t="s">
        <v>655</v>
      </c>
      <c r="D20" s="316"/>
    </row>
    <row r="21" spans="1:4" x14ac:dyDescent="0.2">
      <c r="A21" s="314"/>
      <c r="B21" s="362" t="s">
        <v>60</v>
      </c>
      <c r="C21" s="363" t="s">
        <v>656</v>
      </c>
      <c r="D21" s="316"/>
    </row>
    <row r="22" spans="1:4" x14ac:dyDescent="0.2">
      <c r="A22" s="314"/>
      <c r="B22" s="362" t="s">
        <v>61</v>
      </c>
      <c r="C22" s="363" t="s">
        <v>657</v>
      </c>
      <c r="D22" s="316"/>
    </row>
    <row r="23" spans="1:4" x14ac:dyDescent="0.2">
      <c r="A23" s="314"/>
      <c r="B23" s="362" t="s">
        <v>272</v>
      </c>
      <c r="C23" s="363" t="s">
        <v>658</v>
      </c>
      <c r="D23" s="316"/>
    </row>
    <row r="24" spans="1:4" x14ac:dyDescent="0.2">
      <c r="A24" s="314"/>
      <c r="B24" s="362" t="s">
        <v>491</v>
      </c>
      <c r="C24" s="363" t="s">
        <v>659</v>
      </c>
      <c r="D24" s="316"/>
    </row>
    <row r="25" spans="1:4" x14ac:dyDescent="0.2">
      <c r="A25" s="314"/>
      <c r="B25" s="315"/>
      <c r="C25" s="315"/>
      <c r="D25" s="316"/>
    </row>
    <row r="26" spans="1:4" x14ac:dyDescent="0.2">
      <c r="A26" s="314"/>
      <c r="B26" s="315"/>
      <c r="C26" s="315"/>
      <c r="D26" s="316"/>
    </row>
    <row r="27" spans="1:4" x14ac:dyDescent="0.2">
      <c r="A27" s="324"/>
      <c r="B27" s="325"/>
      <c r="C27" s="325"/>
      <c r="D27" s="326"/>
    </row>
  </sheetData>
  <sheetProtection sheet="1" objects="1" formatRows="0" insertRows="0"/>
  <hyperlinks>
    <hyperlink ref="C6" location="'S1.Analytical Ratios'!$A$4" tooltip="Section title. Click once to follow" display="ANALYTICAL RATIOS"/>
    <hyperlink ref="C7" location="'S2.Return on Investment'!$A$4" tooltip="Section title. Click once to follow" display="REPORT ON RETURN ON INVESTMENT"/>
    <hyperlink ref="C8" location="'S3.Regulatory Profit'!$A$4" tooltip="Section title. Click once to follow" display="REPORT ON REGULATORY PROFIT"/>
    <hyperlink ref="C9" location="'S4.RAB Value (Rolled Forward)'!$A$4" tooltip="Section title. Click once to follow" display="REPORT ON VALUE OF THE REGULATORY ASSET BASE (ROLLED FORWARD)"/>
    <hyperlink ref="C10" location="'S5a.Regulatory Tax Allowance'!$A$4" tooltip="Section title. Click once to follow" display="REPORT ON REGULATORY TAX ALLOWANCE"/>
    <hyperlink ref="C11" location="'S5b.Related Party Transactions'!$A$4" tooltip="Section title. Click once to follow" display="REPORT ON RELATED PARTY TRANSACTIONS"/>
    <hyperlink ref="C12" location="'S5c.TCSD Allowance'!$A$4" tooltip="Section title. Click once to follow" display="REPORT ON TERM CREDIT SPREAD DIFFERENTIAL ALLOWANCE"/>
    <hyperlink ref="C13" location="'S5d.Cost Allocations'!$A$4" tooltip="Section title. Click once to follow" display="REPORT ON COST ALLOCATIONS"/>
    <hyperlink ref="C14" location="'S5e.Asset Allocations'!$A$4" tooltip="Section title. Click once to follow" display="REPORT ON ASSET ALLOCATIONS"/>
    <hyperlink ref="C15" location="'S6a.Actual Expenditure Capex'!$A$4" tooltip="Section title. Click once to follow" display="REPORT ON CAPITAL EXPENDITURE FOR THE DISCLOSURE YEAR"/>
    <hyperlink ref="C16" location="'S6b.Actual Expenditure Opex'!$A$4" tooltip="Section title. Click once to follow" display="REPORT ON OPERATIONAL EXPENDITURE FOR THE DISCLOSURE YEAR"/>
    <hyperlink ref="C17" location="'S7.Actual vs Forecast Exp'!$A$4" tooltip="Section title. Click once to follow" display="COMPARISON OF FORECASTS TO ACTUAL EXPENDITURE"/>
    <hyperlink ref="C18" location="'S8.Billed Quantities+Revenues'!$A$5" tooltip="Section title. Click once to follow" display="REPORT ON BILLED QUANTITIES AND LINE CHARGE REVENUES"/>
    <hyperlink ref="C19" location="'S9a.Asset Register'!$A$4" tooltip="Section title. Click once to follow" display="ASSET REGISTER"/>
    <hyperlink ref="C20" location="'S9b.Asset Age Profile'!$A$4" tooltip="Section title. Click once to follow" display="ASSET AGE PROFILE"/>
    <hyperlink ref="C21" location="'S9c.Pipeline Data'!$A$4" tooltip="Section title. Click once to follow" display="REPORT ON PIPELINE DATA"/>
    <hyperlink ref="C22" location="'S9d.Demand'!$A$4" tooltip="Section title. Click once to follow" display="REPORT ON DEMAND"/>
    <hyperlink ref="C23" location="'S10a.Reliability'!$A$4" tooltip="Section title. Click once to follow" display="REPORT ON NETWORK RELIABILITY AND INTERRUPTIONS"/>
    <hyperlink ref="C24" location="'S10b.Integrity '!$A$4" tooltip="Section title. Click once to follow" display="REPORT ON NETWORK INTEGRITY"/>
  </hyperlinks>
  <pageMargins left="0.70866141732283472" right="0.70866141732283472" top="0.74803149606299213" bottom="0.74803149606299213" header="0.31496062992125984" footer="0.31496062992125984"/>
  <pageSetup paperSize="9" scale="73" orientation="portrait" r:id="rId1"/>
  <headerFooter>
    <oddHeader>&amp;CCommerce Commission Information Disclosure Template</oddHeader>
    <oddFooter>&amp;L&amp;F&amp;C&amp;P&amp;R&amp;A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96600"/>
    <pageSetUpPr fitToPage="1"/>
  </sheetPr>
  <dimension ref="A1:P45"/>
  <sheetViews>
    <sheetView showGridLines="0" view="pageBreakPreview" topLeftCell="A19" zoomScaleNormal="100" zoomScaleSheetLayoutView="100" workbookViewId="0"/>
  </sheetViews>
  <sheetFormatPr defaultRowHeight="12.75" x14ac:dyDescent="0.2"/>
  <cols>
    <col min="1" max="2" width="4.140625" customWidth="1"/>
    <col min="3" max="3" width="6.7109375" customWidth="1"/>
    <col min="4" max="4" width="2.42578125" customWidth="1"/>
    <col min="5" max="5" width="60.85546875" customWidth="1"/>
    <col min="6" max="7" width="16.140625" customWidth="1"/>
    <col min="8" max="8" width="16.140625" style="227" customWidth="1"/>
    <col min="9" max="9" width="16.140625" customWidth="1"/>
    <col min="10" max="10" width="10.140625" customWidth="1"/>
    <col min="11" max="11" width="16.140625" customWidth="1"/>
    <col min="12" max="12" width="20" customWidth="1"/>
    <col min="13" max="13" width="2.7109375" customWidth="1"/>
    <col min="15" max="15" width="9.42578125" customWidth="1"/>
    <col min="16" max="16" width="21.42578125" customWidth="1"/>
  </cols>
  <sheetData>
    <row r="1" spans="1:13" x14ac:dyDescent="0.2">
      <c r="A1" s="1"/>
      <c r="B1" s="2"/>
      <c r="C1" s="2"/>
      <c r="D1" s="2"/>
      <c r="E1" s="2"/>
      <c r="F1" s="2"/>
      <c r="G1" s="2"/>
      <c r="H1" s="2"/>
      <c r="I1" s="2"/>
      <c r="J1" s="2"/>
      <c r="K1" s="2"/>
      <c r="L1" s="2"/>
      <c r="M1" s="3"/>
    </row>
    <row r="2" spans="1:13" ht="18" customHeight="1" x14ac:dyDescent="0.3">
      <c r="A2" s="4"/>
      <c r="B2" s="5"/>
      <c r="C2" s="5"/>
      <c r="D2" s="5"/>
      <c r="E2" s="5"/>
      <c r="F2" s="5"/>
      <c r="G2" s="5"/>
      <c r="H2" s="5"/>
      <c r="I2" s="66" t="s">
        <v>31</v>
      </c>
      <c r="J2" s="680" t="str">
        <f>IF(NOT(ISBLANK(CoverSheet!$C$8)),CoverSheet!$C$8,"")</f>
        <v/>
      </c>
      <c r="K2" s="681"/>
      <c r="L2" s="682"/>
      <c r="M2" s="7"/>
    </row>
    <row r="3" spans="1:13" ht="18" customHeight="1" x14ac:dyDescent="0.25">
      <c r="A3" s="4"/>
      <c r="B3" s="5"/>
      <c r="C3" s="5"/>
      <c r="D3" s="5"/>
      <c r="E3" s="5"/>
      <c r="F3" s="5"/>
      <c r="G3" s="5"/>
      <c r="H3" s="5"/>
      <c r="I3" s="66" t="s">
        <v>298</v>
      </c>
      <c r="J3" s="683" t="str">
        <f>IF(ISNUMBER(CoverSheet!$C$12),CoverSheet!$C$12,"")</f>
        <v/>
      </c>
      <c r="K3" s="684"/>
      <c r="L3" s="685"/>
      <c r="M3" s="7"/>
    </row>
    <row r="4" spans="1:13" ht="21" customHeight="1" x14ac:dyDescent="0.35">
      <c r="A4" s="135" t="s">
        <v>123</v>
      </c>
      <c r="B4" s="67"/>
      <c r="C4" s="5"/>
      <c r="D4" s="5"/>
      <c r="E4" s="5"/>
      <c r="F4" s="5"/>
      <c r="G4" s="5"/>
      <c r="H4" s="5"/>
      <c r="I4" s="5"/>
      <c r="J4" s="5"/>
      <c r="K4" s="6"/>
      <c r="L4" s="35"/>
      <c r="M4" s="7"/>
    </row>
    <row r="5" spans="1:13" ht="27.75" customHeight="1" x14ac:dyDescent="0.2">
      <c r="A5" s="668" t="s">
        <v>322</v>
      </c>
      <c r="B5" s="669"/>
      <c r="C5" s="669"/>
      <c r="D5" s="669"/>
      <c r="E5" s="669"/>
      <c r="F5" s="669"/>
      <c r="G5" s="669"/>
      <c r="H5" s="669"/>
      <c r="I5" s="669"/>
      <c r="J5" s="669"/>
      <c r="K5" s="669"/>
      <c r="L5" s="669"/>
      <c r="M5" s="7"/>
    </row>
    <row r="6" spans="1:13" x14ac:dyDescent="0.2">
      <c r="A6" s="196" t="s">
        <v>477</v>
      </c>
      <c r="B6" s="5"/>
      <c r="C6" s="5"/>
      <c r="D6" s="5"/>
      <c r="E6" s="5"/>
      <c r="F6" s="5"/>
      <c r="G6" s="5"/>
      <c r="H6" s="5"/>
      <c r="I6" s="5"/>
      <c r="J6" s="5"/>
      <c r="K6" s="5"/>
      <c r="L6" s="5"/>
      <c r="M6" s="7"/>
    </row>
    <row r="7" spans="1:13" ht="30" customHeight="1" x14ac:dyDescent="0.3">
      <c r="A7" s="10">
        <v>7</v>
      </c>
      <c r="B7" s="68"/>
      <c r="C7" s="48" t="s">
        <v>476</v>
      </c>
      <c r="D7" s="48"/>
      <c r="E7" s="8"/>
      <c r="F7" s="8"/>
      <c r="G7" s="8"/>
      <c r="H7" s="8"/>
      <c r="I7" s="8"/>
      <c r="J7" s="8"/>
      <c r="K7" s="8"/>
      <c r="L7" s="8"/>
      <c r="M7" s="9"/>
    </row>
    <row r="8" spans="1:13" ht="30" customHeight="1" x14ac:dyDescent="0.2">
      <c r="A8" s="10">
        <v>8</v>
      </c>
      <c r="B8" s="68"/>
      <c r="C8" s="8"/>
      <c r="D8" s="8"/>
      <c r="E8" s="411" t="s">
        <v>550</v>
      </c>
      <c r="F8" s="50" t="s">
        <v>323</v>
      </c>
      <c r="G8" s="8"/>
      <c r="H8" s="8"/>
      <c r="I8" s="8"/>
      <c r="J8" s="8"/>
      <c r="K8" s="8"/>
      <c r="L8" s="8"/>
      <c r="M8" s="9"/>
    </row>
    <row r="9" spans="1:13" ht="15" customHeight="1" x14ac:dyDescent="0.2">
      <c r="A9" s="10">
        <v>9</v>
      </c>
      <c r="B9" s="68"/>
      <c r="C9" s="8"/>
      <c r="D9" s="8"/>
      <c r="E9" s="292" t="s">
        <v>551</v>
      </c>
      <c r="F9" s="301"/>
      <c r="G9" s="8"/>
      <c r="H9" s="8"/>
      <c r="I9" s="8"/>
      <c r="J9" s="8"/>
      <c r="K9" s="8"/>
      <c r="L9" s="8"/>
      <c r="M9" s="9"/>
    </row>
    <row r="10" spans="1:13" ht="15" customHeight="1" x14ac:dyDescent="0.2">
      <c r="A10" s="10">
        <v>10</v>
      </c>
      <c r="B10" s="68"/>
      <c r="C10" s="8"/>
      <c r="D10" s="8"/>
      <c r="E10" s="292" t="s">
        <v>551</v>
      </c>
      <c r="F10" s="301"/>
      <c r="G10" s="8"/>
      <c r="H10" s="8"/>
      <c r="I10" s="8"/>
      <c r="J10" s="8"/>
      <c r="K10" s="8"/>
      <c r="L10" s="8"/>
      <c r="M10" s="9"/>
    </row>
    <row r="11" spans="1:13" ht="15" customHeight="1" x14ac:dyDescent="0.2">
      <c r="A11" s="10">
        <v>11</v>
      </c>
      <c r="B11" s="68"/>
      <c r="C11" s="8"/>
      <c r="D11" s="8"/>
      <c r="E11" s="292" t="s">
        <v>551</v>
      </c>
      <c r="F11" s="301"/>
      <c r="G11" s="8"/>
      <c r="H11" s="8"/>
      <c r="I11" s="8"/>
      <c r="J11" s="8"/>
      <c r="K11" s="8"/>
      <c r="L11" s="8"/>
      <c r="M11" s="9"/>
    </row>
    <row r="12" spans="1:13" ht="15" customHeight="1" x14ac:dyDescent="0.2">
      <c r="A12" s="10">
        <v>12</v>
      </c>
      <c r="B12" s="68"/>
      <c r="C12" s="8"/>
      <c r="D12" s="8"/>
      <c r="E12" s="292" t="s">
        <v>551</v>
      </c>
      <c r="F12" s="301"/>
      <c r="G12" s="8"/>
      <c r="H12" s="8"/>
      <c r="I12" s="8"/>
      <c r="J12" s="8"/>
      <c r="K12" s="8"/>
      <c r="L12" s="8"/>
      <c r="M12" s="9"/>
    </row>
    <row r="13" spans="1:13" ht="15" customHeight="1" x14ac:dyDescent="0.2">
      <c r="A13" s="10">
        <v>13</v>
      </c>
      <c r="B13" s="68"/>
      <c r="C13" s="8"/>
      <c r="D13" s="8"/>
      <c r="E13" s="292" t="s">
        <v>551</v>
      </c>
      <c r="F13" s="301"/>
      <c r="G13" s="8"/>
      <c r="H13" s="8"/>
      <c r="I13" s="8"/>
      <c r="J13" s="8"/>
      <c r="K13" s="8"/>
      <c r="L13" s="8"/>
      <c r="M13" s="9"/>
    </row>
    <row r="14" spans="1:13" ht="15" customHeight="1" thickBot="1" x14ac:dyDescent="0.25">
      <c r="A14" s="10">
        <v>14</v>
      </c>
      <c r="B14" s="68"/>
      <c r="C14" s="8"/>
      <c r="D14" s="8"/>
      <c r="E14" s="14" t="s">
        <v>511</v>
      </c>
      <c r="F14" s="8"/>
      <c r="G14" s="8"/>
      <c r="H14" s="8"/>
      <c r="I14" s="8"/>
      <c r="J14" s="8"/>
      <c r="K14" s="8"/>
      <c r="L14" s="8"/>
      <c r="M14" s="9"/>
    </row>
    <row r="15" spans="1:13" ht="15" customHeight="1" thickBot="1" x14ac:dyDescent="0.25">
      <c r="A15" s="10">
        <v>15</v>
      </c>
      <c r="B15" s="68"/>
      <c r="C15" s="8"/>
      <c r="D15" s="40" t="s">
        <v>63</v>
      </c>
      <c r="E15" s="40"/>
      <c r="F15" s="208">
        <f>SUM(F9:F13)</f>
        <v>0</v>
      </c>
      <c r="G15" s="8"/>
      <c r="H15" s="8"/>
      <c r="I15" s="8"/>
      <c r="J15" s="8"/>
      <c r="K15" s="8"/>
      <c r="L15" s="8"/>
      <c r="M15" s="9"/>
    </row>
    <row r="16" spans="1:13" ht="15" customHeight="1" x14ac:dyDescent="0.2">
      <c r="A16" s="10">
        <v>16</v>
      </c>
      <c r="B16" s="68"/>
      <c r="C16" s="8"/>
      <c r="D16" s="8"/>
      <c r="E16" s="8"/>
      <c r="F16" s="8"/>
      <c r="G16" s="8"/>
      <c r="H16" s="8"/>
      <c r="I16" s="8"/>
      <c r="J16" s="8"/>
      <c r="K16" s="8"/>
      <c r="L16" s="8"/>
      <c r="M16" s="9"/>
    </row>
    <row r="17" spans="1:13" ht="30" customHeight="1" x14ac:dyDescent="0.3">
      <c r="A17" s="10">
        <v>17</v>
      </c>
      <c r="B17" s="68"/>
      <c r="C17" s="48" t="s">
        <v>268</v>
      </c>
      <c r="D17" s="48"/>
      <c r="E17" s="8"/>
      <c r="F17" s="8"/>
      <c r="G17" s="8"/>
      <c r="H17" s="8"/>
      <c r="I17" s="8"/>
      <c r="J17" s="8"/>
      <c r="K17" s="8"/>
      <c r="L17" s="8"/>
      <c r="M17" s="9"/>
    </row>
    <row r="18" spans="1:13" ht="25.5" x14ac:dyDescent="0.2">
      <c r="A18" s="10">
        <v>18</v>
      </c>
      <c r="B18" s="68"/>
      <c r="C18" s="8"/>
      <c r="D18" s="8"/>
      <c r="E18" s="411" t="s">
        <v>550</v>
      </c>
      <c r="F18" s="434" t="s">
        <v>711</v>
      </c>
      <c r="G18" s="434" t="s">
        <v>293</v>
      </c>
      <c r="H18" s="350" t="s">
        <v>309</v>
      </c>
      <c r="I18" s="8"/>
      <c r="J18" s="8"/>
      <c r="K18" s="8"/>
      <c r="L18" s="8"/>
      <c r="M18" s="9"/>
    </row>
    <row r="19" spans="1:13" ht="15" customHeight="1" x14ac:dyDescent="0.2">
      <c r="A19" s="10">
        <v>19</v>
      </c>
      <c r="B19" s="68"/>
      <c r="C19" s="8"/>
      <c r="D19" s="8"/>
      <c r="E19" s="292" t="s">
        <v>551</v>
      </c>
      <c r="F19" s="301"/>
      <c r="G19" s="301"/>
      <c r="H19" s="301"/>
      <c r="I19" s="8"/>
      <c r="J19" s="8"/>
      <c r="K19" s="8"/>
      <c r="L19" s="8"/>
      <c r="M19" s="9"/>
    </row>
    <row r="20" spans="1:13" ht="15" customHeight="1" x14ac:dyDescent="0.2">
      <c r="A20" s="10">
        <v>20</v>
      </c>
      <c r="B20" s="68"/>
      <c r="C20" s="8"/>
      <c r="D20" s="8"/>
      <c r="E20" s="292" t="s">
        <v>551</v>
      </c>
      <c r="F20" s="301"/>
      <c r="G20" s="301"/>
      <c r="H20" s="301"/>
      <c r="I20" s="8"/>
      <c r="J20" s="8"/>
      <c r="K20" s="8"/>
      <c r="L20" s="8"/>
      <c r="M20" s="9"/>
    </row>
    <row r="21" spans="1:13" ht="15" customHeight="1" x14ac:dyDescent="0.2">
      <c r="A21" s="10">
        <v>21</v>
      </c>
      <c r="B21" s="68"/>
      <c r="C21" s="8"/>
      <c r="D21" s="8"/>
      <c r="E21" s="292" t="s">
        <v>551</v>
      </c>
      <c r="F21" s="301"/>
      <c r="G21" s="301"/>
      <c r="H21" s="301"/>
      <c r="I21" s="8"/>
      <c r="J21" s="8"/>
      <c r="K21" s="8"/>
      <c r="L21" s="8"/>
      <c r="M21" s="9"/>
    </row>
    <row r="22" spans="1:13" ht="15" customHeight="1" x14ac:dyDescent="0.2">
      <c r="A22" s="10">
        <v>22</v>
      </c>
      <c r="B22" s="68"/>
      <c r="C22" s="8"/>
      <c r="D22" s="8"/>
      <c r="E22" s="292" t="s">
        <v>551</v>
      </c>
      <c r="F22" s="301"/>
      <c r="G22" s="301"/>
      <c r="H22" s="301"/>
      <c r="I22" s="8"/>
      <c r="J22" s="8"/>
      <c r="K22" s="8"/>
      <c r="L22" s="8"/>
      <c r="M22" s="9"/>
    </row>
    <row r="23" spans="1:13" ht="15" customHeight="1" thickBot="1" x14ac:dyDescent="0.25">
      <c r="A23" s="10">
        <v>23</v>
      </c>
      <c r="B23" s="68"/>
      <c r="C23" s="8"/>
      <c r="D23" s="8"/>
      <c r="E23" s="14" t="s">
        <v>511</v>
      </c>
      <c r="F23" s="8"/>
      <c r="G23" s="8"/>
      <c r="H23" s="8"/>
      <c r="I23" s="8"/>
      <c r="J23" s="8"/>
      <c r="K23" s="8"/>
      <c r="L23" s="8"/>
      <c r="M23" s="9"/>
    </row>
    <row r="24" spans="1:13" ht="15" customHeight="1" thickBot="1" x14ac:dyDescent="0.25">
      <c r="A24" s="10">
        <v>24</v>
      </c>
      <c r="B24" s="68"/>
      <c r="C24" s="8"/>
      <c r="D24" s="40" t="s">
        <v>15</v>
      </c>
      <c r="E24" s="40"/>
      <c r="F24" s="208">
        <f>SUM(F19:F22)</f>
        <v>0</v>
      </c>
      <c r="G24" s="208">
        <f>SUM(G19:G22)</f>
        <v>0</v>
      </c>
      <c r="H24" s="208">
        <f>SUM(H19:H22)</f>
        <v>0</v>
      </c>
      <c r="I24" s="8"/>
      <c r="J24" s="8"/>
      <c r="K24" s="8"/>
      <c r="L24" s="8"/>
      <c r="M24" s="9"/>
    </row>
    <row r="25" spans="1:13" ht="15" customHeight="1" x14ac:dyDescent="0.2">
      <c r="A25" s="10">
        <v>25</v>
      </c>
      <c r="B25" s="68"/>
      <c r="C25" s="8"/>
      <c r="D25" s="8"/>
      <c r="E25" s="8"/>
      <c r="F25" s="8"/>
      <c r="G25" s="8"/>
      <c r="H25" s="8"/>
      <c r="I25" s="8"/>
      <c r="J25" s="8"/>
      <c r="K25" s="8"/>
      <c r="L25" s="8"/>
      <c r="M25" s="9"/>
    </row>
    <row r="26" spans="1:13" ht="30" customHeight="1" thickBot="1" x14ac:dyDescent="0.35">
      <c r="A26" s="10">
        <v>26</v>
      </c>
      <c r="B26" s="68"/>
      <c r="C26" s="48" t="s">
        <v>269</v>
      </c>
      <c r="D26" s="48"/>
      <c r="E26" s="8"/>
      <c r="F26" s="346" t="s">
        <v>310</v>
      </c>
      <c r="G26" s="8"/>
      <c r="H26" s="8"/>
      <c r="I26" s="8"/>
      <c r="J26" s="8"/>
      <c r="K26" s="8"/>
      <c r="L26" s="8"/>
      <c r="M26" s="9"/>
    </row>
    <row r="27" spans="1:13" ht="15" customHeight="1" thickBot="1" x14ac:dyDescent="0.25">
      <c r="A27" s="10">
        <v>27</v>
      </c>
      <c r="B27" s="68"/>
      <c r="C27" s="8"/>
      <c r="D27" s="8"/>
      <c r="E27" s="424" t="s">
        <v>710</v>
      </c>
      <c r="F27" s="382">
        <f>F24</f>
        <v>0</v>
      </c>
      <c r="G27" s="8"/>
      <c r="H27" s="8"/>
      <c r="I27" s="8"/>
      <c r="J27" s="8"/>
      <c r="K27" s="8"/>
      <c r="L27" s="8"/>
      <c r="M27" s="9"/>
    </row>
    <row r="28" spans="1:13" ht="15" customHeight="1" x14ac:dyDescent="0.2">
      <c r="A28" s="10">
        <v>28</v>
      </c>
      <c r="B28" s="68"/>
      <c r="C28" s="8"/>
      <c r="D28" s="8"/>
      <c r="E28" s="424" t="s">
        <v>293</v>
      </c>
      <c r="F28" s="301"/>
      <c r="G28" s="8"/>
      <c r="H28" s="8"/>
      <c r="I28" s="8"/>
      <c r="J28" s="8"/>
      <c r="K28" s="8"/>
      <c r="L28" s="8"/>
      <c r="M28" s="9"/>
    </row>
    <row r="29" spans="1:13" ht="15" customHeight="1" x14ac:dyDescent="0.2">
      <c r="A29" s="10">
        <v>29</v>
      </c>
      <c r="B29" s="68"/>
      <c r="C29" s="8"/>
      <c r="D29" s="8"/>
      <c r="E29" s="424" t="s">
        <v>552</v>
      </c>
      <c r="F29" s="301"/>
      <c r="G29" s="8"/>
      <c r="H29" s="8"/>
      <c r="I29" s="8"/>
      <c r="J29" s="8"/>
      <c r="K29" s="8"/>
      <c r="L29" s="8"/>
      <c r="M29" s="9"/>
    </row>
    <row r="30" spans="1:13" ht="15" customHeight="1" x14ac:dyDescent="0.2">
      <c r="A30" s="10">
        <v>30</v>
      </c>
      <c r="B30" s="68"/>
      <c r="C30" s="8"/>
      <c r="D30" s="8"/>
      <c r="E30" s="424" t="s">
        <v>553</v>
      </c>
      <c r="F30" s="301"/>
      <c r="G30" s="8"/>
      <c r="H30" s="8"/>
      <c r="I30" s="8"/>
      <c r="J30" s="8"/>
      <c r="K30" s="8"/>
      <c r="L30" s="8"/>
      <c r="M30" s="9"/>
    </row>
    <row r="31" spans="1:13" ht="15" customHeight="1" x14ac:dyDescent="0.2">
      <c r="A31" s="10">
        <v>31</v>
      </c>
      <c r="B31" s="68"/>
      <c r="C31" s="8"/>
      <c r="D31" s="8"/>
      <c r="E31" s="424" t="s">
        <v>639</v>
      </c>
      <c r="F31" s="301"/>
      <c r="G31" s="8"/>
      <c r="H31" s="8"/>
      <c r="I31" s="8"/>
      <c r="J31" s="8"/>
      <c r="K31" s="8"/>
      <c r="L31" s="8"/>
      <c r="M31" s="9"/>
    </row>
    <row r="32" spans="1:13" s="227" customFormat="1" ht="15" customHeight="1" x14ac:dyDescent="0.2">
      <c r="A32" s="423">
        <v>32</v>
      </c>
      <c r="B32" s="68"/>
      <c r="C32" s="8"/>
      <c r="D32" s="8"/>
      <c r="E32" s="424" t="s">
        <v>617</v>
      </c>
      <c r="F32" s="301"/>
      <c r="G32" s="8"/>
      <c r="H32" s="8"/>
      <c r="I32" s="8"/>
      <c r="J32" s="8"/>
      <c r="K32" s="8"/>
      <c r="L32" s="8"/>
      <c r="M32" s="9"/>
    </row>
    <row r="33" spans="1:16" ht="15" customHeight="1" thickBot="1" x14ac:dyDescent="0.25">
      <c r="A33" s="423">
        <v>33</v>
      </c>
      <c r="B33" s="68"/>
      <c r="C33" s="8"/>
      <c r="D33" s="8"/>
      <c r="E33" s="424" t="s">
        <v>554</v>
      </c>
      <c r="F33" s="438">
        <f>F27+F31-F34</f>
        <v>0</v>
      </c>
      <c r="G33" s="8"/>
      <c r="H33" s="8"/>
      <c r="I33" s="8"/>
      <c r="J33" s="8"/>
      <c r="K33" s="8"/>
      <c r="L33" s="8"/>
      <c r="M33" s="9"/>
    </row>
    <row r="34" spans="1:16" ht="15" customHeight="1" thickBot="1" x14ac:dyDescent="0.25">
      <c r="A34" s="423">
        <v>34</v>
      </c>
      <c r="B34" s="68"/>
      <c r="C34" s="8"/>
      <c r="D34" s="411" t="s">
        <v>558</v>
      </c>
      <c r="E34" s="411"/>
      <c r="F34" s="382">
        <f>F28+F29+F30+F32</f>
        <v>0</v>
      </c>
      <c r="G34" s="8"/>
      <c r="H34" s="8"/>
      <c r="I34" s="8"/>
      <c r="J34" s="8"/>
      <c r="K34" s="8"/>
      <c r="L34" s="8"/>
      <c r="M34" s="9"/>
      <c r="O34" s="227"/>
      <c r="P34" s="227"/>
    </row>
    <row r="35" spans="1:16" ht="15" customHeight="1" x14ac:dyDescent="0.2">
      <c r="A35" s="423">
        <v>35</v>
      </c>
      <c r="B35" s="68"/>
      <c r="C35" s="8"/>
      <c r="D35" s="8"/>
      <c r="E35" s="40"/>
      <c r="F35" s="32"/>
      <c r="G35" s="8"/>
      <c r="H35" s="8"/>
      <c r="I35" s="8"/>
      <c r="J35" s="8"/>
      <c r="K35" s="8"/>
      <c r="L35" s="8"/>
      <c r="M35" s="9"/>
    </row>
    <row r="36" spans="1:16" ht="19.5" customHeight="1" x14ac:dyDescent="0.3">
      <c r="A36" s="423">
        <v>36</v>
      </c>
      <c r="B36" s="68"/>
      <c r="C36" s="435" t="s">
        <v>528</v>
      </c>
      <c r="D36" s="436"/>
      <c r="E36" s="437"/>
      <c r="F36" s="8"/>
      <c r="G36" s="8"/>
      <c r="H36" s="8"/>
      <c r="I36" s="8"/>
      <c r="J36" s="8"/>
      <c r="K36" s="8"/>
      <c r="L36" s="8"/>
      <c r="M36" s="9"/>
    </row>
    <row r="37" spans="1:16" ht="25.5" x14ac:dyDescent="0.2">
      <c r="A37" s="423">
        <v>37</v>
      </c>
      <c r="B37" s="68"/>
      <c r="C37" s="8"/>
      <c r="D37" s="8"/>
      <c r="E37" s="77" t="s">
        <v>116</v>
      </c>
      <c r="F37" s="434" t="s">
        <v>555</v>
      </c>
      <c r="G37" s="434" t="s">
        <v>554</v>
      </c>
      <c r="H37" s="434" t="s">
        <v>556</v>
      </c>
      <c r="I37" s="434" t="s">
        <v>711</v>
      </c>
      <c r="J37" s="8"/>
      <c r="K37" s="281" t="s">
        <v>715</v>
      </c>
      <c r="L37" s="281" t="s">
        <v>716</v>
      </c>
      <c r="M37" s="9"/>
    </row>
    <row r="38" spans="1:16" ht="15" customHeight="1" x14ac:dyDescent="0.2">
      <c r="A38" s="423">
        <v>38</v>
      </c>
      <c r="B38" s="68"/>
      <c r="C38" s="8"/>
      <c r="D38" s="8"/>
      <c r="E38" s="292" t="s">
        <v>117</v>
      </c>
      <c r="F38" s="438">
        <f>I38+K38</f>
        <v>0</v>
      </c>
      <c r="G38" s="301"/>
      <c r="H38" s="360">
        <f t="shared" ref="H38:H43" si="0">IF(F38&lt;&gt;0,G38/F38,0)</f>
        <v>0</v>
      </c>
      <c r="I38" s="301"/>
      <c r="J38" s="8"/>
      <c r="K38" s="301"/>
      <c r="L38" s="301"/>
      <c r="M38" s="9"/>
    </row>
    <row r="39" spans="1:16" ht="15" customHeight="1" x14ac:dyDescent="0.2">
      <c r="A39" s="423">
        <v>39</v>
      </c>
      <c r="B39" s="68"/>
      <c r="C39" s="8"/>
      <c r="D39" s="8"/>
      <c r="E39" s="292" t="s">
        <v>118</v>
      </c>
      <c r="F39" s="438">
        <f t="shared" ref="F39:F43" si="1">I39+K39</f>
        <v>0</v>
      </c>
      <c r="G39" s="301"/>
      <c r="H39" s="360">
        <f t="shared" si="0"/>
        <v>0</v>
      </c>
      <c r="I39" s="301"/>
      <c r="J39" s="8"/>
      <c r="K39" s="301"/>
      <c r="L39" s="301"/>
      <c r="M39" s="9"/>
    </row>
    <row r="40" spans="1:16" ht="15" customHeight="1" x14ac:dyDescent="0.2">
      <c r="A40" s="423">
        <v>40</v>
      </c>
      <c r="B40" s="68"/>
      <c r="C40" s="8"/>
      <c r="D40" s="8"/>
      <c r="E40" s="292" t="s">
        <v>119</v>
      </c>
      <c r="F40" s="438">
        <f t="shared" si="1"/>
        <v>0</v>
      </c>
      <c r="G40" s="301"/>
      <c r="H40" s="360">
        <f t="shared" si="0"/>
        <v>0</v>
      </c>
      <c r="I40" s="301"/>
      <c r="J40" s="8"/>
      <c r="K40" s="301"/>
      <c r="L40" s="301"/>
      <c r="M40" s="9"/>
    </row>
    <row r="41" spans="1:16" ht="15" customHeight="1" x14ac:dyDescent="0.2">
      <c r="A41" s="423">
        <v>41</v>
      </c>
      <c r="B41" s="68"/>
      <c r="C41" s="8"/>
      <c r="D41" s="8"/>
      <c r="E41" s="292" t="s">
        <v>120</v>
      </c>
      <c r="F41" s="438">
        <f t="shared" si="1"/>
        <v>0</v>
      </c>
      <c r="G41" s="301"/>
      <c r="H41" s="360">
        <f t="shared" si="0"/>
        <v>0</v>
      </c>
      <c r="I41" s="301"/>
      <c r="J41" s="8"/>
      <c r="K41" s="301"/>
      <c r="L41" s="301"/>
      <c r="M41" s="9"/>
    </row>
    <row r="42" spans="1:16" ht="15" customHeight="1" thickBot="1" x14ac:dyDescent="0.25">
      <c r="A42" s="423">
        <v>42</v>
      </c>
      <c r="B42" s="68"/>
      <c r="C42" s="8"/>
      <c r="D42" s="8"/>
      <c r="E42" s="292" t="s">
        <v>121</v>
      </c>
      <c r="F42" s="438">
        <f t="shared" si="1"/>
        <v>0</v>
      </c>
      <c r="G42" s="301"/>
      <c r="H42" s="360">
        <f t="shared" si="0"/>
        <v>0</v>
      </c>
      <c r="I42" s="301"/>
      <c r="J42" s="8"/>
      <c r="K42" s="301"/>
      <c r="L42" s="301"/>
      <c r="M42" s="9"/>
      <c r="O42" s="461" t="s">
        <v>713</v>
      </c>
      <c r="P42" s="461"/>
    </row>
    <row r="43" spans="1:16" ht="15" customHeight="1" thickBot="1" x14ac:dyDescent="0.25">
      <c r="A43" s="423">
        <v>43</v>
      </c>
      <c r="B43" s="68"/>
      <c r="C43" s="8"/>
      <c r="D43" s="8"/>
      <c r="E43" s="292" t="s">
        <v>122</v>
      </c>
      <c r="F43" s="438">
        <f t="shared" si="1"/>
        <v>0</v>
      </c>
      <c r="G43" s="301"/>
      <c r="H43" s="360">
        <f t="shared" si="0"/>
        <v>0</v>
      </c>
      <c r="I43" s="301"/>
      <c r="J43" s="8"/>
      <c r="K43" s="301"/>
      <c r="L43" s="301"/>
      <c r="M43" s="9"/>
      <c r="O43" s="236" t="s">
        <v>712</v>
      </c>
      <c r="P43" s="237" t="s">
        <v>714</v>
      </c>
    </row>
    <row r="44" spans="1:16" ht="15" customHeight="1" thickBot="1" x14ac:dyDescent="0.25">
      <c r="A44" s="423">
        <v>44</v>
      </c>
      <c r="B44" s="68"/>
      <c r="C44" s="8"/>
      <c r="D44" s="40" t="s">
        <v>15</v>
      </c>
      <c r="E44" s="40"/>
      <c r="F44" s="40"/>
      <c r="G44" s="8"/>
      <c r="H44" s="8"/>
      <c r="I44" s="208">
        <f>SUM(I38:I43)</f>
        <v>0</v>
      </c>
      <c r="J44" s="8"/>
      <c r="K44" s="208">
        <f>SUM(K38:K43)</f>
        <v>0</v>
      </c>
      <c r="L44" s="8"/>
      <c r="M44" s="9"/>
      <c r="O44" s="239">
        <f>I44</f>
        <v>0</v>
      </c>
      <c r="P44" s="242" t="b">
        <f>ROUND(O44,0)=ROUND(F24,0)</f>
        <v>1</v>
      </c>
    </row>
    <row r="45" spans="1:16" ht="15" customHeight="1" x14ac:dyDescent="0.2">
      <c r="A45" s="462"/>
      <c r="B45" s="69"/>
      <c r="C45" s="15"/>
      <c r="D45" s="21"/>
      <c r="E45" s="21"/>
      <c r="F45" s="15"/>
      <c r="G45" s="15"/>
      <c r="H45" s="15"/>
      <c r="I45" s="15"/>
      <c r="J45" s="15"/>
      <c r="K45" s="15"/>
      <c r="L45" s="15"/>
      <c r="M45" s="16"/>
    </row>
  </sheetData>
  <sheetProtection sheet="1" objects="1" formatRows="0" insertRows="0"/>
  <customSheetViews>
    <customSheetView guid="{050FE390-FCBA-423A-A57A-07214A914FBA}" scale="80" showPageBreaks="1" showGridLines="0" fitToPage="1" printArea="1" topLeftCell="A4">
      <selection activeCell="E14" sqref="E14"/>
      <pageMargins left="0.70866141732283472" right="0.70866141732283472" top="0.74803149606299213" bottom="0.74803149606299213" header="0.31496062992125984" footer="0.31496062992125984"/>
      <pageSetup paperSize="9" scale="62" orientation="landscape" r:id="rId1"/>
    </customSheetView>
    <customSheetView guid="{63EE1149-38E3-45FD-A757-4655A3261696}" scale="80" showPageBreaks="1" showGridLines="0" fitToPage="1" printArea="1">
      <selection activeCell="C6" sqref="C6"/>
      <pageMargins left="0.70866141732283472" right="0.70866141732283472" top="0.74803149606299213" bottom="0.74803149606299213" header="0.31496062992125984" footer="0.31496062992125984"/>
      <pageSetup paperSize="9" scale="62" orientation="landscape" r:id="rId2"/>
    </customSheetView>
  </customSheetViews>
  <mergeCells count="3">
    <mergeCell ref="A5:L5"/>
    <mergeCell ref="J2:L2"/>
    <mergeCell ref="J3:L3"/>
  </mergeCells>
  <conditionalFormatting sqref="I44">
    <cfRule type="expression" dxfId="0" priority="2" stopIfTrue="1">
      <formula>$P$44&lt;&gt;TRUE</formula>
    </cfRule>
  </conditionalFormatting>
  <dataValidations count="1">
    <dataValidation allowBlank="1" showInputMessage="1" showErrorMessage="1" prompt="Please enter text" sqref="E9:E13 E38:E43 E19:E22"/>
  </dataValidations>
  <pageMargins left="0.70866141732283472" right="0.70866141732283472" top="0.74803149606299213" bottom="0.74803149606299213" header="0.31496062992125989" footer="0.31496062992125989"/>
  <pageSetup paperSize="9" scale="50" orientation="portrait" r:id="rId3"/>
  <headerFooter>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249977111117893"/>
    <pageSetUpPr fitToPage="1"/>
  </sheetPr>
  <dimension ref="A1:L45"/>
  <sheetViews>
    <sheetView showGridLines="0" view="pageBreakPreview" topLeftCell="A22" zoomScaleNormal="100" zoomScaleSheetLayoutView="100" workbookViewId="0"/>
  </sheetViews>
  <sheetFormatPr defaultRowHeight="12.75" x14ac:dyDescent="0.2"/>
  <cols>
    <col min="1" max="1" width="4.140625" customWidth="1"/>
    <col min="2" max="4" width="2.5703125" customWidth="1"/>
    <col min="5" max="5" width="58.7109375" customWidth="1"/>
    <col min="6" max="10" width="16.140625" customWidth="1"/>
    <col min="11" max="11" width="2.7109375" customWidth="1"/>
    <col min="12" max="12" width="7.42578125" customWidth="1"/>
  </cols>
  <sheetData>
    <row r="1" spans="1:12" x14ac:dyDescent="0.2">
      <c r="A1" s="1"/>
      <c r="B1" s="2"/>
      <c r="C1" s="2"/>
      <c r="D1" s="2"/>
      <c r="E1" s="2"/>
      <c r="F1" s="2"/>
      <c r="G1" s="2"/>
      <c r="H1" s="2"/>
      <c r="I1" s="2"/>
      <c r="J1" s="2"/>
      <c r="K1" s="3"/>
      <c r="L1" s="223"/>
    </row>
    <row r="2" spans="1:12" ht="18" customHeight="1" x14ac:dyDescent="0.3">
      <c r="A2" s="4"/>
      <c r="B2" s="5"/>
      <c r="C2" s="5"/>
      <c r="D2" s="5"/>
      <c r="E2" s="5"/>
      <c r="F2" s="5"/>
      <c r="G2" s="66" t="s">
        <v>31</v>
      </c>
      <c r="H2" s="676" t="str">
        <f>IF(NOT(ISBLANK(CoverSheet!$C$8)),CoverSheet!$C$8,"")</f>
        <v/>
      </c>
      <c r="I2" s="701"/>
      <c r="J2" s="677"/>
      <c r="K2" s="7"/>
      <c r="L2" s="223"/>
    </row>
    <row r="3" spans="1:12" ht="18" customHeight="1" x14ac:dyDescent="0.25">
      <c r="A3" s="4"/>
      <c r="B3" s="5"/>
      <c r="C3" s="5"/>
      <c r="D3" s="5"/>
      <c r="E3" s="5"/>
      <c r="F3" s="5"/>
      <c r="G3" s="66" t="s">
        <v>298</v>
      </c>
      <c r="H3" s="652" t="str">
        <f>IF(ISNUMBER(CoverSheet!$C$12),CoverSheet!$C$12,"")</f>
        <v/>
      </c>
      <c r="I3" s="652"/>
      <c r="J3" s="652"/>
      <c r="K3" s="7"/>
      <c r="L3" s="223"/>
    </row>
    <row r="4" spans="1:12" ht="21" customHeight="1" x14ac:dyDescent="0.35">
      <c r="A4" s="135" t="s">
        <v>384</v>
      </c>
      <c r="B4" s="5"/>
      <c r="C4" s="5"/>
      <c r="D4" s="5"/>
      <c r="E4" s="5"/>
      <c r="F4" s="5"/>
      <c r="G4" s="5"/>
      <c r="H4" s="5"/>
      <c r="I4" s="5"/>
      <c r="J4" s="5"/>
      <c r="K4" s="7"/>
      <c r="L4" s="223"/>
    </row>
    <row r="5" spans="1:12" ht="39.75" customHeight="1" x14ac:dyDescent="0.2">
      <c r="A5" s="649" t="s">
        <v>324</v>
      </c>
      <c r="B5" s="650"/>
      <c r="C5" s="650"/>
      <c r="D5" s="650"/>
      <c r="E5" s="650"/>
      <c r="F5" s="650"/>
      <c r="G5" s="650"/>
      <c r="H5" s="650"/>
      <c r="I5" s="650"/>
      <c r="J5" s="650"/>
      <c r="K5" s="7"/>
      <c r="L5" s="223"/>
    </row>
    <row r="6" spans="1:12" x14ac:dyDescent="0.2">
      <c r="A6" s="196" t="s">
        <v>477</v>
      </c>
      <c r="B6" s="202"/>
      <c r="C6" s="202"/>
      <c r="D6" s="202"/>
      <c r="E6" s="5"/>
      <c r="F6" s="5"/>
      <c r="G6" s="5"/>
      <c r="H6" s="5"/>
      <c r="I6" s="5"/>
      <c r="J6" s="5"/>
      <c r="K6" s="7"/>
      <c r="L6" s="223"/>
    </row>
    <row r="7" spans="1:12" ht="30" customHeight="1" x14ac:dyDescent="0.3">
      <c r="A7" s="10">
        <v>7</v>
      </c>
      <c r="B7" s="169"/>
      <c r="C7" s="93" t="s">
        <v>385</v>
      </c>
      <c r="D7" s="152"/>
      <c r="E7" s="152"/>
      <c r="F7" s="232"/>
      <c r="G7" s="232"/>
      <c r="H7" s="232"/>
      <c r="I7" s="232"/>
      <c r="J7" s="232"/>
      <c r="K7" s="9"/>
      <c r="L7" s="223"/>
    </row>
    <row r="8" spans="1:12" ht="15" customHeight="1" x14ac:dyDescent="0.2">
      <c r="A8" s="10">
        <v>8</v>
      </c>
      <c r="B8" s="232"/>
      <c r="C8" s="232"/>
      <c r="D8" s="232"/>
      <c r="E8" s="232"/>
      <c r="F8" s="232"/>
      <c r="G8" s="232"/>
      <c r="H8" s="232"/>
      <c r="I8" s="232"/>
      <c r="J8" s="232"/>
      <c r="K8" s="9"/>
      <c r="L8" s="223"/>
    </row>
    <row r="9" spans="1:12" ht="15" customHeight="1" x14ac:dyDescent="0.2">
      <c r="A9" s="10">
        <v>9</v>
      </c>
      <c r="B9" s="232"/>
      <c r="C9" s="232"/>
      <c r="D9" s="232"/>
      <c r="E9" s="156" t="s">
        <v>91</v>
      </c>
      <c r="F9" s="287"/>
      <c r="G9" s="232"/>
      <c r="H9" s="232"/>
      <c r="I9" s="232"/>
      <c r="J9" s="232"/>
      <c r="K9" s="9"/>
      <c r="L9" s="223"/>
    </row>
    <row r="10" spans="1:12" ht="15" customHeight="1" x14ac:dyDescent="0.2">
      <c r="A10" s="10">
        <v>10</v>
      </c>
      <c r="B10" s="232"/>
      <c r="C10" s="232"/>
      <c r="D10" s="180" t="s">
        <v>92</v>
      </c>
      <c r="E10" s="180"/>
      <c r="F10" s="232"/>
      <c r="G10" s="232"/>
      <c r="H10" s="232"/>
      <c r="I10" s="232"/>
      <c r="J10" s="232"/>
      <c r="K10" s="9"/>
      <c r="L10" s="223"/>
    </row>
    <row r="11" spans="1:12" ht="15" customHeight="1" x14ac:dyDescent="0.2">
      <c r="A11" s="10">
        <v>11</v>
      </c>
      <c r="B11" s="232"/>
      <c r="C11" s="232"/>
      <c r="D11" s="232"/>
      <c r="E11" s="156" t="s">
        <v>93</v>
      </c>
      <c r="F11" s="287"/>
      <c r="G11" s="232"/>
      <c r="H11" s="232"/>
      <c r="I11" s="232"/>
      <c r="J11" s="232"/>
      <c r="K11" s="9"/>
      <c r="L11" s="223"/>
    </row>
    <row r="12" spans="1:12" ht="15" customHeight="1" x14ac:dyDescent="0.2">
      <c r="A12" s="10">
        <v>12</v>
      </c>
      <c r="B12" s="232"/>
      <c r="C12" s="232"/>
      <c r="D12" s="232"/>
      <c r="E12" s="198"/>
      <c r="F12" s="232"/>
      <c r="G12" s="232"/>
      <c r="H12" s="232"/>
      <c r="I12" s="232"/>
      <c r="J12" s="232"/>
      <c r="K12" s="9"/>
      <c r="L12" s="223"/>
    </row>
    <row r="13" spans="1:12" ht="19.5" customHeight="1" x14ac:dyDescent="0.25">
      <c r="A13" s="10">
        <v>13</v>
      </c>
      <c r="B13" s="232"/>
      <c r="C13" s="232"/>
      <c r="D13" s="137" t="s">
        <v>94</v>
      </c>
      <c r="E13" s="181"/>
      <c r="F13" s="232"/>
      <c r="G13" s="232"/>
      <c r="H13" s="232"/>
      <c r="I13" s="232"/>
      <c r="J13" s="232"/>
      <c r="K13" s="9"/>
      <c r="L13" s="223"/>
    </row>
    <row r="14" spans="1:12" ht="18" customHeight="1" x14ac:dyDescent="0.2">
      <c r="A14" s="10">
        <v>14</v>
      </c>
      <c r="B14" s="232"/>
      <c r="C14" s="232"/>
      <c r="D14" s="232"/>
      <c r="E14" s="344" t="s">
        <v>95</v>
      </c>
      <c r="F14" s="717" t="s">
        <v>96</v>
      </c>
      <c r="G14" s="717"/>
      <c r="H14" s="717"/>
      <c r="I14" s="351" t="s">
        <v>17</v>
      </c>
      <c r="J14" s="351" t="s">
        <v>97</v>
      </c>
      <c r="K14" s="9"/>
      <c r="L14" s="223"/>
    </row>
    <row r="15" spans="1:12" ht="15" customHeight="1" x14ac:dyDescent="0.2">
      <c r="A15" s="10">
        <v>15</v>
      </c>
      <c r="B15" s="232"/>
      <c r="C15" s="232"/>
      <c r="D15" s="232"/>
      <c r="E15" s="352" t="s">
        <v>98</v>
      </c>
      <c r="F15" s="716"/>
      <c r="G15" s="662"/>
      <c r="H15" s="663"/>
      <c r="I15" s="361"/>
      <c r="J15" s="304"/>
      <c r="K15" s="9"/>
      <c r="L15" s="223"/>
    </row>
    <row r="16" spans="1:12" ht="15" customHeight="1" x14ac:dyDescent="0.2">
      <c r="A16" s="10">
        <v>16</v>
      </c>
      <c r="B16" s="232"/>
      <c r="C16" s="232"/>
      <c r="D16" s="232"/>
      <c r="E16" s="352" t="s">
        <v>98</v>
      </c>
      <c r="F16" s="716"/>
      <c r="G16" s="662"/>
      <c r="H16" s="663"/>
      <c r="I16" s="361"/>
      <c r="J16" s="304"/>
      <c r="K16" s="9"/>
      <c r="L16" s="223"/>
    </row>
    <row r="17" spans="1:12" ht="15" customHeight="1" x14ac:dyDescent="0.2">
      <c r="A17" s="10">
        <v>17</v>
      </c>
      <c r="B17" s="232"/>
      <c r="C17" s="232"/>
      <c r="D17" s="232"/>
      <c r="E17" s="352" t="s">
        <v>98</v>
      </c>
      <c r="F17" s="716"/>
      <c r="G17" s="662"/>
      <c r="H17" s="663"/>
      <c r="I17" s="361"/>
      <c r="J17" s="304"/>
      <c r="K17" s="9"/>
      <c r="L17" s="223"/>
    </row>
    <row r="18" spans="1:12" ht="15" customHeight="1" x14ac:dyDescent="0.2">
      <c r="A18" s="10">
        <v>18</v>
      </c>
      <c r="B18" s="232"/>
      <c r="C18" s="232"/>
      <c r="D18" s="232"/>
      <c r="E18" s="352" t="s">
        <v>98</v>
      </c>
      <c r="F18" s="716"/>
      <c r="G18" s="662"/>
      <c r="H18" s="663"/>
      <c r="I18" s="361"/>
      <c r="J18" s="304"/>
      <c r="K18" s="9"/>
      <c r="L18" s="223"/>
    </row>
    <row r="19" spans="1:12" ht="15" customHeight="1" x14ac:dyDescent="0.2">
      <c r="A19" s="10">
        <v>19</v>
      </c>
      <c r="B19" s="232"/>
      <c r="C19" s="232"/>
      <c r="D19" s="232"/>
      <c r="E19" s="352" t="s">
        <v>98</v>
      </c>
      <c r="F19" s="716"/>
      <c r="G19" s="662"/>
      <c r="H19" s="663"/>
      <c r="I19" s="361"/>
      <c r="J19" s="304"/>
      <c r="K19" s="9"/>
      <c r="L19" s="223"/>
    </row>
    <row r="20" spans="1:12" ht="15" customHeight="1" x14ac:dyDescent="0.2">
      <c r="A20" s="10">
        <v>20</v>
      </c>
      <c r="B20" s="232"/>
      <c r="C20" s="232"/>
      <c r="D20" s="232"/>
      <c r="E20" s="352" t="s">
        <v>98</v>
      </c>
      <c r="F20" s="716"/>
      <c r="G20" s="662"/>
      <c r="H20" s="663"/>
      <c r="I20" s="361"/>
      <c r="J20" s="304"/>
      <c r="K20" s="9"/>
      <c r="L20" s="223"/>
    </row>
    <row r="21" spans="1:12" ht="15" customHeight="1" x14ac:dyDescent="0.2">
      <c r="A21" s="10">
        <v>21</v>
      </c>
      <c r="B21" s="232"/>
      <c r="C21" s="232"/>
      <c r="D21" s="232"/>
      <c r="E21" s="352" t="s">
        <v>98</v>
      </c>
      <c r="F21" s="716"/>
      <c r="G21" s="662"/>
      <c r="H21" s="663"/>
      <c r="I21" s="361"/>
      <c r="J21" s="304"/>
      <c r="K21" s="9"/>
      <c r="L21" s="223"/>
    </row>
    <row r="22" spans="1:12" ht="15" customHeight="1" x14ac:dyDescent="0.2">
      <c r="A22" s="10">
        <v>22</v>
      </c>
      <c r="B22" s="232"/>
      <c r="C22" s="232"/>
      <c r="D22" s="232"/>
      <c r="E22" s="352" t="s">
        <v>98</v>
      </c>
      <c r="F22" s="716"/>
      <c r="G22" s="662"/>
      <c r="H22" s="663"/>
      <c r="I22" s="361"/>
      <c r="J22" s="304"/>
      <c r="K22" s="9"/>
      <c r="L22" s="223"/>
    </row>
    <row r="23" spans="1:12" x14ac:dyDescent="0.2">
      <c r="A23" s="10">
        <v>23</v>
      </c>
      <c r="B23" s="169"/>
      <c r="C23" s="169"/>
      <c r="D23" s="169"/>
      <c r="E23" s="182" t="s">
        <v>481</v>
      </c>
      <c r="F23" s="232"/>
      <c r="G23" s="232"/>
      <c r="H23" s="232"/>
      <c r="I23" s="232"/>
      <c r="J23" s="232"/>
      <c r="K23" s="9"/>
      <c r="L23" s="223"/>
    </row>
    <row r="24" spans="1:12" ht="15" customHeight="1" x14ac:dyDescent="0.2">
      <c r="A24" s="10">
        <v>24</v>
      </c>
      <c r="B24" s="232"/>
      <c r="C24" s="232"/>
      <c r="D24" s="232"/>
      <c r="E24" s="167" t="s">
        <v>99</v>
      </c>
      <c r="F24" s="232"/>
      <c r="G24" s="232"/>
      <c r="H24" s="232"/>
      <c r="I24" s="232"/>
      <c r="J24" s="232"/>
      <c r="K24" s="9"/>
      <c r="L24" s="223"/>
    </row>
    <row r="25" spans="1:12" ht="15" customHeight="1" x14ac:dyDescent="0.2">
      <c r="A25" s="10">
        <v>25</v>
      </c>
      <c r="B25" s="232"/>
      <c r="C25" s="232"/>
      <c r="D25" s="232"/>
      <c r="E25" s="183" t="s">
        <v>100</v>
      </c>
      <c r="F25" s="232"/>
      <c r="G25" s="301"/>
      <c r="H25" s="232"/>
      <c r="I25" s="232"/>
      <c r="J25" s="232"/>
      <c r="K25" s="9"/>
      <c r="L25" s="223"/>
    </row>
    <row r="26" spans="1:12" ht="15" customHeight="1" x14ac:dyDescent="0.2">
      <c r="A26" s="10">
        <v>26</v>
      </c>
      <c r="B26" s="232"/>
      <c r="C26" s="232"/>
      <c r="D26" s="232"/>
      <c r="E26" s="183" t="s">
        <v>302</v>
      </c>
      <c r="F26" s="232"/>
      <c r="G26" s="301"/>
      <c r="H26" s="232"/>
      <c r="I26" s="232"/>
      <c r="J26" s="232"/>
      <c r="K26" s="9"/>
      <c r="L26" s="223"/>
    </row>
    <row r="27" spans="1:12" ht="15" customHeight="1" x14ac:dyDescent="0.2">
      <c r="A27" s="10">
        <v>27</v>
      </c>
      <c r="B27" s="232"/>
      <c r="C27" s="232"/>
      <c r="D27" s="232"/>
      <c r="E27" s="183" t="s">
        <v>101</v>
      </c>
      <c r="F27" s="232"/>
      <c r="G27" s="301"/>
      <c r="H27" s="232"/>
      <c r="I27" s="232"/>
      <c r="J27" s="232"/>
      <c r="K27" s="9"/>
      <c r="L27" s="223"/>
    </row>
    <row r="28" spans="1:12" ht="15" customHeight="1" thickBot="1" x14ac:dyDescent="0.25">
      <c r="A28" s="10">
        <v>28</v>
      </c>
      <c r="B28" s="232"/>
      <c r="C28" s="232"/>
      <c r="D28" s="232"/>
      <c r="E28" s="183" t="s">
        <v>102</v>
      </c>
      <c r="F28" s="232"/>
      <c r="G28" s="301"/>
      <c r="H28" s="232"/>
      <c r="I28" s="232"/>
      <c r="J28" s="232"/>
      <c r="K28" s="9"/>
      <c r="L28" s="223"/>
    </row>
    <row r="29" spans="1:12" ht="15" customHeight="1" thickBot="1" x14ac:dyDescent="0.25">
      <c r="A29" s="10">
        <v>29</v>
      </c>
      <c r="B29" s="232"/>
      <c r="C29" s="232"/>
      <c r="D29" s="184"/>
      <c r="E29" s="439" t="s">
        <v>181</v>
      </c>
      <c r="F29" s="232"/>
      <c r="G29" s="220">
        <f>SUM(G25:G28)</f>
        <v>0</v>
      </c>
      <c r="H29" s="232"/>
      <c r="I29" s="232"/>
      <c r="J29" s="232"/>
      <c r="K29" s="9"/>
      <c r="L29" s="223" t="s">
        <v>458</v>
      </c>
    </row>
    <row r="30" spans="1:12" ht="30" customHeight="1" x14ac:dyDescent="0.3">
      <c r="A30" s="10">
        <v>30</v>
      </c>
      <c r="B30" s="169"/>
      <c r="C30" s="93" t="s">
        <v>386</v>
      </c>
      <c r="D30" s="152"/>
      <c r="E30" s="152"/>
      <c r="F30" s="232"/>
      <c r="G30" s="232"/>
      <c r="H30" s="232"/>
      <c r="I30" s="232"/>
      <c r="J30" s="232"/>
      <c r="K30" s="9"/>
      <c r="L30" s="223"/>
    </row>
    <row r="31" spans="1:12" ht="19.5" customHeight="1" x14ac:dyDescent="0.2">
      <c r="A31" s="10">
        <v>31</v>
      </c>
      <c r="B31" s="232"/>
      <c r="C31" s="232"/>
      <c r="D31" s="232"/>
      <c r="E31" s="181"/>
      <c r="F31" s="232"/>
      <c r="G31" s="232"/>
      <c r="H31" s="232"/>
      <c r="I31" s="232"/>
      <c r="J31" s="232"/>
      <c r="K31" s="9"/>
      <c r="L31" s="223"/>
    </row>
    <row r="32" spans="1:12" ht="80.25" customHeight="1" x14ac:dyDescent="0.2">
      <c r="A32" s="10">
        <v>32</v>
      </c>
      <c r="B32" s="232"/>
      <c r="C32" s="232"/>
      <c r="D32" s="232"/>
      <c r="E32" s="344" t="s">
        <v>103</v>
      </c>
      <c r="F32" s="149" t="s">
        <v>104</v>
      </c>
      <c r="G32" s="149" t="s">
        <v>105</v>
      </c>
      <c r="H32" s="149" t="s">
        <v>106</v>
      </c>
      <c r="I32" s="149" t="s">
        <v>107</v>
      </c>
      <c r="J32" s="149" t="s">
        <v>487</v>
      </c>
      <c r="K32" s="9"/>
      <c r="L32" s="223"/>
    </row>
    <row r="33" spans="1:12" ht="15" customHeight="1" x14ac:dyDescent="0.2">
      <c r="A33" s="10">
        <v>33</v>
      </c>
      <c r="B33" s="232"/>
      <c r="C33" s="232"/>
      <c r="D33" s="232"/>
      <c r="E33" s="352" t="s">
        <v>108</v>
      </c>
      <c r="F33" s="298"/>
      <c r="G33" s="305"/>
      <c r="H33" s="305"/>
      <c r="I33" s="301"/>
      <c r="J33" s="301"/>
      <c r="K33" s="9"/>
      <c r="L33" s="223"/>
    </row>
    <row r="34" spans="1:12" ht="15" customHeight="1" x14ac:dyDescent="0.2">
      <c r="A34" s="10">
        <v>34</v>
      </c>
      <c r="B34" s="232"/>
      <c r="C34" s="232"/>
      <c r="D34" s="232"/>
      <c r="E34" s="352" t="s">
        <v>108</v>
      </c>
      <c r="F34" s="298"/>
      <c r="G34" s="305"/>
      <c r="H34" s="305"/>
      <c r="I34" s="301"/>
      <c r="J34" s="301"/>
      <c r="K34" s="9"/>
      <c r="L34" s="223"/>
    </row>
    <row r="35" spans="1:12" ht="15" customHeight="1" x14ac:dyDescent="0.2">
      <c r="A35" s="10">
        <v>35</v>
      </c>
      <c r="B35" s="232"/>
      <c r="C35" s="232"/>
      <c r="D35" s="232"/>
      <c r="E35" s="352" t="s">
        <v>108</v>
      </c>
      <c r="F35" s="298"/>
      <c r="G35" s="305"/>
      <c r="H35" s="305"/>
      <c r="I35" s="301"/>
      <c r="J35" s="301"/>
      <c r="K35" s="9"/>
      <c r="L35" s="223"/>
    </row>
    <row r="36" spans="1:12" ht="15" customHeight="1" x14ac:dyDescent="0.2">
      <c r="A36" s="10">
        <v>36</v>
      </c>
      <c r="B36" s="232"/>
      <c r="C36" s="232"/>
      <c r="D36" s="232"/>
      <c r="E36" s="352" t="s">
        <v>108</v>
      </c>
      <c r="F36" s="298"/>
      <c r="G36" s="305"/>
      <c r="H36" s="305"/>
      <c r="I36" s="301"/>
      <c r="J36" s="301"/>
      <c r="K36" s="9"/>
      <c r="L36" s="223"/>
    </row>
    <row r="37" spans="1:12" ht="15" customHeight="1" x14ac:dyDescent="0.2">
      <c r="A37" s="10">
        <v>37</v>
      </c>
      <c r="B37" s="232"/>
      <c r="C37" s="232"/>
      <c r="D37" s="232"/>
      <c r="E37" s="352" t="s">
        <v>108</v>
      </c>
      <c r="F37" s="298"/>
      <c r="G37" s="305"/>
      <c r="H37" s="305"/>
      <c r="I37" s="301"/>
      <c r="J37" s="301"/>
      <c r="K37" s="9"/>
      <c r="L37" s="223"/>
    </row>
    <row r="38" spans="1:12" ht="15" customHeight="1" x14ac:dyDescent="0.2">
      <c r="A38" s="10">
        <v>38</v>
      </c>
      <c r="B38" s="232"/>
      <c r="C38" s="232"/>
      <c r="D38" s="232"/>
      <c r="E38" s="352" t="s">
        <v>108</v>
      </c>
      <c r="F38" s="298"/>
      <c r="G38" s="305"/>
      <c r="H38" s="305"/>
      <c r="I38" s="301"/>
      <c r="J38" s="301"/>
      <c r="K38" s="9"/>
      <c r="L38" s="223"/>
    </row>
    <row r="39" spans="1:12" ht="15" customHeight="1" x14ac:dyDescent="0.2">
      <c r="A39" s="10">
        <v>39</v>
      </c>
      <c r="B39" s="232"/>
      <c r="C39" s="232"/>
      <c r="D39" s="232"/>
      <c r="E39" s="352" t="s">
        <v>108</v>
      </c>
      <c r="F39" s="298"/>
      <c r="G39" s="305"/>
      <c r="H39" s="305"/>
      <c r="I39" s="301"/>
      <c r="J39" s="301"/>
      <c r="K39" s="9"/>
      <c r="L39" s="223"/>
    </row>
    <row r="40" spans="1:12" ht="15" customHeight="1" x14ac:dyDescent="0.2">
      <c r="A40" s="10">
        <v>40</v>
      </c>
      <c r="B40" s="232"/>
      <c r="C40" s="232"/>
      <c r="D40" s="232"/>
      <c r="E40" s="352" t="s">
        <v>108</v>
      </c>
      <c r="F40" s="298"/>
      <c r="G40" s="305"/>
      <c r="H40" s="305"/>
      <c r="I40" s="301"/>
      <c r="J40" s="301"/>
      <c r="K40" s="9"/>
      <c r="L40" s="223"/>
    </row>
    <row r="41" spans="1:12" ht="15" customHeight="1" x14ac:dyDescent="0.2">
      <c r="A41" s="10">
        <v>41</v>
      </c>
      <c r="B41" s="232"/>
      <c r="C41" s="232"/>
      <c r="D41" s="232"/>
      <c r="E41" s="352" t="s">
        <v>108</v>
      </c>
      <c r="F41" s="298"/>
      <c r="G41" s="305"/>
      <c r="H41" s="305"/>
      <c r="I41" s="301"/>
      <c r="J41" s="301"/>
      <c r="K41" s="9"/>
      <c r="L41" s="223"/>
    </row>
    <row r="42" spans="1:12" ht="15" customHeight="1" x14ac:dyDescent="0.2">
      <c r="A42" s="10">
        <v>42</v>
      </c>
      <c r="B42" s="232"/>
      <c r="C42" s="232"/>
      <c r="D42" s="232"/>
      <c r="E42" s="352" t="s">
        <v>108</v>
      </c>
      <c r="F42" s="298"/>
      <c r="G42" s="305"/>
      <c r="H42" s="305"/>
      <c r="I42" s="301"/>
      <c r="J42" s="301"/>
      <c r="K42" s="9"/>
      <c r="L42" s="223"/>
    </row>
    <row r="43" spans="1:12" ht="15" customHeight="1" x14ac:dyDescent="0.2">
      <c r="A43" s="10">
        <v>43</v>
      </c>
      <c r="B43" s="232"/>
      <c r="C43" s="232"/>
      <c r="D43" s="232"/>
      <c r="E43" s="352" t="s">
        <v>108</v>
      </c>
      <c r="F43" s="306"/>
      <c r="G43" s="307"/>
      <c r="H43" s="307"/>
      <c r="I43" s="308"/>
      <c r="J43" s="308"/>
      <c r="K43" s="9"/>
      <c r="L43" s="223"/>
    </row>
    <row r="44" spans="1:12" ht="15" customHeight="1" x14ac:dyDescent="0.2">
      <c r="A44" s="10">
        <v>44</v>
      </c>
      <c r="B44" s="232"/>
      <c r="C44" s="232"/>
      <c r="D44" s="232"/>
      <c r="E44" s="182" t="s">
        <v>481</v>
      </c>
      <c r="F44" s="232"/>
      <c r="G44" s="232"/>
      <c r="H44" s="232"/>
      <c r="I44" s="232"/>
      <c r="J44" s="232"/>
      <c r="K44" s="9"/>
      <c r="L44" s="223"/>
    </row>
    <row r="45" spans="1:12" x14ac:dyDescent="0.2">
      <c r="A45" s="11"/>
      <c r="B45" s="15"/>
      <c r="C45" s="15"/>
      <c r="D45" s="15"/>
      <c r="E45" s="15"/>
      <c r="F45" s="15"/>
      <c r="G45" s="15"/>
      <c r="H45" s="15"/>
      <c r="I45" s="15"/>
      <c r="J45" s="15"/>
      <c r="K45" s="16"/>
      <c r="L45" s="223"/>
    </row>
  </sheetData>
  <sheetProtection sheet="1" objects="1" formatRows="0" insertRows="0"/>
  <customSheetViews>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1" orientation="portrait" r:id="rId1"/>
    </customSheetView>
    <customSheetView guid="{63EE1149-38E3-45FD-A757-4655A3261696}" scale="80" showPageBreaks="1" showGridLines="0" fitToPage="1" printArea="1">
      <selection activeCell="F18" sqref="F18:H18"/>
      <pageMargins left="0.70866141732283472" right="0.70866141732283472" top="0.74803149606299213" bottom="0.74803149606299213" header="0.31496062992125984" footer="0.31496062992125984"/>
      <pageSetup paperSize="9" scale="61" orientation="portrait" r:id="rId2"/>
    </customSheetView>
  </customSheetViews>
  <mergeCells count="12">
    <mergeCell ref="F14:H14"/>
    <mergeCell ref="F15:H15"/>
    <mergeCell ref="F18:H18"/>
    <mergeCell ref="A5:J5"/>
    <mergeCell ref="H2:J2"/>
    <mergeCell ref="H3:J3"/>
    <mergeCell ref="F19:H19"/>
    <mergeCell ref="F20:H20"/>
    <mergeCell ref="F21:H21"/>
    <mergeCell ref="F22:H22"/>
    <mergeCell ref="F16:H16"/>
    <mergeCell ref="F17:H17"/>
  </mergeCells>
  <dataValidations count="2">
    <dataValidation allowBlank="1" showInputMessage="1" showErrorMessage="1" prompt="Please enter text" sqref="E15:E22 E33:E43"/>
    <dataValidation allowBlank="1" showInputMessage="1" showErrorMessage="1" prompt="Please enter a date that can be expressed in the d/m/yyyy format" sqref="I15:I22"/>
  </dataValidations>
  <pageMargins left="0.70866141732283472" right="0.70866141732283472" top="0.74803149606299213" bottom="0.74803149606299213" header="0.31496062992125989" footer="0.31496062992125989"/>
  <pageSetup paperSize="9" scale="63" orientation="portrait" r:id="rId3"/>
  <headerFooter>
    <oddHeader>&amp;CCommerce Commission Information Disclosure Template</oddHeader>
    <oddFooter>&amp;L&amp;F&amp;C&amp;P&amp;R&amp;A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249977111117893"/>
    <pageSetUpPr fitToPage="1"/>
  </sheetPr>
  <dimension ref="A1:H22"/>
  <sheetViews>
    <sheetView showGridLines="0" view="pageBreakPreview" zoomScaleNormal="100" zoomScaleSheetLayoutView="100" workbookViewId="0">
      <selection activeCell="D16" sqref="D16"/>
    </sheetView>
  </sheetViews>
  <sheetFormatPr defaultRowHeight="12.75" x14ac:dyDescent="0.2"/>
  <cols>
    <col min="1" max="1" width="4.140625" customWidth="1"/>
    <col min="2" max="3" width="2.5703125" customWidth="1"/>
    <col min="4" max="4" width="72.28515625" customWidth="1"/>
    <col min="5" max="5" width="5.28515625" customWidth="1"/>
    <col min="6" max="6" width="16.140625" customWidth="1"/>
    <col min="7" max="7" width="27.7109375" customWidth="1"/>
    <col min="8" max="8" width="2.7109375" customWidth="1"/>
  </cols>
  <sheetData>
    <row r="1" spans="1:8" x14ac:dyDescent="0.2">
      <c r="A1" s="1"/>
      <c r="B1" s="2"/>
      <c r="C1" s="2"/>
      <c r="D1" s="2"/>
      <c r="E1" s="2"/>
      <c r="F1" s="2"/>
      <c r="G1" s="2"/>
      <c r="H1" s="3"/>
    </row>
    <row r="2" spans="1:8" ht="18" customHeight="1" x14ac:dyDescent="0.3">
      <c r="A2" s="4"/>
      <c r="B2" s="5"/>
      <c r="C2" s="5"/>
      <c r="D2" s="5"/>
      <c r="E2" s="66" t="s">
        <v>31</v>
      </c>
      <c r="F2" s="680" t="str">
        <f>IF(NOT(ISBLANK(CoverSheet!$C$8)),CoverSheet!$C$8,"")</f>
        <v/>
      </c>
      <c r="G2" s="682"/>
      <c r="H2" s="7"/>
    </row>
    <row r="3" spans="1:8" ht="18" customHeight="1" x14ac:dyDescent="0.25">
      <c r="A3" s="4"/>
      <c r="B3" s="5"/>
      <c r="C3" s="5"/>
      <c r="D3" s="5"/>
      <c r="E3" s="66" t="s">
        <v>298</v>
      </c>
      <c r="F3" s="683" t="str">
        <f>IF(ISNUMBER(CoverSheet!$C$12),CoverSheet!$C$12,"")</f>
        <v/>
      </c>
      <c r="G3" s="685"/>
      <c r="H3" s="7"/>
    </row>
    <row r="4" spans="1:8" ht="21" customHeight="1" x14ac:dyDescent="0.35">
      <c r="A4" s="135" t="s">
        <v>387</v>
      </c>
      <c r="B4" s="5"/>
      <c r="C4" s="5"/>
      <c r="D4" s="5"/>
      <c r="E4" s="5"/>
      <c r="F4" s="5"/>
      <c r="G4" s="34"/>
      <c r="H4" s="7"/>
    </row>
    <row r="5" spans="1:8" ht="31.5" customHeight="1" x14ac:dyDescent="0.2">
      <c r="A5" s="668" t="s">
        <v>325</v>
      </c>
      <c r="B5" s="669"/>
      <c r="C5" s="669"/>
      <c r="D5" s="669"/>
      <c r="E5" s="669"/>
      <c r="F5" s="669"/>
      <c r="G5" s="669"/>
      <c r="H5" s="7"/>
    </row>
    <row r="6" spans="1:8" x14ac:dyDescent="0.2">
      <c r="A6" s="197" t="s">
        <v>477</v>
      </c>
      <c r="B6" s="202"/>
      <c r="C6" s="202"/>
      <c r="D6" s="5"/>
      <c r="E6" s="5"/>
      <c r="F6" s="5"/>
      <c r="G6" s="5"/>
      <c r="H6" s="7"/>
    </row>
    <row r="7" spans="1:8" ht="30" customHeight="1" x14ac:dyDescent="0.2">
      <c r="A7" s="10">
        <v>7</v>
      </c>
      <c r="B7" s="8"/>
      <c r="C7" s="40" t="s">
        <v>109</v>
      </c>
      <c r="D7" s="40"/>
      <c r="E7" s="8"/>
      <c r="F7" s="8"/>
      <c r="G7" s="8"/>
      <c r="H7" s="9"/>
    </row>
    <row r="8" spans="1:8" ht="15" customHeight="1" x14ac:dyDescent="0.2">
      <c r="A8" s="10">
        <v>8</v>
      </c>
      <c r="B8" s="8"/>
      <c r="C8" s="8"/>
      <c r="D8" s="12" t="s">
        <v>110</v>
      </c>
      <c r="E8" s="8"/>
      <c r="F8" s="301"/>
      <c r="G8" s="8"/>
      <c r="H8" s="9"/>
    </row>
    <row r="9" spans="1:8" ht="15" customHeight="1" x14ac:dyDescent="0.2">
      <c r="A9" s="10">
        <v>9</v>
      </c>
      <c r="B9" s="8"/>
      <c r="C9" s="8"/>
      <c r="D9" s="12" t="s">
        <v>111</v>
      </c>
      <c r="E9" s="8"/>
      <c r="F9" s="301"/>
      <c r="G9" s="8"/>
      <c r="H9" s="9"/>
    </row>
    <row r="10" spans="1:8" ht="15" customHeight="1" x14ac:dyDescent="0.2">
      <c r="A10" s="10">
        <v>10</v>
      </c>
      <c r="B10" s="8"/>
      <c r="C10" s="8"/>
      <c r="D10" s="198" t="s">
        <v>326</v>
      </c>
      <c r="E10" s="8"/>
      <c r="F10" s="301"/>
      <c r="G10" s="8"/>
      <c r="H10" s="9"/>
    </row>
    <row r="11" spans="1:8" ht="15" customHeight="1" x14ac:dyDescent="0.2">
      <c r="A11" s="10">
        <v>11</v>
      </c>
      <c r="B11" s="8"/>
      <c r="C11" s="8"/>
      <c r="D11" s="8"/>
      <c r="E11" s="8"/>
      <c r="F11" s="8"/>
      <c r="G11" s="8"/>
      <c r="H11" s="9"/>
    </row>
    <row r="12" spans="1:8" ht="15" customHeight="1" x14ac:dyDescent="0.2">
      <c r="A12" s="10">
        <v>12</v>
      </c>
      <c r="B12" s="8"/>
      <c r="C12" s="40" t="s">
        <v>112</v>
      </c>
      <c r="D12" s="40"/>
      <c r="E12" s="8"/>
      <c r="F12" s="8"/>
      <c r="G12" s="8"/>
      <c r="H12" s="9"/>
    </row>
    <row r="13" spans="1:8" ht="15" customHeight="1" x14ac:dyDescent="0.2">
      <c r="A13" s="10">
        <v>13</v>
      </c>
      <c r="B13" s="8"/>
      <c r="C13" s="8"/>
      <c r="D13" s="12" t="s">
        <v>113</v>
      </c>
      <c r="E13" s="8"/>
      <c r="F13" s="309"/>
      <c r="G13" s="8"/>
      <c r="H13" s="9"/>
    </row>
    <row r="14" spans="1:8" ht="15" customHeight="1" x14ac:dyDescent="0.2">
      <c r="A14" s="10">
        <v>14</v>
      </c>
      <c r="B14" s="8"/>
      <c r="C14" s="8"/>
      <c r="D14" s="12" t="s">
        <v>114</v>
      </c>
      <c r="E14" s="8"/>
      <c r="F14" s="310"/>
      <c r="G14" s="8"/>
      <c r="H14" s="9"/>
    </row>
    <row r="15" spans="1:8" ht="15" customHeight="1" x14ac:dyDescent="0.2">
      <c r="A15" s="10">
        <v>15</v>
      </c>
      <c r="B15" s="8"/>
      <c r="C15" s="8"/>
      <c r="D15" s="12" t="s">
        <v>115</v>
      </c>
      <c r="E15" s="8"/>
      <c r="F15" s="301"/>
      <c r="G15" s="8"/>
      <c r="H15" s="9"/>
    </row>
    <row r="16" spans="1:8" ht="15" customHeight="1" x14ac:dyDescent="0.2">
      <c r="A16" s="10">
        <v>16</v>
      </c>
      <c r="B16" s="8"/>
      <c r="C16" s="8"/>
      <c r="D16" s="8"/>
      <c r="E16" s="8"/>
      <c r="F16" s="8"/>
      <c r="G16" s="8"/>
      <c r="H16" s="9"/>
    </row>
    <row r="17" spans="1:8" ht="15" customHeight="1" x14ac:dyDescent="0.2">
      <c r="A17" s="10">
        <v>17</v>
      </c>
      <c r="B17" s="8"/>
      <c r="C17" s="40" t="s">
        <v>311</v>
      </c>
      <c r="D17" s="40"/>
      <c r="E17" s="8"/>
      <c r="F17" s="8"/>
      <c r="G17" s="8"/>
      <c r="H17" s="9"/>
    </row>
    <row r="18" spans="1:8" ht="15" customHeight="1" x14ac:dyDescent="0.2">
      <c r="A18" s="10">
        <v>18</v>
      </c>
      <c r="B18" s="8"/>
      <c r="C18" s="8"/>
      <c r="D18" s="424" t="s">
        <v>548</v>
      </c>
      <c r="E18" s="8"/>
      <c r="F18" s="301"/>
      <c r="G18" s="8"/>
      <c r="H18" s="9"/>
    </row>
    <row r="19" spans="1:8" ht="15" customHeight="1" x14ac:dyDescent="0.2">
      <c r="A19" s="10">
        <v>19</v>
      </c>
      <c r="B19" s="8"/>
      <c r="C19" s="8"/>
      <c r="D19" s="424" t="s">
        <v>549</v>
      </c>
      <c r="E19" s="8"/>
      <c r="F19" s="301"/>
      <c r="G19" s="8"/>
      <c r="H19" s="9"/>
    </row>
    <row r="20" spans="1:8" ht="15" customHeight="1" x14ac:dyDescent="0.2">
      <c r="A20" s="10">
        <v>20</v>
      </c>
      <c r="B20" s="8"/>
      <c r="C20" s="8"/>
      <c r="D20" s="198" t="s">
        <v>313</v>
      </c>
      <c r="E20" s="8"/>
      <c r="F20" s="301"/>
      <c r="G20" s="8"/>
      <c r="H20" s="9"/>
    </row>
    <row r="21" spans="1:8" ht="15" customHeight="1" x14ac:dyDescent="0.2">
      <c r="A21" s="10">
        <v>21</v>
      </c>
      <c r="B21" s="8"/>
      <c r="C21" s="8"/>
      <c r="D21" s="198" t="s">
        <v>312</v>
      </c>
      <c r="E21" s="8"/>
      <c r="F21" s="301"/>
      <c r="G21" s="8"/>
      <c r="H21" s="9"/>
    </row>
    <row r="22" spans="1:8" x14ac:dyDescent="0.2">
      <c r="A22" s="11"/>
      <c r="B22" s="15"/>
      <c r="C22" s="15"/>
      <c r="D22" s="51"/>
      <c r="E22" s="51"/>
      <c r="F22" s="51"/>
      <c r="G22" s="51"/>
      <c r="H22" s="52"/>
    </row>
  </sheetData>
  <sheetProtection sheet="1" objects="1" formatRows="0" insertRows="0"/>
  <customSheetViews>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5" orientation="portrait" r:id="rId1"/>
    </customSheetView>
    <customSheetView guid="{63EE1149-38E3-45FD-A757-4655A3261696}" scale="80" showPageBreaks="1" showGridLines="0" fitToPage="1" printArea="1">
      <selection activeCell="D4" sqref="D4"/>
      <pageMargins left="0.70866141732283472" right="0.70866141732283472" top="0.74803149606299213" bottom="0.74803149606299213" header="0.31496062992125984" footer="0.31496062992125984"/>
      <pageSetup paperSize="9" scale="55" orientation="portrait" r:id="rId2"/>
    </customSheetView>
  </customSheetViews>
  <mergeCells count="3">
    <mergeCell ref="A5:G5"/>
    <mergeCell ref="F2:G2"/>
    <mergeCell ref="F3:G3"/>
  </mergeCells>
  <pageMargins left="0.70866141732283472" right="0.70866141732283472" top="0.74803149606299213" bottom="0.74803149606299213" header="0.31496062992125984" footer="0.31496062992125984"/>
  <pageSetup paperSize="9" orientation="landscape" r:id="rId3"/>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C34"/>
  <sheetViews>
    <sheetView showGridLines="0" view="pageBreakPreview" topLeftCell="A7" zoomScaleNormal="100" zoomScaleSheetLayoutView="100" workbookViewId="0">
      <selection activeCell="B17" sqref="B17"/>
    </sheetView>
  </sheetViews>
  <sheetFormatPr defaultRowHeight="12.75" x14ac:dyDescent="0.2"/>
  <cols>
    <col min="1" max="1" width="9.140625" customWidth="1"/>
    <col min="2" max="2" width="96.85546875" customWidth="1"/>
    <col min="3" max="3" width="9.140625" customWidth="1"/>
  </cols>
  <sheetData>
    <row r="1" spans="1:3" x14ac:dyDescent="0.2">
      <c r="A1" s="327"/>
      <c r="B1" s="328"/>
      <c r="C1" s="329"/>
    </row>
    <row r="2" spans="1:3" ht="15.75" x14ac:dyDescent="0.25">
      <c r="A2" s="330"/>
      <c r="B2" s="331" t="s">
        <v>702</v>
      </c>
      <c r="C2" s="332"/>
    </row>
    <row r="3" spans="1:3" ht="25.5" x14ac:dyDescent="0.2">
      <c r="A3" s="330"/>
      <c r="B3" s="333" t="s">
        <v>701</v>
      </c>
      <c r="C3" s="334"/>
    </row>
    <row r="4" spans="1:3" ht="15" customHeight="1" x14ac:dyDescent="0.2">
      <c r="A4" s="330"/>
      <c r="B4" s="335"/>
      <c r="C4" s="332"/>
    </row>
    <row r="5" spans="1:3" ht="15.75" x14ac:dyDescent="0.2">
      <c r="A5" s="330"/>
      <c r="B5" s="337" t="s">
        <v>492</v>
      </c>
      <c r="C5" s="332"/>
    </row>
    <row r="6" spans="1:3" ht="38.25" x14ac:dyDescent="0.2">
      <c r="A6" s="330"/>
      <c r="B6" s="335" t="s">
        <v>499</v>
      </c>
      <c r="C6" s="332"/>
    </row>
    <row r="7" spans="1:3" ht="69.75" customHeight="1" x14ac:dyDescent="0.2">
      <c r="A7" s="330"/>
      <c r="B7" s="335" t="s">
        <v>500</v>
      </c>
      <c r="C7" s="332"/>
    </row>
    <row r="8" spans="1:3" ht="15" customHeight="1" x14ac:dyDescent="0.2">
      <c r="A8" s="330"/>
      <c r="B8" s="338"/>
      <c r="C8" s="332"/>
    </row>
    <row r="9" spans="1:3" ht="15.75" x14ac:dyDescent="0.25">
      <c r="A9" s="330"/>
      <c r="B9" s="339" t="s">
        <v>493</v>
      </c>
      <c r="C9" s="332"/>
    </row>
    <row r="10" spans="1:3" ht="38.25" x14ac:dyDescent="0.2">
      <c r="A10" s="330"/>
      <c r="B10" s="335" t="s">
        <v>705</v>
      </c>
      <c r="C10" s="332"/>
    </row>
    <row r="11" spans="1:3" s="227" customFormat="1" ht="25.5" x14ac:dyDescent="0.2">
      <c r="A11" s="330"/>
      <c r="B11" s="335" t="s">
        <v>704</v>
      </c>
      <c r="C11" s="332"/>
    </row>
    <row r="12" spans="1:3" ht="15" customHeight="1" x14ac:dyDescent="0.2">
      <c r="A12" s="330"/>
      <c r="B12" s="335"/>
      <c r="C12" s="332"/>
    </row>
    <row r="13" spans="1:3" ht="15.75" x14ac:dyDescent="0.2">
      <c r="A13" s="330"/>
      <c r="B13" s="337" t="s">
        <v>494</v>
      </c>
      <c r="C13" s="332"/>
    </row>
    <row r="14" spans="1:3" ht="63.75" x14ac:dyDescent="0.2">
      <c r="A14" s="330"/>
      <c r="B14" s="335" t="s">
        <v>501</v>
      </c>
      <c r="C14" s="332"/>
    </row>
    <row r="15" spans="1:3" x14ac:dyDescent="0.2">
      <c r="A15" s="330"/>
      <c r="B15" s="335"/>
      <c r="C15" s="332"/>
    </row>
    <row r="16" spans="1:3" ht="15.75" x14ac:dyDescent="0.2">
      <c r="A16" s="330"/>
      <c r="B16" s="337" t="s">
        <v>495</v>
      </c>
      <c r="C16" s="332"/>
    </row>
    <row r="17" spans="1:3" ht="127.5" x14ac:dyDescent="0.2">
      <c r="A17" s="330"/>
      <c r="B17" s="336" t="s">
        <v>746</v>
      </c>
      <c r="C17" s="332"/>
    </row>
    <row r="18" spans="1:3" x14ac:dyDescent="0.2">
      <c r="A18" s="330"/>
      <c r="B18" s="335"/>
      <c r="C18" s="332"/>
    </row>
    <row r="19" spans="1:3" ht="15.75" x14ac:dyDescent="0.2">
      <c r="A19" s="330"/>
      <c r="B19" s="337" t="s">
        <v>505</v>
      </c>
      <c r="C19" s="332"/>
    </row>
    <row r="20" spans="1:3" ht="38.25" x14ac:dyDescent="0.2">
      <c r="A20" s="330"/>
      <c r="B20" s="335" t="s">
        <v>744</v>
      </c>
      <c r="C20" s="332"/>
    </row>
    <row r="21" spans="1:3" ht="25.5" x14ac:dyDescent="0.2">
      <c r="A21" s="330"/>
      <c r="B21" s="335" t="s">
        <v>517</v>
      </c>
      <c r="C21" s="332"/>
    </row>
    <row r="22" spans="1:3" ht="63.75" x14ac:dyDescent="0.2">
      <c r="A22" s="330"/>
      <c r="B22" s="335" t="s">
        <v>745</v>
      </c>
      <c r="C22" s="332"/>
    </row>
    <row r="23" spans="1:3" ht="51" x14ac:dyDescent="0.2">
      <c r="A23" s="330"/>
      <c r="B23" s="336" t="s">
        <v>525</v>
      </c>
      <c r="C23" s="332"/>
    </row>
    <row r="24" spans="1:3" x14ac:dyDescent="0.2">
      <c r="A24" s="330"/>
      <c r="B24" s="335"/>
      <c r="C24" s="332"/>
    </row>
    <row r="25" spans="1:3" ht="15.75" x14ac:dyDescent="0.2">
      <c r="A25" s="330"/>
      <c r="B25" s="337" t="s">
        <v>496</v>
      </c>
      <c r="C25" s="332"/>
    </row>
    <row r="26" spans="1:3" ht="51" x14ac:dyDescent="0.2">
      <c r="A26" s="330"/>
      <c r="B26" s="338" t="s">
        <v>781</v>
      </c>
      <c r="C26" s="332"/>
    </row>
    <row r="27" spans="1:3" x14ac:dyDescent="0.2">
      <c r="A27" s="330"/>
      <c r="B27" s="340"/>
      <c r="C27" s="332"/>
    </row>
    <row r="28" spans="1:3" ht="15.75" x14ac:dyDescent="0.2">
      <c r="A28" s="330"/>
      <c r="B28" s="337" t="s">
        <v>506</v>
      </c>
      <c r="C28" s="332"/>
    </row>
    <row r="29" spans="1:3" ht="38.25" x14ac:dyDescent="0.2">
      <c r="A29" s="314"/>
      <c r="B29" s="340" t="s">
        <v>502</v>
      </c>
      <c r="C29" s="316"/>
    </row>
    <row r="30" spans="1:3" x14ac:dyDescent="0.2">
      <c r="A30" s="330"/>
      <c r="B30" s="341"/>
      <c r="C30" s="332"/>
    </row>
    <row r="31" spans="1:3" ht="15.75" x14ac:dyDescent="0.2">
      <c r="A31" s="330"/>
      <c r="B31" s="337" t="s">
        <v>503</v>
      </c>
      <c r="C31" s="332"/>
    </row>
    <row r="32" spans="1:3" ht="27.75" customHeight="1" x14ac:dyDescent="0.2">
      <c r="A32" s="330"/>
      <c r="B32" s="335" t="s">
        <v>504</v>
      </c>
      <c r="C32" s="332"/>
    </row>
    <row r="33" spans="1:3" ht="134.25" customHeight="1" x14ac:dyDescent="0.2">
      <c r="A33" s="330"/>
      <c r="B33" s="342" t="s">
        <v>703</v>
      </c>
      <c r="C33" s="332"/>
    </row>
    <row r="34" spans="1:3" x14ac:dyDescent="0.2">
      <c r="A34" s="324"/>
      <c r="B34" s="325"/>
      <c r="C34" s="326"/>
    </row>
  </sheetData>
  <sheetProtection formatRows="0" insertRows="0"/>
  <customSheetViews>
    <customSheetView guid="{050FE390-FCBA-423A-A57A-07214A914FBA}" scale="80" showPageBreaks="1" showGridLines="0" printArea="1">
      <selection activeCell="E14" sqref="E14"/>
      <pageMargins left="0.7" right="0.7" top="0.75" bottom="0.75" header="0.3" footer="0.3"/>
      <pageSetup paperSize="9" scale="63" orientation="portrait" r:id="rId1"/>
    </customSheetView>
    <customSheetView guid="{63EE1149-38E3-45FD-A757-4655A3261696}" scale="70" showPageBreaks="1" showGridLines="0" printArea="1">
      <selection activeCell="B3" sqref="B3"/>
      <pageMargins left="0.7" right="0.7" top="0.75" bottom="0.75" header="0.3" footer="0.3"/>
      <pageSetup paperSize="9" scale="63" orientation="portrait" r:id="rId2"/>
    </customSheetView>
  </customSheetViews>
  <pageMargins left="0.70866141732283472" right="0.70866141732283472" top="0.74803149606299213" bottom="0.74803149606299213" header="0.31496062992125984" footer="0.31496062992125984"/>
  <pageSetup paperSize="9" scale="84" fitToHeight="2" orientation="portrait" r:id="rId3"/>
  <headerFooter>
    <oddHeader>&amp;CCommerce Commission Information Disclosure Template</oddHeader>
    <oddFooter>&amp;L&amp;F&amp;C&amp;P&amp;R&amp;A</oddFooter>
  </headerFooter>
  <rowBreaks count="1" manualBreakCount="1">
    <brk id="2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A1:M34"/>
  <sheetViews>
    <sheetView showGridLines="0" view="pageBreakPreview" zoomScaleNormal="100" zoomScaleSheetLayoutView="100" workbookViewId="0"/>
  </sheetViews>
  <sheetFormatPr defaultRowHeight="12.75" x14ac:dyDescent="0.2"/>
  <cols>
    <col min="1" max="1" width="4.28515625" customWidth="1"/>
    <col min="2" max="2" width="3.28515625" customWidth="1"/>
    <col min="3" max="3" width="4.28515625" customWidth="1"/>
    <col min="4" max="5" width="2.42578125" customWidth="1"/>
    <col min="6" max="6" width="45.7109375" customWidth="1"/>
    <col min="7" max="7" width="19" customWidth="1"/>
    <col min="8" max="10" width="16.7109375" customWidth="1"/>
    <col min="11" max="11" width="13.85546875" customWidth="1"/>
    <col min="12" max="12" width="2.7109375" customWidth="1"/>
    <col min="13" max="13" width="18.42578125" bestFit="1" customWidth="1"/>
  </cols>
  <sheetData>
    <row r="1" spans="1:13" x14ac:dyDescent="0.2">
      <c r="A1" s="82"/>
      <c r="B1" s="83"/>
      <c r="C1" s="83"/>
      <c r="D1" s="83"/>
      <c r="E1" s="83"/>
      <c r="F1" s="83"/>
      <c r="G1" s="83"/>
      <c r="H1" s="83"/>
      <c r="I1" s="83"/>
      <c r="J1" s="83"/>
      <c r="K1" s="83"/>
      <c r="L1" s="84"/>
    </row>
    <row r="2" spans="1:13" ht="18" customHeight="1" x14ac:dyDescent="0.3">
      <c r="A2" s="85"/>
      <c r="B2" s="86"/>
      <c r="C2" s="86"/>
      <c r="D2" s="86"/>
      <c r="E2" s="86"/>
      <c r="F2" s="86"/>
      <c r="G2" s="86"/>
      <c r="H2" s="87" t="s">
        <v>31</v>
      </c>
      <c r="I2" s="651" t="str">
        <f>IF(NOT(ISBLANK(CoverSheet!$C$8)),CoverSheet!$C$8,"")</f>
        <v/>
      </c>
      <c r="J2" s="651"/>
      <c r="K2" s="651"/>
      <c r="L2" s="88"/>
    </row>
    <row r="3" spans="1:13" ht="18" customHeight="1" x14ac:dyDescent="0.25">
      <c r="A3" s="85"/>
      <c r="B3" s="86"/>
      <c r="C3" s="86"/>
      <c r="D3" s="86"/>
      <c r="E3" s="86"/>
      <c r="F3" s="86"/>
      <c r="G3" s="86"/>
      <c r="H3" s="87" t="s">
        <v>298</v>
      </c>
      <c r="I3" s="652" t="str">
        <f>IF(ISNUMBER(CoverSheet!$C$12),CoverSheet!$C$12,"")</f>
        <v/>
      </c>
      <c r="J3" s="652"/>
      <c r="K3" s="652"/>
      <c r="L3" s="88"/>
    </row>
    <row r="4" spans="1:13" ht="21" customHeight="1" x14ac:dyDescent="0.35">
      <c r="A4" s="134" t="s">
        <v>273</v>
      </c>
      <c r="B4" s="89"/>
      <c r="C4" s="89"/>
      <c r="D4" s="86"/>
      <c r="E4" s="86"/>
      <c r="F4" s="86"/>
      <c r="G4" s="86"/>
      <c r="H4" s="86"/>
      <c r="I4" s="86"/>
      <c r="J4" s="86"/>
      <c r="K4" s="86"/>
      <c r="L4" s="88"/>
    </row>
    <row r="5" spans="1:13" ht="75" customHeight="1" x14ac:dyDescent="0.2">
      <c r="A5" s="649" t="s">
        <v>665</v>
      </c>
      <c r="B5" s="650"/>
      <c r="C5" s="650"/>
      <c r="D5" s="650"/>
      <c r="E5" s="650"/>
      <c r="F5" s="650"/>
      <c r="G5" s="650"/>
      <c r="H5" s="650"/>
      <c r="I5" s="650"/>
      <c r="J5" s="650"/>
      <c r="K5" s="650"/>
      <c r="L5" s="88"/>
    </row>
    <row r="6" spans="1:13" ht="15" customHeight="1" x14ac:dyDescent="0.2">
      <c r="A6" s="195" t="s">
        <v>477</v>
      </c>
      <c r="B6" s="90"/>
      <c r="C6" s="91"/>
      <c r="D6" s="90"/>
      <c r="E6" s="90"/>
      <c r="F6" s="90"/>
      <c r="G6" s="90"/>
      <c r="H6" s="90"/>
      <c r="I6" s="90"/>
      <c r="J6" s="90"/>
      <c r="K6" s="90"/>
      <c r="L6" s="88"/>
    </row>
    <row r="7" spans="1:13" ht="27" customHeight="1" x14ac:dyDescent="0.3">
      <c r="A7" s="80">
        <v>7</v>
      </c>
      <c r="B7" s="92"/>
      <c r="C7" s="93" t="s">
        <v>345</v>
      </c>
      <c r="D7" s="92"/>
      <c r="E7" s="93"/>
      <c r="F7" s="94"/>
      <c r="G7" s="94"/>
      <c r="H7" s="94"/>
      <c r="I7" s="94"/>
      <c r="J7" s="94"/>
      <c r="K7" s="94"/>
      <c r="L7" s="95"/>
    </row>
    <row r="8" spans="1:13" ht="66" customHeight="1" x14ac:dyDescent="0.2">
      <c r="A8" s="80">
        <v>8</v>
      </c>
      <c r="B8" s="92"/>
      <c r="C8" s="92"/>
      <c r="D8" s="92"/>
      <c r="E8" s="136"/>
      <c r="F8" s="365"/>
      <c r="G8" s="136"/>
      <c r="H8" s="366" t="s">
        <v>623</v>
      </c>
      <c r="I8" s="366" t="s">
        <v>622</v>
      </c>
      <c r="J8" s="136"/>
      <c r="K8" s="136"/>
      <c r="L8" s="97"/>
    </row>
    <row r="9" spans="1:13" ht="15" customHeight="1" x14ac:dyDescent="0.2">
      <c r="A9" s="80">
        <v>9</v>
      </c>
      <c r="B9" s="92"/>
      <c r="C9" s="92"/>
      <c r="D9" s="92"/>
      <c r="E9" s="47" t="s">
        <v>53</v>
      </c>
      <c r="F9" s="98"/>
      <c r="G9" s="99"/>
      <c r="H9" s="367">
        <f>IF(S9d.Demand!$G$24&lt;&gt;0,'S6b.Actual Expenditure Opex'!$S$19*1000/S9d.Demand!$G$24,0)</f>
        <v>0</v>
      </c>
      <c r="I9" s="204">
        <f>IF('S9c.Pipeline Data'!$D$14&lt;&gt;0,'S6b.Actual Expenditure Opex'!$S$19*1000/'S9c.Pipeline Data'!$D$14,0)</f>
        <v>0</v>
      </c>
      <c r="J9" s="136"/>
      <c r="K9" s="136"/>
      <c r="L9" s="97"/>
      <c r="M9" s="223" t="s">
        <v>471</v>
      </c>
    </row>
    <row r="10" spans="1:13" ht="15" customHeight="1" x14ac:dyDescent="0.2">
      <c r="A10" s="80">
        <v>10</v>
      </c>
      <c r="B10" s="92"/>
      <c r="C10" s="92"/>
      <c r="D10" s="92"/>
      <c r="E10" s="99"/>
      <c r="F10" s="38" t="s">
        <v>406</v>
      </c>
      <c r="G10" s="99"/>
      <c r="H10" s="367">
        <f>IF(S9d.Demand!$G$24,'S6b.Actual Expenditure Opex'!$S$13*1000/S9d.Demand!$G$24,0)</f>
        <v>0</v>
      </c>
      <c r="I10" s="204">
        <f>IF('S9c.Pipeline Data'!$D$14&lt;&gt;0,'S6b.Actual Expenditure Opex'!$S$13*1000/'S9c.Pipeline Data'!$D$14,0)</f>
        <v>0</v>
      </c>
      <c r="J10" s="136"/>
      <c r="K10" s="136"/>
      <c r="L10" s="97"/>
      <c r="M10" s="223" t="s">
        <v>471</v>
      </c>
    </row>
    <row r="11" spans="1:13" ht="15" customHeight="1" x14ac:dyDescent="0.2">
      <c r="A11" s="80">
        <v>11</v>
      </c>
      <c r="B11" s="92"/>
      <c r="C11" s="92"/>
      <c r="D11" s="92"/>
      <c r="E11" s="99"/>
      <c r="F11" s="38" t="s">
        <v>407</v>
      </c>
      <c r="G11" s="99"/>
      <c r="H11" s="367">
        <f>IF(S9d.Demand!$G$24&lt;&gt;0,'S6b.Actual Expenditure Opex'!$S$17*1000/S9d.Demand!$G$24,0)</f>
        <v>0</v>
      </c>
      <c r="I11" s="204">
        <f>IF('S9c.Pipeline Data'!$D$14&lt;&gt;0,'S6b.Actual Expenditure Opex'!$S$17*1000/'S9c.Pipeline Data'!$D$14,0)</f>
        <v>0</v>
      </c>
      <c r="J11" s="136"/>
      <c r="K11" s="136"/>
      <c r="L11" s="97"/>
      <c r="M11" s="223" t="s">
        <v>472</v>
      </c>
    </row>
    <row r="12" spans="1:13" ht="15" customHeight="1" x14ac:dyDescent="0.2">
      <c r="A12" s="80">
        <v>12</v>
      </c>
      <c r="B12" s="92"/>
      <c r="C12" s="92"/>
      <c r="D12" s="92"/>
      <c r="E12" s="99"/>
      <c r="F12" s="100"/>
      <c r="G12" s="136"/>
      <c r="H12" s="188"/>
      <c r="I12" s="188"/>
      <c r="J12" s="136"/>
      <c r="K12" s="136"/>
      <c r="L12" s="97"/>
    </row>
    <row r="13" spans="1:13" ht="15" customHeight="1" x14ac:dyDescent="0.2">
      <c r="A13" s="80">
        <v>13</v>
      </c>
      <c r="B13" s="92"/>
      <c r="C13" s="92"/>
      <c r="D13" s="92"/>
      <c r="E13" s="47" t="s">
        <v>392</v>
      </c>
      <c r="F13" s="101"/>
      <c r="G13" s="102"/>
      <c r="H13" s="367">
        <f>IF(S9d.Demand!$G$24&lt;&gt;0,'S6a.Actual Expenditure Capex'!$K$20*1000/S9d.Demand!$G$24,0)</f>
        <v>0</v>
      </c>
      <c r="I13" s="204">
        <f>IF('S9c.Pipeline Data'!$D$14&lt;&gt;0,'S6a.Actual Expenditure Capex'!$K$20*1000/'S9c.Pipeline Data'!$D$14,0)</f>
        <v>0</v>
      </c>
      <c r="J13" s="136"/>
      <c r="K13" s="136"/>
      <c r="L13" s="97"/>
      <c r="M13" s="223" t="s">
        <v>471</v>
      </c>
    </row>
    <row r="14" spans="1:13" ht="15" customHeight="1" x14ac:dyDescent="0.2">
      <c r="A14" s="80">
        <v>14</v>
      </c>
      <c r="B14" s="92"/>
      <c r="C14" s="92"/>
      <c r="D14" s="92"/>
      <c r="E14" s="136"/>
      <c r="F14" s="38" t="s">
        <v>406</v>
      </c>
      <c r="G14" s="136"/>
      <c r="H14" s="367">
        <f>IF(S9d.Demand!$G$24&lt;&gt;0,'S6a.Actual Expenditure Capex'!$K$17*1000/S9d.Demand!$G$24,0)</f>
        <v>0</v>
      </c>
      <c r="I14" s="204">
        <f>IF('S9c.Pipeline Data'!$D$14&lt;&gt;0,'S6a.Actual Expenditure Capex'!$K$17*1000/'S9c.Pipeline Data'!$D$14,0)</f>
        <v>0</v>
      </c>
      <c r="J14" s="136"/>
      <c r="K14" s="136"/>
      <c r="L14" s="97"/>
      <c r="M14" s="223" t="s">
        <v>471</v>
      </c>
    </row>
    <row r="15" spans="1:13" ht="15" customHeight="1" x14ac:dyDescent="0.2">
      <c r="A15" s="80">
        <v>15</v>
      </c>
      <c r="B15" s="92"/>
      <c r="C15" s="92"/>
      <c r="D15" s="92"/>
      <c r="E15" s="136"/>
      <c r="F15" s="38" t="s">
        <v>407</v>
      </c>
      <c r="G15" s="136"/>
      <c r="H15" s="367">
        <f>IF(S9d.Demand!$G$24&lt;&gt;0,'S6a.Actual Expenditure Capex'!$K$18*1000/S9d.Demand!$G$24,0)</f>
        <v>0</v>
      </c>
      <c r="I15" s="204">
        <f>IF('S9c.Pipeline Data'!$D$14&lt;&gt;0,'S6a.Actual Expenditure Capex'!$K$18*1000/'S9c.Pipeline Data'!$D$14,0)</f>
        <v>0</v>
      </c>
      <c r="J15" s="136"/>
      <c r="K15" s="136"/>
      <c r="L15" s="97"/>
      <c r="M15" s="223" t="s">
        <v>471</v>
      </c>
    </row>
    <row r="16" spans="1:13" ht="15.75" customHeight="1" x14ac:dyDescent="0.2">
      <c r="A16" s="80">
        <v>16</v>
      </c>
      <c r="B16" s="92"/>
      <c r="C16" s="92"/>
      <c r="D16" s="92"/>
      <c r="E16" s="136"/>
      <c r="F16" s="136"/>
      <c r="G16" s="136"/>
      <c r="H16" s="136"/>
      <c r="I16" s="136"/>
      <c r="J16" s="136"/>
      <c r="K16" s="136"/>
      <c r="L16" s="103"/>
    </row>
    <row r="17" spans="1:13" ht="15.75" customHeight="1" x14ac:dyDescent="0.3">
      <c r="A17" s="80">
        <v>17</v>
      </c>
      <c r="B17" s="92"/>
      <c r="C17" s="93" t="s">
        <v>409</v>
      </c>
      <c r="D17" s="92"/>
      <c r="E17" s="136"/>
      <c r="F17" s="136"/>
      <c r="G17" s="136"/>
      <c r="H17" s="136"/>
      <c r="I17" s="136"/>
      <c r="J17" s="136"/>
      <c r="K17" s="136"/>
      <c r="L17" s="103"/>
    </row>
    <row r="18" spans="1:13" ht="15.75" customHeight="1" x14ac:dyDescent="0.3">
      <c r="A18" s="80">
        <v>18</v>
      </c>
      <c r="B18" s="92"/>
      <c r="C18" s="93"/>
      <c r="D18" s="92"/>
      <c r="E18" s="136"/>
      <c r="F18" s="136"/>
      <c r="G18" s="136"/>
      <c r="H18" s="136"/>
      <c r="I18" s="136"/>
      <c r="J18" s="136"/>
      <c r="K18" s="136"/>
      <c r="L18" s="103"/>
    </row>
    <row r="19" spans="1:13" ht="15" customHeight="1" x14ac:dyDescent="0.2">
      <c r="A19" s="80">
        <v>19</v>
      </c>
      <c r="B19" s="92"/>
      <c r="C19" s="92"/>
      <c r="D19" s="92"/>
      <c r="E19" s="136"/>
      <c r="F19" s="136" t="s">
        <v>274</v>
      </c>
      <c r="G19" s="136"/>
      <c r="H19" s="204">
        <f>IF('S9c.Pipeline Data'!$D$14&lt;&gt;0,S9d.Demand!$G$24/'S9c.Pipeline Data'!$D$14,0)</f>
        <v>0</v>
      </c>
      <c r="I19" s="370" t="s">
        <v>533</v>
      </c>
      <c r="J19" s="365"/>
      <c r="K19" s="365"/>
      <c r="L19" s="268"/>
      <c r="M19" s="223" t="s">
        <v>434</v>
      </c>
    </row>
    <row r="20" spans="1:13" ht="15.75" customHeight="1" x14ac:dyDescent="0.2">
      <c r="A20" s="80">
        <v>20</v>
      </c>
      <c r="B20" s="92"/>
      <c r="C20" s="92"/>
      <c r="D20" s="92"/>
      <c r="E20" s="136"/>
      <c r="F20" s="136"/>
      <c r="G20" s="136"/>
      <c r="H20" s="136"/>
      <c r="I20" s="365"/>
      <c r="J20" s="365"/>
      <c r="K20" s="365"/>
      <c r="L20" s="103"/>
    </row>
    <row r="21" spans="1:13" ht="15" customHeight="1" x14ac:dyDescent="0.3">
      <c r="A21" s="80">
        <v>21</v>
      </c>
      <c r="B21" s="92"/>
      <c r="C21" s="93" t="s">
        <v>410</v>
      </c>
      <c r="D21" s="104"/>
      <c r="E21" s="94"/>
      <c r="F21" s="105"/>
      <c r="G21" s="105"/>
      <c r="H21" s="96"/>
      <c r="I21" s="105"/>
      <c r="J21" s="105"/>
      <c r="K21" s="105"/>
      <c r="L21" s="97"/>
    </row>
    <row r="22" spans="1:13" ht="15" customHeight="1" x14ac:dyDescent="0.25">
      <c r="A22" s="80">
        <v>22</v>
      </c>
      <c r="B22" s="92"/>
      <c r="C22" s="92"/>
      <c r="D22" s="104"/>
      <c r="E22" s="105"/>
      <c r="F22" s="105"/>
      <c r="G22" s="105"/>
      <c r="H22" s="96" t="s">
        <v>18</v>
      </c>
      <c r="I22" s="96" t="s">
        <v>275</v>
      </c>
      <c r="J22" s="105"/>
      <c r="K22" s="105"/>
      <c r="L22" s="97"/>
    </row>
    <row r="23" spans="1:13" ht="15" customHeight="1" x14ac:dyDescent="0.2">
      <c r="A23" s="80">
        <v>23</v>
      </c>
      <c r="B23" s="92"/>
      <c r="C23" s="92"/>
      <c r="D23" s="92"/>
      <c r="E23" s="106"/>
      <c r="F23" s="38" t="s">
        <v>53</v>
      </c>
      <c r="G23" s="102"/>
      <c r="H23" s="204">
        <f>'S3.Regulatory Profit'!T15</f>
        <v>0</v>
      </c>
      <c r="I23" s="205">
        <f t="shared" ref="I23:I28" si="0">IF($H$29&lt;&gt;0,H23/$H$29,0)</f>
        <v>0</v>
      </c>
      <c r="J23" s="102"/>
      <c r="K23" s="102"/>
      <c r="L23" s="97"/>
      <c r="M23" s="223" t="s">
        <v>435</v>
      </c>
    </row>
    <row r="24" spans="1:13" ht="15" customHeight="1" x14ac:dyDescent="0.2">
      <c r="A24" s="80">
        <v>24</v>
      </c>
      <c r="B24" s="92"/>
      <c r="C24" s="92"/>
      <c r="D24" s="92"/>
      <c r="E24" s="106"/>
      <c r="F24" s="368" t="s">
        <v>636</v>
      </c>
      <c r="G24" s="369"/>
      <c r="H24" s="204">
        <f>'S3.Regulatory Profit'!T17</f>
        <v>0</v>
      </c>
      <c r="I24" s="205">
        <f t="shared" si="0"/>
        <v>0</v>
      </c>
      <c r="J24" s="102"/>
      <c r="K24" s="102"/>
      <c r="L24" s="97"/>
      <c r="M24" s="223" t="s">
        <v>435</v>
      </c>
    </row>
    <row r="25" spans="1:13" ht="15" customHeight="1" x14ac:dyDescent="0.25">
      <c r="A25" s="80">
        <v>25</v>
      </c>
      <c r="B25" s="92"/>
      <c r="C25" s="92"/>
      <c r="D25" s="104"/>
      <c r="E25" s="106"/>
      <c r="F25" s="38" t="s">
        <v>206</v>
      </c>
      <c r="G25" s="105"/>
      <c r="H25" s="204">
        <f>'S3.Regulatory Profit'!T21</f>
        <v>0</v>
      </c>
      <c r="I25" s="205">
        <f t="shared" si="0"/>
        <v>0</v>
      </c>
      <c r="J25" s="105"/>
      <c r="K25" s="105"/>
      <c r="L25" s="97"/>
      <c r="M25" s="223" t="s">
        <v>435</v>
      </c>
    </row>
    <row r="26" spans="1:13" ht="15" customHeight="1" x14ac:dyDescent="0.2">
      <c r="A26" s="80">
        <v>26</v>
      </c>
      <c r="B26" s="92"/>
      <c r="C26" s="92"/>
      <c r="D26" s="92"/>
      <c r="E26" s="106"/>
      <c r="F26" s="38" t="s">
        <v>306</v>
      </c>
      <c r="G26" s="102"/>
      <c r="H26" s="204">
        <f>'S3.Regulatory Profit'!T23</f>
        <v>0</v>
      </c>
      <c r="I26" s="205">
        <f t="shared" si="0"/>
        <v>0</v>
      </c>
      <c r="J26" s="102"/>
      <c r="K26" s="102"/>
      <c r="L26" s="97"/>
      <c r="M26" s="223" t="s">
        <v>435</v>
      </c>
    </row>
    <row r="27" spans="1:13" ht="15" customHeight="1" x14ac:dyDescent="0.2">
      <c r="A27" s="80">
        <v>27</v>
      </c>
      <c r="B27" s="92"/>
      <c r="C27" s="92"/>
      <c r="D27" s="92"/>
      <c r="E27" s="106"/>
      <c r="F27" s="38" t="s">
        <v>29</v>
      </c>
      <c r="G27" s="102"/>
      <c r="H27" s="204">
        <f>'S3.Regulatory Profit'!T29</f>
        <v>0</v>
      </c>
      <c r="I27" s="205">
        <f t="shared" si="0"/>
        <v>0</v>
      </c>
      <c r="J27" s="102"/>
      <c r="K27" s="102"/>
      <c r="L27" s="97"/>
      <c r="M27" s="223" t="s">
        <v>435</v>
      </c>
    </row>
    <row r="28" spans="1:13" ht="15" customHeight="1" x14ac:dyDescent="0.2">
      <c r="A28" s="80">
        <v>28</v>
      </c>
      <c r="B28" s="92"/>
      <c r="C28" s="92"/>
      <c r="D28" s="92"/>
      <c r="E28" s="106"/>
      <c r="F28" s="38" t="s">
        <v>706</v>
      </c>
      <c r="G28" s="102"/>
      <c r="H28" s="204">
        <f>'S3.Regulatory Profit'!T31</f>
        <v>0</v>
      </c>
      <c r="I28" s="205">
        <f t="shared" si="0"/>
        <v>0</v>
      </c>
      <c r="J28" s="102"/>
      <c r="K28" s="102"/>
      <c r="L28" s="97"/>
      <c r="M28" s="223" t="s">
        <v>435</v>
      </c>
    </row>
    <row r="29" spans="1:13" ht="15" customHeight="1" x14ac:dyDescent="0.25">
      <c r="A29" s="80">
        <v>29</v>
      </c>
      <c r="B29" s="92"/>
      <c r="C29" s="92"/>
      <c r="D29" s="104"/>
      <c r="E29" s="104"/>
      <c r="F29" s="38" t="s">
        <v>24</v>
      </c>
      <c r="G29" s="105"/>
      <c r="H29" s="204">
        <f>'S3.Regulatory Profit'!T13</f>
        <v>0</v>
      </c>
      <c r="I29" s="105"/>
      <c r="J29" s="105"/>
      <c r="K29" s="105"/>
      <c r="L29" s="97"/>
      <c r="M29" s="223" t="s">
        <v>435</v>
      </c>
    </row>
    <row r="30" spans="1:13" ht="15" customHeight="1" x14ac:dyDescent="0.2">
      <c r="A30" s="80">
        <v>30</v>
      </c>
      <c r="B30" s="92"/>
      <c r="C30" s="92"/>
      <c r="D30" s="92"/>
      <c r="E30" s="102"/>
      <c r="F30" s="102"/>
      <c r="G30" s="102"/>
      <c r="H30" s="102"/>
      <c r="I30" s="102"/>
      <c r="J30" s="102"/>
      <c r="K30" s="102"/>
      <c r="L30" s="97"/>
    </row>
    <row r="31" spans="1:13" ht="15" customHeight="1" x14ac:dyDescent="0.3">
      <c r="A31" s="80">
        <v>31</v>
      </c>
      <c r="B31" s="92"/>
      <c r="C31" s="93" t="s">
        <v>411</v>
      </c>
      <c r="D31" s="92"/>
      <c r="E31" s="94"/>
      <c r="F31" s="102"/>
      <c r="G31" s="102"/>
      <c r="H31" s="132"/>
      <c r="I31" s="102"/>
      <c r="J31" s="102"/>
      <c r="K31" s="102"/>
      <c r="L31" s="97"/>
    </row>
    <row r="32" spans="1:13" ht="15" customHeight="1" x14ac:dyDescent="0.3">
      <c r="A32" s="80">
        <v>32</v>
      </c>
      <c r="B32" s="92"/>
      <c r="C32" s="93"/>
      <c r="D32" s="92"/>
      <c r="E32" s="94"/>
      <c r="F32" s="102"/>
      <c r="G32" s="102"/>
      <c r="H32" s="371"/>
      <c r="I32" s="102"/>
      <c r="J32" s="102"/>
      <c r="K32" s="102"/>
      <c r="L32" s="97"/>
    </row>
    <row r="33" spans="1:13" ht="15" customHeight="1" x14ac:dyDescent="0.25">
      <c r="A33" s="80">
        <v>33</v>
      </c>
      <c r="B33" s="92"/>
      <c r="C33" s="92"/>
      <c r="D33" s="104"/>
      <c r="E33" s="102"/>
      <c r="F33" s="38" t="s">
        <v>349</v>
      </c>
      <c r="G33" s="105"/>
      <c r="H33" s="206">
        <f>IF('S9c.Pipeline Data'!D14&lt;&gt;0,S10a.Reliability!G29/('S9c.Pipeline Data'!D14/100),0)</f>
        <v>0</v>
      </c>
      <c r="I33" s="370" t="s">
        <v>602</v>
      </c>
      <c r="J33" s="372"/>
      <c r="K33" s="372"/>
      <c r="L33" s="97"/>
      <c r="M33" s="223" t="s">
        <v>436</v>
      </c>
    </row>
    <row r="34" spans="1:13" ht="15" customHeight="1" x14ac:dyDescent="0.2">
      <c r="A34" s="81"/>
      <c r="B34" s="107"/>
      <c r="C34" s="107"/>
      <c r="D34" s="107"/>
      <c r="E34" s="108"/>
      <c r="F34" s="109"/>
      <c r="G34" s="109"/>
      <c r="H34" s="109"/>
      <c r="I34" s="109"/>
      <c r="J34" s="109"/>
      <c r="K34" s="109"/>
      <c r="L34" s="110"/>
    </row>
  </sheetData>
  <sheetProtection sheet="1" objects="1" formatRows="0" insertRows="0"/>
  <customSheetViews>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2" orientation="portrait" r:id="rId1"/>
    </customSheetView>
    <customSheetView guid="{63EE1149-38E3-45FD-A757-4655A3261696}" scale="80" showPageBreaks="1" showGridLines="0" fitToPage="1" printArea="1">
      <selection activeCell="H9" sqref="H9"/>
      <pageMargins left="0.70866141732283472" right="0.70866141732283472" top="0.74803149606299213" bottom="0.74803149606299213" header="0.31496062992125984" footer="0.31496062992125984"/>
      <pageSetup paperSize="9" scale="62" orientation="portrait" r:id="rId2"/>
    </customSheetView>
  </customSheetViews>
  <mergeCells count="3">
    <mergeCell ref="A5:K5"/>
    <mergeCell ref="I2:K2"/>
    <mergeCell ref="I3:K3"/>
  </mergeCells>
  <pageMargins left="0.70866141732283472" right="0.70866141732283472" top="0.74803149606299213" bottom="0.74803149606299213" header="0.31496062992125984" footer="0.31496062992125984"/>
  <pageSetup paperSize="9" scale="65" orientation="portrait" r:id="rId3"/>
  <headerFooter>
    <oddHeader>&amp;CCommerce Commission Information Disclosure Template</oddHead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59999389629810485"/>
    <pageSetUpPr fitToPage="1"/>
  </sheetPr>
  <dimension ref="A1:X119"/>
  <sheetViews>
    <sheetView showGridLines="0" view="pageBreakPreview" topLeftCell="A78" zoomScale="80" zoomScaleNormal="100" zoomScaleSheetLayoutView="80" workbookViewId="0">
      <selection activeCell="J115" sqref="J115"/>
    </sheetView>
  </sheetViews>
  <sheetFormatPr defaultRowHeight="12.75" x14ac:dyDescent="0.2"/>
  <cols>
    <col min="1" max="1" width="5.28515625" customWidth="1"/>
    <col min="2" max="2" width="3.140625" customWidth="1"/>
    <col min="3" max="3" width="6.140625" customWidth="1"/>
    <col min="4" max="5" width="2.28515625" customWidth="1"/>
    <col min="6" max="6" width="27.85546875" customWidth="1"/>
    <col min="7" max="7" width="16.7109375" customWidth="1"/>
    <col min="8" max="8" width="6.5703125" customWidth="1"/>
    <col min="9" max="13" width="16.7109375" customWidth="1"/>
    <col min="14" max="14" width="2.7109375" customWidth="1"/>
    <col min="15" max="15" width="52.28515625" customWidth="1"/>
    <col min="16" max="16" width="42.5703125" customWidth="1"/>
    <col min="17" max="17" width="15.42578125" customWidth="1"/>
    <col min="18" max="18" width="17" customWidth="1"/>
    <col min="19" max="24" width="24.85546875" customWidth="1"/>
  </cols>
  <sheetData>
    <row r="1" spans="1:24" x14ac:dyDescent="0.2">
      <c r="A1" s="1"/>
      <c r="B1" s="2"/>
      <c r="C1" s="2"/>
      <c r="D1" s="2"/>
      <c r="E1" s="2"/>
      <c r="F1" s="2"/>
      <c r="G1" s="2"/>
      <c r="H1" s="2"/>
      <c r="I1" s="2"/>
      <c r="J1" s="2"/>
      <c r="K1" s="2"/>
      <c r="L1" s="2"/>
      <c r="M1" s="2"/>
      <c r="N1" s="3"/>
    </row>
    <row r="2" spans="1:24" ht="18" customHeight="1" x14ac:dyDescent="0.3">
      <c r="A2" s="4"/>
      <c r="B2" s="5"/>
      <c r="C2" s="5"/>
      <c r="D2" s="5"/>
      <c r="E2" s="5"/>
      <c r="F2" s="5"/>
      <c r="G2" s="5"/>
      <c r="H2" s="5"/>
      <c r="I2" s="5"/>
      <c r="J2" s="64" t="s">
        <v>31</v>
      </c>
      <c r="K2" s="651" t="str">
        <f>IF(NOT(ISBLANK(CoverSheet!$C$8)),CoverSheet!$C$8,"")</f>
        <v/>
      </c>
      <c r="L2" s="651"/>
      <c r="M2" s="651"/>
      <c r="N2" s="7"/>
    </row>
    <row r="3" spans="1:24" ht="18" customHeight="1" x14ac:dyDescent="0.25">
      <c r="A3" s="4"/>
      <c r="B3" s="5"/>
      <c r="C3" s="5"/>
      <c r="D3" s="5"/>
      <c r="E3" s="5"/>
      <c r="F3" s="5"/>
      <c r="G3" s="5"/>
      <c r="H3" s="5"/>
      <c r="I3" s="5"/>
      <c r="J3" s="64" t="s">
        <v>298</v>
      </c>
      <c r="K3" s="652" t="str">
        <f>IF(ISNUMBER(CoverSheet!$C$12),CoverSheet!$C$12,"")</f>
        <v/>
      </c>
      <c r="L3" s="652"/>
      <c r="M3" s="652"/>
      <c r="N3" s="7"/>
    </row>
    <row r="4" spans="1:24" ht="24.75" customHeight="1" x14ac:dyDescent="0.35">
      <c r="A4" s="135" t="s">
        <v>365</v>
      </c>
      <c r="B4" s="67"/>
      <c r="C4" s="5"/>
      <c r="D4" s="5"/>
      <c r="E4" s="5"/>
      <c r="F4" s="5"/>
      <c r="G4" s="5"/>
      <c r="H4" s="5"/>
      <c r="I4" s="5"/>
      <c r="J4" s="5"/>
      <c r="K4" s="5"/>
      <c r="L4" s="5"/>
      <c r="M4" s="5"/>
      <c r="N4" s="7"/>
    </row>
    <row r="5" spans="1:24" ht="65.25" customHeight="1" x14ac:dyDescent="0.2">
      <c r="A5" s="649" t="s">
        <v>483</v>
      </c>
      <c r="B5" s="650"/>
      <c r="C5" s="650"/>
      <c r="D5" s="650"/>
      <c r="E5" s="650"/>
      <c r="F5" s="650"/>
      <c r="G5" s="650"/>
      <c r="H5" s="650"/>
      <c r="I5" s="650"/>
      <c r="J5" s="650"/>
      <c r="K5" s="650"/>
      <c r="L5" s="650"/>
      <c r="M5" s="650"/>
      <c r="N5" s="7"/>
    </row>
    <row r="6" spans="1:24" x14ac:dyDescent="0.2">
      <c r="A6" s="196" t="s">
        <v>477</v>
      </c>
      <c r="B6" s="202"/>
      <c r="C6" s="202"/>
      <c r="D6" s="202"/>
      <c r="E6" s="5"/>
      <c r="F6" s="5"/>
      <c r="G6" s="5"/>
      <c r="H6" s="5"/>
      <c r="I6" s="5"/>
      <c r="J6" s="5"/>
      <c r="K6" s="5"/>
      <c r="L6" s="5"/>
      <c r="M6" s="5"/>
      <c r="N6" s="7"/>
    </row>
    <row r="7" spans="1:24" ht="30" customHeight="1" x14ac:dyDescent="0.3">
      <c r="A7" s="10">
        <v>7</v>
      </c>
      <c r="B7" s="138"/>
      <c r="C7" s="151" t="s">
        <v>366</v>
      </c>
      <c r="D7" s="139"/>
      <c r="E7" s="133"/>
      <c r="F7" s="133"/>
      <c r="G7" s="232"/>
      <c r="H7" s="232"/>
      <c r="I7" s="232"/>
      <c r="J7" s="140"/>
      <c r="K7" s="344" t="s">
        <v>219</v>
      </c>
      <c r="L7" s="344" t="s">
        <v>32</v>
      </c>
      <c r="M7" s="344" t="s">
        <v>33</v>
      </c>
      <c r="N7" s="9"/>
    </row>
    <row r="8" spans="1:24" ht="15" customHeight="1" x14ac:dyDescent="0.2">
      <c r="A8" s="10">
        <v>8</v>
      </c>
      <c r="B8" s="138"/>
      <c r="C8" s="133"/>
      <c r="D8" s="133"/>
      <c r="E8" s="133"/>
      <c r="F8" s="133"/>
      <c r="G8" s="232"/>
      <c r="H8" s="232"/>
      <c r="I8" s="232"/>
      <c r="J8" s="141" t="str">
        <f>IF(ISNUMBER(CoverSheet!#REF!),"for year ended","")</f>
        <v/>
      </c>
      <c r="K8" s="142" t="str">
        <f>IF(ISNUMBER(CoverSheet!$C$12),DATE(YEAR(CoverSheet!$C$12)-2,MONTH(CoverSheet!$C$12),DAY(CoverSheet!$C$12)),"")</f>
        <v/>
      </c>
      <c r="L8" s="142" t="str">
        <f>IF(ISNUMBER(CoverSheet!$C$12),DATE(YEAR(CoverSheet!$C$12)-1,MONTH(CoverSheet!$C$12),DAY(CoverSheet!$C$12)),"")</f>
        <v/>
      </c>
      <c r="M8" s="142" t="str">
        <f>IF(ISNUMBER(CoverSheet!$C$12),CoverSheet!$C$12,"")</f>
        <v/>
      </c>
      <c r="N8" s="9"/>
      <c r="P8" s="488" t="s">
        <v>671</v>
      </c>
      <c r="Q8" s="481"/>
      <c r="R8" s="481"/>
      <c r="S8" s="482"/>
    </row>
    <row r="9" spans="1:24" ht="15" customHeight="1" thickBot="1" x14ac:dyDescent="0.3">
      <c r="A9" s="10">
        <v>9</v>
      </c>
      <c r="B9" s="138"/>
      <c r="C9" s="133"/>
      <c r="D9" s="373" t="s">
        <v>534</v>
      </c>
      <c r="E9" s="374"/>
      <c r="F9" s="374"/>
      <c r="G9" s="375"/>
      <c r="H9" s="375"/>
      <c r="I9" s="232"/>
      <c r="J9" s="232"/>
      <c r="K9" s="344" t="s">
        <v>132</v>
      </c>
      <c r="L9" s="344" t="s">
        <v>132</v>
      </c>
      <c r="M9" s="344" t="s">
        <v>132</v>
      </c>
      <c r="N9" s="9"/>
      <c r="P9" s="489"/>
      <c r="Q9" s="358"/>
      <c r="R9" s="358"/>
      <c r="S9" s="483"/>
    </row>
    <row r="10" spans="1:24" ht="15" customHeight="1" thickBot="1" x14ac:dyDescent="0.25">
      <c r="A10" s="10">
        <v>10</v>
      </c>
      <c r="B10" s="138"/>
      <c r="C10" s="133"/>
      <c r="D10" s="374"/>
      <c r="E10" s="376" t="s">
        <v>717</v>
      </c>
      <c r="F10" s="377"/>
      <c r="G10" s="375"/>
      <c r="H10" s="375"/>
      <c r="I10" s="232"/>
      <c r="J10" s="232"/>
      <c r="K10" s="286"/>
      <c r="L10" s="286"/>
      <c r="M10" s="211">
        <f>M63</f>
        <v>0</v>
      </c>
      <c r="N10" s="9"/>
      <c r="O10" s="490" t="s">
        <v>758</v>
      </c>
      <c r="P10" s="491" t="s">
        <v>672</v>
      </c>
      <c r="Q10" s="358"/>
      <c r="R10" s="358"/>
      <c r="S10" s="483"/>
    </row>
    <row r="11" spans="1:24" s="227" customFormat="1" ht="15" customHeight="1" x14ac:dyDescent="0.2">
      <c r="A11" s="423">
        <v>11</v>
      </c>
      <c r="B11" s="138"/>
      <c r="C11" s="133"/>
      <c r="D11" s="374"/>
      <c r="E11" s="376" t="s">
        <v>620</v>
      </c>
      <c r="F11" s="377"/>
      <c r="G11" s="375"/>
      <c r="H11" s="375"/>
      <c r="I11" s="232"/>
      <c r="J11" s="232"/>
      <c r="K11" s="472"/>
      <c r="L11" s="472"/>
      <c r="M11" s="473">
        <f>M21-M59*M60*M61</f>
        <v>0</v>
      </c>
      <c r="N11" s="9"/>
      <c r="O11" s="490" t="s">
        <v>760</v>
      </c>
      <c r="P11" s="491" t="s">
        <v>673</v>
      </c>
      <c r="Q11" s="358"/>
      <c r="R11" s="358"/>
      <c r="S11" s="483"/>
      <c r="T11"/>
      <c r="U11"/>
      <c r="V11"/>
      <c r="W11"/>
      <c r="X11"/>
    </row>
    <row r="12" spans="1:24" s="227" customFormat="1" ht="15" customHeight="1" x14ac:dyDescent="0.2">
      <c r="A12" s="423">
        <v>12</v>
      </c>
      <c r="B12" s="138"/>
      <c r="C12" s="133"/>
      <c r="D12" s="374"/>
      <c r="E12" s="376" t="s">
        <v>621</v>
      </c>
      <c r="F12" s="377"/>
      <c r="G12" s="375"/>
      <c r="H12" s="375"/>
      <c r="I12" s="232"/>
      <c r="J12" s="232"/>
      <c r="K12" s="440"/>
      <c r="L12" s="440"/>
      <c r="M12" s="441">
        <f>M22-M59*M60*M61</f>
        <v>0</v>
      </c>
      <c r="N12" s="9"/>
      <c r="O12" s="490" t="s">
        <v>761</v>
      </c>
      <c r="P12" s="491" t="s">
        <v>674</v>
      </c>
      <c r="Q12" s="358"/>
      <c r="R12" s="358"/>
      <c r="S12" s="483"/>
      <c r="T12"/>
      <c r="U12"/>
      <c r="V12"/>
      <c r="W12"/>
      <c r="X12"/>
    </row>
    <row r="13" spans="1:24" ht="15" customHeight="1" thickBot="1" x14ac:dyDescent="0.25">
      <c r="A13" s="423">
        <v>13</v>
      </c>
      <c r="B13" s="138"/>
      <c r="C13" s="133"/>
      <c r="D13" s="133"/>
      <c r="E13" s="133"/>
      <c r="F13" s="133"/>
      <c r="G13" s="232"/>
      <c r="H13" s="232"/>
      <c r="I13" s="232"/>
      <c r="J13" s="232"/>
      <c r="K13" s="200"/>
      <c r="L13" s="200"/>
      <c r="M13" s="200"/>
      <c r="N13" s="9"/>
      <c r="P13" s="492"/>
      <c r="Q13" s="358"/>
      <c r="R13" s="358"/>
      <c r="S13" s="483"/>
    </row>
    <row r="14" spans="1:24" ht="15" customHeight="1" thickBot="1" x14ac:dyDescent="0.25">
      <c r="A14" s="423">
        <v>14</v>
      </c>
      <c r="B14" s="138"/>
      <c r="C14" s="133"/>
      <c r="D14" s="133"/>
      <c r="E14" s="144" t="s">
        <v>252</v>
      </c>
      <c r="F14" s="144"/>
      <c r="G14" s="232"/>
      <c r="H14" s="232"/>
      <c r="I14" s="232"/>
      <c r="J14" s="232"/>
      <c r="K14" s="286"/>
      <c r="L14" s="286"/>
      <c r="M14" s="286"/>
      <c r="N14" s="9"/>
      <c r="P14" s="491" t="s">
        <v>675</v>
      </c>
      <c r="Q14" s="358"/>
      <c r="R14" s="358"/>
      <c r="S14" s="483"/>
    </row>
    <row r="15" spans="1:24" ht="15" customHeight="1" x14ac:dyDescent="0.2">
      <c r="A15" s="423">
        <v>15</v>
      </c>
      <c r="B15" s="138"/>
      <c r="C15" s="133"/>
      <c r="D15" s="133"/>
      <c r="E15" s="221"/>
      <c r="F15" s="221" t="s">
        <v>253</v>
      </c>
      <c r="G15" s="198"/>
      <c r="H15" s="198"/>
      <c r="I15" s="232"/>
      <c r="J15" s="232"/>
      <c r="K15" s="474"/>
      <c r="L15" s="474"/>
      <c r="M15" s="474"/>
      <c r="N15" s="9"/>
      <c r="P15" s="491" t="s">
        <v>676</v>
      </c>
      <c r="Q15" s="358"/>
      <c r="R15" s="358"/>
      <c r="S15" s="483"/>
    </row>
    <row r="16" spans="1:24" ht="15" customHeight="1" x14ac:dyDescent="0.2">
      <c r="A16" s="423">
        <v>16</v>
      </c>
      <c r="B16" s="138"/>
      <c r="C16" s="133"/>
      <c r="D16" s="133"/>
      <c r="E16" s="221"/>
      <c r="F16" s="221" t="s">
        <v>254</v>
      </c>
      <c r="G16" s="198"/>
      <c r="H16" s="198"/>
      <c r="I16" s="232"/>
      <c r="J16" s="232"/>
      <c r="K16" s="442"/>
      <c r="L16" s="442"/>
      <c r="M16" s="442"/>
      <c r="N16" s="9"/>
      <c r="P16" s="491" t="s">
        <v>677</v>
      </c>
      <c r="Q16" s="358"/>
      <c r="R16" s="358"/>
      <c r="S16" s="483"/>
    </row>
    <row r="17" spans="1:24" ht="15" customHeight="1" x14ac:dyDescent="0.2">
      <c r="A17" s="423">
        <v>17</v>
      </c>
      <c r="B17" s="138"/>
      <c r="C17" s="133"/>
      <c r="D17" s="133"/>
      <c r="E17" s="133"/>
      <c r="F17" s="133"/>
      <c r="G17" s="232"/>
      <c r="H17" s="232"/>
      <c r="I17" s="232"/>
      <c r="J17" s="232"/>
      <c r="K17" s="232"/>
      <c r="L17" s="232"/>
      <c r="M17" s="232"/>
      <c r="N17" s="9"/>
      <c r="P17" s="493"/>
      <c r="Q17" s="358"/>
      <c r="R17" s="358"/>
      <c r="S17" s="483"/>
    </row>
    <row r="18" spans="1:24" ht="15" customHeight="1" x14ac:dyDescent="0.2">
      <c r="A18" s="423">
        <v>18</v>
      </c>
      <c r="B18" s="138"/>
      <c r="C18" s="133"/>
      <c r="D18" s="133"/>
      <c r="E18" s="133"/>
      <c r="F18" s="133"/>
      <c r="G18" s="232"/>
      <c r="H18" s="232"/>
      <c r="I18" s="232"/>
      <c r="J18" s="232"/>
      <c r="K18" s="232"/>
      <c r="L18" s="232"/>
      <c r="M18" s="232"/>
      <c r="N18" s="9"/>
      <c r="P18" s="493"/>
      <c r="Q18" s="358"/>
      <c r="R18" s="358"/>
      <c r="S18" s="483"/>
    </row>
    <row r="19" spans="1:24" ht="15" customHeight="1" thickBot="1" x14ac:dyDescent="0.3">
      <c r="A19" s="423">
        <v>19</v>
      </c>
      <c r="B19" s="138"/>
      <c r="C19" s="133"/>
      <c r="D19" s="373" t="s">
        <v>535</v>
      </c>
      <c r="E19" s="374"/>
      <c r="F19" s="374"/>
      <c r="G19" s="375"/>
      <c r="H19" s="375"/>
      <c r="I19" s="232"/>
      <c r="J19" s="232"/>
      <c r="K19" s="232"/>
      <c r="L19" s="232"/>
      <c r="M19" s="232"/>
      <c r="N19" s="9"/>
      <c r="P19" s="493"/>
      <c r="Q19" s="358"/>
      <c r="R19" s="358"/>
      <c r="S19" s="483"/>
    </row>
    <row r="20" spans="1:24" ht="15" customHeight="1" thickBot="1" x14ac:dyDescent="0.25">
      <c r="A20" s="423">
        <v>20</v>
      </c>
      <c r="B20" s="138"/>
      <c r="C20" s="133"/>
      <c r="D20" s="374"/>
      <c r="E20" s="376" t="s">
        <v>717</v>
      </c>
      <c r="F20" s="377"/>
      <c r="G20" s="375"/>
      <c r="H20" s="375"/>
      <c r="I20" s="232"/>
      <c r="J20" s="232"/>
      <c r="K20" s="286"/>
      <c r="L20" s="286"/>
      <c r="M20" s="211">
        <f>M57</f>
        <v>0</v>
      </c>
      <c r="N20" s="9"/>
      <c r="O20" s="490" t="s">
        <v>762</v>
      </c>
      <c r="P20" s="491" t="s">
        <v>678</v>
      </c>
      <c r="Q20" s="358"/>
      <c r="R20" s="358"/>
      <c r="S20" s="483"/>
    </row>
    <row r="21" spans="1:24" s="227" customFormat="1" ht="15" customHeight="1" x14ac:dyDescent="0.2">
      <c r="A21" s="423">
        <v>21</v>
      </c>
      <c r="B21" s="138"/>
      <c r="C21" s="133"/>
      <c r="D21" s="374"/>
      <c r="E21" s="376" t="s">
        <v>620</v>
      </c>
      <c r="F21" s="377"/>
      <c r="G21" s="375"/>
      <c r="H21" s="375"/>
      <c r="I21" s="232"/>
      <c r="J21" s="232"/>
      <c r="K21" s="472"/>
      <c r="L21" s="472"/>
      <c r="M21" s="473">
        <f>IF(K32=0,0,V51)</f>
        <v>0</v>
      </c>
      <c r="N21" s="9"/>
      <c r="O21" s="490" t="s">
        <v>763</v>
      </c>
      <c r="P21" s="491" t="s">
        <v>679</v>
      </c>
      <c r="Q21" s="358"/>
      <c r="R21" s="358"/>
      <c r="S21" s="483"/>
      <c r="T21"/>
      <c r="U21"/>
      <c r="V21"/>
      <c r="W21"/>
      <c r="X21"/>
    </row>
    <row r="22" spans="1:24" s="227" customFormat="1" ht="15" customHeight="1" x14ac:dyDescent="0.2">
      <c r="A22" s="423">
        <v>22</v>
      </c>
      <c r="B22" s="138"/>
      <c r="C22" s="133"/>
      <c r="D22" s="374"/>
      <c r="E22" s="376" t="s">
        <v>621</v>
      </c>
      <c r="F22" s="377"/>
      <c r="G22" s="375"/>
      <c r="H22" s="375"/>
      <c r="I22" s="232"/>
      <c r="J22" s="232"/>
      <c r="K22" s="440"/>
      <c r="L22" s="440"/>
      <c r="M22" s="441">
        <f>IF(K32=0,0,X51)</f>
        <v>0</v>
      </c>
      <c r="N22" s="9"/>
      <c r="O22" s="490" t="s">
        <v>763</v>
      </c>
      <c r="P22" s="491" t="s">
        <v>680</v>
      </c>
      <c r="Q22" s="358"/>
      <c r="R22" s="358"/>
      <c r="S22" s="483"/>
      <c r="T22"/>
      <c r="U22"/>
      <c r="V22"/>
      <c r="W22"/>
      <c r="X22"/>
    </row>
    <row r="23" spans="1:24" ht="15" customHeight="1" thickBot="1" x14ac:dyDescent="0.25">
      <c r="A23" s="423">
        <v>23</v>
      </c>
      <c r="B23" s="138"/>
      <c r="C23" s="133"/>
      <c r="D23" s="133"/>
      <c r="E23" s="133"/>
      <c r="F23" s="133"/>
      <c r="G23" s="232"/>
      <c r="H23" s="232"/>
      <c r="I23" s="232"/>
      <c r="J23" s="232"/>
      <c r="K23" s="200"/>
      <c r="L23" s="200"/>
      <c r="M23" s="200"/>
      <c r="N23" s="9"/>
      <c r="P23" s="492"/>
      <c r="Q23" s="358"/>
      <c r="R23" s="358"/>
      <c r="S23" s="483"/>
    </row>
    <row r="24" spans="1:24" s="227" customFormat="1" ht="15" customHeight="1" thickBot="1" x14ac:dyDescent="0.25">
      <c r="A24" s="423">
        <v>24</v>
      </c>
      <c r="B24" s="138"/>
      <c r="C24" s="133"/>
      <c r="D24" s="133"/>
      <c r="E24" s="377" t="s">
        <v>707</v>
      </c>
      <c r="F24" s="374"/>
      <c r="G24" s="232"/>
      <c r="H24" s="232"/>
      <c r="I24" s="232"/>
      <c r="J24" s="232"/>
      <c r="K24" s="286"/>
      <c r="L24" s="286"/>
      <c r="M24" s="286"/>
      <c r="N24" s="9"/>
      <c r="O24"/>
      <c r="P24" s="492"/>
      <c r="Q24" s="358"/>
      <c r="R24" s="358"/>
      <c r="S24" s="483"/>
      <c r="T24"/>
      <c r="U24"/>
      <c r="V24"/>
      <c r="W24"/>
      <c r="X24"/>
    </row>
    <row r="25" spans="1:24" s="227" customFormat="1" ht="15" customHeight="1" thickBot="1" x14ac:dyDescent="0.25">
      <c r="A25" s="423">
        <v>25</v>
      </c>
      <c r="B25" s="138"/>
      <c r="C25" s="133"/>
      <c r="D25" s="133"/>
      <c r="E25" s="133"/>
      <c r="F25" s="133"/>
      <c r="G25" s="232"/>
      <c r="H25" s="232"/>
      <c r="I25" s="232"/>
      <c r="J25" s="232"/>
      <c r="K25" s="200"/>
      <c r="L25" s="200"/>
      <c r="M25" s="200"/>
      <c r="N25" s="9"/>
      <c r="O25"/>
      <c r="P25" s="492"/>
      <c r="Q25" s="358"/>
      <c r="R25" s="358"/>
      <c r="S25" s="483"/>
      <c r="T25"/>
      <c r="U25"/>
      <c r="V25"/>
      <c r="W25"/>
      <c r="X25"/>
    </row>
    <row r="26" spans="1:24" ht="15" customHeight="1" thickBot="1" x14ac:dyDescent="0.25">
      <c r="A26" s="423">
        <v>26</v>
      </c>
      <c r="B26" s="138"/>
      <c r="C26" s="133"/>
      <c r="D26" s="133"/>
      <c r="E26" s="144" t="s">
        <v>255</v>
      </c>
      <c r="F26" s="144"/>
      <c r="G26" s="232"/>
      <c r="H26" s="232"/>
      <c r="I26" s="232"/>
      <c r="J26" s="232"/>
      <c r="K26" s="286"/>
      <c r="L26" s="286"/>
      <c r="M26" s="286"/>
      <c r="N26" s="9"/>
      <c r="P26" s="491" t="s">
        <v>681</v>
      </c>
      <c r="Q26" s="358"/>
      <c r="R26" s="358"/>
      <c r="S26" s="483"/>
    </row>
    <row r="27" spans="1:24" ht="15" customHeight="1" x14ac:dyDescent="0.2">
      <c r="A27" s="423">
        <v>27</v>
      </c>
      <c r="B27" s="138"/>
      <c r="C27" s="133"/>
      <c r="D27" s="133"/>
      <c r="E27" s="221"/>
      <c r="F27" s="221" t="s">
        <v>253</v>
      </c>
      <c r="G27" s="198"/>
      <c r="H27" s="198"/>
      <c r="I27" s="232"/>
      <c r="J27" s="232"/>
      <c r="K27" s="474"/>
      <c r="L27" s="474"/>
      <c r="M27" s="474"/>
      <c r="N27" s="9"/>
      <c r="P27" s="491" t="s">
        <v>682</v>
      </c>
      <c r="Q27" s="358"/>
      <c r="R27" s="358"/>
      <c r="S27" s="483"/>
    </row>
    <row r="28" spans="1:24" ht="15" customHeight="1" x14ac:dyDescent="0.2">
      <c r="A28" s="423">
        <v>28</v>
      </c>
      <c r="B28" s="138"/>
      <c r="C28" s="133"/>
      <c r="D28" s="133"/>
      <c r="E28" s="221"/>
      <c r="F28" s="221" t="s">
        <v>254</v>
      </c>
      <c r="G28" s="198"/>
      <c r="H28" s="198"/>
      <c r="I28" s="232"/>
      <c r="J28" s="232"/>
      <c r="K28" s="442"/>
      <c r="L28" s="442"/>
      <c r="M28" s="442"/>
      <c r="N28" s="9"/>
      <c r="P28" s="491" t="s">
        <v>683</v>
      </c>
      <c r="Q28" s="358"/>
      <c r="R28" s="358"/>
      <c r="S28" s="483"/>
    </row>
    <row r="29" spans="1:24" ht="15" customHeight="1" x14ac:dyDescent="0.2">
      <c r="A29" s="423">
        <v>29</v>
      </c>
      <c r="B29" s="138"/>
      <c r="C29" s="133"/>
      <c r="D29" s="133"/>
      <c r="E29" s="133"/>
      <c r="F29" s="133"/>
      <c r="G29" s="232"/>
      <c r="H29" s="232"/>
      <c r="I29" s="232"/>
      <c r="J29" s="232"/>
      <c r="K29" s="232"/>
      <c r="L29" s="232"/>
      <c r="M29" s="232"/>
      <c r="N29" s="9"/>
      <c r="P29" s="494"/>
      <c r="Q29" s="484"/>
      <c r="R29" s="484"/>
      <c r="S29" s="485"/>
    </row>
    <row r="30" spans="1:24" ht="30" customHeight="1" x14ac:dyDescent="0.3">
      <c r="A30" s="423">
        <v>30</v>
      </c>
      <c r="B30" s="138"/>
      <c r="C30" s="151" t="s">
        <v>367</v>
      </c>
      <c r="D30" s="139"/>
      <c r="E30" s="133"/>
      <c r="F30" s="133"/>
      <c r="G30" s="232"/>
      <c r="H30" s="232"/>
      <c r="I30" s="232"/>
      <c r="J30" s="232"/>
      <c r="K30" s="232"/>
      <c r="L30" s="145" t="s">
        <v>18</v>
      </c>
      <c r="M30" s="232"/>
      <c r="N30" s="9"/>
    </row>
    <row r="31" spans="1:24" s="227" customFormat="1" x14ac:dyDescent="0.2">
      <c r="A31" s="423">
        <v>31</v>
      </c>
      <c r="B31" s="138"/>
      <c r="C31" s="133"/>
      <c r="D31" s="133"/>
      <c r="E31" s="133"/>
      <c r="F31" s="133"/>
      <c r="G31" s="232"/>
      <c r="H31" s="232"/>
      <c r="I31" s="232"/>
      <c r="J31" s="232"/>
      <c r="K31" s="232"/>
      <c r="L31" s="232"/>
      <c r="M31" s="232"/>
      <c r="N31" s="9"/>
      <c r="O31"/>
      <c r="P31"/>
      <c r="Q31"/>
      <c r="R31"/>
      <c r="S31"/>
      <c r="T31"/>
      <c r="U31"/>
      <c r="V31"/>
      <c r="W31"/>
      <c r="X31"/>
    </row>
    <row r="32" spans="1:24" ht="15" customHeight="1" x14ac:dyDescent="0.2">
      <c r="A32" s="423">
        <v>32</v>
      </c>
      <c r="B32" s="138"/>
      <c r="C32" s="138"/>
      <c r="D32" s="133"/>
      <c r="E32" s="221"/>
      <c r="F32" s="221" t="s">
        <v>221</v>
      </c>
      <c r="G32" s="198"/>
      <c r="H32" s="198"/>
      <c r="I32" s="232"/>
      <c r="J32" s="232"/>
      <c r="K32" s="443">
        <f>'S4.RAB Value (Rolled Forward)'!N10</f>
        <v>0</v>
      </c>
      <c r="L32" s="174"/>
      <c r="M32" s="174"/>
      <c r="N32" s="9"/>
      <c r="O32" s="490" t="s">
        <v>437</v>
      </c>
    </row>
    <row r="33" spans="1:24" s="570" customFormat="1" ht="15" customHeight="1" thickBot="1" x14ac:dyDescent="0.25">
      <c r="A33" s="586">
        <v>33</v>
      </c>
      <c r="B33" s="138"/>
      <c r="C33" s="581"/>
      <c r="D33" s="582" t="s">
        <v>20</v>
      </c>
      <c r="E33" s="221"/>
      <c r="F33" s="581" t="s">
        <v>753</v>
      </c>
      <c r="G33" s="198"/>
      <c r="H33" s="198"/>
      <c r="I33" s="232"/>
      <c r="J33" s="232"/>
      <c r="K33" s="583"/>
      <c r="L33" s="174"/>
      <c r="M33" s="174"/>
      <c r="N33" s="9"/>
      <c r="O33" s="490"/>
    </row>
    <row r="34" spans="1:24" ht="15" customHeight="1" thickBot="1" x14ac:dyDescent="0.25">
      <c r="A34" s="587">
        <v>34</v>
      </c>
      <c r="B34" s="138"/>
      <c r="C34" s="144" t="s">
        <v>256</v>
      </c>
      <c r="D34" s="133"/>
      <c r="E34" s="144"/>
      <c r="F34" s="144"/>
      <c r="G34" s="140"/>
      <c r="H34" s="140"/>
      <c r="I34" s="232"/>
      <c r="J34" s="232"/>
      <c r="K34" s="174"/>
      <c r="L34" s="382">
        <f>K32+K33</f>
        <v>0</v>
      </c>
      <c r="M34" s="174"/>
      <c r="N34" s="9"/>
      <c r="O34" s="490"/>
    </row>
    <row r="35" spans="1:24" ht="15" customHeight="1" x14ac:dyDescent="0.2">
      <c r="A35" s="587">
        <v>35</v>
      </c>
      <c r="B35" s="138"/>
      <c r="C35" s="133"/>
      <c r="D35" s="133"/>
      <c r="E35" s="133"/>
      <c r="F35" s="133"/>
      <c r="G35" s="232"/>
      <c r="H35" s="232"/>
      <c r="I35" s="232"/>
      <c r="J35" s="232"/>
      <c r="K35" s="232"/>
      <c r="L35" s="232"/>
      <c r="M35" s="232"/>
      <c r="N35" s="9"/>
      <c r="P35" s="495" t="s">
        <v>566</v>
      </c>
      <c r="Q35" s="481"/>
      <c r="R35" s="481"/>
      <c r="S35" s="481"/>
      <c r="T35" s="481"/>
      <c r="U35" s="481"/>
      <c r="V35" s="481"/>
      <c r="W35" s="481"/>
      <c r="X35" s="482"/>
    </row>
    <row r="36" spans="1:24" ht="15" customHeight="1" thickBot="1" x14ac:dyDescent="0.25">
      <c r="A36" s="587">
        <v>36</v>
      </c>
      <c r="B36" s="138"/>
      <c r="C36" s="133"/>
      <c r="D36" s="133"/>
      <c r="E36" s="133"/>
      <c r="F36" s="133"/>
      <c r="G36" s="232"/>
      <c r="H36" s="232"/>
      <c r="I36" s="232"/>
      <c r="J36" s="232"/>
      <c r="K36" s="174"/>
      <c r="L36" s="174"/>
      <c r="M36" s="257"/>
      <c r="N36" s="9"/>
      <c r="P36" s="491"/>
      <c r="Q36" s="358"/>
      <c r="R36" s="358"/>
      <c r="S36" s="358"/>
      <c r="T36" s="358"/>
      <c r="U36" s="358"/>
      <c r="V36" s="358"/>
      <c r="W36" s="358"/>
      <c r="X36" s="483"/>
    </row>
    <row r="37" spans="1:24" ht="15" customHeight="1" thickBot="1" x14ac:dyDescent="0.25">
      <c r="A37" s="587">
        <v>37</v>
      </c>
      <c r="B37" s="138"/>
      <c r="C37" s="378"/>
      <c r="D37" s="374"/>
      <c r="E37" s="374"/>
      <c r="F37" s="374" t="s">
        <v>333</v>
      </c>
      <c r="G37" s="232"/>
      <c r="H37" s="232"/>
      <c r="I37" s="232"/>
      <c r="J37" s="232"/>
      <c r="K37" s="382">
        <f>'S3.Regulatory Profit'!T9</f>
        <v>0</v>
      </c>
      <c r="L37" s="257"/>
      <c r="M37" s="257"/>
      <c r="N37" s="9"/>
      <c r="O37" s="490" t="s">
        <v>435</v>
      </c>
      <c r="P37" s="496" t="s">
        <v>14</v>
      </c>
      <c r="Q37" s="497" t="s">
        <v>570</v>
      </c>
      <c r="R37" s="497" t="s">
        <v>571</v>
      </c>
      <c r="S37" s="498" t="s">
        <v>603</v>
      </c>
      <c r="T37" s="498"/>
      <c r="U37" s="498" t="s">
        <v>604</v>
      </c>
      <c r="V37" s="498"/>
      <c r="W37" s="498" t="s">
        <v>605</v>
      </c>
      <c r="X37" s="499"/>
    </row>
    <row r="38" spans="1:24" s="570" customFormat="1" ht="15" customHeight="1" thickBot="1" x14ac:dyDescent="0.25">
      <c r="A38" s="586">
        <v>38</v>
      </c>
      <c r="B38" s="138"/>
      <c r="C38" s="378"/>
      <c r="D38" s="585" t="s">
        <v>20</v>
      </c>
      <c r="E38" s="374"/>
      <c r="F38" s="374" t="s">
        <v>755</v>
      </c>
      <c r="G38" s="232"/>
      <c r="H38" s="232"/>
      <c r="I38" s="232"/>
      <c r="J38" s="232"/>
      <c r="K38" s="583"/>
      <c r="L38" s="257"/>
      <c r="M38" s="257"/>
      <c r="N38" s="9"/>
      <c r="O38" s="490"/>
      <c r="P38" s="578"/>
      <c r="Q38" s="497"/>
      <c r="R38" s="497"/>
      <c r="S38" s="498"/>
      <c r="T38" s="498"/>
      <c r="U38" s="498"/>
      <c r="V38" s="498"/>
      <c r="W38" s="498"/>
      <c r="X38" s="499"/>
    </row>
    <row r="39" spans="1:24" s="570" customFormat="1" ht="15" customHeight="1" thickBot="1" x14ac:dyDescent="0.25">
      <c r="A39" s="586">
        <v>39</v>
      </c>
      <c r="B39" s="138"/>
      <c r="C39" s="378" t="s">
        <v>756</v>
      </c>
      <c r="D39" s="374"/>
      <c r="E39" s="374"/>
      <c r="F39" s="374"/>
      <c r="G39" s="232"/>
      <c r="H39" s="232"/>
      <c r="I39" s="232"/>
      <c r="J39" s="232"/>
      <c r="K39" s="257"/>
      <c r="L39" s="588">
        <f>K37+K38</f>
        <v>0</v>
      </c>
      <c r="M39" s="257"/>
      <c r="N39" s="9"/>
      <c r="O39" s="490"/>
      <c r="P39" s="578"/>
      <c r="Q39" s="497"/>
      <c r="R39" s="497"/>
      <c r="S39" s="498"/>
      <c r="T39" s="498"/>
      <c r="U39" s="498"/>
      <c r="V39" s="498"/>
      <c r="W39" s="498"/>
      <c r="X39" s="499"/>
    </row>
    <row r="40" spans="1:24" ht="15" customHeight="1" x14ac:dyDescent="0.2">
      <c r="A40" s="587">
        <v>40</v>
      </c>
      <c r="B40" s="138"/>
      <c r="C40" s="133"/>
      <c r="D40" s="133"/>
      <c r="E40" s="133"/>
      <c r="F40" s="133"/>
      <c r="G40" s="232"/>
      <c r="H40" s="232"/>
      <c r="I40" s="232"/>
      <c r="J40" s="232"/>
      <c r="K40" s="174"/>
      <c r="L40" s="174"/>
      <c r="M40" s="257"/>
      <c r="N40" s="9"/>
      <c r="P40" s="496"/>
      <c r="Q40" s="497" t="s">
        <v>572</v>
      </c>
      <c r="R40" s="497" t="s">
        <v>573</v>
      </c>
      <c r="S40" s="497" t="s">
        <v>567</v>
      </c>
      <c r="T40" s="497" t="s">
        <v>606</v>
      </c>
      <c r="U40" s="497" t="s">
        <v>567</v>
      </c>
      <c r="V40" s="497" t="s">
        <v>606</v>
      </c>
      <c r="W40" s="497" t="s">
        <v>567</v>
      </c>
      <c r="X40" s="500" t="s">
        <v>606</v>
      </c>
    </row>
    <row r="41" spans="1:24" ht="15" customHeight="1" x14ac:dyDescent="0.2">
      <c r="A41" s="587">
        <v>41</v>
      </c>
      <c r="B41" s="138"/>
      <c r="C41" s="133"/>
      <c r="D41" s="133"/>
      <c r="E41" s="221"/>
      <c r="F41" s="379" t="s">
        <v>559</v>
      </c>
      <c r="G41" s="198"/>
      <c r="H41" s="198"/>
      <c r="I41" s="232"/>
      <c r="J41" s="232"/>
      <c r="K41" s="444">
        <f>'S3.Regulatory Profit'!T15+'S3.Regulatory Profit'!T17</f>
        <v>0</v>
      </c>
      <c r="L41" s="174"/>
      <c r="M41" s="257"/>
      <c r="N41" s="9"/>
      <c r="O41" s="490" t="s">
        <v>435</v>
      </c>
      <c r="P41" s="491"/>
      <c r="Q41" s="501"/>
      <c r="R41" s="501"/>
      <c r="S41" s="501"/>
      <c r="T41" s="501"/>
      <c r="U41" s="501"/>
      <c r="V41" s="501"/>
      <c r="W41" s="501"/>
      <c r="X41" s="502"/>
    </row>
    <row r="42" spans="1:24" ht="15" customHeight="1" x14ac:dyDescent="0.2">
      <c r="A42" s="587">
        <v>42</v>
      </c>
      <c r="B42" s="138"/>
      <c r="C42" s="133"/>
      <c r="D42" s="146" t="s">
        <v>20</v>
      </c>
      <c r="E42" s="221"/>
      <c r="F42" s="221" t="s">
        <v>2</v>
      </c>
      <c r="G42" s="198"/>
      <c r="H42" s="198"/>
      <c r="I42" s="232"/>
      <c r="J42" s="232"/>
      <c r="K42" s="443">
        <f>'S4.RAB Value (Rolled Forward)'!N16</f>
        <v>0</v>
      </c>
      <c r="L42" s="174"/>
      <c r="M42" s="257"/>
      <c r="N42" s="9"/>
      <c r="O42" s="490" t="s">
        <v>437</v>
      </c>
      <c r="P42" s="491" t="s">
        <v>256</v>
      </c>
      <c r="Q42" s="503">
        <v>365</v>
      </c>
      <c r="R42" s="504" t="e">
        <f>$K$3-Q42</f>
        <v>#VALUE!</v>
      </c>
      <c r="S42" s="505">
        <f>-L34</f>
        <v>0</v>
      </c>
      <c r="T42" s="501" t="e">
        <f>S42/(1+T$49)^((365-$Q42)/365)</f>
        <v>#VALUE!</v>
      </c>
      <c r="U42" s="501">
        <f>S42</f>
        <v>0</v>
      </c>
      <c r="V42" s="501" t="e">
        <f>U42/(1+V$49)^((365-$Q42)/365)</f>
        <v>#VALUE!</v>
      </c>
      <c r="W42" s="506">
        <f>S42</f>
        <v>0</v>
      </c>
      <c r="X42" s="502" t="e">
        <f>W42/(1+X$49)^((365-$Q42)/365)</f>
        <v>#VALUE!</v>
      </c>
    </row>
    <row r="43" spans="1:24" ht="15" customHeight="1" x14ac:dyDescent="0.2">
      <c r="A43" s="587">
        <v>43</v>
      </c>
      <c r="B43" s="138"/>
      <c r="C43" s="133"/>
      <c r="D43" s="146" t="s">
        <v>19</v>
      </c>
      <c r="E43" s="221"/>
      <c r="F43" s="221" t="s">
        <v>38</v>
      </c>
      <c r="G43" s="198"/>
      <c r="H43" s="198"/>
      <c r="I43" s="232"/>
      <c r="J43" s="232"/>
      <c r="K43" s="443">
        <f>'S4.RAB Value (Rolled Forward)'!N18</f>
        <v>0</v>
      </c>
      <c r="L43" s="174"/>
      <c r="M43" s="257"/>
      <c r="N43" s="9"/>
      <c r="O43" s="490" t="s">
        <v>437</v>
      </c>
      <c r="P43" s="491" t="s">
        <v>561</v>
      </c>
      <c r="Q43" s="503">
        <v>182</v>
      </c>
      <c r="R43" s="504" t="e">
        <f>$K$3-Q43</f>
        <v>#VALUE!</v>
      </c>
      <c r="S43" s="505">
        <f>-L46</f>
        <v>0</v>
      </c>
      <c r="T43" s="501" t="e">
        <f>S43/(1+T$49)^((365-$Q43)/365)</f>
        <v>#VALUE!</v>
      </c>
      <c r="U43" s="501">
        <f>S43+(M61*M106)</f>
        <v>0</v>
      </c>
      <c r="V43" s="501" t="e">
        <f>U43/(1+V$49)^((365-$Q43)/365)</f>
        <v>#VALUE!</v>
      </c>
      <c r="W43" s="506">
        <f>U43+(M61*M116)</f>
        <v>0</v>
      </c>
      <c r="X43" s="502" t="e">
        <f>W43/(1+X$49)^((365-$Q43)/365)</f>
        <v>#VALUE!</v>
      </c>
    </row>
    <row r="44" spans="1:24" ht="15" customHeight="1" x14ac:dyDescent="0.2">
      <c r="A44" s="587">
        <v>44</v>
      </c>
      <c r="B44" s="138"/>
      <c r="C44" s="133"/>
      <c r="D44" s="146" t="s">
        <v>20</v>
      </c>
      <c r="E44" s="221"/>
      <c r="F44" s="221" t="s">
        <v>29</v>
      </c>
      <c r="G44" s="198"/>
      <c r="H44" s="198"/>
      <c r="I44" s="232"/>
      <c r="J44" s="232"/>
      <c r="K44" s="443">
        <f>'S3.Regulatory Profit'!T29</f>
        <v>0</v>
      </c>
      <c r="L44" s="174"/>
      <c r="M44" s="257"/>
      <c r="N44" s="9"/>
      <c r="O44" s="490" t="s">
        <v>435</v>
      </c>
      <c r="P44" s="491" t="s">
        <v>333</v>
      </c>
      <c r="Q44" s="503">
        <v>148</v>
      </c>
      <c r="R44" s="504" t="e">
        <f>$K$3-Q44</f>
        <v>#VALUE!</v>
      </c>
      <c r="S44" s="505">
        <f>L37</f>
        <v>0</v>
      </c>
      <c r="T44" s="501" t="e">
        <f>S44/(1+T$49)^((365-$Q44)/365)</f>
        <v>#VALUE!</v>
      </c>
      <c r="U44" s="507">
        <f>S44-M106</f>
        <v>0</v>
      </c>
      <c r="V44" s="501" t="e">
        <f>U44/(1+V$49)^((365-$Q44)/365)</f>
        <v>#VALUE!</v>
      </c>
      <c r="W44" s="506">
        <f>U44-M116</f>
        <v>0</v>
      </c>
      <c r="X44" s="502" t="e">
        <f>W44/(1+X$49)^((365-$Q44)/365)</f>
        <v>#VALUE!</v>
      </c>
    </row>
    <row r="45" spans="1:24" ht="15" customHeight="1" thickBot="1" x14ac:dyDescent="0.25">
      <c r="A45" s="587">
        <v>45</v>
      </c>
      <c r="B45" s="138"/>
      <c r="C45" s="374"/>
      <c r="D45" s="380" t="s">
        <v>19</v>
      </c>
      <c r="E45" s="381"/>
      <c r="F45" s="379" t="s">
        <v>560</v>
      </c>
      <c r="G45" s="198"/>
      <c r="H45" s="198"/>
      <c r="I45" s="232"/>
      <c r="J45" s="232"/>
      <c r="K45" s="444">
        <f>'S3.Regulatory Profit'!T10+'S3.Regulatory Profit'!T11</f>
        <v>0</v>
      </c>
      <c r="L45" s="174"/>
      <c r="M45" s="257"/>
      <c r="N45" s="9"/>
      <c r="O45" s="490" t="s">
        <v>435</v>
      </c>
      <c r="P45" s="491" t="s">
        <v>568</v>
      </c>
      <c r="Q45" s="503">
        <v>0</v>
      </c>
      <c r="R45" s="504" t="e">
        <f>$K$3-Q45</f>
        <v>#VALUE!</v>
      </c>
      <c r="S45" s="505">
        <f>-L48</f>
        <v>0</v>
      </c>
      <c r="T45" s="501" t="e">
        <f>S45/(1+T$49)^((365-$Q45)/365)</f>
        <v>#VALUE!</v>
      </c>
      <c r="U45" s="501">
        <f>S45</f>
        <v>0</v>
      </c>
      <c r="V45" s="501" t="e">
        <f>U45/(1+V$49)^((365-$Q45)/365)</f>
        <v>#VALUE!</v>
      </c>
      <c r="W45" s="506">
        <f>S45</f>
        <v>0</v>
      </c>
      <c r="X45" s="502" t="e">
        <f>W45/(1+X$49)^((365-$Q45)/365)</f>
        <v>#VALUE!</v>
      </c>
    </row>
    <row r="46" spans="1:24" ht="15" customHeight="1" thickBot="1" x14ac:dyDescent="0.25">
      <c r="A46" s="587">
        <v>46</v>
      </c>
      <c r="B46" s="138"/>
      <c r="C46" s="378" t="s">
        <v>561</v>
      </c>
      <c r="D46" s="374"/>
      <c r="E46" s="377"/>
      <c r="F46" s="377"/>
      <c r="G46" s="232"/>
      <c r="H46" s="232"/>
      <c r="I46" s="232"/>
      <c r="J46" s="232"/>
      <c r="K46" s="174"/>
      <c r="L46" s="382">
        <f>K41+K42-K43+K44-K45</f>
        <v>0</v>
      </c>
      <c r="M46" s="257"/>
      <c r="N46" s="9"/>
      <c r="P46" s="491" t="s">
        <v>257</v>
      </c>
      <c r="Q46" s="503">
        <v>0</v>
      </c>
      <c r="R46" s="504" t="e">
        <f>$K$3-Q46</f>
        <v>#VALUE!</v>
      </c>
      <c r="S46" s="505">
        <f>L54</f>
        <v>0</v>
      </c>
      <c r="T46" s="501" t="e">
        <f>S46/(1+T$49)^((365-$Q46)/365)</f>
        <v>#VALUE!</v>
      </c>
      <c r="U46" s="501">
        <f>S46</f>
        <v>0</v>
      </c>
      <c r="V46" s="501" t="e">
        <f>U46/(1+V$49)^((365-$Q46)/365)</f>
        <v>#VALUE!</v>
      </c>
      <c r="W46" s="506">
        <f>S46</f>
        <v>0</v>
      </c>
      <c r="X46" s="502" t="e">
        <f>W46/(1+X$49)^((365-$Q46)/365)</f>
        <v>#VALUE!</v>
      </c>
    </row>
    <row r="47" spans="1:24" ht="15" customHeight="1" thickBot="1" x14ac:dyDescent="0.25">
      <c r="A47" s="587">
        <v>47</v>
      </c>
      <c r="B47" s="138"/>
      <c r="C47" s="133"/>
      <c r="D47" s="133"/>
      <c r="E47" s="133"/>
      <c r="F47" s="133"/>
      <c r="G47" s="232"/>
      <c r="H47" s="232"/>
      <c r="I47" s="232"/>
      <c r="J47" s="232"/>
      <c r="K47" s="174"/>
      <c r="L47" s="174"/>
      <c r="M47" s="257"/>
      <c r="N47" s="9"/>
      <c r="P47" s="486"/>
      <c r="Q47" s="358"/>
      <c r="R47" s="358"/>
      <c r="S47" s="358"/>
      <c r="T47" s="358"/>
      <c r="U47" s="358"/>
      <c r="V47" s="358"/>
      <c r="W47" s="358"/>
      <c r="X47" s="483"/>
    </row>
    <row r="48" spans="1:24" ht="15" customHeight="1" thickBot="1" x14ac:dyDescent="0.25">
      <c r="A48" s="587">
        <v>48</v>
      </c>
      <c r="B48" s="138"/>
      <c r="C48" s="272" t="s">
        <v>251</v>
      </c>
      <c r="D48" s="273"/>
      <c r="E48" s="273"/>
      <c r="F48" s="273"/>
      <c r="G48" s="232"/>
      <c r="H48" s="232"/>
      <c r="I48" s="232"/>
      <c r="J48" s="232"/>
      <c r="K48" s="174"/>
      <c r="L48" s="382">
        <f>'S3.Regulatory Profit'!T27</f>
        <v>0</v>
      </c>
      <c r="M48" s="257"/>
      <c r="N48" s="9"/>
      <c r="O48" s="490" t="s">
        <v>435</v>
      </c>
      <c r="P48" s="486"/>
      <c r="Q48" s="358"/>
      <c r="R48" s="358"/>
      <c r="S48" s="501" t="s">
        <v>607</v>
      </c>
      <c r="T48" s="508">
        <f>0.1*SIGN(SUM(S42:S46))</f>
        <v>0</v>
      </c>
      <c r="U48" s="501"/>
      <c r="V48" s="508">
        <f>0.1*SIGN(SUM(U42:U46))</f>
        <v>0</v>
      </c>
      <c r="W48" s="501"/>
      <c r="X48" s="509">
        <f>0.1*SIGN(SUM(W42:W46))</f>
        <v>0</v>
      </c>
    </row>
    <row r="49" spans="1:24" ht="15" customHeight="1" x14ac:dyDescent="0.2">
      <c r="A49" s="587">
        <v>49</v>
      </c>
      <c r="B49" s="138"/>
      <c r="C49" s="133"/>
      <c r="D49" s="133"/>
      <c r="E49" s="133"/>
      <c r="F49" s="133"/>
      <c r="G49" s="232"/>
      <c r="H49" s="232"/>
      <c r="I49" s="232"/>
      <c r="J49" s="232"/>
      <c r="K49" s="174"/>
      <c r="L49" s="174"/>
      <c r="M49" s="257"/>
      <c r="N49" s="9"/>
      <c r="P49" s="486"/>
      <c r="Q49" s="358"/>
      <c r="R49" s="358"/>
      <c r="S49" s="501" t="s">
        <v>608</v>
      </c>
      <c r="T49" s="501" t="e">
        <f>XIRR(S42:S46,$R42:$R46,T48)</f>
        <v>#VALUE!</v>
      </c>
      <c r="U49" s="501"/>
      <c r="V49" s="501" t="e">
        <f>XIRR(U42:U46,$R42:$R46,V48)</f>
        <v>#VALUE!</v>
      </c>
      <c r="W49" s="501"/>
      <c r="X49" s="502" t="e">
        <f>XIRR(W42:W46,$R42:$R46,X48)</f>
        <v>#VALUE!</v>
      </c>
    </row>
    <row r="50" spans="1:24" ht="15" customHeight="1" x14ac:dyDescent="0.2">
      <c r="A50" s="587">
        <v>50</v>
      </c>
      <c r="B50" s="138"/>
      <c r="C50" s="133"/>
      <c r="D50" s="133"/>
      <c r="E50" s="221"/>
      <c r="F50" s="221" t="s">
        <v>223</v>
      </c>
      <c r="G50" s="198"/>
      <c r="H50" s="198"/>
      <c r="I50" s="232"/>
      <c r="J50" s="232"/>
      <c r="K50" s="443">
        <f>'S4.RAB Value (Rolled Forward)'!N24</f>
        <v>0</v>
      </c>
      <c r="L50" s="174"/>
      <c r="M50" s="257"/>
      <c r="N50" s="9"/>
      <c r="O50" s="490" t="s">
        <v>437</v>
      </c>
      <c r="P50" s="486"/>
      <c r="Q50" s="358"/>
      <c r="R50" s="358"/>
      <c r="S50" s="501" t="s">
        <v>609</v>
      </c>
      <c r="T50" s="501" t="e">
        <f>SUM(T42:T46)</f>
        <v>#VALUE!</v>
      </c>
      <c r="U50" s="501"/>
      <c r="V50" s="501" t="e">
        <f>SUM(V42:V46)</f>
        <v>#VALUE!</v>
      </c>
      <c r="W50" s="501"/>
      <c r="X50" s="502" t="e">
        <f>SUM(X42:X46)</f>
        <v>#VALUE!</v>
      </c>
    </row>
    <row r="51" spans="1:24" ht="15" customHeight="1" x14ac:dyDescent="0.2">
      <c r="A51" s="587">
        <v>51</v>
      </c>
      <c r="B51" s="138"/>
      <c r="C51" s="133"/>
      <c r="D51" s="147" t="s">
        <v>19</v>
      </c>
      <c r="E51" s="221"/>
      <c r="F51" s="221" t="s">
        <v>230</v>
      </c>
      <c r="G51" s="198"/>
      <c r="H51" s="198"/>
      <c r="I51" s="232"/>
      <c r="J51" s="232"/>
      <c r="K51" s="443">
        <f>'S4.RAB Value (Rolled Forward)'!N22</f>
        <v>0</v>
      </c>
      <c r="L51" s="174"/>
      <c r="M51" s="257"/>
      <c r="N51" s="9"/>
      <c r="O51" s="490" t="s">
        <v>437</v>
      </c>
      <c r="P51" s="486"/>
      <c r="Q51" s="358"/>
      <c r="R51" s="358"/>
      <c r="S51" s="501" t="s">
        <v>480</v>
      </c>
      <c r="T51" s="501" t="e">
        <f>IF(ABS(T50)&lt;0.01,T49,"ERROR")</f>
        <v>#VALUE!</v>
      </c>
      <c r="U51" s="501"/>
      <c r="V51" s="501" t="e">
        <f>IF(ABS(V50)&lt;0.01,V49,"ERROR")</f>
        <v>#VALUE!</v>
      </c>
      <c r="W51" s="501"/>
      <c r="X51" s="502" t="e">
        <f>IF(ABS(X50)&lt;0.01,X49,"ERROR")</f>
        <v>#VALUE!</v>
      </c>
    </row>
    <row r="52" spans="1:24" ht="15" customHeight="1" x14ac:dyDescent="0.2">
      <c r="A52" s="587">
        <v>52</v>
      </c>
      <c r="B52" s="138"/>
      <c r="C52" s="133"/>
      <c r="D52" s="147" t="s">
        <v>19</v>
      </c>
      <c r="E52" s="221"/>
      <c r="F52" s="221" t="s">
        <v>7</v>
      </c>
      <c r="G52" s="198"/>
      <c r="H52" s="198"/>
      <c r="I52" s="232"/>
      <c r="J52" s="232"/>
      <c r="K52" s="443">
        <f>'S4.RAB Value (Rolled Forward)'!N20</f>
        <v>0</v>
      </c>
      <c r="L52" s="174"/>
      <c r="M52" s="257"/>
      <c r="N52" s="9"/>
      <c r="O52" s="490" t="s">
        <v>437</v>
      </c>
      <c r="P52" s="487"/>
      <c r="Q52" s="484"/>
      <c r="R52" s="484"/>
      <c r="S52" s="484"/>
      <c r="T52" s="484"/>
      <c r="U52" s="484"/>
      <c r="V52" s="484"/>
      <c r="W52" s="484"/>
      <c r="X52" s="485"/>
    </row>
    <row r="53" spans="1:24" s="570" customFormat="1" ht="15" customHeight="1" thickBot="1" x14ac:dyDescent="0.25">
      <c r="A53" s="586">
        <v>53</v>
      </c>
      <c r="B53" s="138"/>
      <c r="C53" s="374"/>
      <c r="D53" s="585" t="s">
        <v>20</v>
      </c>
      <c r="E53" s="585"/>
      <c r="F53" s="374" t="s">
        <v>754</v>
      </c>
      <c r="G53" s="374"/>
      <c r="H53" s="198"/>
      <c r="I53" s="232"/>
      <c r="J53" s="232"/>
      <c r="K53" s="583"/>
      <c r="L53" s="174"/>
      <c r="M53" s="257"/>
      <c r="N53" s="9"/>
      <c r="O53" s="490"/>
      <c r="P53" s="577"/>
      <c r="Q53" s="358"/>
      <c r="R53" s="358"/>
      <c r="S53" s="358"/>
      <c r="T53" s="358"/>
      <c r="U53" s="358"/>
      <c r="V53" s="358"/>
      <c r="W53" s="358"/>
      <c r="X53" s="358"/>
    </row>
    <row r="54" spans="1:24" ht="15" customHeight="1" thickBot="1" x14ac:dyDescent="0.25">
      <c r="A54" s="587">
        <v>54</v>
      </c>
      <c r="B54" s="138"/>
      <c r="C54" s="133"/>
      <c r="D54" s="147"/>
      <c r="E54" s="144" t="s">
        <v>257</v>
      </c>
      <c r="F54" s="144"/>
      <c r="G54" s="232"/>
      <c r="H54" s="232"/>
      <c r="I54" s="232"/>
      <c r="J54" s="232"/>
      <c r="K54" s="174"/>
      <c r="L54" s="382">
        <f>K50-K51-K52+K53</f>
        <v>0</v>
      </c>
      <c r="M54" s="257"/>
      <c r="N54" s="9"/>
      <c r="P54" s="510" t="s">
        <v>569</v>
      </c>
      <c r="Q54" s="481"/>
      <c r="R54" s="481"/>
      <c r="S54" s="481"/>
      <c r="T54" s="482"/>
    </row>
    <row r="55" spans="1:24" ht="15" customHeight="1" x14ac:dyDescent="0.2">
      <c r="A55" s="587">
        <v>55</v>
      </c>
      <c r="B55" s="138"/>
      <c r="C55" s="133"/>
      <c r="D55" s="133"/>
      <c r="E55" s="133"/>
      <c r="F55" s="133"/>
      <c r="G55" s="232"/>
      <c r="H55" s="232"/>
      <c r="I55" s="232"/>
      <c r="J55" s="232"/>
      <c r="K55" s="232"/>
      <c r="L55" s="232"/>
      <c r="M55" s="232"/>
      <c r="N55" s="9"/>
      <c r="P55" s="511"/>
      <c r="Q55" s="358"/>
      <c r="R55" s="358"/>
      <c r="S55" s="358"/>
      <c r="T55" s="483"/>
    </row>
    <row r="56" spans="1:24" ht="15" customHeight="1" thickBot="1" x14ac:dyDescent="0.25">
      <c r="A56" s="587">
        <v>56</v>
      </c>
      <c r="B56" s="138"/>
      <c r="C56" s="133"/>
      <c r="D56" s="133"/>
      <c r="E56" s="133"/>
      <c r="F56" s="133"/>
      <c r="G56" s="232"/>
      <c r="H56" s="232"/>
      <c r="I56" s="232"/>
      <c r="J56" s="232"/>
      <c r="K56" s="232"/>
      <c r="L56" s="232"/>
      <c r="M56" s="258"/>
      <c r="N56" s="9"/>
      <c r="P56" s="512" t="s">
        <v>14</v>
      </c>
      <c r="Q56" s="497" t="s">
        <v>570</v>
      </c>
      <c r="R56" s="497" t="s">
        <v>571</v>
      </c>
      <c r="S56" s="498" t="s">
        <v>603</v>
      </c>
      <c r="T56" s="499"/>
    </row>
    <row r="57" spans="1:24" ht="15" customHeight="1" thickBot="1" x14ac:dyDescent="0.25">
      <c r="A57" s="587">
        <v>57</v>
      </c>
      <c r="B57" s="138"/>
      <c r="C57" s="133"/>
      <c r="D57" s="384" t="s">
        <v>535</v>
      </c>
      <c r="E57" s="374"/>
      <c r="F57" s="374"/>
      <c r="G57" s="271"/>
      <c r="H57" s="232"/>
      <c r="I57" s="232"/>
      <c r="J57" s="232"/>
      <c r="K57" s="232"/>
      <c r="L57" s="232"/>
      <c r="M57" s="383">
        <f>IF(K32=0,0,T51)</f>
        <v>0</v>
      </c>
      <c r="N57" s="9"/>
      <c r="O57" s="490" t="s">
        <v>446</v>
      </c>
      <c r="P57" s="512"/>
      <c r="Q57" s="497" t="s">
        <v>572</v>
      </c>
      <c r="R57" s="497" t="s">
        <v>573</v>
      </c>
      <c r="S57" s="497" t="s">
        <v>567</v>
      </c>
      <c r="T57" s="500" t="s">
        <v>606</v>
      </c>
    </row>
    <row r="58" spans="1:24" ht="15" customHeight="1" x14ac:dyDescent="0.2">
      <c r="A58" s="587">
        <v>58</v>
      </c>
      <c r="B58" s="138"/>
      <c r="C58" s="133"/>
      <c r="D58" s="133"/>
      <c r="E58" s="133"/>
      <c r="F58" s="133"/>
      <c r="G58" s="232"/>
      <c r="H58" s="232"/>
      <c r="I58" s="232"/>
      <c r="J58" s="232"/>
      <c r="K58" s="232"/>
      <c r="L58" s="232"/>
      <c r="M58" s="232"/>
      <c r="N58" s="9"/>
      <c r="P58" s="486"/>
      <c r="Q58" s="358"/>
      <c r="R58" s="358"/>
      <c r="S58" s="358"/>
      <c r="T58" s="483"/>
    </row>
    <row r="59" spans="1:24" ht="15" customHeight="1" x14ac:dyDescent="0.2">
      <c r="A59" s="587">
        <v>59</v>
      </c>
      <c r="B59" s="138"/>
      <c r="C59" s="133"/>
      <c r="D59" s="133"/>
      <c r="E59" s="221"/>
      <c r="F59" s="221" t="s">
        <v>258</v>
      </c>
      <c r="G59" s="198"/>
      <c r="H59" s="198"/>
      <c r="I59" s="232"/>
      <c r="J59" s="232"/>
      <c r="K59" s="232"/>
      <c r="L59" s="232"/>
      <c r="M59" s="589">
        <v>0.42</v>
      </c>
      <c r="N59" s="9"/>
      <c r="O59" s="490" t="s">
        <v>465</v>
      </c>
      <c r="P59" s="491" t="s">
        <v>574</v>
      </c>
      <c r="Q59" s="513">
        <v>365</v>
      </c>
      <c r="R59" s="504" t="e">
        <f t="shared" ref="R59:R66" si="0">$K$3-Q59</f>
        <v>#VALUE!</v>
      </c>
      <c r="S59" s="505" t="e">
        <f>-M67</f>
        <v>#VALUE!</v>
      </c>
      <c r="T59" s="514" t="e">
        <f t="shared" ref="T59:T86" si="1">S59/(1+T$89)^((365-$Q59)/365)</f>
        <v>#VALUE!</v>
      </c>
    </row>
    <row r="60" spans="1:24" ht="15" customHeight="1" x14ac:dyDescent="0.2">
      <c r="A60" s="587">
        <v>60</v>
      </c>
      <c r="B60" s="138"/>
      <c r="C60" s="133"/>
      <c r="D60" s="133"/>
      <c r="E60" s="221"/>
      <c r="F60" s="221" t="s">
        <v>52</v>
      </c>
      <c r="G60" s="198"/>
      <c r="H60" s="198"/>
      <c r="I60" s="232"/>
      <c r="J60" s="232"/>
      <c r="K60" s="232"/>
      <c r="L60" s="232"/>
      <c r="M60" s="442"/>
      <c r="N60" s="9"/>
      <c r="O60" s="490" t="s">
        <v>465</v>
      </c>
      <c r="P60" s="491" t="s">
        <v>575</v>
      </c>
      <c r="Q60" s="513">
        <v>350</v>
      </c>
      <c r="R60" s="504" t="e">
        <f t="shared" si="0"/>
        <v>#VALUE!</v>
      </c>
      <c r="S60" s="505">
        <f t="shared" ref="S60:S71" si="2">-M71</f>
        <v>0</v>
      </c>
      <c r="T60" s="514">
        <f t="shared" si="1"/>
        <v>0</v>
      </c>
    </row>
    <row r="61" spans="1:24" ht="15" customHeight="1" x14ac:dyDescent="0.2">
      <c r="A61" s="587">
        <v>61</v>
      </c>
      <c r="B61" s="138"/>
      <c r="C61" s="133"/>
      <c r="D61" s="133"/>
      <c r="E61" s="221"/>
      <c r="F61" s="221" t="s">
        <v>210</v>
      </c>
      <c r="G61" s="198"/>
      <c r="H61" s="198"/>
      <c r="I61" s="232"/>
      <c r="J61" s="232"/>
      <c r="K61" s="232"/>
      <c r="L61" s="232"/>
      <c r="M61" s="445">
        <f>'S5a.Regulatory Tax Allowance'!I34</f>
        <v>0</v>
      </c>
      <c r="N61" s="9"/>
      <c r="O61" s="490" t="s">
        <v>667</v>
      </c>
      <c r="P61" s="491" t="s">
        <v>576</v>
      </c>
      <c r="Q61" s="513">
        <v>320</v>
      </c>
      <c r="R61" s="504" t="e">
        <f t="shared" si="0"/>
        <v>#VALUE!</v>
      </c>
      <c r="S61" s="505">
        <f t="shared" si="2"/>
        <v>0</v>
      </c>
      <c r="T61" s="514">
        <f t="shared" si="1"/>
        <v>0</v>
      </c>
    </row>
    <row r="62" spans="1:24" ht="15" customHeight="1" thickBot="1" x14ac:dyDescent="0.25">
      <c r="A62" s="587">
        <v>62</v>
      </c>
      <c r="B62" s="138"/>
      <c r="C62" s="133"/>
      <c r="D62" s="133"/>
      <c r="E62" s="133"/>
      <c r="F62" s="133"/>
      <c r="G62" s="232"/>
      <c r="H62" s="232"/>
      <c r="I62" s="232"/>
      <c r="J62" s="232"/>
      <c r="K62" s="232"/>
      <c r="L62" s="232"/>
      <c r="M62" s="232"/>
      <c r="N62" s="9"/>
      <c r="P62" s="491" t="s">
        <v>577</v>
      </c>
      <c r="Q62" s="513">
        <v>289</v>
      </c>
      <c r="R62" s="504" t="e">
        <f t="shared" si="0"/>
        <v>#VALUE!</v>
      </c>
      <c r="S62" s="505">
        <f t="shared" si="2"/>
        <v>0</v>
      </c>
      <c r="T62" s="514">
        <f t="shared" si="1"/>
        <v>0</v>
      </c>
    </row>
    <row r="63" spans="1:24" ht="15" customHeight="1" thickBot="1" x14ac:dyDescent="0.25">
      <c r="A63" s="587">
        <v>63</v>
      </c>
      <c r="B63" s="138"/>
      <c r="C63" s="133"/>
      <c r="D63" s="384" t="s">
        <v>534</v>
      </c>
      <c r="E63" s="374"/>
      <c r="F63" s="374"/>
      <c r="G63" s="271"/>
      <c r="H63" s="232"/>
      <c r="I63" s="232"/>
      <c r="J63" s="232"/>
      <c r="K63" s="232"/>
      <c r="L63" s="232"/>
      <c r="M63" s="383">
        <f>M57-$M$59*$M$60*$M$61</f>
        <v>0</v>
      </c>
      <c r="N63" s="9"/>
      <c r="O63" s="490" t="s">
        <v>438</v>
      </c>
      <c r="P63" s="491" t="s">
        <v>578</v>
      </c>
      <c r="Q63" s="513">
        <v>259</v>
      </c>
      <c r="R63" s="504" t="e">
        <f t="shared" si="0"/>
        <v>#VALUE!</v>
      </c>
      <c r="S63" s="505">
        <f t="shared" si="2"/>
        <v>0</v>
      </c>
      <c r="T63" s="514">
        <f t="shared" si="1"/>
        <v>0</v>
      </c>
    </row>
    <row r="64" spans="1:24" ht="18" customHeight="1" x14ac:dyDescent="0.2">
      <c r="A64" s="587">
        <v>64</v>
      </c>
      <c r="B64" s="138"/>
      <c r="C64" s="133"/>
      <c r="D64" s="144"/>
      <c r="E64" s="133"/>
      <c r="F64" s="133"/>
      <c r="G64" s="232"/>
      <c r="H64" s="375"/>
      <c r="I64" s="232"/>
      <c r="J64" s="232"/>
      <c r="K64" s="232"/>
      <c r="L64" s="148"/>
      <c r="M64" s="232"/>
      <c r="N64" s="9"/>
      <c r="P64" s="491" t="s">
        <v>579</v>
      </c>
      <c r="Q64" s="513">
        <v>228</v>
      </c>
      <c r="R64" s="504" t="e">
        <f t="shared" si="0"/>
        <v>#VALUE!</v>
      </c>
      <c r="S64" s="505">
        <f t="shared" si="2"/>
        <v>0</v>
      </c>
      <c r="T64" s="514">
        <f t="shared" si="1"/>
        <v>0</v>
      </c>
    </row>
    <row r="65" spans="1:20" ht="18" customHeight="1" x14ac:dyDescent="0.3">
      <c r="A65" s="587">
        <v>65</v>
      </c>
      <c r="B65" s="138"/>
      <c r="C65" s="151" t="s">
        <v>368</v>
      </c>
      <c r="D65" s="139"/>
      <c r="E65" s="133"/>
      <c r="F65" s="133"/>
      <c r="G65" s="232"/>
      <c r="H65" s="232"/>
      <c r="I65" s="232"/>
      <c r="J65" s="232"/>
      <c r="K65" s="232"/>
      <c r="L65" s="232"/>
      <c r="M65" s="232"/>
      <c r="N65" s="9"/>
      <c r="P65" s="491" t="s">
        <v>580</v>
      </c>
      <c r="Q65" s="513">
        <v>197</v>
      </c>
      <c r="R65" s="504" t="e">
        <f t="shared" si="0"/>
        <v>#VALUE!</v>
      </c>
      <c r="S65" s="505">
        <f t="shared" si="2"/>
        <v>0</v>
      </c>
      <c r="T65" s="514">
        <f t="shared" si="1"/>
        <v>0</v>
      </c>
    </row>
    <row r="66" spans="1:20" ht="18" customHeight="1" thickBot="1" x14ac:dyDescent="0.25">
      <c r="A66" s="587">
        <v>66</v>
      </c>
      <c r="B66" s="138"/>
      <c r="C66" s="133"/>
      <c r="D66" s="133"/>
      <c r="E66" s="144"/>
      <c r="F66" s="144"/>
      <c r="G66" s="144"/>
      <c r="H66" s="144"/>
      <c r="I66" s="144"/>
      <c r="J66" s="144"/>
      <c r="K66" s="144"/>
      <c r="L66" s="144"/>
      <c r="M66" s="232"/>
      <c r="N66" s="9"/>
      <c r="P66" s="491" t="s">
        <v>581</v>
      </c>
      <c r="Q66" s="513">
        <v>167</v>
      </c>
      <c r="R66" s="504" t="e">
        <f t="shared" si="0"/>
        <v>#VALUE!</v>
      </c>
      <c r="S66" s="505">
        <f t="shared" si="2"/>
        <v>0</v>
      </c>
      <c r="T66" s="514">
        <f t="shared" si="1"/>
        <v>0</v>
      </c>
    </row>
    <row r="67" spans="1:20" ht="15" customHeight="1" thickBot="1" x14ac:dyDescent="0.25">
      <c r="A67" s="587">
        <v>67</v>
      </c>
      <c r="B67" s="138"/>
      <c r="C67" s="133"/>
      <c r="D67" s="133"/>
      <c r="E67" s="377" t="s">
        <v>256</v>
      </c>
      <c r="F67" s="377"/>
      <c r="G67" s="343"/>
      <c r="H67" s="343"/>
      <c r="I67" s="343"/>
      <c r="J67" s="343"/>
      <c r="K67" s="343"/>
      <c r="L67" s="343"/>
      <c r="M67" s="382" t="str">
        <f>IF(M83=0,"N/A",L34)</f>
        <v>N/A</v>
      </c>
      <c r="N67" s="9"/>
      <c r="O67" s="490" t="s">
        <v>764</v>
      </c>
      <c r="P67" s="491" t="s">
        <v>582</v>
      </c>
      <c r="Q67" s="513">
        <v>136</v>
      </c>
      <c r="R67" s="504" t="e">
        <f>$K$3-Q67</f>
        <v>#VALUE!</v>
      </c>
      <c r="S67" s="505">
        <f t="shared" si="2"/>
        <v>0</v>
      </c>
      <c r="T67" s="514">
        <f t="shared" si="1"/>
        <v>0</v>
      </c>
    </row>
    <row r="68" spans="1:20" x14ac:dyDescent="0.2">
      <c r="A68" s="587">
        <v>68</v>
      </c>
      <c r="B68" s="138"/>
      <c r="C68" s="133"/>
      <c r="D68" s="133"/>
      <c r="E68" s="133"/>
      <c r="F68" s="133"/>
      <c r="G68" s="133"/>
      <c r="H68" s="133"/>
      <c r="I68" s="133"/>
      <c r="J68" s="133"/>
      <c r="K68" s="133"/>
      <c r="L68" s="133"/>
      <c r="M68" s="133"/>
      <c r="N68" s="9"/>
      <c r="P68" s="491" t="s">
        <v>583</v>
      </c>
      <c r="Q68" s="513">
        <v>106</v>
      </c>
      <c r="R68" s="504" t="e">
        <f>$K$3-Q68</f>
        <v>#VALUE!</v>
      </c>
      <c r="S68" s="505">
        <f t="shared" si="2"/>
        <v>0</v>
      </c>
      <c r="T68" s="514">
        <f t="shared" si="1"/>
        <v>0</v>
      </c>
    </row>
    <row r="69" spans="1:20" ht="15" customHeight="1" x14ac:dyDescent="0.2">
      <c r="A69" s="587">
        <v>69</v>
      </c>
      <c r="B69" s="138"/>
      <c r="C69" s="133"/>
      <c r="D69" s="133"/>
      <c r="E69" s="144"/>
      <c r="F69" s="270"/>
      <c r="G69" s="654" t="s">
        <v>18</v>
      </c>
      <c r="H69" s="654"/>
      <c r="I69" s="654"/>
      <c r="J69" s="654"/>
      <c r="K69" s="654"/>
      <c r="L69" s="654"/>
      <c r="M69" s="654"/>
      <c r="N69" s="9"/>
      <c r="P69" s="491" t="s">
        <v>584</v>
      </c>
      <c r="Q69" s="513">
        <v>75</v>
      </c>
      <c r="R69" s="504" t="e">
        <f>$K$3-Q69</f>
        <v>#VALUE!</v>
      </c>
      <c r="S69" s="505">
        <f t="shared" si="2"/>
        <v>0</v>
      </c>
      <c r="T69" s="514">
        <f t="shared" si="1"/>
        <v>0</v>
      </c>
    </row>
    <row r="70" spans="1:20" ht="25.5" x14ac:dyDescent="0.2">
      <c r="A70" s="587">
        <v>70</v>
      </c>
      <c r="B70" s="138"/>
      <c r="C70" s="133"/>
      <c r="D70" s="133"/>
      <c r="E70" s="144"/>
      <c r="F70" s="133"/>
      <c r="G70" s="385" t="s">
        <v>333</v>
      </c>
      <c r="H70" s="232"/>
      <c r="I70" s="385" t="s">
        <v>559</v>
      </c>
      <c r="J70" s="385" t="s">
        <v>2</v>
      </c>
      <c r="K70" s="263" t="s">
        <v>38</v>
      </c>
      <c r="L70" s="385" t="s">
        <v>560</v>
      </c>
      <c r="M70" s="385" t="s">
        <v>562</v>
      </c>
      <c r="N70" s="9"/>
      <c r="P70" s="491" t="s">
        <v>585</v>
      </c>
      <c r="Q70" s="513">
        <v>44</v>
      </c>
      <c r="R70" s="504" t="e">
        <f>$K$3-Q70</f>
        <v>#VALUE!</v>
      </c>
      <c r="S70" s="505">
        <f t="shared" si="2"/>
        <v>0</v>
      </c>
      <c r="T70" s="514">
        <f t="shared" si="1"/>
        <v>0</v>
      </c>
    </row>
    <row r="71" spans="1:20" ht="15" customHeight="1" x14ac:dyDescent="0.2">
      <c r="A71" s="587">
        <v>71</v>
      </c>
      <c r="B71" s="138"/>
      <c r="C71" s="133"/>
      <c r="D71" s="133"/>
      <c r="E71" s="133"/>
      <c r="F71" s="133" t="s">
        <v>421</v>
      </c>
      <c r="G71" s="446"/>
      <c r="H71" s="232"/>
      <c r="I71" s="446"/>
      <c r="J71" s="446"/>
      <c r="K71" s="446"/>
      <c r="L71" s="446"/>
      <c r="M71" s="409">
        <f>I71+J71-K71-L71</f>
        <v>0</v>
      </c>
      <c r="N71" s="9"/>
      <c r="P71" s="491" t="s">
        <v>586</v>
      </c>
      <c r="Q71" s="513">
        <v>16</v>
      </c>
      <c r="R71" s="504" t="e">
        <f>$K$3-Q71</f>
        <v>#VALUE!</v>
      </c>
      <c r="S71" s="505">
        <f t="shared" si="2"/>
        <v>0</v>
      </c>
      <c r="T71" s="514">
        <f t="shared" si="1"/>
        <v>0</v>
      </c>
    </row>
    <row r="72" spans="1:20" ht="15" customHeight="1" x14ac:dyDescent="0.2">
      <c r="A72" s="587">
        <v>72</v>
      </c>
      <c r="B72" s="138"/>
      <c r="C72" s="133"/>
      <c r="D72" s="133"/>
      <c r="E72" s="133"/>
      <c r="F72" s="133" t="s">
        <v>422</v>
      </c>
      <c r="G72" s="446"/>
      <c r="H72" s="232"/>
      <c r="I72" s="446"/>
      <c r="J72" s="446"/>
      <c r="K72" s="446"/>
      <c r="L72" s="446"/>
      <c r="M72" s="409">
        <f t="shared" ref="M72:M83" si="3">I72+J72-K72-L72</f>
        <v>0</v>
      </c>
      <c r="N72" s="9"/>
      <c r="P72" s="491" t="s">
        <v>587</v>
      </c>
      <c r="Q72" s="513">
        <v>315</v>
      </c>
      <c r="R72" s="504" t="e">
        <f t="shared" ref="R72:R86" si="4">$K$3-Q72</f>
        <v>#VALUE!</v>
      </c>
      <c r="S72" s="505">
        <f t="shared" ref="S72:S83" si="5">G71</f>
        <v>0</v>
      </c>
      <c r="T72" s="515">
        <f t="shared" si="1"/>
        <v>0</v>
      </c>
    </row>
    <row r="73" spans="1:20" ht="15" customHeight="1" x14ac:dyDescent="0.2">
      <c r="A73" s="587">
        <v>73</v>
      </c>
      <c r="B73" s="138"/>
      <c r="C73" s="133"/>
      <c r="D73" s="133"/>
      <c r="E73" s="133"/>
      <c r="F73" s="133" t="s">
        <v>423</v>
      </c>
      <c r="G73" s="446"/>
      <c r="H73" s="232"/>
      <c r="I73" s="446"/>
      <c r="J73" s="446"/>
      <c r="K73" s="446"/>
      <c r="L73" s="446"/>
      <c r="M73" s="409">
        <f t="shared" si="3"/>
        <v>0</v>
      </c>
      <c r="N73" s="9"/>
      <c r="P73" s="491" t="s">
        <v>588</v>
      </c>
      <c r="Q73" s="513">
        <v>284</v>
      </c>
      <c r="R73" s="504" t="e">
        <f t="shared" si="4"/>
        <v>#VALUE!</v>
      </c>
      <c r="S73" s="505">
        <f t="shared" si="5"/>
        <v>0</v>
      </c>
      <c r="T73" s="514">
        <f t="shared" si="1"/>
        <v>0</v>
      </c>
    </row>
    <row r="74" spans="1:20" ht="15" customHeight="1" x14ac:dyDescent="0.2">
      <c r="A74" s="587">
        <v>74</v>
      </c>
      <c r="B74" s="138"/>
      <c r="C74" s="133"/>
      <c r="D74" s="133"/>
      <c r="E74" s="133"/>
      <c r="F74" s="133" t="s">
        <v>424</v>
      </c>
      <c r="G74" s="446"/>
      <c r="H74" s="232"/>
      <c r="I74" s="446"/>
      <c r="J74" s="446"/>
      <c r="K74" s="446"/>
      <c r="L74" s="446"/>
      <c r="M74" s="409">
        <f t="shared" si="3"/>
        <v>0</v>
      </c>
      <c r="N74" s="9"/>
      <c r="P74" s="491" t="s">
        <v>589</v>
      </c>
      <c r="Q74" s="513">
        <v>254</v>
      </c>
      <c r="R74" s="504" t="e">
        <f t="shared" si="4"/>
        <v>#VALUE!</v>
      </c>
      <c r="S74" s="505">
        <f t="shared" si="5"/>
        <v>0</v>
      </c>
      <c r="T74" s="514">
        <f t="shared" si="1"/>
        <v>0</v>
      </c>
    </row>
    <row r="75" spans="1:20" ht="15" customHeight="1" x14ac:dyDescent="0.2">
      <c r="A75" s="587">
        <v>75</v>
      </c>
      <c r="B75" s="138"/>
      <c r="C75" s="133"/>
      <c r="D75" s="133"/>
      <c r="E75" s="133"/>
      <c r="F75" s="133" t="s">
        <v>425</v>
      </c>
      <c r="G75" s="446"/>
      <c r="H75" s="232"/>
      <c r="I75" s="446"/>
      <c r="J75" s="446"/>
      <c r="K75" s="446"/>
      <c r="L75" s="446"/>
      <c r="M75" s="409">
        <f t="shared" si="3"/>
        <v>0</v>
      </c>
      <c r="N75" s="9"/>
      <c r="P75" s="491" t="s">
        <v>590</v>
      </c>
      <c r="Q75" s="513">
        <v>223</v>
      </c>
      <c r="R75" s="504" t="e">
        <f t="shared" si="4"/>
        <v>#VALUE!</v>
      </c>
      <c r="S75" s="505">
        <f t="shared" si="5"/>
        <v>0</v>
      </c>
      <c r="T75" s="514">
        <f t="shared" si="1"/>
        <v>0</v>
      </c>
    </row>
    <row r="76" spans="1:20" ht="15" customHeight="1" x14ac:dyDescent="0.2">
      <c r="A76" s="587">
        <v>76</v>
      </c>
      <c r="B76" s="138"/>
      <c r="C76" s="133"/>
      <c r="D76" s="133"/>
      <c r="E76" s="133"/>
      <c r="F76" s="133" t="s">
        <v>426</v>
      </c>
      <c r="G76" s="446"/>
      <c r="H76" s="232"/>
      <c r="I76" s="446"/>
      <c r="J76" s="446"/>
      <c r="K76" s="446"/>
      <c r="L76" s="446"/>
      <c r="M76" s="409">
        <f t="shared" si="3"/>
        <v>0</v>
      </c>
      <c r="N76" s="9"/>
      <c r="P76" s="491" t="s">
        <v>591</v>
      </c>
      <c r="Q76" s="513">
        <v>192</v>
      </c>
      <c r="R76" s="504" t="e">
        <f t="shared" si="4"/>
        <v>#VALUE!</v>
      </c>
      <c r="S76" s="505">
        <f t="shared" si="5"/>
        <v>0</v>
      </c>
      <c r="T76" s="514">
        <f t="shared" si="1"/>
        <v>0</v>
      </c>
    </row>
    <row r="77" spans="1:20" ht="15" customHeight="1" x14ac:dyDescent="0.2">
      <c r="A77" s="587">
        <v>77</v>
      </c>
      <c r="B77" s="138"/>
      <c r="C77" s="133"/>
      <c r="D77" s="133"/>
      <c r="E77" s="133"/>
      <c r="F77" s="133" t="s">
        <v>427</v>
      </c>
      <c r="G77" s="446"/>
      <c r="H77" s="232"/>
      <c r="I77" s="446"/>
      <c r="J77" s="446"/>
      <c r="K77" s="446"/>
      <c r="L77" s="446"/>
      <c r="M77" s="409">
        <f t="shared" si="3"/>
        <v>0</v>
      </c>
      <c r="N77" s="9"/>
      <c r="P77" s="491" t="s">
        <v>592</v>
      </c>
      <c r="Q77" s="513">
        <v>162</v>
      </c>
      <c r="R77" s="504" t="e">
        <f t="shared" si="4"/>
        <v>#VALUE!</v>
      </c>
      <c r="S77" s="505">
        <f t="shared" si="5"/>
        <v>0</v>
      </c>
      <c r="T77" s="514">
        <f t="shared" si="1"/>
        <v>0</v>
      </c>
    </row>
    <row r="78" spans="1:20" ht="15" customHeight="1" x14ac:dyDescent="0.2">
      <c r="A78" s="587">
        <v>78</v>
      </c>
      <c r="B78" s="138"/>
      <c r="C78" s="133"/>
      <c r="D78" s="133"/>
      <c r="E78" s="133"/>
      <c r="F78" s="133" t="s">
        <v>428</v>
      </c>
      <c r="G78" s="446"/>
      <c r="H78" s="232"/>
      <c r="I78" s="446"/>
      <c r="J78" s="446"/>
      <c r="K78" s="446"/>
      <c r="L78" s="446"/>
      <c r="M78" s="409">
        <f t="shared" si="3"/>
        <v>0</v>
      </c>
      <c r="N78" s="9"/>
      <c r="P78" s="491" t="s">
        <v>593</v>
      </c>
      <c r="Q78" s="513">
        <v>131</v>
      </c>
      <c r="R78" s="504" t="e">
        <f t="shared" si="4"/>
        <v>#VALUE!</v>
      </c>
      <c r="S78" s="505">
        <f t="shared" si="5"/>
        <v>0</v>
      </c>
      <c r="T78" s="514">
        <f t="shared" si="1"/>
        <v>0</v>
      </c>
    </row>
    <row r="79" spans="1:20" ht="15" customHeight="1" x14ac:dyDescent="0.2">
      <c r="A79" s="587">
        <v>79</v>
      </c>
      <c r="B79" s="138"/>
      <c r="C79" s="133"/>
      <c r="D79" s="133"/>
      <c r="E79" s="133"/>
      <c r="F79" s="133" t="s">
        <v>429</v>
      </c>
      <c r="G79" s="446"/>
      <c r="H79" s="232"/>
      <c r="I79" s="446"/>
      <c r="J79" s="446"/>
      <c r="K79" s="446"/>
      <c r="L79" s="446"/>
      <c r="M79" s="409">
        <f t="shared" si="3"/>
        <v>0</v>
      </c>
      <c r="N79" s="9"/>
      <c r="P79" s="491" t="s">
        <v>594</v>
      </c>
      <c r="Q79" s="513">
        <v>101</v>
      </c>
      <c r="R79" s="504" t="e">
        <f t="shared" si="4"/>
        <v>#VALUE!</v>
      </c>
      <c r="S79" s="505">
        <f t="shared" si="5"/>
        <v>0</v>
      </c>
      <c r="T79" s="514">
        <f t="shared" si="1"/>
        <v>0</v>
      </c>
    </row>
    <row r="80" spans="1:20" ht="15" customHeight="1" x14ac:dyDescent="0.2">
      <c r="A80" s="587">
        <v>80</v>
      </c>
      <c r="B80" s="138"/>
      <c r="C80" s="133"/>
      <c r="D80" s="133"/>
      <c r="E80" s="133"/>
      <c r="F80" s="133" t="s">
        <v>430</v>
      </c>
      <c r="G80" s="446"/>
      <c r="H80" s="232"/>
      <c r="I80" s="446"/>
      <c r="J80" s="446"/>
      <c r="K80" s="446"/>
      <c r="L80" s="446"/>
      <c r="M80" s="409">
        <f t="shared" si="3"/>
        <v>0</v>
      </c>
      <c r="N80" s="9"/>
      <c r="P80" s="491" t="s">
        <v>595</v>
      </c>
      <c r="Q80" s="513">
        <v>70</v>
      </c>
      <c r="R80" s="504" t="e">
        <f t="shared" si="4"/>
        <v>#VALUE!</v>
      </c>
      <c r="S80" s="505">
        <f t="shared" si="5"/>
        <v>0</v>
      </c>
      <c r="T80" s="514">
        <f t="shared" si="1"/>
        <v>0</v>
      </c>
    </row>
    <row r="81" spans="1:24" ht="15" customHeight="1" x14ac:dyDescent="0.2">
      <c r="A81" s="587">
        <v>81</v>
      </c>
      <c r="B81" s="138"/>
      <c r="C81" s="133"/>
      <c r="D81" s="133"/>
      <c r="E81" s="133"/>
      <c r="F81" s="133" t="s">
        <v>431</v>
      </c>
      <c r="G81" s="446"/>
      <c r="H81" s="232"/>
      <c r="I81" s="446"/>
      <c r="J81" s="446"/>
      <c r="K81" s="446"/>
      <c r="L81" s="446"/>
      <c r="M81" s="409">
        <f t="shared" si="3"/>
        <v>0</v>
      </c>
      <c r="N81" s="9"/>
      <c r="P81" s="491" t="s">
        <v>596</v>
      </c>
      <c r="Q81" s="513">
        <v>39</v>
      </c>
      <c r="R81" s="504" t="e">
        <f t="shared" si="4"/>
        <v>#VALUE!</v>
      </c>
      <c r="S81" s="505">
        <f t="shared" si="5"/>
        <v>0</v>
      </c>
      <c r="T81" s="514">
        <f t="shared" si="1"/>
        <v>0</v>
      </c>
    </row>
    <row r="82" spans="1:24" ht="15" customHeight="1" thickBot="1" x14ac:dyDescent="0.25">
      <c r="A82" s="587">
        <v>82</v>
      </c>
      <c r="B82" s="138"/>
      <c r="C82" s="133"/>
      <c r="D82" s="133"/>
      <c r="E82" s="133"/>
      <c r="F82" s="133" t="s">
        <v>432</v>
      </c>
      <c r="G82" s="538"/>
      <c r="H82" s="232"/>
      <c r="I82" s="538"/>
      <c r="J82" s="538"/>
      <c r="K82" s="538"/>
      <c r="L82" s="538"/>
      <c r="M82" s="409">
        <f t="shared" si="3"/>
        <v>0</v>
      </c>
      <c r="N82" s="9"/>
      <c r="P82" s="491" t="s">
        <v>597</v>
      </c>
      <c r="Q82" s="513">
        <v>11</v>
      </c>
      <c r="R82" s="504" t="e">
        <f t="shared" si="4"/>
        <v>#VALUE!</v>
      </c>
      <c r="S82" s="505">
        <f t="shared" si="5"/>
        <v>0</v>
      </c>
      <c r="T82" s="514">
        <f t="shared" si="1"/>
        <v>0</v>
      </c>
    </row>
    <row r="83" spans="1:24" ht="15" customHeight="1" thickBot="1" x14ac:dyDescent="0.25">
      <c r="A83" s="587">
        <v>83</v>
      </c>
      <c r="B83" s="138"/>
      <c r="C83" s="133"/>
      <c r="D83" s="133"/>
      <c r="E83" s="129" t="s">
        <v>15</v>
      </c>
      <c r="F83" s="133"/>
      <c r="G83" s="539">
        <f>SUM(G71:G82)</f>
        <v>0</v>
      </c>
      <c r="H83" s="232"/>
      <c r="I83" s="539">
        <f>SUM(I71:I82)</f>
        <v>0</v>
      </c>
      <c r="J83" s="539">
        <f>SUM(J71:J82)</f>
        <v>0</v>
      </c>
      <c r="K83" s="539">
        <f>SUM(K71:K82)</f>
        <v>0</v>
      </c>
      <c r="L83" s="539">
        <f>SUM(L71:L82)</f>
        <v>0</v>
      </c>
      <c r="M83" s="537">
        <f t="shared" si="3"/>
        <v>0</v>
      </c>
      <c r="N83" s="9"/>
      <c r="P83" s="491" t="s">
        <v>598</v>
      </c>
      <c r="Q83" s="513">
        <v>-20</v>
      </c>
      <c r="R83" s="504" t="e">
        <f t="shared" si="4"/>
        <v>#VALUE!</v>
      </c>
      <c r="S83" s="505">
        <f t="shared" si="5"/>
        <v>0</v>
      </c>
      <c r="T83" s="514">
        <f t="shared" si="1"/>
        <v>0</v>
      </c>
    </row>
    <row r="84" spans="1:24" ht="15" customHeight="1" thickBot="1" x14ac:dyDescent="0.25">
      <c r="A84" s="587">
        <v>84</v>
      </c>
      <c r="B84" s="138"/>
      <c r="C84" s="232"/>
      <c r="D84" s="232"/>
      <c r="E84" s="140"/>
      <c r="F84" s="140"/>
      <c r="G84" s="150"/>
      <c r="H84" s="232"/>
      <c r="I84" s="149"/>
      <c r="J84" s="149"/>
      <c r="K84" s="149"/>
      <c r="L84" s="149"/>
      <c r="M84" s="149"/>
      <c r="N84" s="9"/>
      <c r="P84" s="491" t="s">
        <v>29</v>
      </c>
      <c r="Q84" s="516">
        <v>182</v>
      </c>
      <c r="R84" s="504" t="e">
        <f t="shared" si="4"/>
        <v>#VALUE!</v>
      </c>
      <c r="S84" s="506" t="e">
        <f>-M85</f>
        <v>#VALUE!</v>
      </c>
      <c r="T84" s="514" t="e">
        <f t="shared" si="1"/>
        <v>#VALUE!</v>
      </c>
    </row>
    <row r="85" spans="1:24" ht="15" customHeight="1" thickBot="1" x14ac:dyDescent="0.25">
      <c r="A85" s="587">
        <v>85</v>
      </c>
      <c r="B85" s="138"/>
      <c r="C85" s="232"/>
      <c r="D85" s="232"/>
      <c r="E85" s="387" t="s">
        <v>29</v>
      </c>
      <c r="F85" s="387"/>
      <c r="G85" s="388"/>
      <c r="H85" s="232"/>
      <c r="I85" s="149"/>
      <c r="J85" s="149"/>
      <c r="K85" s="149"/>
      <c r="L85" s="149"/>
      <c r="M85" s="394" t="str">
        <f>IF(M83=0,"N/A",K44)</f>
        <v>N/A</v>
      </c>
      <c r="N85" s="9"/>
      <c r="O85" s="490" t="s">
        <v>765</v>
      </c>
      <c r="P85" s="491" t="s">
        <v>568</v>
      </c>
      <c r="Q85" s="513">
        <v>0</v>
      </c>
      <c r="R85" s="504" t="e">
        <f t="shared" si="4"/>
        <v>#VALUE!</v>
      </c>
      <c r="S85" s="505" t="e">
        <f>-M87</f>
        <v>#VALUE!</v>
      </c>
      <c r="T85" s="514" t="e">
        <f t="shared" si="1"/>
        <v>#VALUE!</v>
      </c>
    </row>
    <row r="86" spans="1:24" ht="15" customHeight="1" thickBot="1" x14ac:dyDescent="0.25">
      <c r="A86" s="587">
        <v>86</v>
      </c>
      <c r="B86" s="138"/>
      <c r="C86" s="232"/>
      <c r="D86" s="232"/>
      <c r="E86" s="140"/>
      <c r="F86" s="150"/>
      <c r="G86" s="150"/>
      <c r="H86" s="232"/>
      <c r="I86" s="149"/>
      <c r="J86" s="149"/>
      <c r="K86" s="149"/>
      <c r="L86" s="149"/>
      <c r="M86" s="149"/>
      <c r="N86" s="9"/>
      <c r="P86" s="491" t="s">
        <v>257</v>
      </c>
      <c r="Q86" s="513">
        <v>0</v>
      </c>
      <c r="R86" s="504" t="e">
        <f t="shared" si="4"/>
        <v>#VALUE!</v>
      </c>
      <c r="S86" s="505" t="str">
        <f>M89</f>
        <v>N/A</v>
      </c>
      <c r="T86" s="514" t="e">
        <f t="shared" si="1"/>
        <v>#VALUE!</v>
      </c>
    </row>
    <row r="87" spans="1:24" ht="15" customHeight="1" thickBot="1" x14ac:dyDescent="0.25">
      <c r="A87" s="587">
        <v>87</v>
      </c>
      <c r="B87" s="138"/>
      <c r="C87" s="232"/>
      <c r="D87" s="232"/>
      <c r="E87" s="387" t="s">
        <v>251</v>
      </c>
      <c r="F87" s="387"/>
      <c r="G87" s="388"/>
      <c r="H87" s="232"/>
      <c r="I87" s="149"/>
      <c r="J87" s="149"/>
      <c r="K87" s="149"/>
      <c r="L87" s="149"/>
      <c r="M87" s="394" t="str">
        <f>IF(M83=0,"N/A",L48)</f>
        <v>N/A</v>
      </c>
      <c r="N87" s="9"/>
      <c r="O87" s="490" t="s">
        <v>766</v>
      </c>
      <c r="P87" s="486"/>
      <c r="Q87" s="358"/>
      <c r="R87" s="358"/>
      <c r="S87" s="358"/>
      <c r="T87" s="483"/>
    </row>
    <row r="88" spans="1:24" ht="15" customHeight="1" thickBot="1" x14ac:dyDescent="0.25">
      <c r="A88" s="587">
        <v>88</v>
      </c>
      <c r="B88" s="138"/>
      <c r="C88" s="232"/>
      <c r="D88" s="232"/>
      <c r="E88" s="140"/>
      <c r="F88" s="140"/>
      <c r="G88" s="150"/>
      <c r="H88" s="232"/>
      <c r="I88" s="149"/>
      <c r="J88" s="149"/>
      <c r="K88" s="149"/>
      <c r="L88" s="149"/>
      <c r="M88" s="149"/>
      <c r="N88" s="9"/>
      <c r="P88" s="486"/>
      <c r="Q88" s="358"/>
      <c r="R88" s="501" t="s">
        <v>607</v>
      </c>
      <c r="S88" s="508" t="e">
        <f>0.1*SIGN(SUM(S59:S86))</f>
        <v>#VALUE!</v>
      </c>
      <c r="T88" s="483"/>
    </row>
    <row r="89" spans="1:24" ht="15" customHeight="1" thickBot="1" x14ac:dyDescent="0.25">
      <c r="A89" s="587">
        <v>89</v>
      </c>
      <c r="B89" s="138"/>
      <c r="C89" s="232"/>
      <c r="D89" s="232"/>
      <c r="E89" s="387" t="s">
        <v>257</v>
      </c>
      <c r="F89" s="387"/>
      <c r="G89" s="388"/>
      <c r="H89" s="232"/>
      <c r="I89" s="149"/>
      <c r="J89" s="149"/>
      <c r="K89" s="149"/>
      <c r="L89" s="149"/>
      <c r="M89" s="394" t="str">
        <f>IF(M83=0,"N/A",L54)</f>
        <v>N/A</v>
      </c>
      <c r="N89" s="9"/>
      <c r="O89" s="490" t="s">
        <v>757</v>
      </c>
      <c r="P89" s="486"/>
      <c r="Q89" s="358"/>
      <c r="R89" s="501" t="s">
        <v>608</v>
      </c>
      <c r="S89" s="501" t="e">
        <f>XIRR(R59:R86,Q59:Q86,S88)</f>
        <v>#VALUE!</v>
      </c>
      <c r="T89" s="483"/>
    </row>
    <row r="90" spans="1:24" ht="15" customHeight="1" x14ac:dyDescent="0.2">
      <c r="A90" s="587">
        <v>90</v>
      </c>
      <c r="B90" s="138"/>
      <c r="C90" s="232"/>
      <c r="D90" s="232"/>
      <c r="E90" s="140"/>
      <c r="F90" s="140"/>
      <c r="G90" s="150"/>
      <c r="H90" s="232"/>
      <c r="I90" s="149"/>
      <c r="J90" s="149"/>
      <c r="K90" s="149"/>
      <c r="L90" s="149"/>
      <c r="M90" s="149"/>
      <c r="N90" s="9"/>
      <c r="P90" s="486"/>
      <c r="Q90" s="358"/>
      <c r="R90" s="501" t="s">
        <v>609</v>
      </c>
      <c r="S90" s="501" t="e">
        <f>SUM(S59:S86)</f>
        <v>#VALUE!</v>
      </c>
      <c r="T90" s="483"/>
    </row>
    <row r="91" spans="1:24" ht="15" customHeight="1" thickBot="1" x14ac:dyDescent="0.25">
      <c r="A91" s="587">
        <v>91</v>
      </c>
      <c r="B91" s="138"/>
      <c r="C91" s="232"/>
      <c r="D91" s="232"/>
      <c r="E91" s="140"/>
      <c r="F91" s="140"/>
      <c r="G91" s="150"/>
      <c r="H91" s="232"/>
      <c r="I91" s="149"/>
      <c r="J91" s="149"/>
      <c r="K91" s="149"/>
      <c r="L91" s="149"/>
      <c r="M91" s="149"/>
      <c r="N91" s="9"/>
      <c r="P91" s="486"/>
      <c r="Q91" s="358"/>
      <c r="R91" s="501" t="s">
        <v>480</v>
      </c>
      <c r="S91" s="501" t="e">
        <f>IF(ABS(S90)&lt;0.01,S89,"ERROR")</f>
        <v>#VALUE!</v>
      </c>
      <c r="T91" s="483"/>
    </row>
    <row r="92" spans="1:24" ht="15" customHeight="1" thickBot="1" x14ac:dyDescent="0.25">
      <c r="A92" s="587">
        <v>92</v>
      </c>
      <c r="B92" s="138"/>
      <c r="C92" s="133"/>
      <c r="D92" s="144"/>
      <c r="E92" s="377" t="s">
        <v>536</v>
      </c>
      <c r="F92" s="374"/>
      <c r="G92" s="375"/>
      <c r="H92" s="271"/>
      <c r="I92" s="232"/>
      <c r="J92" s="232"/>
      <c r="K92" s="232"/>
      <c r="L92" s="232"/>
      <c r="M92" s="394" t="str">
        <f>IF(M83=0,"N/A",$S$91)</f>
        <v>N/A</v>
      </c>
      <c r="N92" s="9"/>
      <c r="O92" s="224" t="s">
        <v>767</v>
      </c>
      <c r="P92" s="487"/>
      <c r="Q92" s="484"/>
      <c r="R92" s="484"/>
      <c r="S92" s="484"/>
      <c r="T92" s="485"/>
    </row>
    <row r="93" spans="1:24" ht="15" customHeight="1" thickBot="1" x14ac:dyDescent="0.25">
      <c r="A93" s="587">
        <v>93</v>
      </c>
      <c r="B93" s="138"/>
      <c r="C93" s="133"/>
      <c r="D93" s="144"/>
      <c r="E93" s="133"/>
      <c r="F93" s="133"/>
      <c r="G93" s="232"/>
      <c r="H93" s="232"/>
      <c r="I93" s="232"/>
      <c r="J93" s="232"/>
      <c r="K93" s="232"/>
      <c r="L93" s="232"/>
      <c r="M93" s="141"/>
      <c r="N93" s="9"/>
      <c r="P93" s="517"/>
      <c r="Q93" s="517"/>
      <c r="R93" s="517"/>
      <c r="S93" s="517"/>
      <c r="T93" s="517"/>
      <c r="U93" s="517"/>
      <c r="V93" s="517"/>
      <c r="W93" s="517"/>
      <c r="X93" s="517"/>
    </row>
    <row r="94" spans="1:24" ht="15" customHeight="1" thickBot="1" x14ac:dyDescent="0.25">
      <c r="A94" s="587">
        <v>94</v>
      </c>
      <c r="B94" s="138"/>
      <c r="C94" s="133"/>
      <c r="D94" s="144"/>
      <c r="E94" s="377" t="s">
        <v>537</v>
      </c>
      <c r="F94" s="374"/>
      <c r="G94" s="375"/>
      <c r="H94" s="271"/>
      <c r="I94" s="232"/>
      <c r="J94" s="232"/>
      <c r="K94" s="232"/>
      <c r="L94" s="232"/>
      <c r="M94" s="265" t="str">
        <f>IF(M92="N/A","N/A",M92-($M$59*$M$60*$M$61))</f>
        <v>N/A</v>
      </c>
      <c r="N94" s="9"/>
      <c r="O94" s="490" t="s">
        <v>768</v>
      </c>
      <c r="P94" s="517"/>
      <c r="Q94" s="517"/>
      <c r="R94" s="517"/>
      <c r="S94" s="517"/>
      <c r="T94" s="517"/>
      <c r="U94" s="517"/>
      <c r="V94" s="517"/>
      <c r="W94" s="517"/>
      <c r="X94" s="517"/>
    </row>
    <row r="95" spans="1:24" ht="15" customHeight="1" x14ac:dyDescent="0.2">
      <c r="A95" s="587">
        <v>95</v>
      </c>
      <c r="B95" s="138"/>
      <c r="C95" s="133"/>
      <c r="D95" s="144"/>
      <c r="E95" s="133"/>
      <c r="F95" s="133"/>
      <c r="G95" s="232"/>
      <c r="H95" s="232"/>
      <c r="I95" s="232"/>
      <c r="J95" s="232"/>
      <c r="K95" s="232"/>
      <c r="L95" s="232"/>
      <c r="M95" s="148"/>
      <c r="N95" s="9"/>
      <c r="P95" s="517"/>
      <c r="Q95" s="517"/>
      <c r="R95" s="517"/>
      <c r="S95" s="517"/>
      <c r="T95" s="517"/>
      <c r="U95" s="517"/>
      <c r="V95" s="517"/>
      <c r="W95" s="517"/>
      <c r="X95" s="517"/>
    </row>
    <row r="96" spans="1:24" ht="15" customHeight="1" x14ac:dyDescent="0.3">
      <c r="A96" s="587">
        <v>96</v>
      </c>
      <c r="B96" s="138"/>
      <c r="C96" s="151" t="s">
        <v>369</v>
      </c>
      <c r="D96" s="139"/>
      <c r="E96" s="143"/>
      <c r="F96" s="143"/>
      <c r="G96" s="38"/>
      <c r="H96" s="38"/>
      <c r="I96" s="232"/>
      <c r="J96" s="232"/>
      <c r="K96" s="232"/>
      <c r="L96" s="232"/>
      <c r="M96" s="148"/>
      <c r="N96" s="9"/>
      <c r="P96" s="517"/>
      <c r="Q96" s="517"/>
      <c r="R96" s="517"/>
      <c r="S96" s="517"/>
      <c r="T96" s="517"/>
      <c r="U96" s="517"/>
      <c r="V96" s="517"/>
      <c r="W96" s="517"/>
      <c r="X96" s="517"/>
    </row>
    <row r="97" spans="1:24" ht="15" customHeight="1" thickBot="1" x14ac:dyDescent="0.25">
      <c r="A97" s="587">
        <v>97</v>
      </c>
      <c r="B97" s="138"/>
      <c r="C97" s="133"/>
      <c r="D97" s="139"/>
      <c r="E97" s="143"/>
      <c r="F97" s="143"/>
      <c r="G97" s="232"/>
      <c r="H97" s="232"/>
      <c r="I97" s="232"/>
      <c r="J97" s="232"/>
      <c r="K97" s="232"/>
      <c r="L97" s="232"/>
      <c r="M97" s="148"/>
      <c r="N97" s="9"/>
      <c r="P97" s="517"/>
      <c r="Q97" s="517"/>
      <c r="R97" s="517"/>
      <c r="S97" s="517"/>
      <c r="T97" s="517"/>
      <c r="U97" s="517"/>
      <c r="V97" s="517"/>
      <c r="W97" s="517"/>
      <c r="X97" s="517"/>
    </row>
    <row r="98" spans="1:24" ht="15" customHeight="1" thickBot="1" x14ac:dyDescent="0.25">
      <c r="A98" s="587">
        <v>98</v>
      </c>
      <c r="B98" s="138"/>
      <c r="C98" s="133"/>
      <c r="D98" s="139"/>
      <c r="E98" s="389" t="s">
        <v>538</v>
      </c>
      <c r="F98" s="389"/>
      <c r="G98" s="271"/>
      <c r="H98" s="271"/>
      <c r="I98" s="232"/>
      <c r="J98" s="232"/>
      <c r="K98" s="232"/>
      <c r="L98" s="232"/>
      <c r="M98" s="211">
        <f>IF(L34=0,0,('S3.Regulatory Profit'!T31-(M106+M116))/(L34+0.5*K42))</f>
        <v>0</v>
      </c>
      <c r="N98" s="9"/>
      <c r="O98" s="490" t="s">
        <v>769</v>
      </c>
      <c r="P98" s="517"/>
      <c r="Q98" s="517"/>
      <c r="R98" s="517"/>
      <c r="S98" s="517"/>
      <c r="T98" s="517"/>
      <c r="U98" s="517"/>
      <c r="V98" s="517"/>
      <c r="W98" s="517"/>
      <c r="X98" s="517"/>
    </row>
    <row r="99" spans="1:24" ht="15" customHeight="1" thickBot="1" x14ac:dyDescent="0.25">
      <c r="A99" s="587">
        <v>99</v>
      </c>
      <c r="B99" s="138"/>
      <c r="C99" s="133"/>
      <c r="D99" s="139"/>
      <c r="E99" s="389"/>
      <c r="F99" s="389"/>
      <c r="G99" s="375"/>
      <c r="H99" s="232"/>
      <c r="I99" s="232"/>
      <c r="J99" s="232"/>
      <c r="K99" s="232"/>
      <c r="L99" s="232"/>
      <c r="M99" s="148"/>
      <c r="N99" s="9"/>
      <c r="P99" s="544" t="s">
        <v>730</v>
      </c>
      <c r="Q99" s="518"/>
      <c r="R99" s="518"/>
      <c r="S99" s="518"/>
      <c r="T99" s="518"/>
      <c r="U99" s="517"/>
      <c r="V99" s="517"/>
      <c r="W99" s="517"/>
      <c r="X99" s="517"/>
    </row>
    <row r="100" spans="1:24" ht="15" customHeight="1" thickBot="1" x14ac:dyDescent="0.25">
      <c r="A100" s="587">
        <v>100</v>
      </c>
      <c r="B100" s="138"/>
      <c r="C100" s="133"/>
      <c r="D100" s="139"/>
      <c r="E100" s="389" t="s">
        <v>539</v>
      </c>
      <c r="F100" s="389"/>
      <c r="G100" s="375"/>
      <c r="H100" s="271"/>
      <c r="I100" s="232"/>
      <c r="J100" s="232"/>
      <c r="K100" s="232"/>
      <c r="L100" s="232"/>
      <c r="M100" s="211">
        <f>M98-$M$59*$M$60*$M$61</f>
        <v>0</v>
      </c>
      <c r="N100" s="9"/>
      <c r="O100" s="490" t="s">
        <v>770</v>
      </c>
      <c r="P100" s="545" t="s">
        <v>731</v>
      </c>
      <c r="Q100" s="547" t="s">
        <v>732</v>
      </c>
      <c r="R100" s="548"/>
      <c r="S100" s="518"/>
      <c r="T100" s="518"/>
      <c r="U100" s="517"/>
      <c r="V100" s="517"/>
      <c r="W100" s="517"/>
      <c r="X100" s="517"/>
    </row>
    <row r="101" spans="1:24" ht="15" customHeight="1" x14ac:dyDescent="0.2">
      <c r="A101" s="587">
        <v>101</v>
      </c>
      <c r="B101" s="138"/>
      <c r="C101" s="133"/>
      <c r="D101" s="133"/>
      <c r="E101" s="133"/>
      <c r="F101" s="133"/>
      <c r="G101" s="232"/>
      <c r="H101" s="232"/>
      <c r="I101" s="232"/>
      <c r="J101" s="232"/>
      <c r="K101" s="232"/>
      <c r="L101" s="232"/>
      <c r="M101" s="232"/>
      <c r="N101" s="9"/>
      <c r="P101" s="551">
        <f>L37</f>
        <v>0</v>
      </c>
      <c r="Q101" s="553" t="b">
        <f>(ROUND(P101,0)=ROUND(G83,0))</f>
        <v>1</v>
      </c>
      <c r="R101" s="541"/>
      <c r="S101" s="518"/>
      <c r="T101" s="518"/>
      <c r="U101" s="517"/>
      <c r="V101" s="517"/>
      <c r="W101" s="517"/>
      <c r="X101" s="517"/>
    </row>
    <row r="102" spans="1:24" ht="15" customHeight="1" x14ac:dyDescent="0.2">
      <c r="A102" s="587">
        <v>102</v>
      </c>
      <c r="B102" s="138"/>
      <c r="C102" s="133"/>
      <c r="D102" s="653" t="s">
        <v>610</v>
      </c>
      <c r="E102" s="653"/>
      <c r="F102" s="653"/>
      <c r="G102" s="653"/>
      <c r="H102" s="653"/>
      <c r="I102" s="653"/>
      <c r="J102" s="653"/>
      <c r="K102" s="653"/>
      <c r="L102" s="653"/>
      <c r="M102" s="653"/>
      <c r="N102" s="9"/>
      <c r="P102" s="518"/>
      <c r="Q102" s="518"/>
      <c r="R102" s="518"/>
      <c r="S102" s="518"/>
      <c r="T102" s="518"/>
      <c r="U102" s="517"/>
      <c r="V102" s="517"/>
      <c r="W102" s="517"/>
      <c r="X102" s="517"/>
    </row>
    <row r="103" spans="1:24" ht="15" customHeight="1" x14ac:dyDescent="0.2">
      <c r="A103" s="587">
        <v>103</v>
      </c>
      <c r="B103" s="138"/>
      <c r="C103" s="133"/>
      <c r="D103" s="262"/>
      <c r="E103" s="262"/>
      <c r="F103" s="262"/>
      <c r="G103" s="262"/>
      <c r="H103" s="262"/>
      <c r="I103" s="262"/>
      <c r="J103" s="262"/>
      <c r="K103" s="262"/>
      <c r="L103" s="262"/>
      <c r="M103" s="262"/>
      <c r="N103" s="9"/>
      <c r="P103" s="544" t="s">
        <v>733</v>
      </c>
      <c r="Q103" s="518"/>
      <c r="R103" s="518"/>
      <c r="S103" s="518"/>
      <c r="T103" s="518"/>
      <c r="U103" s="517"/>
      <c r="V103" s="517"/>
      <c r="W103" s="517"/>
      <c r="X103" s="517"/>
    </row>
    <row r="104" spans="1:24" ht="15" customHeight="1" x14ac:dyDescent="0.3">
      <c r="A104" s="587">
        <v>104</v>
      </c>
      <c r="B104" s="519"/>
      <c r="C104" s="353" t="s">
        <v>624</v>
      </c>
      <c r="D104" s="390"/>
      <c r="E104" s="520"/>
      <c r="F104" s="521"/>
      <c r="G104" s="521"/>
      <c r="H104" s="522"/>
      <c r="I104" s="522"/>
      <c r="J104" s="522"/>
      <c r="K104" s="522"/>
      <c r="L104" s="523"/>
      <c r="M104" s="276"/>
      <c r="N104" s="524"/>
      <c r="P104" s="545" t="s">
        <v>734</v>
      </c>
      <c r="Q104" s="547" t="s">
        <v>735</v>
      </c>
      <c r="R104" s="548"/>
      <c r="S104" s="518"/>
      <c r="T104" s="518"/>
      <c r="U104" s="517"/>
      <c r="V104" s="517"/>
      <c r="W104" s="517"/>
      <c r="X104" s="517"/>
    </row>
    <row r="105" spans="1:24" ht="15" customHeight="1" x14ac:dyDescent="0.3">
      <c r="A105" s="587">
        <v>105</v>
      </c>
      <c r="B105" s="519"/>
      <c r="C105" s="525"/>
      <c r="D105" s="275"/>
      <c r="E105" s="526"/>
      <c r="F105" s="527"/>
      <c r="G105" s="527"/>
      <c r="H105" s="522"/>
      <c r="I105" s="522"/>
      <c r="J105" s="522"/>
      <c r="K105" s="522"/>
      <c r="L105" s="523"/>
      <c r="M105" s="276"/>
      <c r="N105" s="524"/>
      <c r="P105" s="551">
        <f>K41</f>
        <v>0</v>
      </c>
      <c r="Q105" s="553" t="b">
        <f>(ROUND(P105,0)=ROUND(I83,0))</f>
        <v>1</v>
      </c>
      <c r="R105" s="541"/>
      <c r="S105" s="518"/>
      <c r="T105" s="518"/>
      <c r="U105" s="517"/>
      <c r="V105" s="517"/>
      <c r="W105" s="517"/>
      <c r="X105" s="517"/>
    </row>
    <row r="106" spans="1:24" ht="15" customHeight="1" x14ac:dyDescent="0.3">
      <c r="A106" s="587">
        <v>106</v>
      </c>
      <c r="B106" s="519"/>
      <c r="C106" s="525"/>
      <c r="D106" s="391" t="s">
        <v>563</v>
      </c>
      <c r="E106" s="520"/>
      <c r="F106" s="521"/>
      <c r="G106" s="521"/>
      <c r="H106" s="528"/>
      <c r="I106" s="528"/>
      <c r="J106" s="528"/>
      <c r="K106" s="528"/>
      <c r="L106" s="529"/>
      <c r="M106" s="590"/>
      <c r="N106" s="524"/>
      <c r="P106" s="545" t="s">
        <v>736</v>
      </c>
      <c r="Q106" s="547" t="s">
        <v>737</v>
      </c>
      <c r="R106" s="548"/>
      <c r="S106" s="518"/>
      <c r="T106" s="518"/>
      <c r="U106" s="517"/>
      <c r="V106" s="517"/>
      <c r="W106" s="517"/>
      <c r="X106" s="517"/>
    </row>
    <row r="107" spans="1:24" s="227" customFormat="1" ht="15" customHeight="1" thickBot="1" x14ac:dyDescent="0.35">
      <c r="A107" s="587">
        <v>107</v>
      </c>
      <c r="B107" s="519"/>
      <c r="C107" s="525"/>
      <c r="D107" s="390"/>
      <c r="E107" s="520"/>
      <c r="F107" s="521"/>
      <c r="G107" s="521"/>
      <c r="H107" s="528"/>
      <c r="I107" s="528"/>
      <c r="J107" s="528"/>
      <c r="K107" s="528"/>
      <c r="L107" s="529"/>
      <c r="M107" s="392"/>
      <c r="N107" s="524"/>
      <c r="O107"/>
      <c r="P107" s="551">
        <f>K42</f>
        <v>0</v>
      </c>
      <c r="Q107" s="553" t="b">
        <f>(ROUND(P107,0)=ROUND(J83,0))</f>
        <v>1</v>
      </c>
      <c r="R107" s="541"/>
      <c r="S107" s="518"/>
      <c r="T107" s="518"/>
      <c r="U107" s="517"/>
      <c r="V107" s="517"/>
      <c r="W107" s="517"/>
      <c r="X107" s="517"/>
    </row>
    <row r="108" spans="1:24" s="227" customFormat="1" ht="15" customHeight="1" thickBot="1" x14ac:dyDescent="0.35">
      <c r="A108" s="587">
        <v>108</v>
      </c>
      <c r="B108" s="519"/>
      <c r="C108" s="525"/>
      <c r="D108" s="393" t="s">
        <v>615</v>
      </c>
      <c r="E108" s="521"/>
      <c r="F108" s="521"/>
      <c r="G108" s="521"/>
      <c r="H108" s="528"/>
      <c r="I108" s="528"/>
      <c r="J108" s="528"/>
      <c r="K108" s="528"/>
      <c r="L108" s="529"/>
      <c r="M108" s="395">
        <f>M20-M21</f>
        <v>0</v>
      </c>
      <c r="N108" s="524"/>
      <c r="O108" s="490" t="s">
        <v>669</v>
      </c>
      <c r="P108" s="518"/>
      <c r="Q108" s="518"/>
      <c r="R108" s="518"/>
      <c r="S108" s="518"/>
      <c r="T108" s="518"/>
      <c r="U108" s="517"/>
      <c r="V108" s="517"/>
      <c r="W108" s="517"/>
      <c r="X108" s="517"/>
    </row>
    <row r="109" spans="1:24" s="227" customFormat="1" ht="15" customHeight="1" x14ac:dyDescent="0.2">
      <c r="A109" s="587">
        <v>109</v>
      </c>
      <c r="B109" s="138"/>
      <c r="C109" s="133"/>
      <c r="D109" s="133"/>
      <c r="E109" s="133"/>
      <c r="F109" s="133"/>
      <c r="G109" s="232"/>
      <c r="H109" s="232"/>
      <c r="I109" s="232"/>
      <c r="J109" s="232"/>
      <c r="K109" s="232"/>
      <c r="L109" s="232"/>
      <c r="M109" s="232"/>
      <c r="N109" s="524"/>
      <c r="O109"/>
      <c r="P109" s="544" t="s">
        <v>738</v>
      </c>
      <c r="Q109" s="518"/>
      <c r="R109" s="518"/>
      <c r="S109" s="518"/>
      <c r="T109" s="518"/>
      <c r="U109" s="517"/>
      <c r="V109" s="517"/>
      <c r="W109" s="517"/>
      <c r="X109" s="517"/>
    </row>
    <row r="110" spans="1:24" s="227" customFormat="1" ht="15" customHeight="1" x14ac:dyDescent="0.2">
      <c r="A110" s="587">
        <v>110</v>
      </c>
      <c r="B110" s="138"/>
      <c r="C110" s="133"/>
      <c r="D110" s="374"/>
      <c r="E110" s="374" t="s">
        <v>708</v>
      </c>
      <c r="F110" s="374"/>
      <c r="G110" s="375"/>
      <c r="H110" s="375"/>
      <c r="I110" s="375"/>
      <c r="J110" s="375"/>
      <c r="K110" s="375"/>
      <c r="L110" s="446"/>
      <c r="M110" s="375"/>
      <c r="N110" s="524"/>
      <c r="O110"/>
      <c r="P110" s="545" t="s">
        <v>739</v>
      </c>
      <c r="Q110" s="547" t="s">
        <v>740</v>
      </c>
      <c r="R110" s="548"/>
      <c r="S110" s="518"/>
      <c r="T110" s="518"/>
      <c r="U110" s="517"/>
      <c r="V110" s="517"/>
      <c r="W110" s="517"/>
      <c r="X110" s="517"/>
    </row>
    <row r="111" spans="1:24" s="227" customFormat="1" ht="15" customHeight="1" x14ac:dyDescent="0.3">
      <c r="A111" s="587">
        <v>111</v>
      </c>
      <c r="B111" s="138"/>
      <c r="C111" s="525"/>
      <c r="D111" s="374"/>
      <c r="E111" s="374" t="s">
        <v>771</v>
      </c>
      <c r="F111" s="374"/>
      <c r="G111" s="375"/>
      <c r="H111" s="375"/>
      <c r="I111" s="375"/>
      <c r="J111" s="375"/>
      <c r="K111" s="375"/>
      <c r="L111" s="446"/>
      <c r="M111" s="375"/>
      <c r="N111" s="524"/>
      <c r="O111"/>
      <c r="P111" s="551">
        <f>K43</f>
        <v>0</v>
      </c>
      <c r="Q111" s="554" t="b">
        <f>(ROUND(P111,0)=ROUND(K83,0))</f>
        <v>1</v>
      </c>
      <c r="R111" s="542"/>
      <c r="S111" s="517"/>
      <c r="T111" s="517"/>
      <c r="U111" s="517"/>
      <c r="V111" s="517"/>
      <c r="W111" s="517"/>
      <c r="X111" s="517"/>
    </row>
    <row r="112" spans="1:24" s="559" customFormat="1" ht="15" customHeight="1" x14ac:dyDescent="0.3">
      <c r="A112" s="587">
        <v>112</v>
      </c>
      <c r="B112" s="585"/>
      <c r="C112" s="591"/>
      <c r="D112" s="374"/>
      <c r="E112" s="374" t="s">
        <v>747</v>
      </c>
      <c r="F112" s="584"/>
      <c r="G112" s="375"/>
      <c r="H112" s="375"/>
      <c r="I112" s="375"/>
      <c r="J112" s="375"/>
      <c r="K112" s="375"/>
      <c r="L112" s="593"/>
      <c r="M112" s="375"/>
      <c r="N112" s="592"/>
      <c r="P112" s="560"/>
      <c r="Q112" s="561"/>
      <c r="R112" s="562"/>
      <c r="S112" s="563"/>
      <c r="T112" s="563"/>
      <c r="U112" s="563"/>
      <c r="V112" s="563"/>
      <c r="W112" s="563"/>
      <c r="X112" s="563"/>
    </row>
    <row r="113" spans="1:24" s="559" customFormat="1" ht="15" customHeight="1" x14ac:dyDescent="0.3">
      <c r="A113" s="587">
        <v>113</v>
      </c>
      <c r="B113" s="585"/>
      <c r="C113" s="591"/>
      <c r="D113" s="374"/>
      <c r="E113" s="374" t="s">
        <v>748</v>
      </c>
      <c r="F113" s="584"/>
      <c r="G113" s="375"/>
      <c r="H113" s="375"/>
      <c r="I113" s="375"/>
      <c r="J113" s="375"/>
      <c r="K113" s="375"/>
      <c r="L113" s="593"/>
      <c r="M113" s="375"/>
      <c r="N113" s="592"/>
      <c r="P113" s="560"/>
      <c r="Q113" s="561"/>
      <c r="R113" s="562"/>
      <c r="S113" s="563"/>
      <c r="T113" s="563"/>
      <c r="U113" s="563"/>
      <c r="V113" s="563"/>
      <c r="W113" s="563"/>
      <c r="X113" s="563"/>
    </row>
    <row r="114" spans="1:24" s="559" customFormat="1" ht="15" customHeight="1" x14ac:dyDescent="0.3">
      <c r="A114" s="587">
        <v>114</v>
      </c>
      <c r="B114" s="585"/>
      <c r="C114" s="591"/>
      <c r="D114" s="374"/>
      <c r="E114" s="374" t="s">
        <v>749</v>
      </c>
      <c r="F114" s="584"/>
      <c r="G114" s="375"/>
      <c r="H114" s="375"/>
      <c r="I114" s="375"/>
      <c r="J114" s="375"/>
      <c r="K114" s="375"/>
      <c r="L114" s="593"/>
      <c r="M114" s="375"/>
      <c r="N114" s="592"/>
      <c r="P114" s="560"/>
      <c r="Q114" s="561"/>
      <c r="R114" s="562"/>
      <c r="S114" s="563"/>
      <c r="T114" s="563"/>
      <c r="U114" s="563"/>
      <c r="V114" s="563"/>
      <c r="W114" s="563"/>
      <c r="X114" s="563"/>
    </row>
    <row r="115" spans="1:24" s="227" customFormat="1" ht="15" customHeight="1" x14ac:dyDescent="0.3">
      <c r="A115" s="587">
        <v>115</v>
      </c>
      <c r="B115" s="138"/>
      <c r="C115" s="525"/>
      <c r="D115" s="374"/>
      <c r="E115" s="374" t="s">
        <v>718</v>
      </c>
      <c r="F115" s="374"/>
      <c r="G115" s="375"/>
      <c r="H115" s="375"/>
      <c r="I115" s="375"/>
      <c r="J115" s="375"/>
      <c r="K115" s="375"/>
      <c r="L115" s="446"/>
      <c r="M115" s="375"/>
      <c r="N115" s="524"/>
      <c r="O115"/>
      <c r="P115" s="518"/>
      <c r="Q115" s="517"/>
      <c r="R115" s="517"/>
      <c r="S115" s="517"/>
      <c r="T115" s="517"/>
      <c r="U115" s="517"/>
      <c r="V115" s="517"/>
      <c r="W115" s="517"/>
      <c r="X115" s="517"/>
    </row>
    <row r="116" spans="1:24" ht="15" customHeight="1" x14ac:dyDescent="0.2">
      <c r="A116" s="587">
        <v>116</v>
      </c>
      <c r="B116" s="138"/>
      <c r="C116" s="133"/>
      <c r="D116" s="391" t="s">
        <v>616</v>
      </c>
      <c r="E116" s="374"/>
      <c r="F116" s="374"/>
      <c r="G116" s="375"/>
      <c r="H116" s="375"/>
      <c r="I116" s="375"/>
      <c r="J116" s="375"/>
      <c r="K116" s="375"/>
      <c r="L116" s="375"/>
      <c r="M116" s="447">
        <f>SUM(L110:L115)</f>
        <v>0</v>
      </c>
      <c r="N116" s="524"/>
      <c r="P116" s="544" t="s">
        <v>741</v>
      </c>
      <c r="Q116" s="517"/>
      <c r="R116" s="517"/>
      <c r="S116" s="517"/>
      <c r="T116" s="517"/>
      <c r="U116" s="517"/>
      <c r="V116" s="517"/>
      <c r="W116" s="517"/>
      <c r="X116" s="517"/>
    </row>
    <row r="117" spans="1:24" ht="15" customHeight="1" thickBot="1" x14ac:dyDescent="0.25">
      <c r="A117" s="587">
        <v>117</v>
      </c>
      <c r="B117" s="138"/>
      <c r="C117" s="133"/>
      <c r="D117" s="374"/>
      <c r="E117" s="374"/>
      <c r="F117" s="374"/>
      <c r="G117" s="375"/>
      <c r="H117" s="375"/>
      <c r="I117" s="375"/>
      <c r="J117" s="375"/>
      <c r="K117" s="375"/>
      <c r="L117" s="375"/>
      <c r="M117" s="375"/>
      <c r="N117" s="524"/>
      <c r="P117" s="546" t="s">
        <v>742</v>
      </c>
      <c r="Q117" s="549" t="s">
        <v>743</v>
      </c>
      <c r="R117" s="550"/>
    </row>
    <row r="118" spans="1:24" ht="15" customHeight="1" thickBot="1" x14ac:dyDescent="0.25">
      <c r="A118" s="587">
        <v>118</v>
      </c>
      <c r="B118" s="138"/>
      <c r="C118" s="133"/>
      <c r="D118" s="393" t="s">
        <v>729</v>
      </c>
      <c r="E118" s="374"/>
      <c r="F118" s="374"/>
      <c r="G118" s="375"/>
      <c r="H118" s="375"/>
      <c r="I118" s="375"/>
      <c r="J118" s="375"/>
      <c r="K118" s="375"/>
      <c r="L118" s="375"/>
      <c r="M118" s="395">
        <f>M21-M22</f>
        <v>0</v>
      </c>
      <c r="N118" s="524"/>
      <c r="O118" s="490" t="s">
        <v>670</v>
      </c>
      <c r="P118" s="552">
        <f>K45</f>
        <v>0</v>
      </c>
      <c r="Q118" s="555" t="b">
        <f>(ROUND(P118,0)=ROUND(L83,0))</f>
        <v>1</v>
      </c>
      <c r="R118" s="543"/>
    </row>
    <row r="119" spans="1:24" ht="18.75" x14ac:dyDescent="0.3">
      <c r="A119" s="530"/>
      <c r="B119" s="531"/>
      <c r="C119" s="532"/>
      <c r="D119" s="533"/>
      <c r="E119" s="534"/>
      <c r="F119" s="535"/>
      <c r="G119" s="535"/>
      <c r="H119" s="531"/>
      <c r="I119" s="531"/>
      <c r="J119" s="531"/>
      <c r="K119" s="531"/>
      <c r="L119" s="531"/>
      <c r="M119" s="531"/>
      <c r="N119" s="536"/>
    </row>
  </sheetData>
  <sheetProtection formatRows="0" insertRows="0"/>
  <customSheetViews>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3" orientation="portrait" r:id="rId1"/>
    </customSheetView>
    <customSheetView guid="{63EE1149-38E3-45FD-A757-4655A3261696}" scale="80" showPageBreaks="1" showGridLines="0" fitToPage="1" printArea="1">
      <selection activeCell="C6" sqref="C6"/>
      <pageMargins left="0.70866141732283472" right="0.70866141732283472" top="0.74803149606299213" bottom="0.74803149606299213" header="0.31496062992125984" footer="0.31496062992125984"/>
      <pageSetup paperSize="9" scale="53" orientation="portrait" r:id="rId2"/>
    </customSheetView>
  </customSheetViews>
  <mergeCells count="5">
    <mergeCell ref="A5:M5"/>
    <mergeCell ref="D102:M102"/>
    <mergeCell ref="K2:M2"/>
    <mergeCell ref="K3:M3"/>
    <mergeCell ref="G69:M69"/>
  </mergeCells>
  <conditionalFormatting sqref="G83">
    <cfRule type="expression" dxfId="18" priority="5">
      <formula>$Q$101&lt;&gt;TRUE</formula>
    </cfRule>
  </conditionalFormatting>
  <conditionalFormatting sqref="I83">
    <cfRule type="expression" dxfId="17" priority="4">
      <formula>$Q$105&lt;&gt;TRUE</formula>
    </cfRule>
  </conditionalFormatting>
  <conditionalFormatting sqref="J83">
    <cfRule type="expression" dxfId="16" priority="3">
      <formula>$Q$107&lt;&gt;TRUE</formula>
    </cfRule>
  </conditionalFormatting>
  <conditionalFormatting sqref="K83">
    <cfRule type="expression" dxfId="15" priority="2">
      <formula>$Q$111&lt;&gt;TRUE</formula>
    </cfRule>
  </conditionalFormatting>
  <conditionalFormatting sqref="L83">
    <cfRule type="expression" dxfId="14" priority="1">
      <formula>$Q$118&lt;&gt;TRUE</formula>
    </cfRule>
  </conditionalFormatting>
  <dataValidations count="1">
    <dataValidation allowBlank="1" showErrorMessage="1" sqref="M60:M61"/>
  </dataValidations>
  <pageMargins left="0.70866141732283472" right="0.70866141732283472" top="0.74803149606299213" bottom="0.74803149606299213" header="0.31496062992125984" footer="0.31496062992125984"/>
  <pageSetup paperSize="9" scale="62" fitToHeight="0" orientation="portrait" r:id="rId3"/>
  <headerFooter>
    <oddHeader>&amp;CCommerce Commission Information Disclosure Template</oddHeader>
    <oddFooter>&amp;L&amp;F&amp;C&amp;P&amp;R&amp;A</oddFooter>
  </headerFooter>
  <rowBreaks count="1" manualBreakCount="1">
    <brk id="63"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9CCFF"/>
    <pageSetUpPr fitToPage="1"/>
  </sheetPr>
  <dimension ref="A1:W56"/>
  <sheetViews>
    <sheetView showGridLines="0" view="pageBreakPreview" zoomScaleNormal="100" zoomScaleSheetLayoutView="100" workbookViewId="0">
      <selection sqref="A1:U56"/>
    </sheetView>
  </sheetViews>
  <sheetFormatPr defaultRowHeight="12.75" x14ac:dyDescent="0.2"/>
  <cols>
    <col min="1" max="1" width="4.28515625" customWidth="1"/>
    <col min="2" max="2" width="3.140625" customWidth="1"/>
    <col min="3" max="3" width="5.140625" customWidth="1"/>
    <col min="4" max="4" width="2.28515625" customWidth="1"/>
    <col min="5" max="5" width="1.5703125" customWidth="1"/>
    <col min="6" max="6" width="15.5703125" customWidth="1"/>
    <col min="7" max="7" width="13.42578125" customWidth="1"/>
    <col min="8" max="8" width="11.85546875" customWidth="1"/>
    <col min="9" max="9" width="19.5703125" style="227" customWidth="1"/>
    <col min="10" max="16" width="3.140625" style="227" customWidth="1"/>
    <col min="17" max="17" width="2.5703125" customWidth="1"/>
    <col min="18" max="20" width="16.140625" customWidth="1"/>
    <col min="21" max="21" width="2.7109375" customWidth="1"/>
    <col min="22" max="22" width="19.42578125" bestFit="1" customWidth="1"/>
  </cols>
  <sheetData>
    <row r="1" spans="1:22" ht="12" customHeight="1" x14ac:dyDescent="0.2">
      <c r="A1" s="1"/>
      <c r="B1" s="2"/>
      <c r="C1" s="2"/>
      <c r="D1" s="2"/>
      <c r="E1" s="2"/>
      <c r="F1" s="2"/>
      <c r="G1" s="2"/>
      <c r="H1" s="2"/>
      <c r="I1" s="2"/>
      <c r="J1" s="2"/>
      <c r="K1" s="2"/>
      <c r="L1" s="2"/>
      <c r="M1" s="2"/>
      <c r="N1" s="2"/>
      <c r="O1" s="2"/>
      <c r="P1" s="2"/>
      <c r="Q1" s="2"/>
      <c r="R1" s="2"/>
      <c r="S1" s="2"/>
      <c r="T1" s="2"/>
      <c r="U1" s="3"/>
      <c r="V1" s="223"/>
    </row>
    <row r="2" spans="1:22" ht="18" customHeight="1" x14ac:dyDescent="0.3">
      <c r="A2" s="4"/>
      <c r="B2" s="5"/>
      <c r="C2" s="5"/>
      <c r="D2" s="5"/>
      <c r="E2" s="5"/>
      <c r="F2" s="5"/>
      <c r="G2" s="5"/>
      <c r="H2" s="5"/>
      <c r="I2" s="5"/>
      <c r="J2" s="5"/>
      <c r="K2" s="5"/>
      <c r="L2" s="5"/>
      <c r="M2" s="5"/>
      <c r="N2" s="5"/>
      <c r="O2" s="5"/>
      <c r="P2" s="5"/>
      <c r="Q2" s="66" t="s">
        <v>31</v>
      </c>
      <c r="R2" s="651" t="str">
        <f>IF(NOT(ISBLANK(CoverSheet!$C$8)),CoverSheet!$C$8,"")</f>
        <v/>
      </c>
      <c r="S2" s="651"/>
      <c r="T2" s="651"/>
      <c r="U2" s="7"/>
      <c r="V2" s="223"/>
    </row>
    <row r="3" spans="1:22" ht="18" customHeight="1" x14ac:dyDescent="0.25">
      <c r="A3" s="4"/>
      <c r="B3" s="5"/>
      <c r="C3" s="5"/>
      <c r="D3" s="5"/>
      <c r="E3" s="5"/>
      <c r="F3" s="5"/>
      <c r="G3" s="5"/>
      <c r="H3" s="5"/>
      <c r="I3" s="5"/>
      <c r="J3" s="5"/>
      <c r="K3" s="5"/>
      <c r="L3" s="5"/>
      <c r="M3" s="5"/>
      <c r="N3" s="5"/>
      <c r="O3" s="5"/>
      <c r="P3" s="5"/>
      <c r="Q3" s="66" t="s">
        <v>298</v>
      </c>
      <c r="R3" s="652" t="str">
        <f>IF(ISNUMBER(CoverSheet!$C$12),CoverSheet!$C$12,"")</f>
        <v/>
      </c>
      <c r="S3" s="652"/>
      <c r="T3" s="652"/>
      <c r="U3" s="7"/>
      <c r="V3" s="223"/>
    </row>
    <row r="4" spans="1:22" ht="21" customHeight="1" x14ac:dyDescent="0.35">
      <c r="A4" s="134" t="s">
        <v>382</v>
      </c>
      <c r="B4" s="5"/>
      <c r="C4" s="5"/>
      <c r="D4" s="5"/>
      <c r="E4" s="5"/>
      <c r="F4" s="5"/>
      <c r="G4" s="5"/>
      <c r="H4" s="5"/>
      <c r="I4" s="5"/>
      <c r="J4" s="5"/>
      <c r="K4" s="5"/>
      <c r="L4" s="5"/>
      <c r="M4" s="5"/>
      <c r="N4" s="5"/>
      <c r="O4" s="5"/>
      <c r="P4" s="5"/>
      <c r="Q4" s="5"/>
      <c r="R4" s="5"/>
      <c r="S4" s="5"/>
      <c r="T4" s="5"/>
      <c r="U4" s="7"/>
      <c r="V4" s="223"/>
    </row>
    <row r="5" spans="1:22" ht="45" customHeight="1" x14ac:dyDescent="0.2">
      <c r="A5" s="649" t="s">
        <v>292</v>
      </c>
      <c r="B5" s="650"/>
      <c r="C5" s="650"/>
      <c r="D5" s="650"/>
      <c r="E5" s="650"/>
      <c r="F5" s="650"/>
      <c r="G5" s="650"/>
      <c r="H5" s="650"/>
      <c r="I5" s="650"/>
      <c r="J5" s="650"/>
      <c r="K5" s="650"/>
      <c r="L5" s="650"/>
      <c r="M5" s="650"/>
      <c r="N5" s="650"/>
      <c r="O5" s="650"/>
      <c r="P5" s="650"/>
      <c r="Q5" s="650"/>
      <c r="R5" s="650"/>
      <c r="S5" s="650"/>
      <c r="T5" s="656"/>
      <c r="U5" s="155"/>
      <c r="V5" s="224"/>
    </row>
    <row r="6" spans="1:22" x14ac:dyDescent="0.2">
      <c r="A6" s="196" t="s">
        <v>477</v>
      </c>
      <c r="B6" s="202"/>
      <c r="C6" s="202"/>
      <c r="D6" s="202"/>
      <c r="E6" s="202"/>
      <c r="F6" s="202"/>
      <c r="G6" s="5"/>
      <c r="H6" s="5"/>
      <c r="I6" s="5"/>
      <c r="J6" s="5"/>
      <c r="K6" s="5"/>
      <c r="L6" s="5"/>
      <c r="M6" s="5"/>
      <c r="N6" s="5"/>
      <c r="O6" s="5"/>
      <c r="P6" s="5"/>
      <c r="Q6" s="5"/>
      <c r="R6" s="5"/>
      <c r="S6" s="5"/>
      <c r="T6" s="5"/>
      <c r="U6" s="7"/>
      <c r="V6" s="223"/>
    </row>
    <row r="7" spans="1:22" ht="30" customHeight="1" x14ac:dyDescent="0.3">
      <c r="A7" s="10">
        <v>7</v>
      </c>
      <c r="B7" s="8"/>
      <c r="C7" s="93" t="s">
        <v>383</v>
      </c>
      <c r="D7" s="152"/>
      <c r="E7" s="152"/>
      <c r="F7" s="152"/>
      <c r="G7" s="232"/>
      <c r="H7" s="232"/>
      <c r="I7" s="232"/>
      <c r="J7" s="232"/>
      <c r="K7" s="232"/>
      <c r="L7" s="232"/>
      <c r="M7" s="232"/>
      <c r="N7" s="232"/>
      <c r="O7" s="232"/>
      <c r="P7" s="232"/>
      <c r="Q7" s="232"/>
      <c r="R7" s="232"/>
      <c r="S7" s="232"/>
      <c r="T7" s="28" t="s">
        <v>18</v>
      </c>
      <c r="U7" s="9"/>
      <c r="V7" s="223"/>
    </row>
    <row r="8" spans="1:22" ht="19.5" customHeight="1" x14ac:dyDescent="0.2">
      <c r="A8" s="10">
        <v>8</v>
      </c>
      <c r="B8" s="8"/>
      <c r="C8" s="232"/>
      <c r="D8" s="232"/>
      <c r="E8" s="140" t="s">
        <v>23</v>
      </c>
      <c r="F8" s="140"/>
      <c r="G8" s="232"/>
      <c r="H8" s="232"/>
      <c r="I8" s="232"/>
      <c r="J8" s="232"/>
      <c r="K8" s="232"/>
      <c r="L8" s="232"/>
      <c r="M8" s="232"/>
      <c r="N8" s="232"/>
      <c r="O8" s="232"/>
      <c r="P8" s="232"/>
      <c r="Q8" s="232"/>
      <c r="R8" s="232"/>
      <c r="S8" s="232"/>
      <c r="T8" s="232"/>
      <c r="U8" s="9"/>
      <c r="V8" s="223"/>
    </row>
    <row r="9" spans="1:22" ht="15" customHeight="1" x14ac:dyDescent="0.2">
      <c r="A9" s="10">
        <v>9</v>
      </c>
      <c r="B9" s="8"/>
      <c r="C9" s="232"/>
      <c r="D9" s="232"/>
      <c r="E9" s="232"/>
      <c r="F9" s="232" t="s">
        <v>333</v>
      </c>
      <c r="G9" s="232"/>
      <c r="H9" s="232"/>
      <c r="I9" s="232"/>
      <c r="J9" s="232"/>
      <c r="K9" s="232"/>
      <c r="L9" s="232"/>
      <c r="M9" s="232"/>
      <c r="N9" s="232"/>
      <c r="O9" s="232"/>
      <c r="P9" s="232"/>
      <c r="Q9" s="232"/>
      <c r="R9" s="232"/>
      <c r="S9" s="232"/>
      <c r="T9" s="207">
        <f>'S8.Billed Quantities+Revenues'!D23</f>
        <v>0</v>
      </c>
      <c r="U9" s="9"/>
      <c r="V9" s="223" t="s">
        <v>455</v>
      </c>
    </row>
    <row r="10" spans="1:22" ht="15" customHeight="1" x14ac:dyDescent="0.2">
      <c r="A10" s="10">
        <v>10</v>
      </c>
      <c r="B10" s="8"/>
      <c r="C10" s="232"/>
      <c r="D10" s="153" t="s">
        <v>20</v>
      </c>
      <c r="E10" s="232"/>
      <c r="F10" s="232" t="s">
        <v>350</v>
      </c>
      <c r="G10" s="232"/>
      <c r="H10" s="232"/>
      <c r="I10" s="232"/>
      <c r="J10" s="232"/>
      <c r="K10" s="232"/>
      <c r="L10" s="232"/>
      <c r="M10" s="232"/>
      <c r="N10" s="232"/>
      <c r="O10" s="232"/>
      <c r="P10" s="232"/>
      <c r="Q10" s="232"/>
      <c r="R10" s="232"/>
      <c r="S10" s="232"/>
      <c r="T10" s="287"/>
      <c r="U10" s="9"/>
      <c r="V10" s="223"/>
    </row>
    <row r="11" spans="1:22" ht="15" customHeight="1" x14ac:dyDescent="0.2">
      <c r="A11" s="10">
        <v>11</v>
      </c>
      <c r="B11" s="8"/>
      <c r="C11" s="232"/>
      <c r="D11" s="153" t="s">
        <v>20</v>
      </c>
      <c r="E11" s="232"/>
      <c r="F11" s="232" t="s">
        <v>351</v>
      </c>
      <c r="G11" s="232"/>
      <c r="H11" s="232"/>
      <c r="I11" s="232"/>
      <c r="J11" s="232"/>
      <c r="K11" s="232"/>
      <c r="L11" s="232"/>
      <c r="M11" s="232"/>
      <c r="N11" s="232"/>
      <c r="O11" s="232"/>
      <c r="P11" s="232"/>
      <c r="Q11" s="232"/>
      <c r="R11" s="232"/>
      <c r="S11" s="232"/>
      <c r="T11" s="287"/>
      <c r="U11" s="9"/>
      <c r="V11" s="223"/>
    </row>
    <row r="12" spans="1:22" ht="15" customHeight="1" thickBot="1" x14ac:dyDescent="0.25">
      <c r="A12" s="10">
        <v>12</v>
      </c>
      <c r="B12" s="8"/>
      <c r="C12" s="232"/>
      <c r="D12" s="232"/>
      <c r="E12" s="232"/>
      <c r="F12" s="232"/>
      <c r="G12" s="232"/>
      <c r="H12" s="232"/>
      <c r="I12" s="232"/>
      <c r="J12" s="232"/>
      <c r="K12" s="232"/>
      <c r="L12" s="232"/>
      <c r="M12" s="232"/>
      <c r="N12" s="232"/>
      <c r="O12" s="232"/>
      <c r="P12" s="232"/>
      <c r="Q12" s="232"/>
      <c r="R12" s="232"/>
      <c r="S12" s="232"/>
      <c r="T12" s="174"/>
      <c r="U12" s="9"/>
      <c r="V12" s="223"/>
    </row>
    <row r="13" spans="1:22" ht="15" customHeight="1" thickBot="1" x14ac:dyDescent="0.25">
      <c r="A13" s="10">
        <v>13</v>
      </c>
      <c r="B13" s="8"/>
      <c r="C13" s="232"/>
      <c r="D13" s="232"/>
      <c r="E13" s="27" t="s">
        <v>24</v>
      </c>
      <c r="F13" s="232"/>
      <c r="G13" s="232"/>
      <c r="H13" s="232"/>
      <c r="I13" s="232"/>
      <c r="J13" s="232"/>
      <c r="K13" s="232"/>
      <c r="L13" s="232"/>
      <c r="M13" s="232"/>
      <c r="N13" s="232"/>
      <c r="O13" s="232"/>
      <c r="P13" s="232"/>
      <c r="Q13" s="232"/>
      <c r="R13" s="232"/>
      <c r="S13" s="232"/>
      <c r="T13" s="208">
        <f>T9+T10+T11</f>
        <v>0</v>
      </c>
      <c r="U13" s="9"/>
      <c r="V13" s="223" t="s">
        <v>458</v>
      </c>
    </row>
    <row r="14" spans="1:22" ht="20.100000000000001" customHeight="1" x14ac:dyDescent="0.2">
      <c r="A14" s="10">
        <v>14</v>
      </c>
      <c r="B14" s="40"/>
      <c r="C14" s="140"/>
      <c r="D14" s="140"/>
      <c r="E14" s="140" t="s">
        <v>25</v>
      </c>
      <c r="F14" s="140"/>
      <c r="G14" s="140"/>
      <c r="H14" s="232"/>
      <c r="I14" s="232"/>
      <c r="J14" s="232"/>
      <c r="K14" s="232"/>
      <c r="L14" s="232"/>
      <c r="M14" s="232"/>
      <c r="N14" s="232"/>
      <c r="O14" s="232"/>
      <c r="P14" s="232"/>
      <c r="Q14" s="232"/>
      <c r="R14" s="232"/>
      <c r="S14" s="232"/>
      <c r="T14" s="174"/>
      <c r="U14" s="9"/>
      <c r="V14" s="223"/>
    </row>
    <row r="15" spans="1:22" ht="15" customHeight="1" x14ac:dyDescent="0.2">
      <c r="A15" s="10">
        <v>15</v>
      </c>
      <c r="B15" s="8"/>
      <c r="C15" s="232"/>
      <c r="D15" s="153" t="s">
        <v>19</v>
      </c>
      <c r="E15" s="45"/>
      <c r="F15" s="232" t="s">
        <v>53</v>
      </c>
      <c r="G15" s="232"/>
      <c r="H15" s="232"/>
      <c r="I15" s="232"/>
      <c r="J15" s="232"/>
      <c r="K15" s="232"/>
      <c r="L15" s="232"/>
      <c r="M15" s="232"/>
      <c r="N15" s="232"/>
      <c r="O15" s="232"/>
      <c r="P15" s="232"/>
      <c r="Q15" s="232"/>
      <c r="R15" s="232"/>
      <c r="S15" s="232"/>
      <c r="T15" s="207">
        <f>'S6b.Actual Expenditure Opex'!S19</f>
        <v>0</v>
      </c>
      <c r="U15" s="9"/>
      <c r="V15" s="223" t="s">
        <v>457</v>
      </c>
    </row>
    <row r="16" spans="1:22" ht="15" customHeight="1" x14ac:dyDescent="0.2">
      <c r="A16" s="10">
        <v>16</v>
      </c>
      <c r="B16" s="8"/>
      <c r="C16" s="232"/>
      <c r="D16" s="232"/>
      <c r="E16" s="232"/>
      <c r="F16" s="45"/>
      <c r="G16" s="232"/>
      <c r="H16" s="232"/>
      <c r="I16" s="232"/>
      <c r="J16" s="232"/>
      <c r="K16" s="232"/>
      <c r="L16" s="232"/>
      <c r="M16" s="232"/>
      <c r="N16" s="232"/>
      <c r="O16" s="232"/>
      <c r="P16" s="232"/>
      <c r="Q16" s="232"/>
      <c r="R16" s="232"/>
      <c r="S16" s="232"/>
      <c r="T16" s="174"/>
      <c r="U16" s="9"/>
      <c r="V16" s="223"/>
    </row>
    <row r="17" spans="1:22" ht="15" customHeight="1" x14ac:dyDescent="0.2">
      <c r="A17" s="10">
        <v>17</v>
      </c>
      <c r="B17" s="8"/>
      <c r="C17" s="232"/>
      <c r="D17" s="153" t="s">
        <v>19</v>
      </c>
      <c r="E17" s="45"/>
      <c r="F17" s="396" t="s">
        <v>614</v>
      </c>
      <c r="G17" s="375"/>
      <c r="H17" s="375"/>
      <c r="I17" s="375"/>
      <c r="J17" s="375"/>
      <c r="K17" s="375"/>
      <c r="L17" s="375"/>
      <c r="M17" s="375"/>
      <c r="N17" s="375"/>
      <c r="O17" s="375"/>
      <c r="P17" s="375"/>
      <c r="Q17" s="232"/>
      <c r="R17" s="232"/>
      <c r="S17" s="232"/>
      <c r="T17" s="207">
        <f>T44</f>
        <v>0</v>
      </c>
      <c r="U17" s="9"/>
      <c r="V17" s="223" t="s">
        <v>720</v>
      </c>
    </row>
    <row r="18" spans="1:22" ht="15" customHeight="1" thickBot="1" x14ac:dyDescent="0.25">
      <c r="A18" s="10">
        <v>18</v>
      </c>
      <c r="B18" s="8"/>
      <c r="C18" s="232"/>
      <c r="D18" s="232"/>
      <c r="E18" s="232"/>
      <c r="F18" s="232"/>
      <c r="G18" s="232"/>
      <c r="H18" s="232"/>
      <c r="I18" s="232"/>
      <c r="J18" s="232"/>
      <c r="K18" s="232"/>
      <c r="L18" s="232"/>
      <c r="M18" s="232"/>
      <c r="N18" s="232"/>
      <c r="O18" s="232"/>
      <c r="P18" s="232"/>
      <c r="Q18" s="232"/>
      <c r="R18" s="232"/>
      <c r="S18" s="232"/>
      <c r="T18" s="174"/>
      <c r="U18" s="9"/>
      <c r="V18" s="223"/>
    </row>
    <row r="19" spans="1:22" ht="15" customHeight="1" thickBot="1" x14ac:dyDescent="0.25">
      <c r="A19" s="10">
        <v>19</v>
      </c>
      <c r="B19" s="8"/>
      <c r="C19" s="232"/>
      <c r="D19" s="232"/>
      <c r="E19" s="140" t="s">
        <v>26</v>
      </c>
      <c r="F19" s="140"/>
      <c r="G19" s="232"/>
      <c r="H19" s="232"/>
      <c r="I19" s="232"/>
      <c r="J19" s="232"/>
      <c r="K19" s="232"/>
      <c r="L19" s="232"/>
      <c r="M19" s="232"/>
      <c r="N19" s="232"/>
      <c r="O19" s="232"/>
      <c r="P19" s="232"/>
      <c r="Q19" s="232"/>
      <c r="R19" s="232"/>
      <c r="S19" s="232"/>
      <c r="T19" s="208">
        <f>T13-T15-T17</f>
        <v>0</v>
      </c>
      <c r="U19" s="9"/>
      <c r="V19" s="223" t="s">
        <v>461</v>
      </c>
    </row>
    <row r="20" spans="1:22" ht="15" customHeight="1" x14ac:dyDescent="0.2">
      <c r="A20" s="10">
        <v>20</v>
      </c>
      <c r="B20" s="8"/>
      <c r="C20" s="232"/>
      <c r="D20" s="232"/>
      <c r="E20" s="232"/>
      <c r="F20" s="232"/>
      <c r="G20" s="232"/>
      <c r="H20" s="232"/>
      <c r="I20" s="232"/>
      <c r="J20" s="232"/>
      <c r="K20" s="232"/>
      <c r="L20" s="232"/>
      <c r="M20" s="232"/>
      <c r="N20" s="232"/>
      <c r="O20" s="232"/>
      <c r="P20" s="232"/>
      <c r="Q20" s="232"/>
      <c r="R20" s="232"/>
      <c r="S20" s="232"/>
      <c r="T20" s="174"/>
      <c r="U20" s="9"/>
      <c r="V20" s="223"/>
    </row>
    <row r="21" spans="1:22" ht="15" customHeight="1" x14ac:dyDescent="0.2">
      <c r="A21" s="10">
        <v>21</v>
      </c>
      <c r="B21" s="8"/>
      <c r="C21" s="232"/>
      <c r="D21" s="153" t="s">
        <v>19</v>
      </c>
      <c r="E21" s="45"/>
      <c r="F21" s="232" t="s">
        <v>206</v>
      </c>
      <c r="G21" s="232"/>
      <c r="H21" s="232"/>
      <c r="I21" s="232"/>
      <c r="J21" s="232"/>
      <c r="K21" s="232"/>
      <c r="L21" s="232"/>
      <c r="M21" s="232"/>
      <c r="N21" s="232"/>
      <c r="O21" s="232"/>
      <c r="P21" s="232"/>
      <c r="Q21" s="232"/>
      <c r="R21" s="232"/>
      <c r="S21" s="232"/>
      <c r="T21" s="207">
        <f>'S4.RAB Value (Rolled Forward)'!N83</f>
        <v>0</v>
      </c>
      <c r="U21" s="9"/>
      <c r="V21" s="223" t="s">
        <v>459</v>
      </c>
    </row>
    <row r="22" spans="1:22" ht="15" customHeight="1" x14ac:dyDescent="0.2">
      <c r="A22" s="10">
        <v>22</v>
      </c>
      <c r="B22" s="8"/>
      <c r="C22" s="232"/>
      <c r="D22" s="232"/>
      <c r="E22" s="232"/>
      <c r="F22" s="45"/>
      <c r="G22" s="232"/>
      <c r="H22" s="232"/>
      <c r="I22" s="232"/>
      <c r="J22" s="232"/>
      <c r="K22" s="232"/>
      <c r="L22" s="232"/>
      <c r="M22" s="232"/>
      <c r="N22" s="232"/>
      <c r="O22" s="232"/>
      <c r="P22" s="232"/>
      <c r="Q22" s="232"/>
      <c r="R22" s="232"/>
      <c r="S22" s="232"/>
      <c r="T22" s="174"/>
      <c r="U22" s="9"/>
      <c r="V22" s="223"/>
    </row>
    <row r="23" spans="1:22" ht="15" customHeight="1" x14ac:dyDescent="0.2">
      <c r="A23" s="10">
        <v>23</v>
      </c>
      <c r="B23" s="8"/>
      <c r="C23" s="232"/>
      <c r="D23" s="153" t="s">
        <v>20</v>
      </c>
      <c r="E23" s="45"/>
      <c r="F23" s="232" t="s">
        <v>306</v>
      </c>
      <c r="G23" s="232"/>
      <c r="H23" s="232"/>
      <c r="I23" s="232"/>
      <c r="J23" s="232"/>
      <c r="K23" s="232"/>
      <c r="L23" s="232"/>
      <c r="M23" s="232"/>
      <c r="N23" s="232"/>
      <c r="O23" s="232"/>
      <c r="P23" s="232"/>
      <c r="Q23" s="232"/>
      <c r="R23" s="232"/>
      <c r="S23" s="232"/>
      <c r="T23" s="207">
        <f>'S4.RAB Value (Rolled Forward)'!N64</f>
        <v>0</v>
      </c>
      <c r="U23" s="9"/>
      <c r="V23" s="223" t="s">
        <v>459</v>
      </c>
    </row>
    <row r="24" spans="1:22" ht="15" customHeight="1" thickBot="1" x14ac:dyDescent="0.25">
      <c r="A24" s="10">
        <v>24</v>
      </c>
      <c r="B24" s="8"/>
      <c r="C24" s="232"/>
      <c r="D24" s="232"/>
      <c r="E24" s="232"/>
      <c r="F24" s="232"/>
      <c r="G24" s="232"/>
      <c r="H24" s="232"/>
      <c r="I24" s="232"/>
      <c r="J24" s="232"/>
      <c r="K24" s="232"/>
      <c r="L24" s="232"/>
      <c r="M24" s="232"/>
      <c r="N24" s="232"/>
      <c r="O24" s="232"/>
      <c r="P24" s="232"/>
      <c r="Q24" s="232"/>
      <c r="R24" s="232"/>
      <c r="S24" s="232"/>
      <c r="T24" s="194"/>
      <c r="U24" s="9"/>
      <c r="V24" s="223"/>
    </row>
    <row r="25" spans="1:22" ht="15" customHeight="1" thickBot="1" x14ac:dyDescent="0.25">
      <c r="A25" s="10">
        <v>25</v>
      </c>
      <c r="B25" s="8"/>
      <c r="C25" s="232"/>
      <c r="D25" s="232"/>
      <c r="E25" s="397" t="s">
        <v>41</v>
      </c>
      <c r="F25" s="397"/>
      <c r="G25" s="375"/>
      <c r="H25" s="375"/>
      <c r="I25" s="375"/>
      <c r="J25" s="375"/>
      <c r="K25" s="375"/>
      <c r="L25" s="375"/>
      <c r="M25" s="375"/>
      <c r="N25" s="375"/>
      <c r="O25" s="375"/>
      <c r="P25" s="375"/>
      <c r="Q25" s="375"/>
      <c r="R25" s="232"/>
      <c r="S25" s="232"/>
      <c r="T25" s="208">
        <f>T19-T21+T23</f>
        <v>0</v>
      </c>
      <c r="U25" s="9"/>
      <c r="V25" s="223"/>
    </row>
    <row r="26" spans="1:22" ht="15" customHeight="1" x14ac:dyDescent="0.2">
      <c r="A26" s="10">
        <v>26</v>
      </c>
      <c r="B26" s="8"/>
      <c r="C26" s="232"/>
      <c r="D26" s="232"/>
      <c r="E26" s="232"/>
      <c r="F26" s="232"/>
      <c r="G26" s="232"/>
      <c r="H26" s="232"/>
      <c r="I26" s="232"/>
      <c r="J26" s="232"/>
      <c r="K26" s="232"/>
      <c r="L26" s="232"/>
      <c r="M26" s="232"/>
      <c r="N26" s="232"/>
      <c r="O26" s="232"/>
      <c r="P26" s="232"/>
      <c r="Q26" s="232"/>
      <c r="R26" s="232"/>
      <c r="S26" s="232"/>
      <c r="T26" s="194"/>
      <c r="U26" s="9"/>
      <c r="V26" s="223"/>
    </row>
    <row r="27" spans="1:22" ht="15" customHeight="1" x14ac:dyDescent="0.2">
      <c r="A27" s="10">
        <v>27</v>
      </c>
      <c r="B27" s="8"/>
      <c r="C27" s="232"/>
      <c r="D27" s="153" t="s">
        <v>19</v>
      </c>
      <c r="E27" s="45"/>
      <c r="F27" s="232" t="s">
        <v>251</v>
      </c>
      <c r="G27" s="232"/>
      <c r="H27" s="232"/>
      <c r="I27" s="232"/>
      <c r="J27" s="232"/>
      <c r="K27" s="232"/>
      <c r="L27" s="232"/>
      <c r="M27" s="232"/>
      <c r="N27" s="232"/>
      <c r="O27" s="232"/>
      <c r="P27" s="232"/>
      <c r="Q27" s="232"/>
      <c r="R27" s="232"/>
      <c r="S27" s="232"/>
      <c r="T27" s="207">
        <f>'S5c.TCSD Allowance'!I27</f>
        <v>0</v>
      </c>
      <c r="U27" s="9"/>
      <c r="V27" s="223" t="s">
        <v>440</v>
      </c>
    </row>
    <row r="28" spans="1:22" ht="15" customHeight="1" x14ac:dyDescent="0.2">
      <c r="A28" s="423">
        <v>28</v>
      </c>
      <c r="B28" s="8"/>
      <c r="C28" s="232"/>
      <c r="D28" s="232"/>
      <c r="E28" s="232"/>
      <c r="F28" s="232"/>
      <c r="G28" s="232"/>
      <c r="H28" s="232"/>
      <c r="I28" s="232"/>
      <c r="J28" s="232"/>
      <c r="K28" s="232"/>
      <c r="L28" s="232"/>
      <c r="M28" s="232"/>
      <c r="N28" s="232"/>
      <c r="O28" s="232"/>
      <c r="P28" s="232"/>
      <c r="Q28" s="232"/>
      <c r="R28" s="232"/>
      <c r="S28" s="232"/>
      <c r="T28" s="174"/>
      <c r="U28" s="9"/>
      <c r="V28" s="223"/>
    </row>
    <row r="29" spans="1:22" ht="15" customHeight="1" x14ac:dyDescent="0.2">
      <c r="A29" s="423">
        <v>29</v>
      </c>
      <c r="B29" s="8"/>
      <c r="C29" s="232"/>
      <c r="D29" s="153" t="s">
        <v>19</v>
      </c>
      <c r="E29" s="232"/>
      <c r="F29" s="232" t="s">
        <v>29</v>
      </c>
      <c r="G29" s="232"/>
      <c r="H29" s="232"/>
      <c r="I29" s="232"/>
      <c r="J29" s="232"/>
      <c r="K29" s="232"/>
      <c r="L29" s="232"/>
      <c r="M29" s="232"/>
      <c r="N29" s="232"/>
      <c r="O29" s="232"/>
      <c r="P29" s="232"/>
      <c r="Q29" s="232"/>
      <c r="R29" s="232"/>
      <c r="S29" s="232"/>
      <c r="T29" s="207">
        <f>'S5a.Regulatory Tax Allowance'!J35</f>
        <v>0</v>
      </c>
      <c r="U29" s="9"/>
      <c r="V29" s="223" t="s">
        <v>684</v>
      </c>
    </row>
    <row r="30" spans="1:22" ht="15" customHeight="1" thickBot="1" x14ac:dyDescent="0.25">
      <c r="A30" s="423">
        <v>30</v>
      </c>
      <c r="B30" s="8"/>
      <c r="C30" s="232"/>
      <c r="D30" s="232"/>
      <c r="E30" s="232"/>
      <c r="F30" s="232"/>
      <c r="G30" s="232"/>
      <c r="H30" s="232"/>
      <c r="I30" s="232"/>
      <c r="J30" s="232"/>
      <c r="K30" s="232"/>
      <c r="L30" s="232"/>
      <c r="M30" s="232"/>
      <c r="N30" s="232"/>
      <c r="O30" s="232"/>
      <c r="P30" s="232"/>
      <c r="Q30" s="232"/>
      <c r="R30" s="232"/>
      <c r="S30" s="232"/>
      <c r="T30" s="174"/>
      <c r="U30" s="9"/>
      <c r="V30" s="223"/>
    </row>
    <row r="31" spans="1:22" ht="15" customHeight="1" thickBot="1" x14ac:dyDescent="0.25">
      <c r="A31" s="423">
        <v>31</v>
      </c>
      <c r="B31" s="8"/>
      <c r="C31" s="232"/>
      <c r="D31" s="232"/>
      <c r="E31" s="140" t="s">
        <v>706</v>
      </c>
      <c r="F31" s="140"/>
      <c r="G31" s="232"/>
      <c r="H31" s="232"/>
      <c r="I31" s="232"/>
      <c r="J31" s="232"/>
      <c r="K31" s="232"/>
      <c r="L31" s="232"/>
      <c r="M31" s="232"/>
      <c r="N31" s="232"/>
      <c r="O31" s="232"/>
      <c r="P31" s="232"/>
      <c r="Q31" s="232"/>
      <c r="R31" s="232"/>
      <c r="S31" s="232"/>
      <c r="T31" s="386">
        <f>T25-T27-T29</f>
        <v>0</v>
      </c>
      <c r="U31" s="9"/>
      <c r="V31" s="223" t="s">
        <v>685</v>
      </c>
    </row>
    <row r="32" spans="1:22" ht="15" customHeight="1" x14ac:dyDescent="0.2">
      <c r="A32" s="423">
        <v>32</v>
      </c>
      <c r="B32" s="8"/>
      <c r="C32" s="232"/>
      <c r="D32" s="232"/>
      <c r="E32" s="140"/>
      <c r="F32" s="140"/>
      <c r="G32" s="232"/>
      <c r="H32" s="232"/>
      <c r="I32" s="232"/>
      <c r="J32" s="232"/>
      <c r="K32" s="232"/>
      <c r="L32" s="232"/>
      <c r="M32" s="232"/>
      <c r="N32" s="232"/>
      <c r="O32" s="232"/>
      <c r="P32" s="232"/>
      <c r="Q32" s="232"/>
      <c r="R32" s="232"/>
      <c r="S32" s="232"/>
      <c r="T32" s="65"/>
      <c r="U32" s="9"/>
      <c r="V32" s="223"/>
    </row>
    <row r="33" spans="1:23" ht="18.75" x14ac:dyDescent="0.3">
      <c r="A33" s="423">
        <v>33</v>
      </c>
      <c r="B33" s="27"/>
      <c r="C33" s="398" t="s">
        <v>637</v>
      </c>
      <c r="D33" s="399"/>
      <c r="E33" s="397"/>
      <c r="F33" s="399"/>
      <c r="G33" s="397"/>
      <c r="H33" s="397"/>
      <c r="I33" s="397"/>
      <c r="J33" s="397"/>
      <c r="K33" s="397"/>
      <c r="L33" s="397"/>
      <c r="M33" s="397"/>
      <c r="N33" s="397"/>
      <c r="O33" s="397"/>
      <c r="P33" s="397"/>
      <c r="Q33" s="397"/>
      <c r="R33" s="27"/>
      <c r="S33" s="540" t="s">
        <v>18</v>
      </c>
      <c r="T33" s="540"/>
      <c r="U33" s="29"/>
      <c r="V33" s="225"/>
    </row>
    <row r="34" spans="1:23" ht="15" customHeight="1" x14ac:dyDescent="0.2">
      <c r="A34" s="423">
        <v>34</v>
      </c>
      <c r="B34" s="232"/>
      <c r="C34" s="232"/>
      <c r="D34" s="232"/>
      <c r="E34" s="42" t="s">
        <v>600</v>
      </c>
      <c r="F34" s="42"/>
      <c r="G34" s="38"/>
      <c r="H34" s="38"/>
      <c r="I34" s="38"/>
      <c r="J34" s="38"/>
      <c r="K34" s="38"/>
      <c r="L34" s="38"/>
      <c r="M34" s="38"/>
      <c r="N34" s="38"/>
      <c r="O34" s="38"/>
      <c r="P34" s="38"/>
      <c r="Q34" s="232"/>
      <c r="R34" s="232"/>
      <c r="S34" s="232"/>
      <c r="T34" s="232"/>
      <c r="U34" s="9"/>
      <c r="V34" s="223"/>
    </row>
    <row r="35" spans="1:23" ht="15" customHeight="1" x14ac:dyDescent="0.2">
      <c r="A35" s="423">
        <v>35</v>
      </c>
      <c r="B35" s="232"/>
      <c r="C35" s="232"/>
      <c r="D35" s="232"/>
      <c r="E35" s="232"/>
      <c r="F35" s="38" t="s">
        <v>216</v>
      </c>
      <c r="G35" s="38"/>
      <c r="H35" s="38"/>
      <c r="I35" s="38"/>
      <c r="J35" s="38"/>
      <c r="K35" s="38"/>
      <c r="L35" s="38"/>
      <c r="M35" s="38"/>
      <c r="N35" s="38"/>
      <c r="O35" s="38"/>
      <c r="P35" s="38"/>
      <c r="Q35" s="232"/>
      <c r="R35" s="232"/>
      <c r="S35" s="287"/>
      <c r="T35" s="232"/>
      <c r="U35" s="9"/>
      <c r="V35" s="223"/>
    </row>
    <row r="36" spans="1:23" ht="15" customHeight="1" x14ac:dyDescent="0.2">
      <c r="A36" s="423">
        <v>36</v>
      </c>
      <c r="B36" s="232"/>
      <c r="C36" s="232"/>
      <c r="D36" s="232"/>
      <c r="E36" s="232"/>
      <c r="F36" s="38" t="s">
        <v>217</v>
      </c>
      <c r="G36" s="38"/>
      <c r="H36" s="38"/>
      <c r="I36" s="38"/>
      <c r="J36" s="38"/>
      <c r="K36" s="38"/>
      <c r="L36" s="38"/>
      <c r="M36" s="38"/>
      <c r="N36" s="38"/>
      <c r="O36" s="38"/>
      <c r="P36" s="38"/>
      <c r="Q36" s="232"/>
      <c r="R36" s="232"/>
      <c r="S36" s="287"/>
      <c r="T36" s="232"/>
      <c r="U36" s="9"/>
      <c r="V36" s="223"/>
    </row>
    <row r="37" spans="1:23" ht="15" customHeight="1" x14ac:dyDescent="0.2">
      <c r="A37" s="423">
        <v>37</v>
      </c>
      <c r="B37" s="232"/>
      <c r="C37" s="232"/>
      <c r="D37" s="232"/>
      <c r="E37" s="232"/>
      <c r="F37" s="368" t="s">
        <v>564</v>
      </c>
      <c r="G37" s="368"/>
      <c r="H37" s="38"/>
      <c r="I37" s="38"/>
      <c r="J37" s="38"/>
      <c r="K37" s="38"/>
      <c r="L37" s="38"/>
      <c r="M37" s="38"/>
      <c r="N37" s="38"/>
      <c r="O37" s="38"/>
      <c r="P37" s="38"/>
      <c r="Q37" s="232"/>
      <c r="R37" s="232"/>
      <c r="S37" s="287"/>
      <c r="T37" s="232"/>
      <c r="U37" s="9"/>
      <c r="V37" s="223"/>
    </row>
    <row r="38" spans="1:23" ht="15" customHeight="1" x14ac:dyDescent="0.2">
      <c r="A38" s="423">
        <v>38</v>
      </c>
      <c r="B38" s="232"/>
      <c r="C38" s="232"/>
      <c r="D38" s="232"/>
      <c r="E38" s="232"/>
      <c r="F38" s="368" t="s">
        <v>565</v>
      </c>
      <c r="G38" s="368"/>
      <c r="H38" s="38"/>
      <c r="I38" s="38"/>
      <c r="J38" s="38"/>
      <c r="K38" s="38"/>
      <c r="L38" s="38"/>
      <c r="M38" s="38"/>
      <c r="N38" s="38"/>
      <c r="O38" s="38"/>
      <c r="P38" s="38"/>
      <c r="Q38" s="232"/>
      <c r="R38" s="232"/>
      <c r="S38" s="287"/>
      <c r="T38" s="232"/>
      <c r="U38" s="9"/>
      <c r="V38" s="223"/>
    </row>
    <row r="39" spans="1:23" ht="15" customHeight="1" x14ac:dyDescent="0.2">
      <c r="A39" s="423">
        <v>39</v>
      </c>
      <c r="B39" s="232"/>
      <c r="C39" s="232"/>
      <c r="D39" s="375"/>
      <c r="E39" s="400" t="s">
        <v>638</v>
      </c>
      <c r="F39" s="400"/>
      <c r="G39" s="401"/>
      <c r="H39" s="401"/>
      <c r="I39" s="401"/>
      <c r="J39" s="401"/>
      <c r="K39" s="401"/>
      <c r="L39" s="401"/>
      <c r="M39" s="401"/>
      <c r="N39" s="401"/>
      <c r="O39" s="401"/>
      <c r="P39" s="401"/>
      <c r="Q39" s="232"/>
      <c r="R39" s="232"/>
      <c r="S39" s="232"/>
      <c r="T39" s="232"/>
      <c r="U39" s="9"/>
      <c r="V39" s="223"/>
    </row>
    <row r="40" spans="1:23" ht="15" customHeight="1" x14ac:dyDescent="0.2">
      <c r="A40" s="423">
        <v>40</v>
      </c>
      <c r="B40" s="232"/>
      <c r="C40" s="232"/>
      <c r="D40" s="232"/>
      <c r="E40" s="232"/>
      <c r="F40" s="38" t="s">
        <v>218</v>
      </c>
      <c r="G40" s="38"/>
      <c r="H40" s="38"/>
      <c r="I40" s="38"/>
      <c r="J40" s="38"/>
      <c r="K40" s="38"/>
      <c r="L40" s="38"/>
      <c r="M40" s="38"/>
      <c r="N40" s="38"/>
      <c r="O40" s="38"/>
      <c r="P40" s="38"/>
      <c r="Q40" s="232"/>
      <c r="R40" s="232"/>
      <c r="S40" s="287"/>
      <c r="T40" s="232"/>
      <c r="U40" s="9"/>
      <c r="V40" s="223"/>
    </row>
    <row r="41" spans="1:23" s="559" customFormat="1" ht="15" customHeight="1" x14ac:dyDescent="0.2">
      <c r="A41" s="587">
        <v>41</v>
      </c>
      <c r="B41" s="375"/>
      <c r="C41" s="375"/>
      <c r="D41" s="375"/>
      <c r="E41" s="375"/>
      <c r="F41" s="594" t="s">
        <v>750</v>
      </c>
      <c r="G41" s="594"/>
      <c r="H41" s="368"/>
      <c r="I41" s="368"/>
      <c r="J41" s="368"/>
      <c r="K41" s="368"/>
      <c r="L41" s="368"/>
      <c r="M41" s="368"/>
      <c r="N41" s="368"/>
      <c r="O41" s="368"/>
      <c r="P41" s="368"/>
      <c r="Q41" s="375"/>
      <c r="R41" s="375"/>
      <c r="S41" s="596"/>
      <c r="T41" s="375"/>
      <c r="U41" s="595"/>
      <c r="V41" s="564"/>
    </row>
    <row r="42" spans="1:23" s="559" customFormat="1" ht="15" customHeight="1" x14ac:dyDescent="0.2">
      <c r="A42" s="587">
        <v>42</v>
      </c>
      <c r="B42" s="375"/>
      <c r="C42" s="375"/>
      <c r="D42" s="375"/>
      <c r="E42" s="375"/>
      <c r="F42" s="594" t="s">
        <v>759</v>
      </c>
      <c r="G42" s="594"/>
      <c r="H42" s="368"/>
      <c r="I42" s="368"/>
      <c r="J42" s="368"/>
      <c r="K42" s="368"/>
      <c r="L42" s="368"/>
      <c r="M42" s="368"/>
      <c r="N42" s="368"/>
      <c r="O42" s="368"/>
      <c r="P42" s="368"/>
      <c r="Q42" s="375"/>
      <c r="R42" s="375"/>
      <c r="S42" s="596"/>
      <c r="T42" s="375"/>
      <c r="U42" s="595"/>
      <c r="V42" s="564"/>
    </row>
    <row r="43" spans="1:23" s="227" customFormat="1" ht="15" customHeight="1" thickBot="1" x14ac:dyDescent="0.25">
      <c r="A43" s="587">
        <v>43</v>
      </c>
      <c r="B43" s="232"/>
      <c r="C43" s="232"/>
      <c r="D43" s="232"/>
      <c r="E43" s="232"/>
      <c r="F43" s="38" t="s">
        <v>709</v>
      </c>
      <c r="G43" s="38"/>
      <c r="H43" s="38"/>
      <c r="I43" s="38"/>
      <c r="J43" s="38"/>
      <c r="K43" s="38"/>
      <c r="L43" s="38"/>
      <c r="M43" s="38"/>
      <c r="N43" s="38"/>
      <c r="O43" s="38"/>
      <c r="P43" s="38"/>
      <c r="Q43" s="232"/>
      <c r="R43" s="232"/>
      <c r="S43" s="287"/>
      <c r="T43" s="232"/>
      <c r="U43" s="9"/>
      <c r="V43" s="223"/>
    </row>
    <row r="44" spans="1:23" ht="15" customHeight="1" thickBot="1" x14ac:dyDescent="0.25">
      <c r="A44" s="587">
        <v>44</v>
      </c>
      <c r="B44" s="232"/>
      <c r="C44" s="232"/>
      <c r="D44" s="232"/>
      <c r="E44" s="397" t="s">
        <v>614</v>
      </c>
      <c r="F44" s="397"/>
      <c r="G44" s="397"/>
      <c r="H44" s="375"/>
      <c r="I44" s="375"/>
      <c r="J44" s="375"/>
      <c r="K44" s="375"/>
      <c r="L44" s="375"/>
      <c r="M44" s="375"/>
      <c r="N44" s="375"/>
      <c r="O44" s="375"/>
      <c r="P44" s="375"/>
      <c r="Q44" s="375"/>
      <c r="R44" s="232"/>
      <c r="S44" s="232"/>
      <c r="T44" s="382">
        <f>SUM(S35:S38,S40:S43)</f>
        <v>0</v>
      </c>
      <c r="U44" s="9"/>
      <c r="V44" s="223" t="s">
        <v>686</v>
      </c>
    </row>
    <row r="45" spans="1:23" ht="15" customHeight="1" x14ac:dyDescent="0.2">
      <c r="A45" s="587">
        <v>45</v>
      </c>
      <c r="B45" s="232"/>
      <c r="C45" s="232"/>
      <c r="D45" s="232"/>
      <c r="E45" s="232"/>
      <c r="F45" s="232"/>
      <c r="G45" s="232"/>
      <c r="H45" s="232"/>
      <c r="I45" s="232"/>
      <c r="J45" s="232"/>
      <c r="K45" s="232"/>
      <c r="L45" s="232"/>
      <c r="M45" s="232"/>
      <c r="N45" s="232"/>
      <c r="O45" s="232"/>
      <c r="P45" s="232"/>
      <c r="Q45" s="232"/>
      <c r="R45" s="232"/>
      <c r="S45" s="232"/>
      <c r="T45" s="232"/>
      <c r="U45" s="9"/>
      <c r="V45" s="223"/>
    </row>
    <row r="46" spans="1:23" x14ac:dyDescent="0.2">
      <c r="A46" s="587">
        <v>46</v>
      </c>
      <c r="B46" s="232"/>
      <c r="C46" s="232"/>
      <c r="D46" s="232"/>
      <c r="E46" s="232"/>
      <c r="F46" s="232"/>
      <c r="G46" s="232"/>
      <c r="H46" s="232"/>
      <c r="I46" s="232"/>
      <c r="J46" s="232"/>
      <c r="K46" s="232"/>
      <c r="L46" s="232"/>
      <c r="M46" s="232"/>
      <c r="N46" s="232"/>
      <c r="O46" s="232"/>
      <c r="P46" s="232"/>
      <c r="Q46" s="232"/>
      <c r="R46" s="232"/>
      <c r="S46" s="232"/>
      <c r="T46" s="232"/>
      <c r="U46" s="9"/>
      <c r="V46" s="223"/>
      <c r="W46" s="227"/>
    </row>
    <row r="47" spans="1:23" ht="15" customHeight="1" x14ac:dyDescent="0.3">
      <c r="A47" s="587">
        <v>47</v>
      </c>
      <c r="B47" s="232"/>
      <c r="C47" s="565" t="s">
        <v>751</v>
      </c>
      <c r="D47" s="152"/>
      <c r="E47" s="232"/>
      <c r="F47" s="152"/>
      <c r="G47" s="232"/>
      <c r="H47" s="232"/>
      <c r="I47" s="232"/>
      <c r="J47" s="232"/>
      <c r="K47" s="232"/>
      <c r="L47" s="232"/>
      <c r="M47" s="232"/>
      <c r="N47" s="232"/>
      <c r="O47" s="232"/>
      <c r="P47" s="232"/>
      <c r="Q47" s="232"/>
      <c r="R47" s="232"/>
      <c r="S47" s="232"/>
      <c r="T47" s="232"/>
      <c r="U47" s="9"/>
      <c r="V47" s="223"/>
    </row>
    <row r="48" spans="1:23" x14ac:dyDescent="0.2">
      <c r="A48" s="587">
        <v>48</v>
      </c>
      <c r="B48" s="232"/>
      <c r="C48" s="232"/>
      <c r="D48" s="232"/>
      <c r="E48" s="232"/>
      <c r="F48" s="232"/>
      <c r="G48" s="232"/>
      <c r="H48" s="232"/>
      <c r="I48" s="232"/>
      <c r="J48" s="232"/>
      <c r="K48" s="232"/>
      <c r="L48" s="232"/>
      <c r="M48" s="232"/>
      <c r="N48" s="232"/>
      <c r="O48" s="232"/>
      <c r="P48" s="232"/>
      <c r="Q48" s="232"/>
      <c r="R48" s="232"/>
      <c r="S48" s="232"/>
      <c r="T48" s="28" t="s">
        <v>18</v>
      </c>
      <c r="U48" s="9"/>
      <c r="V48" s="223"/>
      <c r="W48" s="227"/>
    </row>
    <row r="49" spans="1:23" x14ac:dyDescent="0.2">
      <c r="A49" s="587">
        <v>49</v>
      </c>
      <c r="B49" s="232"/>
      <c r="C49" s="232"/>
      <c r="D49" s="232"/>
      <c r="E49" s="198"/>
      <c r="F49" s="402" t="s">
        <v>545</v>
      </c>
      <c r="G49" s="403"/>
      <c r="H49" s="232"/>
      <c r="I49" s="232"/>
      <c r="J49" s="232"/>
      <c r="K49" s="232"/>
      <c r="L49" s="232"/>
      <c r="M49" s="232"/>
      <c r="N49" s="232"/>
      <c r="O49" s="232"/>
      <c r="P49" s="232"/>
      <c r="Q49" s="232"/>
      <c r="R49" s="232"/>
      <c r="S49" s="232"/>
      <c r="T49" s="287"/>
      <c r="U49" s="9"/>
      <c r="V49" s="223"/>
    </row>
    <row r="50" spans="1:23" s="227" customFormat="1" ht="15" customHeight="1" x14ac:dyDescent="0.2">
      <c r="A50" s="587">
        <v>50</v>
      </c>
      <c r="B50" s="8"/>
      <c r="C50" s="232"/>
      <c r="D50" s="232"/>
      <c r="E50" s="140"/>
      <c r="F50" s="140"/>
      <c r="G50" s="232"/>
      <c r="H50" s="232"/>
      <c r="I50" s="232"/>
      <c r="J50" s="232"/>
      <c r="K50" s="232"/>
      <c r="L50" s="232"/>
      <c r="M50" s="232"/>
      <c r="N50" s="232"/>
      <c r="O50" s="232"/>
      <c r="P50" s="232"/>
      <c r="Q50" s="232"/>
      <c r="R50" s="232"/>
      <c r="S50" s="232"/>
      <c r="T50" s="480"/>
      <c r="U50" s="9"/>
      <c r="V50" s="223"/>
    </row>
    <row r="51" spans="1:23" ht="30" customHeight="1" x14ac:dyDescent="0.2">
      <c r="A51" s="587">
        <v>51</v>
      </c>
      <c r="B51" s="232"/>
      <c r="C51" s="232"/>
      <c r="D51" s="232"/>
      <c r="E51" s="232"/>
      <c r="F51" s="655" t="s">
        <v>287</v>
      </c>
      <c r="G51" s="655"/>
      <c r="H51" s="655"/>
      <c r="I51" s="655"/>
      <c r="J51" s="655"/>
      <c r="K51" s="655"/>
      <c r="L51" s="655"/>
      <c r="M51" s="655"/>
      <c r="N51" s="655"/>
      <c r="O51" s="655"/>
      <c r="P51" s="655"/>
      <c r="Q51" s="655"/>
      <c r="R51" s="655"/>
      <c r="S51" s="655"/>
      <c r="T51" s="655"/>
      <c r="U51" s="9"/>
      <c r="V51" s="223"/>
    </row>
    <row r="52" spans="1:23" ht="15" customHeight="1" x14ac:dyDescent="0.2">
      <c r="A52" s="587">
        <v>52</v>
      </c>
      <c r="B52" s="8"/>
      <c r="C52" s="232"/>
      <c r="D52" s="232"/>
      <c r="E52" s="140"/>
      <c r="F52" s="140"/>
      <c r="G52" s="232"/>
      <c r="H52" s="232"/>
      <c r="I52" s="232"/>
      <c r="J52" s="232"/>
      <c r="K52" s="232"/>
      <c r="L52" s="232"/>
      <c r="M52" s="232"/>
      <c r="N52" s="232"/>
      <c r="O52" s="232"/>
      <c r="P52" s="232"/>
      <c r="Q52" s="232"/>
      <c r="R52" s="232"/>
      <c r="S52" s="232"/>
      <c r="T52" s="480"/>
      <c r="U52" s="9"/>
      <c r="V52" s="223"/>
      <c r="W52" s="227"/>
    </row>
    <row r="53" spans="1:23" ht="18.75" x14ac:dyDescent="0.3">
      <c r="A53" s="587">
        <v>53</v>
      </c>
      <c r="B53" s="232"/>
      <c r="C53" s="93" t="s">
        <v>752</v>
      </c>
      <c r="D53" s="152"/>
      <c r="E53" s="232"/>
      <c r="F53" s="152"/>
      <c r="G53" s="232"/>
      <c r="H53" s="232"/>
      <c r="I53" s="232"/>
      <c r="J53" s="232"/>
      <c r="K53" s="232"/>
      <c r="L53" s="232"/>
      <c r="M53" s="232"/>
      <c r="N53" s="232"/>
      <c r="O53" s="232"/>
      <c r="P53" s="232"/>
      <c r="Q53" s="232"/>
      <c r="R53" s="232"/>
      <c r="S53" s="232"/>
      <c r="T53" s="480"/>
      <c r="U53" s="9"/>
      <c r="V53" s="223"/>
    </row>
    <row r="54" spans="1:23" s="227" customFormat="1" ht="15" customHeight="1" x14ac:dyDescent="0.2">
      <c r="A54" s="587">
        <v>54</v>
      </c>
      <c r="B54" s="232"/>
      <c r="C54" s="232"/>
      <c r="D54" s="232"/>
      <c r="E54" s="232"/>
      <c r="F54" s="232"/>
      <c r="G54" s="232"/>
      <c r="H54" s="232"/>
      <c r="I54" s="232"/>
      <c r="J54" s="232"/>
      <c r="K54" s="232"/>
      <c r="L54" s="232"/>
      <c r="M54" s="232"/>
      <c r="N54" s="232"/>
      <c r="O54" s="232"/>
      <c r="P54" s="232"/>
      <c r="Q54" s="232"/>
      <c r="R54" s="232"/>
      <c r="S54" s="232"/>
      <c r="T54" s="28" t="s">
        <v>18</v>
      </c>
      <c r="U54" s="9"/>
      <c r="V54" s="223"/>
    </row>
    <row r="55" spans="1:23" x14ac:dyDescent="0.2">
      <c r="A55" s="587">
        <v>55</v>
      </c>
      <c r="B55" s="232"/>
      <c r="C55" s="232"/>
      <c r="D55" s="232"/>
      <c r="E55" s="232"/>
      <c r="F55" s="199" t="s">
        <v>220</v>
      </c>
      <c r="G55" s="198"/>
      <c r="H55" s="232"/>
      <c r="I55" s="232"/>
      <c r="J55" s="232"/>
      <c r="K55" s="232"/>
      <c r="L55" s="232"/>
      <c r="M55" s="232"/>
      <c r="N55" s="232"/>
      <c r="O55" s="232"/>
      <c r="P55" s="232"/>
      <c r="Q55" s="232"/>
      <c r="R55" s="232"/>
      <c r="S55" s="232"/>
      <c r="T55" s="287"/>
      <c r="U55" s="9"/>
      <c r="V55" s="223"/>
    </row>
    <row r="56" spans="1:23" x14ac:dyDescent="0.2">
      <c r="A56" s="20"/>
      <c r="B56" s="15"/>
      <c r="C56" s="15"/>
      <c r="D56" s="15"/>
      <c r="E56" s="15"/>
      <c r="F56" s="15"/>
      <c r="G56" s="15"/>
      <c r="H56" s="15"/>
      <c r="I56" s="15"/>
      <c r="J56" s="15"/>
      <c r="K56" s="15"/>
      <c r="L56" s="15"/>
      <c r="M56" s="15"/>
      <c r="N56" s="15"/>
      <c r="O56" s="15"/>
      <c r="P56" s="15"/>
      <c r="Q56" s="15"/>
      <c r="R56" s="15"/>
      <c r="S56" s="15"/>
      <c r="T56" s="15"/>
      <c r="U56" s="16"/>
      <c r="V56" s="223"/>
    </row>
  </sheetData>
  <sheetProtection formatRows="0" insertRows="0"/>
  <customSheetViews>
    <customSheetView guid="{050FE390-FCBA-423A-A57A-07214A914FBA}" scale="80" showPageBreaks="1" showGridLines="0" fitToPage="1" printArea="1" topLeftCell="A33">
      <selection activeCell="E14" sqref="E14"/>
      <colBreaks count="1" manualBreakCount="1">
        <brk id="13" max="1048575" man="1"/>
      </colBreaks>
      <pageMargins left="0.70866141732283472" right="0.70866141732283472" top="0.74803149606299213" bottom="0.74803149606299213" header="0.31496062992125984" footer="0.31496062992125984"/>
      <pageSetup paperSize="9" scale="58" orientation="portrait" r:id="rId1"/>
    </customSheetView>
    <customSheetView guid="{63EE1149-38E3-45FD-A757-4655A3261696}" scale="80" showPageBreaks="1" showGridLines="0" fitToPage="1" printArea="1" topLeftCell="A34">
      <selection activeCell="H56" sqref="H56"/>
      <colBreaks count="1" manualBreakCount="1">
        <brk id="13" max="1048575" man="1"/>
      </colBreaks>
      <pageMargins left="0.70866141732283472" right="0.70866141732283472" top="0.74803149606299213" bottom="0.74803149606299213" header="0.31496062992125984" footer="0.31496062992125984"/>
      <pageSetup paperSize="9" scale="58" orientation="portrait" r:id="rId2"/>
    </customSheetView>
  </customSheetViews>
  <mergeCells count="4">
    <mergeCell ref="F51:T51"/>
    <mergeCell ref="R2:T2"/>
    <mergeCell ref="R3:T3"/>
    <mergeCell ref="A5:T5"/>
  </mergeCells>
  <pageMargins left="0.70866141732283472" right="0.70866141732283472" top="0.74803149606299213" bottom="0.74803149606299213" header="0.31496062992125984" footer="0.31496062992125984"/>
  <pageSetup paperSize="9" scale="64" orientation="portrait" r:id="rId3"/>
  <headerFooter>
    <oddHeader>&amp;CCommerce Commission Information Disclosure Template</oddHeader>
    <oddFooter>&amp;L&amp;F&amp;C&amp;P&amp;R&amp;A</oddFooter>
  </headerFooter>
  <ignoredErrors>
    <ignoredError sqref="T7 S33 T48 T5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R112"/>
  <sheetViews>
    <sheetView showGridLines="0" view="pageBreakPreview" topLeftCell="A85" zoomScaleNormal="100" zoomScaleSheetLayoutView="100" workbookViewId="0">
      <selection activeCell="N12" sqref="N12"/>
    </sheetView>
  </sheetViews>
  <sheetFormatPr defaultRowHeight="12.75" x14ac:dyDescent="0.2"/>
  <cols>
    <col min="1" max="1" width="5" customWidth="1"/>
    <col min="2" max="2" width="3.140625" customWidth="1"/>
    <col min="3" max="3" width="4.140625" customWidth="1"/>
    <col min="4" max="4" width="4" customWidth="1"/>
    <col min="5" max="5" width="3" customWidth="1"/>
    <col min="6" max="6" width="45.85546875" customWidth="1"/>
    <col min="7" max="14" width="16.140625" customWidth="1"/>
    <col min="15" max="15" width="2.7109375" customWidth="1"/>
    <col min="16" max="16" width="27.42578125" bestFit="1" customWidth="1"/>
    <col min="17" max="17" width="48.5703125" bestFit="1" customWidth="1"/>
    <col min="18" max="18" width="9.140625" customWidth="1"/>
  </cols>
  <sheetData>
    <row r="1" spans="1:18" x14ac:dyDescent="0.2">
      <c r="A1" s="1"/>
      <c r="B1" s="2"/>
      <c r="C1" s="2"/>
      <c r="D1" s="2"/>
      <c r="E1" s="2"/>
      <c r="F1" s="2"/>
      <c r="G1" s="2"/>
      <c r="H1" s="2"/>
      <c r="I1" s="2"/>
      <c r="J1" s="2"/>
      <c r="K1" s="2"/>
      <c r="L1" s="2"/>
      <c r="M1" s="2"/>
      <c r="N1" s="2"/>
      <c r="O1" s="3"/>
      <c r="P1" s="448"/>
      <c r="Q1" s="449"/>
      <c r="R1" s="449"/>
    </row>
    <row r="2" spans="1:18" ht="18" customHeight="1" x14ac:dyDescent="0.3">
      <c r="A2" s="4"/>
      <c r="B2" s="5"/>
      <c r="C2" s="5"/>
      <c r="D2" s="5"/>
      <c r="E2" s="5"/>
      <c r="F2" s="5"/>
      <c r="G2" s="66"/>
      <c r="H2" s="66"/>
      <c r="I2" s="66"/>
      <c r="J2" s="66"/>
      <c r="K2" s="66" t="s">
        <v>31</v>
      </c>
      <c r="L2" s="651" t="str">
        <f>IF(NOT(ISBLANK(CoverSheet!$C$8)),CoverSheet!$C$8,"")</f>
        <v/>
      </c>
      <c r="M2" s="651"/>
      <c r="N2" s="651"/>
      <c r="O2" s="7"/>
      <c r="P2" s="448"/>
      <c r="Q2" s="449"/>
      <c r="R2" s="449"/>
    </row>
    <row r="3" spans="1:18" ht="18" customHeight="1" x14ac:dyDescent="0.25">
      <c r="A3" s="4"/>
      <c r="B3" s="5"/>
      <c r="C3" s="5"/>
      <c r="D3" s="5"/>
      <c r="E3" s="5"/>
      <c r="F3" s="5"/>
      <c r="G3" s="66"/>
      <c r="H3" s="66"/>
      <c r="I3" s="66"/>
      <c r="J3" s="66"/>
      <c r="K3" s="66" t="s">
        <v>298</v>
      </c>
      <c r="L3" s="652" t="str">
        <f>IF(ISNUMBER(CoverSheet!$C$12),CoverSheet!$C$12,"")</f>
        <v/>
      </c>
      <c r="M3" s="652"/>
      <c r="N3" s="652"/>
      <c r="O3" s="7"/>
      <c r="P3" s="448"/>
      <c r="Q3" s="449"/>
      <c r="R3" s="449"/>
    </row>
    <row r="4" spans="1:18" ht="21" customHeight="1" x14ac:dyDescent="0.35">
      <c r="A4" s="134" t="s">
        <v>296</v>
      </c>
      <c r="B4" s="5"/>
      <c r="C4" s="5"/>
      <c r="D4" s="5"/>
      <c r="E4" s="5"/>
      <c r="F4" s="5"/>
      <c r="G4" s="5"/>
      <c r="H4" s="5"/>
      <c r="I4" s="5"/>
      <c r="J4" s="5"/>
      <c r="K4" s="5"/>
      <c r="L4" s="5"/>
      <c r="M4" s="5"/>
      <c r="N4" s="5"/>
      <c r="O4" s="7"/>
      <c r="P4" s="448"/>
      <c r="Q4" s="449"/>
      <c r="R4" s="449"/>
    </row>
    <row r="5" spans="1:18" ht="55.5" customHeight="1" x14ac:dyDescent="0.2">
      <c r="A5" s="649" t="s">
        <v>373</v>
      </c>
      <c r="B5" s="650"/>
      <c r="C5" s="650"/>
      <c r="D5" s="650"/>
      <c r="E5" s="650"/>
      <c r="F5" s="650"/>
      <c r="G5" s="650"/>
      <c r="H5" s="650"/>
      <c r="I5" s="650"/>
      <c r="J5" s="650"/>
      <c r="K5" s="650"/>
      <c r="L5" s="650"/>
      <c r="M5" s="650"/>
      <c r="N5" s="154"/>
      <c r="O5" s="155"/>
      <c r="P5" s="448"/>
      <c r="Q5" s="449"/>
      <c r="R5" s="449"/>
    </row>
    <row r="6" spans="1:18" x14ac:dyDescent="0.2">
      <c r="A6" s="196" t="s">
        <v>477</v>
      </c>
      <c r="B6" s="202"/>
      <c r="C6" s="5"/>
      <c r="D6" s="5"/>
      <c r="E6" s="5"/>
      <c r="F6" s="5"/>
      <c r="G6" s="5"/>
      <c r="H6" s="5"/>
      <c r="I6" s="5"/>
      <c r="J6" s="5"/>
      <c r="K6" s="5"/>
      <c r="L6" s="5"/>
      <c r="M6" s="5"/>
      <c r="N6" s="5"/>
      <c r="O6" s="7"/>
      <c r="P6" s="448"/>
      <c r="Q6" s="449"/>
      <c r="R6" s="449"/>
    </row>
    <row r="7" spans="1:18" ht="30" customHeight="1" x14ac:dyDescent="0.3">
      <c r="A7" s="19">
        <v>7</v>
      </c>
      <c r="B7" s="140"/>
      <c r="C7" s="151" t="s">
        <v>262</v>
      </c>
      <c r="D7" s="144"/>
      <c r="E7" s="144"/>
      <c r="F7" s="144"/>
      <c r="G7" s="145"/>
      <c r="H7" s="145"/>
      <c r="I7" s="145"/>
      <c r="J7" s="145" t="s">
        <v>43</v>
      </c>
      <c r="K7" s="145" t="s">
        <v>43</v>
      </c>
      <c r="L7" s="145" t="s">
        <v>43</v>
      </c>
      <c r="M7" s="145" t="s">
        <v>43</v>
      </c>
      <c r="N7" s="145" t="s">
        <v>43</v>
      </c>
      <c r="O7" s="78"/>
      <c r="P7" s="450"/>
      <c r="Q7" s="449"/>
      <c r="R7" s="449"/>
    </row>
    <row r="8" spans="1:18" ht="15" customHeight="1" x14ac:dyDescent="0.2">
      <c r="A8" s="19">
        <v>8</v>
      </c>
      <c r="B8" s="140"/>
      <c r="C8" s="144"/>
      <c r="D8" s="144"/>
      <c r="E8" s="144"/>
      <c r="F8" s="144"/>
      <c r="G8" s="145"/>
      <c r="H8" s="145"/>
      <c r="I8" s="8" t="str">
        <f>IF(ISNUMBER(CoverSheet!$C$12),"for year ended","")</f>
        <v/>
      </c>
      <c r="J8" s="254" t="str">
        <f>IF(ISNUMBER(CoverSheet!$C$12),DATE(YEAR(CoverSheet!$C$12)-4,MONTH(CoverSheet!$C$12),DAY(CoverSheet!$C$12)),"CY-4")</f>
        <v>CY-4</v>
      </c>
      <c r="K8" s="254" t="str">
        <f>IF(ISNUMBER(CoverSheet!$C$12),DATE(YEAR(CoverSheet!$C$12)-3,MONTH(CoverSheet!$C$12),DAY(CoverSheet!$C$12)),"CY-3")</f>
        <v>CY-3</v>
      </c>
      <c r="L8" s="254" t="str">
        <f>IF(ISNUMBER(CoverSheet!$C$12),DATE(YEAR(CoverSheet!$C$12)-2,MONTH(CoverSheet!$C$12),DAY(CoverSheet!$C$12)),"CY-2")</f>
        <v>CY-2</v>
      </c>
      <c r="M8" s="254" t="str">
        <f>IF(ISNUMBER(CoverSheet!$C$12),DATE(YEAR(CoverSheet!$C$12)-1,MONTH(CoverSheet!$C$12),DAY(CoverSheet!$C$12)),"CY-1")</f>
        <v>CY-1</v>
      </c>
      <c r="N8" s="254" t="str">
        <f>IF(ISNUMBER(CoverSheet!$C$12),DATE(YEAR(CoverSheet!$C$12),MONTH(CoverSheet!$C$12),DAY(CoverSheet!$C$12)),"CY")</f>
        <v>CY</v>
      </c>
      <c r="O8" s="78"/>
      <c r="P8" s="450"/>
      <c r="Q8" s="449"/>
      <c r="R8" s="449"/>
    </row>
    <row r="9" spans="1:18" ht="15" customHeight="1" x14ac:dyDescent="0.2">
      <c r="A9" s="19">
        <v>9</v>
      </c>
      <c r="B9" s="140"/>
      <c r="C9" s="144"/>
      <c r="D9" s="144"/>
      <c r="E9" s="144"/>
      <c r="F9" s="144"/>
      <c r="G9" s="145"/>
      <c r="H9" s="145"/>
      <c r="I9" s="145"/>
      <c r="J9" s="145" t="s">
        <v>18</v>
      </c>
      <c r="K9" s="145" t="s">
        <v>18</v>
      </c>
      <c r="L9" s="145" t="s">
        <v>18</v>
      </c>
      <c r="M9" s="145" t="s">
        <v>18</v>
      </c>
      <c r="N9" s="145" t="s">
        <v>18</v>
      </c>
      <c r="O9" s="78"/>
      <c r="P9" s="450"/>
      <c r="Q9" s="449"/>
      <c r="R9" s="449"/>
    </row>
    <row r="10" spans="1:18" ht="15" customHeight="1" x14ac:dyDescent="0.2">
      <c r="A10" s="19">
        <v>10</v>
      </c>
      <c r="B10" s="140"/>
      <c r="C10" s="144"/>
      <c r="D10" s="144"/>
      <c r="E10" s="144" t="s">
        <v>221</v>
      </c>
      <c r="F10" s="144"/>
      <c r="G10" s="145"/>
      <c r="H10" s="145"/>
      <c r="I10" s="145"/>
      <c r="J10" s="475"/>
      <c r="K10" s="207">
        <f>J24</f>
        <v>0</v>
      </c>
      <c r="L10" s="207">
        <f>K24</f>
        <v>0</v>
      </c>
      <c r="M10" s="207">
        <f>L24</f>
        <v>0</v>
      </c>
      <c r="N10" s="207">
        <f>M24</f>
        <v>0</v>
      </c>
      <c r="O10" s="78"/>
      <c r="P10" s="450" t="s">
        <v>460</v>
      </c>
      <c r="Q10" s="451" t="s">
        <v>687</v>
      </c>
      <c r="R10" s="449"/>
    </row>
    <row r="11" spans="1:18" ht="15" customHeight="1" x14ac:dyDescent="0.2">
      <c r="A11" s="19">
        <v>11</v>
      </c>
      <c r="B11" s="140"/>
      <c r="C11" s="144"/>
      <c r="D11" s="144"/>
      <c r="E11" s="144"/>
      <c r="F11" s="144"/>
      <c r="G11" s="140"/>
      <c r="H11" s="140"/>
      <c r="I11" s="140"/>
      <c r="J11" s="191"/>
      <c r="K11" s="191"/>
      <c r="L11" s="191"/>
      <c r="M11" s="191"/>
      <c r="N11" s="191"/>
      <c r="O11" s="22"/>
      <c r="P11" s="450"/>
      <c r="Q11" s="451"/>
      <c r="R11" s="449"/>
    </row>
    <row r="12" spans="1:18" ht="15" customHeight="1" x14ac:dyDescent="0.2">
      <c r="A12" s="19">
        <v>12</v>
      </c>
      <c r="B12" s="140"/>
      <c r="C12" s="146"/>
      <c r="D12" s="146" t="s">
        <v>19</v>
      </c>
      <c r="E12" s="144" t="s">
        <v>206</v>
      </c>
      <c r="F12" s="144"/>
      <c r="G12" s="145"/>
      <c r="H12" s="145"/>
      <c r="I12" s="145"/>
      <c r="J12" s="287"/>
      <c r="K12" s="287"/>
      <c r="L12" s="287"/>
      <c r="M12" s="475"/>
      <c r="N12" s="207">
        <f>N31</f>
        <v>0</v>
      </c>
      <c r="O12" s="78"/>
      <c r="P12" s="450" t="s">
        <v>721</v>
      </c>
      <c r="Q12" s="451" t="s">
        <v>688</v>
      </c>
      <c r="R12" s="449"/>
    </row>
    <row r="13" spans="1:18" ht="15" customHeight="1" x14ac:dyDescent="0.2">
      <c r="A13" s="19">
        <v>13</v>
      </c>
      <c r="B13" s="140"/>
      <c r="C13" s="146"/>
      <c r="D13" s="144"/>
      <c r="E13" s="144"/>
      <c r="F13" s="144"/>
      <c r="G13" s="145"/>
      <c r="H13" s="145"/>
      <c r="I13" s="145"/>
      <c r="J13" s="191"/>
      <c r="K13" s="191"/>
      <c r="L13" s="191"/>
      <c r="M13" s="191"/>
      <c r="N13" s="191"/>
      <c r="O13" s="78"/>
      <c r="P13" s="450"/>
      <c r="Q13" s="451"/>
      <c r="R13" s="449"/>
    </row>
    <row r="14" spans="1:18" ht="15" customHeight="1" x14ac:dyDescent="0.2">
      <c r="A14" s="19">
        <v>14</v>
      </c>
      <c r="B14" s="140"/>
      <c r="C14" s="146"/>
      <c r="D14" s="146" t="s">
        <v>20</v>
      </c>
      <c r="E14" s="144" t="s">
        <v>306</v>
      </c>
      <c r="F14" s="144"/>
      <c r="G14" s="145"/>
      <c r="H14" s="145"/>
      <c r="I14" s="145"/>
      <c r="J14" s="287"/>
      <c r="K14" s="287"/>
      <c r="L14" s="287"/>
      <c r="M14" s="475"/>
      <c r="N14" s="207">
        <f>N33</f>
        <v>0</v>
      </c>
      <c r="O14" s="78"/>
      <c r="P14" s="450" t="s">
        <v>668</v>
      </c>
      <c r="Q14" s="451" t="s">
        <v>689</v>
      </c>
      <c r="R14" s="449"/>
    </row>
    <row r="15" spans="1:18" ht="15" customHeight="1" x14ac:dyDescent="0.2">
      <c r="A15" s="19">
        <v>15</v>
      </c>
      <c r="B15" s="140"/>
      <c r="C15" s="146"/>
      <c r="D15" s="144"/>
      <c r="E15" s="144"/>
      <c r="F15" s="144"/>
      <c r="G15" s="145"/>
      <c r="H15" s="145"/>
      <c r="I15" s="145"/>
      <c r="J15" s="191"/>
      <c r="K15" s="191"/>
      <c r="L15" s="191"/>
      <c r="M15" s="191"/>
      <c r="N15" s="191"/>
      <c r="O15" s="78"/>
      <c r="P15" s="450"/>
      <c r="Q15" s="451"/>
      <c r="R15" s="449"/>
    </row>
    <row r="16" spans="1:18" ht="15" customHeight="1" x14ac:dyDescent="0.2">
      <c r="A16" s="19">
        <v>16</v>
      </c>
      <c r="B16" s="140"/>
      <c r="C16" s="146"/>
      <c r="D16" s="146" t="s">
        <v>20</v>
      </c>
      <c r="E16" s="144" t="s">
        <v>6</v>
      </c>
      <c r="F16" s="144"/>
      <c r="G16" s="140"/>
      <c r="H16" s="140"/>
      <c r="I16" s="140"/>
      <c r="J16" s="287"/>
      <c r="K16" s="287"/>
      <c r="L16" s="287"/>
      <c r="M16" s="475"/>
      <c r="N16" s="207">
        <f>N38</f>
        <v>0</v>
      </c>
      <c r="O16" s="22"/>
      <c r="P16" s="450" t="s">
        <v>722</v>
      </c>
      <c r="Q16" s="451" t="s">
        <v>690</v>
      </c>
      <c r="R16" s="449"/>
    </row>
    <row r="17" spans="1:18" ht="15" customHeight="1" x14ac:dyDescent="0.2">
      <c r="A17" s="19">
        <v>17</v>
      </c>
      <c r="B17" s="140"/>
      <c r="C17" s="146"/>
      <c r="D17" s="144"/>
      <c r="E17" s="144"/>
      <c r="F17" s="144"/>
      <c r="G17" s="140"/>
      <c r="H17" s="140"/>
      <c r="I17" s="140"/>
      <c r="J17" s="191"/>
      <c r="K17" s="191"/>
      <c r="L17" s="191"/>
      <c r="M17" s="191"/>
      <c r="N17" s="191"/>
      <c r="O17" s="22"/>
      <c r="P17" s="450"/>
      <c r="Q17" s="451"/>
      <c r="R17" s="449"/>
    </row>
    <row r="18" spans="1:18" ht="15" customHeight="1" x14ac:dyDescent="0.2">
      <c r="A18" s="19">
        <v>18</v>
      </c>
      <c r="B18" s="140"/>
      <c r="C18" s="146"/>
      <c r="D18" s="146" t="s">
        <v>19</v>
      </c>
      <c r="E18" s="144" t="s">
        <v>38</v>
      </c>
      <c r="F18" s="144"/>
      <c r="G18" s="145"/>
      <c r="H18" s="145"/>
      <c r="I18" s="145"/>
      <c r="J18" s="287"/>
      <c r="K18" s="287"/>
      <c r="L18" s="287"/>
      <c r="M18" s="475"/>
      <c r="N18" s="207">
        <f>N43</f>
        <v>0</v>
      </c>
      <c r="O18" s="78"/>
      <c r="P18" s="450" t="s">
        <v>723</v>
      </c>
      <c r="Q18" s="451" t="s">
        <v>691</v>
      </c>
      <c r="R18" s="449"/>
    </row>
    <row r="19" spans="1:18" ht="15" customHeight="1" x14ac:dyDescent="0.2">
      <c r="A19" s="19">
        <v>19</v>
      </c>
      <c r="B19" s="140"/>
      <c r="C19" s="146"/>
      <c r="D19" s="144"/>
      <c r="E19" s="144"/>
      <c r="F19" s="144"/>
      <c r="G19" s="145"/>
      <c r="H19" s="145"/>
      <c r="I19" s="145"/>
      <c r="J19" s="191"/>
      <c r="K19" s="191"/>
      <c r="L19" s="191"/>
      <c r="M19" s="191"/>
      <c r="N19" s="191"/>
      <c r="O19" s="78"/>
      <c r="P19" s="450"/>
      <c r="Q19" s="451"/>
      <c r="R19" s="449"/>
    </row>
    <row r="20" spans="1:18" ht="15" customHeight="1" x14ac:dyDescent="0.2">
      <c r="A20" s="19">
        <v>20</v>
      </c>
      <c r="B20" s="140"/>
      <c r="C20" s="146"/>
      <c r="D20" s="146" t="s">
        <v>20</v>
      </c>
      <c r="E20" s="144" t="s">
        <v>7</v>
      </c>
      <c r="F20" s="144"/>
      <c r="G20" s="145"/>
      <c r="H20" s="145"/>
      <c r="I20" s="145"/>
      <c r="J20" s="287"/>
      <c r="K20" s="287"/>
      <c r="L20" s="287"/>
      <c r="M20" s="475"/>
      <c r="N20" s="207">
        <f>N45</f>
        <v>0</v>
      </c>
      <c r="O20" s="78"/>
      <c r="P20" s="450" t="s">
        <v>724</v>
      </c>
      <c r="Q20" s="451" t="s">
        <v>692</v>
      </c>
      <c r="R20" s="449"/>
    </row>
    <row r="21" spans="1:18" ht="15" customHeight="1" x14ac:dyDescent="0.2">
      <c r="A21" s="19">
        <v>21</v>
      </c>
      <c r="B21" s="140"/>
      <c r="C21" s="146"/>
      <c r="D21" s="144"/>
      <c r="E21" s="144"/>
      <c r="F21" s="144"/>
      <c r="G21" s="145"/>
      <c r="H21" s="145"/>
      <c r="I21" s="145"/>
      <c r="J21" s="191"/>
      <c r="K21" s="191"/>
      <c r="L21" s="191"/>
      <c r="M21" s="191"/>
      <c r="N21" s="191"/>
      <c r="O21" s="78"/>
      <c r="P21" s="450"/>
      <c r="Q21" s="451"/>
      <c r="R21" s="449"/>
    </row>
    <row r="22" spans="1:18" ht="15" customHeight="1" x14ac:dyDescent="0.2">
      <c r="A22" s="19">
        <v>22</v>
      </c>
      <c r="B22" s="140"/>
      <c r="C22" s="146"/>
      <c r="D22" s="146" t="s">
        <v>20</v>
      </c>
      <c r="E22" s="144" t="s">
        <v>230</v>
      </c>
      <c r="F22" s="144"/>
      <c r="G22" s="140"/>
      <c r="H22" s="140"/>
      <c r="I22" s="140"/>
      <c r="J22" s="287"/>
      <c r="K22" s="287"/>
      <c r="L22" s="287"/>
      <c r="M22" s="475"/>
      <c r="N22" s="207">
        <f>N47</f>
        <v>0</v>
      </c>
      <c r="O22" s="22"/>
      <c r="P22" s="450" t="s">
        <v>725</v>
      </c>
      <c r="Q22" s="451" t="s">
        <v>693</v>
      </c>
      <c r="R22" s="449"/>
    </row>
    <row r="23" spans="1:18" ht="15" customHeight="1" thickBot="1" x14ac:dyDescent="0.25">
      <c r="A23" s="19">
        <v>23</v>
      </c>
      <c r="B23" s="140"/>
      <c r="C23" s="144"/>
      <c r="D23" s="144"/>
      <c r="E23" s="144"/>
      <c r="F23" s="144"/>
      <c r="G23" s="145"/>
      <c r="H23" s="145"/>
      <c r="I23" s="145"/>
      <c r="J23" s="191"/>
      <c r="K23" s="191"/>
      <c r="L23" s="191"/>
      <c r="M23" s="191"/>
      <c r="N23" s="191"/>
      <c r="O23" s="78"/>
      <c r="P23" s="450"/>
      <c r="Q23" s="451"/>
      <c r="R23" s="449"/>
    </row>
    <row r="24" spans="1:18" ht="15" customHeight="1" thickBot="1" x14ac:dyDescent="0.25">
      <c r="A24" s="19">
        <v>24</v>
      </c>
      <c r="B24" s="140"/>
      <c r="C24" s="144"/>
      <c r="D24" s="144"/>
      <c r="E24" s="144" t="s">
        <v>231</v>
      </c>
      <c r="F24" s="144"/>
      <c r="G24" s="145"/>
      <c r="H24" s="145"/>
      <c r="I24" s="145"/>
      <c r="J24" s="208">
        <f>J10-J12+J14+J16-J18+J20+J22</f>
        <v>0</v>
      </c>
      <c r="K24" s="208">
        <f>K10-K12+K14+K16-K18+K20+K22</f>
        <v>0</v>
      </c>
      <c r="L24" s="208">
        <f>L10-L12+L14+L16-L18+L20+L22</f>
        <v>0</v>
      </c>
      <c r="M24" s="208">
        <f>M10-M12+M14+M16-M18+M20+M22</f>
        <v>0</v>
      </c>
      <c r="N24" s="208">
        <f>N10-N12+N14+N16-N18+N20+N22</f>
        <v>0</v>
      </c>
      <c r="O24" s="78"/>
      <c r="P24" s="450" t="s">
        <v>462</v>
      </c>
      <c r="R24" s="449"/>
    </row>
    <row r="25" spans="1:18" s="227" customFormat="1" ht="15" customHeight="1" x14ac:dyDescent="0.2">
      <c r="A25" s="19">
        <v>25</v>
      </c>
      <c r="B25" s="140"/>
      <c r="C25" s="146"/>
      <c r="D25" s="144"/>
      <c r="E25" s="144"/>
      <c r="F25" s="144"/>
      <c r="G25" s="145"/>
      <c r="H25" s="145"/>
      <c r="I25" s="145"/>
      <c r="J25" s="144"/>
      <c r="K25" s="144"/>
      <c r="L25" s="144"/>
      <c r="M25" s="144"/>
      <c r="N25" s="144"/>
      <c r="O25" s="78"/>
      <c r="P25" s="450"/>
      <c r="Q25" s="451"/>
      <c r="R25" s="449"/>
    </row>
    <row r="26" spans="1:18" ht="30" customHeight="1" x14ac:dyDescent="0.3">
      <c r="A26" s="19">
        <v>26</v>
      </c>
      <c r="B26" s="140"/>
      <c r="C26" s="151" t="s">
        <v>263</v>
      </c>
      <c r="D26" s="144"/>
      <c r="E26" s="144"/>
      <c r="F26" s="144"/>
      <c r="G26" s="145"/>
      <c r="H26" s="145"/>
      <c r="I26" s="140"/>
      <c r="J26" s="140"/>
      <c r="K26" s="140"/>
      <c r="L26" s="140"/>
      <c r="M26" s="140"/>
      <c r="N26" s="140"/>
      <c r="O26" s="78"/>
      <c r="P26" s="450"/>
      <c r="Q26" s="451"/>
      <c r="R26" s="449"/>
    </row>
    <row r="27" spans="1:18" ht="15" customHeight="1" x14ac:dyDescent="0.2">
      <c r="A27" s="19">
        <v>27</v>
      </c>
      <c r="B27" s="140"/>
      <c r="C27" s="144"/>
      <c r="D27" s="144"/>
      <c r="E27" s="144"/>
      <c r="F27" s="144"/>
      <c r="G27" s="145"/>
      <c r="H27" s="145"/>
      <c r="I27" s="140"/>
      <c r="J27" s="140"/>
      <c r="K27" s="657" t="s">
        <v>47</v>
      </c>
      <c r="L27" s="657"/>
      <c r="M27" s="657" t="s">
        <v>43</v>
      </c>
      <c r="N27" s="657"/>
      <c r="O27" s="78"/>
      <c r="P27" s="450"/>
      <c r="Q27" s="451"/>
      <c r="R27" s="449"/>
    </row>
    <row r="28" spans="1:18" ht="15" customHeight="1" x14ac:dyDescent="0.2">
      <c r="A28" s="19">
        <v>28</v>
      </c>
      <c r="B28" s="140"/>
      <c r="C28" s="144"/>
      <c r="D28" s="144"/>
      <c r="E28" s="144"/>
      <c r="F28" s="144"/>
      <c r="G28" s="140"/>
      <c r="H28" s="140"/>
      <c r="I28" s="140"/>
      <c r="J28" s="140"/>
      <c r="K28" s="145" t="s">
        <v>18</v>
      </c>
      <c r="L28" s="145" t="s">
        <v>18</v>
      </c>
      <c r="M28" s="145" t="s">
        <v>18</v>
      </c>
      <c r="N28" s="145" t="s">
        <v>18</v>
      </c>
      <c r="O28" s="22"/>
      <c r="P28" s="450"/>
      <c r="Q28" s="451"/>
      <c r="R28" s="449"/>
    </row>
    <row r="29" spans="1:18" ht="15" customHeight="1" x14ac:dyDescent="0.2">
      <c r="A29" s="19">
        <v>29</v>
      </c>
      <c r="B29" s="140"/>
      <c r="C29" s="144"/>
      <c r="D29" s="144"/>
      <c r="E29" s="144" t="s">
        <v>221</v>
      </c>
      <c r="F29" s="144"/>
      <c r="G29" s="145"/>
      <c r="H29" s="145"/>
      <c r="I29" s="140"/>
      <c r="J29" s="140"/>
      <c r="K29" s="191"/>
      <c r="L29" s="287"/>
      <c r="M29" s="191"/>
      <c r="N29" s="207">
        <f>N10</f>
        <v>0</v>
      </c>
      <c r="O29" s="78"/>
      <c r="P29" s="450" t="s">
        <v>441</v>
      </c>
      <c r="Q29" s="451" t="s">
        <v>694</v>
      </c>
      <c r="R29" s="449"/>
    </row>
    <row r="30" spans="1:18" ht="15" customHeight="1" x14ac:dyDescent="0.2">
      <c r="A30" s="19">
        <v>30</v>
      </c>
      <c r="B30" s="140"/>
      <c r="C30" s="146"/>
      <c r="D30" s="146" t="s">
        <v>19</v>
      </c>
      <c r="E30" s="144"/>
      <c r="F30" s="144"/>
      <c r="G30" s="145"/>
      <c r="H30" s="145"/>
      <c r="I30" s="140"/>
      <c r="J30" s="140"/>
      <c r="K30" s="191"/>
      <c r="L30" s="191"/>
      <c r="M30" s="191"/>
      <c r="N30" s="191"/>
      <c r="O30" s="78"/>
      <c r="P30" s="450"/>
      <c r="Q30" s="449"/>
      <c r="R30" s="449"/>
    </row>
    <row r="31" spans="1:18" ht="15" customHeight="1" x14ac:dyDescent="0.2">
      <c r="A31" s="19">
        <v>31</v>
      </c>
      <c r="B31" s="140"/>
      <c r="C31" s="146"/>
      <c r="D31" s="144"/>
      <c r="E31" s="144" t="s">
        <v>206</v>
      </c>
      <c r="F31" s="144"/>
      <c r="G31" s="145"/>
      <c r="H31" s="145"/>
      <c r="I31" s="140"/>
      <c r="J31" s="140"/>
      <c r="K31" s="191"/>
      <c r="L31" s="207">
        <f>L83</f>
        <v>0</v>
      </c>
      <c r="M31" s="191"/>
      <c r="N31" s="207">
        <f>N83</f>
        <v>0</v>
      </c>
      <c r="O31" s="78"/>
      <c r="P31" s="450" t="s">
        <v>443</v>
      </c>
      <c r="Q31" s="449"/>
      <c r="R31" s="449"/>
    </row>
    <row r="32" spans="1:18" ht="15" customHeight="1" x14ac:dyDescent="0.2">
      <c r="A32" s="19">
        <v>32</v>
      </c>
      <c r="B32" s="140"/>
      <c r="C32" s="146"/>
      <c r="D32" s="146" t="s">
        <v>20</v>
      </c>
      <c r="E32" s="144"/>
      <c r="F32" s="144"/>
      <c r="G32" s="145"/>
      <c r="H32" s="145"/>
      <c r="I32" s="140"/>
      <c r="J32" s="140"/>
      <c r="K32" s="191"/>
      <c r="L32" s="191"/>
      <c r="M32" s="191"/>
      <c r="N32" s="191"/>
      <c r="O32" s="78"/>
      <c r="P32" s="450"/>
      <c r="Q32" s="449"/>
      <c r="R32" s="449"/>
    </row>
    <row r="33" spans="1:18" ht="15" customHeight="1" x14ac:dyDescent="0.2">
      <c r="A33" s="19">
        <v>33</v>
      </c>
      <c r="B33" s="140"/>
      <c r="C33" s="146"/>
      <c r="D33" s="144"/>
      <c r="E33" s="144" t="s">
        <v>306</v>
      </c>
      <c r="F33" s="144"/>
      <c r="G33" s="140"/>
      <c r="H33" s="140"/>
      <c r="I33" s="140"/>
      <c r="J33" s="140"/>
      <c r="K33" s="191"/>
      <c r="L33" s="207">
        <f>L64</f>
        <v>0</v>
      </c>
      <c r="M33" s="191"/>
      <c r="N33" s="207">
        <f>N64</f>
        <v>0</v>
      </c>
      <c r="O33" s="22"/>
      <c r="P33" s="450" t="s">
        <v>444</v>
      </c>
      <c r="Q33" s="449"/>
      <c r="R33" s="449"/>
    </row>
    <row r="34" spans="1:18" ht="15" customHeight="1" x14ac:dyDescent="0.2">
      <c r="A34" s="19">
        <v>34</v>
      </c>
      <c r="B34" s="140"/>
      <c r="C34" s="146"/>
      <c r="D34" s="146" t="s">
        <v>20</v>
      </c>
      <c r="E34" s="144"/>
      <c r="F34" s="144"/>
      <c r="G34" s="145"/>
      <c r="H34" s="145"/>
      <c r="I34" s="140"/>
      <c r="J34" s="140"/>
      <c r="K34" s="191"/>
      <c r="L34" s="191"/>
      <c r="M34" s="191"/>
      <c r="N34" s="191"/>
      <c r="O34" s="78"/>
      <c r="P34" s="450"/>
      <c r="Q34" s="449"/>
      <c r="R34" s="449"/>
    </row>
    <row r="35" spans="1:18" ht="15" customHeight="1" x14ac:dyDescent="0.2">
      <c r="A35" s="19">
        <v>35</v>
      </c>
      <c r="B35" s="140"/>
      <c r="C35" s="146"/>
      <c r="D35" s="159"/>
      <c r="E35" s="166"/>
      <c r="F35" s="133" t="s">
        <v>35</v>
      </c>
      <c r="G35" s="145"/>
      <c r="H35" s="145"/>
      <c r="I35" s="140"/>
      <c r="J35" s="140"/>
      <c r="K35" s="287"/>
      <c r="L35" s="191"/>
      <c r="M35" s="287"/>
      <c r="N35" s="191"/>
      <c r="O35" s="78"/>
      <c r="P35" s="450"/>
      <c r="Q35" s="449"/>
      <c r="R35" s="449"/>
    </row>
    <row r="36" spans="1:18" ht="15" customHeight="1" x14ac:dyDescent="0.2">
      <c r="A36" s="19">
        <v>36</v>
      </c>
      <c r="B36" s="140"/>
      <c r="C36" s="146"/>
      <c r="D36" s="159"/>
      <c r="E36" s="166"/>
      <c r="F36" s="133" t="s">
        <v>4</v>
      </c>
      <c r="G36" s="145"/>
      <c r="H36" s="145"/>
      <c r="I36" s="140"/>
      <c r="J36" s="140"/>
      <c r="K36" s="287"/>
      <c r="L36" s="191"/>
      <c r="M36" s="287"/>
      <c r="N36" s="191"/>
      <c r="O36" s="78"/>
      <c r="P36" s="450"/>
      <c r="Q36" s="449"/>
      <c r="R36" s="449"/>
    </row>
    <row r="37" spans="1:18" ht="15" customHeight="1" x14ac:dyDescent="0.2">
      <c r="A37" s="19">
        <v>37</v>
      </c>
      <c r="B37" s="140"/>
      <c r="C37" s="146"/>
      <c r="D37" s="159"/>
      <c r="E37" s="166"/>
      <c r="F37" s="133" t="s">
        <v>36</v>
      </c>
      <c r="G37" s="145"/>
      <c r="H37" s="145"/>
      <c r="I37" s="140"/>
      <c r="J37" s="140"/>
      <c r="K37" s="287"/>
      <c r="L37" s="191"/>
      <c r="M37" s="287"/>
      <c r="N37" s="191"/>
      <c r="O37" s="78"/>
      <c r="P37" s="450"/>
      <c r="Q37" s="449"/>
      <c r="R37" s="449"/>
    </row>
    <row r="38" spans="1:18" ht="15" customHeight="1" x14ac:dyDescent="0.2">
      <c r="A38" s="19">
        <v>38</v>
      </c>
      <c r="B38" s="140"/>
      <c r="C38" s="146"/>
      <c r="D38" s="144"/>
      <c r="E38" s="144" t="s">
        <v>6</v>
      </c>
      <c r="F38" s="144"/>
      <c r="G38" s="140"/>
      <c r="H38" s="140"/>
      <c r="I38" s="140"/>
      <c r="J38" s="140"/>
      <c r="K38" s="191"/>
      <c r="L38" s="207">
        <f>SUM(K35:K37)</f>
        <v>0</v>
      </c>
      <c r="M38" s="191"/>
      <c r="N38" s="207">
        <f>SUM(M35:M37)</f>
        <v>0</v>
      </c>
      <c r="O38" s="22"/>
      <c r="P38" s="450" t="s">
        <v>445</v>
      </c>
      <c r="Q38" s="449"/>
      <c r="R38" s="449"/>
    </row>
    <row r="39" spans="1:18" ht="15" customHeight="1" x14ac:dyDescent="0.2">
      <c r="A39" s="19">
        <v>39</v>
      </c>
      <c r="B39" s="140"/>
      <c r="C39" s="146"/>
      <c r="D39" s="146" t="s">
        <v>21</v>
      </c>
      <c r="E39" s="144"/>
      <c r="F39" s="144"/>
      <c r="G39" s="140"/>
      <c r="H39" s="140"/>
      <c r="I39" s="140"/>
      <c r="J39" s="140"/>
      <c r="K39" s="191"/>
      <c r="L39" s="191"/>
      <c r="M39" s="191"/>
      <c r="N39" s="191"/>
      <c r="O39" s="22"/>
      <c r="P39" s="450"/>
      <c r="Q39" s="449"/>
      <c r="R39" s="449"/>
    </row>
    <row r="40" spans="1:18" ht="15" customHeight="1" x14ac:dyDescent="0.2">
      <c r="A40" s="19">
        <v>40</v>
      </c>
      <c r="B40" s="140"/>
      <c r="C40" s="146"/>
      <c r="D40" s="159"/>
      <c r="E40" s="166"/>
      <c r="F40" s="133" t="s">
        <v>222</v>
      </c>
      <c r="G40" s="145"/>
      <c r="H40" s="145"/>
      <c r="I40" s="140"/>
      <c r="J40" s="140"/>
      <c r="K40" s="287"/>
      <c r="L40" s="191"/>
      <c r="M40" s="287"/>
      <c r="N40" s="191"/>
      <c r="O40" s="78"/>
      <c r="P40" s="450"/>
      <c r="Q40" s="449"/>
      <c r="R40" s="449"/>
    </row>
    <row r="41" spans="1:18" ht="15" customHeight="1" x14ac:dyDescent="0.2">
      <c r="A41" s="19">
        <v>41</v>
      </c>
      <c r="B41" s="140"/>
      <c r="C41" s="146"/>
      <c r="D41" s="159"/>
      <c r="E41" s="166"/>
      <c r="F41" s="133" t="s">
        <v>0</v>
      </c>
      <c r="G41" s="145"/>
      <c r="H41" s="145"/>
      <c r="I41" s="140"/>
      <c r="J41" s="140"/>
      <c r="K41" s="287"/>
      <c r="L41" s="191"/>
      <c r="M41" s="287"/>
      <c r="N41" s="191"/>
      <c r="O41" s="78"/>
      <c r="P41" s="450"/>
      <c r="Q41" s="449"/>
      <c r="R41" s="449"/>
    </row>
    <row r="42" spans="1:18" ht="15" customHeight="1" x14ac:dyDescent="0.2">
      <c r="A42" s="19">
        <v>42</v>
      </c>
      <c r="B42" s="140"/>
      <c r="C42" s="146"/>
      <c r="D42" s="159"/>
      <c r="E42" s="166"/>
      <c r="F42" s="133" t="s">
        <v>1</v>
      </c>
      <c r="G42" s="145"/>
      <c r="H42" s="145"/>
      <c r="I42" s="140"/>
      <c r="J42" s="140"/>
      <c r="K42" s="287"/>
      <c r="L42" s="191"/>
      <c r="M42" s="287"/>
      <c r="N42" s="191"/>
      <c r="O42" s="78"/>
      <c r="P42" s="450"/>
      <c r="Q42" s="449"/>
      <c r="R42" s="449"/>
    </row>
    <row r="43" spans="1:18" ht="15" customHeight="1" x14ac:dyDescent="0.2">
      <c r="A43" s="19">
        <v>43</v>
      </c>
      <c r="B43" s="140"/>
      <c r="C43" s="146"/>
      <c r="D43" s="144"/>
      <c r="E43" s="144" t="s">
        <v>38</v>
      </c>
      <c r="F43" s="144"/>
      <c r="G43" s="145"/>
      <c r="H43" s="145"/>
      <c r="I43" s="140"/>
      <c r="J43" s="140"/>
      <c r="K43" s="191"/>
      <c r="L43" s="207">
        <f>SUM(K40:K42)</f>
        <v>0</v>
      </c>
      <c r="M43" s="191"/>
      <c r="N43" s="207">
        <f>SUM(M40:M42)</f>
        <v>0</v>
      </c>
      <c r="O43" s="78"/>
      <c r="P43" s="450" t="s">
        <v>439</v>
      </c>
      <c r="Q43" s="449"/>
      <c r="R43" s="449"/>
    </row>
    <row r="44" spans="1:18" ht="15" customHeight="1" x14ac:dyDescent="0.2">
      <c r="A44" s="19">
        <v>44</v>
      </c>
      <c r="B44" s="140"/>
      <c r="C44" s="146"/>
      <c r="D44" s="144"/>
      <c r="E44" s="144"/>
      <c r="F44" s="144"/>
      <c r="G44" s="145"/>
      <c r="H44" s="145"/>
      <c r="I44" s="140"/>
      <c r="J44" s="140"/>
      <c r="K44" s="191"/>
      <c r="L44" s="191"/>
      <c r="M44" s="191"/>
      <c r="N44" s="191"/>
      <c r="O44" s="78"/>
      <c r="P44" s="450"/>
      <c r="Q44" s="449"/>
      <c r="R44" s="449"/>
    </row>
    <row r="45" spans="1:18" ht="15" customHeight="1" x14ac:dyDescent="0.2">
      <c r="A45" s="19">
        <v>45</v>
      </c>
      <c r="B45" s="140"/>
      <c r="C45" s="146"/>
      <c r="D45" s="146" t="s">
        <v>20</v>
      </c>
      <c r="E45" s="144" t="s">
        <v>7</v>
      </c>
      <c r="F45" s="144"/>
      <c r="G45" s="145"/>
      <c r="H45" s="145"/>
      <c r="I45" s="140"/>
      <c r="J45" s="140"/>
      <c r="K45" s="191"/>
      <c r="L45" s="287"/>
      <c r="M45" s="191"/>
      <c r="N45" s="287"/>
      <c r="O45" s="78"/>
      <c r="P45" s="450" t="s">
        <v>446</v>
      </c>
      <c r="Q45" s="449"/>
      <c r="R45" s="449"/>
    </row>
    <row r="46" spans="1:18" ht="15" customHeight="1" x14ac:dyDescent="0.2">
      <c r="A46" s="19">
        <v>46</v>
      </c>
      <c r="B46" s="140"/>
      <c r="C46" s="146"/>
      <c r="D46" s="144"/>
      <c r="E46" s="144"/>
      <c r="F46" s="144"/>
      <c r="G46" s="145"/>
      <c r="H46" s="145"/>
      <c r="I46" s="140"/>
      <c r="J46" s="140"/>
      <c r="K46" s="191"/>
      <c r="L46" s="191"/>
      <c r="M46" s="191"/>
      <c r="N46" s="191"/>
      <c r="O46" s="78"/>
      <c r="P46" s="450"/>
      <c r="Q46" s="449"/>
      <c r="R46" s="449"/>
    </row>
    <row r="47" spans="1:18" ht="15" customHeight="1" x14ac:dyDescent="0.2">
      <c r="A47" s="19">
        <v>47</v>
      </c>
      <c r="B47" s="140"/>
      <c r="C47" s="146"/>
      <c r="D47" s="146" t="s">
        <v>20</v>
      </c>
      <c r="E47" s="144" t="s">
        <v>230</v>
      </c>
      <c r="F47" s="144"/>
      <c r="G47" s="145"/>
      <c r="H47" s="145"/>
      <c r="I47" s="140"/>
      <c r="J47" s="140"/>
      <c r="K47" s="191"/>
      <c r="L47" s="191"/>
      <c r="M47" s="191"/>
      <c r="N47" s="207">
        <f>N49-(N29-N31+N33+N38-N43+N45)</f>
        <v>0</v>
      </c>
      <c r="O47" s="78"/>
      <c r="P47" s="450" t="s">
        <v>447</v>
      </c>
      <c r="Q47" s="452"/>
      <c r="R47" s="449"/>
    </row>
    <row r="48" spans="1:18" ht="15" customHeight="1" thickBot="1" x14ac:dyDescent="0.25">
      <c r="A48" s="19">
        <v>48</v>
      </c>
      <c r="B48" s="140"/>
      <c r="C48" s="144"/>
      <c r="D48" s="144"/>
      <c r="E48" s="144"/>
      <c r="F48" s="144"/>
      <c r="G48" s="140"/>
      <c r="H48" s="140"/>
      <c r="I48" s="140"/>
      <c r="J48" s="140"/>
      <c r="K48" s="191"/>
      <c r="L48" s="191"/>
      <c r="M48" s="191"/>
      <c r="N48" s="191"/>
      <c r="O48" s="78"/>
      <c r="P48" s="450"/>
      <c r="Q48" s="453"/>
      <c r="R48" s="449"/>
    </row>
    <row r="49" spans="1:18" ht="15" customHeight="1" thickBot="1" x14ac:dyDescent="0.25">
      <c r="A49" s="19">
        <v>49</v>
      </c>
      <c r="B49" s="140"/>
      <c r="C49" s="144"/>
      <c r="D49" s="144" t="s">
        <v>231</v>
      </c>
      <c r="E49" s="144"/>
      <c r="F49" s="144"/>
      <c r="G49" s="140"/>
      <c r="H49" s="145"/>
      <c r="I49" s="140"/>
      <c r="J49" s="140"/>
      <c r="K49" s="191"/>
      <c r="L49" s="208">
        <f>L29-L31+L33+L38-L43+L45</f>
        <v>0</v>
      </c>
      <c r="M49" s="191"/>
      <c r="N49" s="208">
        <f>'S5e.Asset Allocations'!K41</f>
        <v>0</v>
      </c>
      <c r="O49" s="22"/>
      <c r="P49" s="450" t="s">
        <v>442</v>
      </c>
      <c r="Q49" s="453"/>
      <c r="R49" s="449"/>
    </row>
    <row r="50" spans="1:18" ht="38.25" customHeight="1" x14ac:dyDescent="0.2">
      <c r="A50" s="19">
        <v>50</v>
      </c>
      <c r="B50" s="140"/>
      <c r="C50" s="660" t="s">
        <v>557</v>
      </c>
      <c r="D50" s="660"/>
      <c r="E50" s="660"/>
      <c r="F50" s="660"/>
      <c r="G50" s="660"/>
      <c r="H50" s="660"/>
      <c r="I50" s="660"/>
      <c r="J50" s="660"/>
      <c r="K50" s="660"/>
      <c r="L50" s="660"/>
      <c r="M50" s="660"/>
      <c r="N50" s="660"/>
      <c r="O50" s="22"/>
      <c r="P50" s="450"/>
      <c r="Q50" s="449"/>
      <c r="R50" s="449"/>
    </row>
    <row r="51" spans="1:18" ht="15.75" customHeight="1" x14ac:dyDescent="0.2">
      <c r="A51" s="19">
        <v>51</v>
      </c>
      <c r="B51" s="140"/>
      <c r="C51" s="201"/>
      <c r="D51" s="201"/>
      <c r="E51" s="201"/>
      <c r="F51" s="201"/>
      <c r="G51" s="201"/>
      <c r="H51" s="201"/>
      <c r="I51" s="201"/>
      <c r="J51" s="201"/>
      <c r="K51" s="201"/>
      <c r="L51" s="201"/>
      <c r="M51" s="201"/>
      <c r="N51" s="201"/>
      <c r="O51" s="22"/>
      <c r="P51" s="450"/>
      <c r="Q51" s="449"/>
      <c r="R51" s="449"/>
    </row>
    <row r="52" spans="1:18" ht="30" customHeight="1" x14ac:dyDescent="0.3">
      <c r="A52" s="19">
        <v>52</v>
      </c>
      <c r="B52" s="157"/>
      <c r="C52" s="93" t="s">
        <v>413</v>
      </c>
      <c r="D52" s="140"/>
      <c r="E52" s="140"/>
      <c r="F52" s="140"/>
      <c r="G52" s="145"/>
      <c r="H52" s="145"/>
      <c r="I52" s="140"/>
      <c r="J52" s="140"/>
      <c r="K52" s="140"/>
      <c r="L52" s="140"/>
      <c r="M52" s="140"/>
      <c r="N52" s="140"/>
      <c r="O52" s="22"/>
      <c r="P52" s="450"/>
      <c r="Q52" s="449"/>
      <c r="R52" s="449"/>
    </row>
    <row r="53" spans="1:18" ht="15" customHeight="1" x14ac:dyDescent="0.2">
      <c r="A53" s="19">
        <v>53</v>
      </c>
      <c r="B53" s="140"/>
      <c r="C53" s="140"/>
      <c r="D53" s="140"/>
      <c r="E53" s="140"/>
      <c r="F53" s="140"/>
      <c r="G53" s="140"/>
      <c r="H53" s="140"/>
      <c r="I53" s="140"/>
      <c r="J53" s="140"/>
      <c r="K53" s="140"/>
      <c r="L53" s="140"/>
      <c r="M53" s="140"/>
      <c r="N53" s="140"/>
      <c r="O53" s="78"/>
      <c r="P53" s="450"/>
      <c r="Q53" s="449"/>
      <c r="R53" s="449"/>
    </row>
    <row r="54" spans="1:18" ht="15" customHeight="1" x14ac:dyDescent="0.25">
      <c r="A54" s="19">
        <v>54</v>
      </c>
      <c r="B54" s="140"/>
      <c r="C54" s="140"/>
      <c r="D54" s="162"/>
      <c r="E54" s="162"/>
      <c r="F54" s="232" t="s">
        <v>485</v>
      </c>
      <c r="G54" s="140"/>
      <c r="H54" s="140"/>
      <c r="I54" s="140"/>
      <c r="J54" s="140"/>
      <c r="K54" s="140"/>
      <c r="L54" s="140"/>
      <c r="M54" s="140"/>
      <c r="N54" s="287"/>
      <c r="O54" s="22"/>
      <c r="P54" s="450"/>
      <c r="Q54" s="454" t="s">
        <v>524</v>
      </c>
      <c r="R54" s="449"/>
    </row>
    <row r="55" spans="1:18" ht="15" customHeight="1" x14ac:dyDescent="0.25">
      <c r="A55" s="19">
        <v>55</v>
      </c>
      <c r="B55" s="140"/>
      <c r="C55" s="140"/>
      <c r="D55" s="162"/>
      <c r="E55" s="162"/>
      <c r="F55" s="232" t="s">
        <v>486</v>
      </c>
      <c r="G55" s="158"/>
      <c r="H55" s="158"/>
      <c r="I55" s="140"/>
      <c r="J55" s="140"/>
      <c r="K55" s="140"/>
      <c r="L55" s="140"/>
      <c r="M55" s="140"/>
      <c r="N55" s="287"/>
      <c r="O55" s="22"/>
      <c r="P55" s="450"/>
      <c r="Q55" s="454" t="s">
        <v>524</v>
      </c>
      <c r="R55" s="449"/>
    </row>
    <row r="56" spans="1:18" ht="15" customHeight="1" x14ac:dyDescent="0.2">
      <c r="A56" s="19">
        <v>56</v>
      </c>
      <c r="B56" s="140"/>
      <c r="C56" s="140"/>
      <c r="D56" s="162"/>
      <c r="E56" s="162"/>
      <c r="F56" s="232" t="s">
        <v>49</v>
      </c>
      <c r="G56" s="145"/>
      <c r="H56" s="145"/>
      <c r="I56" s="140"/>
      <c r="J56" s="140"/>
      <c r="K56" s="140"/>
      <c r="L56" s="140"/>
      <c r="M56" s="140"/>
      <c r="N56" s="192">
        <f>IF(N54&lt;&gt;0,N54/N55-1,0)</f>
        <v>0</v>
      </c>
      <c r="O56" s="79"/>
      <c r="P56" s="450"/>
      <c r="Q56" s="449"/>
      <c r="R56" s="449"/>
    </row>
    <row r="57" spans="1:18" ht="15" customHeight="1" x14ac:dyDescent="0.2">
      <c r="A57" s="19">
        <v>57</v>
      </c>
      <c r="B57" s="140"/>
      <c r="C57" s="140"/>
      <c r="D57" s="140"/>
      <c r="E57" s="140"/>
      <c r="F57" s="140"/>
      <c r="G57" s="140"/>
      <c r="H57" s="140"/>
      <c r="I57" s="140"/>
      <c r="J57" s="140"/>
      <c r="K57" s="140"/>
      <c r="L57" s="140"/>
      <c r="M57" s="140"/>
      <c r="N57" s="140"/>
      <c r="O57" s="78"/>
      <c r="P57" s="450"/>
      <c r="Q57" s="449"/>
      <c r="R57" s="449"/>
    </row>
    <row r="58" spans="1:18" ht="15" customHeight="1" x14ac:dyDescent="0.2">
      <c r="A58" s="19">
        <v>58</v>
      </c>
      <c r="B58" s="140"/>
      <c r="C58" s="140"/>
      <c r="D58" s="140"/>
      <c r="E58" s="140"/>
      <c r="F58" s="140"/>
      <c r="G58" s="140"/>
      <c r="H58" s="140"/>
      <c r="I58" s="140"/>
      <c r="J58" s="140"/>
      <c r="K58" s="657" t="s">
        <v>47</v>
      </c>
      <c r="L58" s="657"/>
      <c r="M58" s="657" t="s">
        <v>43</v>
      </c>
      <c r="N58" s="657"/>
      <c r="O58" s="22"/>
      <c r="P58" s="450"/>
      <c r="Q58" s="449"/>
      <c r="R58" s="449"/>
    </row>
    <row r="59" spans="1:18" ht="15" customHeight="1" x14ac:dyDescent="0.2">
      <c r="A59" s="19">
        <v>59</v>
      </c>
      <c r="B59" s="140"/>
      <c r="C59" s="140"/>
      <c r="D59" s="140"/>
      <c r="E59" s="140"/>
      <c r="F59" s="140"/>
      <c r="G59" s="158"/>
      <c r="H59" s="158"/>
      <c r="I59" s="140"/>
      <c r="J59" s="140"/>
      <c r="K59" s="145" t="s">
        <v>18</v>
      </c>
      <c r="L59" s="145" t="s">
        <v>18</v>
      </c>
      <c r="M59" s="145" t="s">
        <v>18</v>
      </c>
      <c r="N59" s="145" t="s">
        <v>18</v>
      </c>
      <c r="O59" s="22"/>
      <c r="P59" s="450"/>
      <c r="Q59" s="449"/>
      <c r="R59" s="449"/>
    </row>
    <row r="60" spans="1:18" ht="15" customHeight="1" x14ac:dyDescent="0.2">
      <c r="A60" s="19">
        <v>60</v>
      </c>
      <c r="B60" s="140"/>
      <c r="C60" s="140"/>
      <c r="D60" s="162"/>
      <c r="E60" s="162"/>
      <c r="F60" s="232" t="s">
        <v>221</v>
      </c>
      <c r="G60" s="145"/>
      <c r="H60" s="145"/>
      <c r="I60" s="140"/>
      <c r="J60" s="140"/>
      <c r="K60" s="207">
        <f>L29</f>
        <v>0</v>
      </c>
      <c r="L60" s="191"/>
      <c r="M60" s="207">
        <f>N29</f>
        <v>0</v>
      </c>
      <c r="N60" s="191"/>
      <c r="O60" s="79"/>
      <c r="P60" s="450"/>
      <c r="Q60" s="449"/>
      <c r="R60" s="449"/>
    </row>
    <row r="61" spans="1:18" ht="15" customHeight="1" x14ac:dyDescent="0.2">
      <c r="A61" s="19">
        <v>61</v>
      </c>
      <c r="B61" s="140"/>
      <c r="C61" s="161"/>
      <c r="D61" s="161" t="s">
        <v>19</v>
      </c>
      <c r="E61" s="162"/>
      <c r="F61" s="396" t="s">
        <v>527</v>
      </c>
      <c r="G61" s="158"/>
      <c r="H61" s="158"/>
      <c r="I61" s="140"/>
      <c r="J61" s="140"/>
      <c r="K61" s="287"/>
      <c r="L61" s="191"/>
      <c r="M61" s="287"/>
      <c r="N61" s="191"/>
      <c r="O61" s="78"/>
      <c r="P61" s="450"/>
      <c r="Q61" s="449"/>
      <c r="R61" s="449"/>
    </row>
    <row r="62" spans="1:18" ht="15" customHeight="1" x14ac:dyDescent="0.2">
      <c r="A62" s="19">
        <v>62</v>
      </c>
      <c r="B62" s="140"/>
      <c r="C62" s="140"/>
      <c r="D62" s="162"/>
      <c r="E62" s="162"/>
      <c r="F62" s="162"/>
      <c r="G62" s="145"/>
      <c r="H62" s="145"/>
      <c r="I62" s="140"/>
      <c r="J62" s="140"/>
      <c r="K62" s="191"/>
      <c r="L62" s="191"/>
      <c r="M62" s="191"/>
      <c r="N62" s="191"/>
      <c r="O62" s="79"/>
      <c r="P62" s="450"/>
      <c r="Q62" s="449"/>
      <c r="R62" s="449"/>
    </row>
    <row r="63" spans="1:18" ht="15" customHeight="1" thickBot="1" x14ac:dyDescent="0.25">
      <c r="A63" s="19">
        <v>63</v>
      </c>
      <c r="B63" s="140"/>
      <c r="C63" s="140"/>
      <c r="D63" s="162"/>
      <c r="E63" s="162"/>
      <c r="F63" s="232" t="s">
        <v>238</v>
      </c>
      <c r="G63" s="140"/>
      <c r="H63" s="140"/>
      <c r="I63" s="140"/>
      <c r="J63" s="140"/>
      <c r="K63" s="207">
        <f>K60-K61</f>
        <v>0</v>
      </c>
      <c r="L63" s="191"/>
      <c r="M63" s="207">
        <f>M60-M61</f>
        <v>0</v>
      </c>
      <c r="N63" s="191"/>
      <c r="O63" s="78"/>
      <c r="P63" s="450"/>
      <c r="Q63" s="449"/>
      <c r="R63" s="449"/>
    </row>
    <row r="64" spans="1:18" ht="15" customHeight="1" thickBot="1" x14ac:dyDescent="0.25">
      <c r="A64" s="19">
        <v>64</v>
      </c>
      <c r="B64" s="140"/>
      <c r="C64" s="140"/>
      <c r="D64" s="162"/>
      <c r="E64" s="27" t="s">
        <v>306</v>
      </c>
      <c r="F64" s="232"/>
      <c r="G64" s="140"/>
      <c r="H64" s="140"/>
      <c r="I64" s="140"/>
      <c r="J64" s="140"/>
      <c r="K64" s="191"/>
      <c r="L64" s="208">
        <f>IF(ISNUMBER($N$56),K63*$N$56,0)</f>
        <v>0</v>
      </c>
      <c r="M64" s="191"/>
      <c r="N64" s="208">
        <f>IF(ISNUMBER($N$56),M63*$N$56,0)</f>
        <v>0</v>
      </c>
      <c r="O64" s="22"/>
      <c r="P64" s="450" t="s">
        <v>726</v>
      </c>
      <c r="Q64" s="449"/>
      <c r="R64" s="449"/>
    </row>
    <row r="65" spans="1:18" ht="15" customHeight="1" x14ac:dyDescent="0.2">
      <c r="A65" s="19">
        <v>65</v>
      </c>
      <c r="B65" s="140"/>
      <c r="C65" s="140"/>
      <c r="D65" s="162"/>
      <c r="E65" s="27"/>
      <c r="F65" s="232"/>
      <c r="G65" s="140"/>
      <c r="H65" s="140"/>
      <c r="I65" s="140"/>
      <c r="J65" s="140"/>
      <c r="K65" s="140"/>
      <c r="L65" s="71"/>
      <c r="M65" s="140"/>
      <c r="N65" s="71"/>
      <c r="O65" s="22"/>
      <c r="P65" s="450"/>
      <c r="Q65" s="449"/>
      <c r="R65" s="449"/>
    </row>
    <row r="66" spans="1:18" ht="30" customHeight="1" x14ac:dyDescent="0.3">
      <c r="A66" s="19">
        <v>66</v>
      </c>
      <c r="B66" s="157"/>
      <c r="C66" s="93" t="s">
        <v>415</v>
      </c>
      <c r="D66" s="140"/>
      <c r="E66" s="140"/>
      <c r="F66" s="140"/>
      <c r="G66" s="158"/>
      <c r="H66" s="158"/>
      <c r="I66" s="140"/>
      <c r="J66" s="140"/>
      <c r="K66" s="140"/>
      <c r="L66" s="140"/>
      <c r="M66" s="140"/>
      <c r="N66" s="140"/>
      <c r="O66" s="22"/>
      <c r="P66" s="450"/>
      <c r="Q66" s="449"/>
      <c r="R66" s="449"/>
    </row>
    <row r="67" spans="1:18" ht="32.25" customHeight="1" x14ac:dyDescent="0.2">
      <c r="A67" s="19">
        <v>67</v>
      </c>
      <c r="B67" s="140"/>
      <c r="C67" s="140"/>
      <c r="D67" s="140"/>
      <c r="E67" s="140"/>
      <c r="F67" s="140"/>
      <c r="G67" s="145"/>
      <c r="H67" s="145"/>
      <c r="I67" s="140"/>
      <c r="J67" s="140"/>
      <c r="K67" s="659" t="s">
        <v>45</v>
      </c>
      <c r="L67" s="659"/>
      <c r="M67" s="659" t="s">
        <v>46</v>
      </c>
      <c r="N67" s="659"/>
      <c r="O67" s="79"/>
      <c r="P67" s="450"/>
      <c r="Q67" s="449"/>
      <c r="R67" s="449"/>
    </row>
    <row r="68" spans="1:18" ht="15" customHeight="1" x14ac:dyDescent="0.2">
      <c r="A68" s="19">
        <v>68</v>
      </c>
      <c r="B68" s="140"/>
      <c r="C68" s="140"/>
      <c r="D68" s="167"/>
      <c r="E68" s="47" t="s">
        <v>239</v>
      </c>
      <c r="F68" s="167"/>
      <c r="G68" s="140"/>
      <c r="H68" s="140"/>
      <c r="I68" s="140"/>
      <c r="J68" s="140"/>
      <c r="K68" s="191"/>
      <c r="L68" s="287"/>
      <c r="M68" s="191"/>
      <c r="N68" s="287"/>
      <c r="O68" s="78"/>
      <c r="P68" s="450"/>
      <c r="Q68" s="451" t="s">
        <v>695</v>
      </c>
      <c r="R68" s="449"/>
    </row>
    <row r="69" spans="1:18" ht="15" customHeight="1" x14ac:dyDescent="0.2">
      <c r="A69" s="19">
        <v>69</v>
      </c>
      <c r="B69" s="140"/>
      <c r="C69" s="161"/>
      <c r="D69" s="161" t="s">
        <v>20</v>
      </c>
      <c r="E69" s="162"/>
      <c r="F69" s="232" t="s">
        <v>34</v>
      </c>
      <c r="G69" s="140"/>
      <c r="H69" s="140"/>
      <c r="I69" s="140"/>
      <c r="J69" s="140"/>
      <c r="K69" s="287"/>
      <c r="L69" s="191"/>
      <c r="M69" s="207">
        <f>'S6a.Actual Expenditure Capex'!K25</f>
        <v>0</v>
      </c>
      <c r="N69" s="191"/>
      <c r="O69" s="22"/>
      <c r="P69" s="450" t="s">
        <v>482</v>
      </c>
      <c r="Q69" s="449"/>
      <c r="R69" s="449"/>
    </row>
    <row r="70" spans="1:18" ht="15" customHeight="1" x14ac:dyDescent="0.2">
      <c r="A70" s="19">
        <v>70</v>
      </c>
      <c r="B70" s="140"/>
      <c r="C70" s="161"/>
      <c r="D70" s="161" t="s">
        <v>19</v>
      </c>
      <c r="E70" s="162"/>
      <c r="F70" s="232" t="s">
        <v>2</v>
      </c>
      <c r="G70" s="158"/>
      <c r="H70" s="158"/>
      <c r="I70" s="140"/>
      <c r="J70" s="140"/>
      <c r="K70" s="207">
        <f>L38</f>
        <v>0</v>
      </c>
      <c r="L70" s="191"/>
      <c r="M70" s="207">
        <f>N38</f>
        <v>0</v>
      </c>
      <c r="N70" s="191"/>
      <c r="O70" s="22"/>
      <c r="P70" s="450"/>
      <c r="Q70" s="449"/>
      <c r="R70" s="449"/>
    </row>
    <row r="71" spans="1:18" ht="15" customHeight="1" thickBot="1" x14ac:dyDescent="0.25">
      <c r="A71" s="19">
        <v>71</v>
      </c>
      <c r="B71" s="140"/>
      <c r="C71" s="161"/>
      <c r="D71" s="161" t="s">
        <v>20</v>
      </c>
      <c r="E71" s="162"/>
      <c r="F71" s="232" t="s">
        <v>230</v>
      </c>
      <c r="G71" s="145"/>
      <c r="H71" s="145"/>
      <c r="I71" s="140"/>
      <c r="J71" s="140"/>
      <c r="K71" s="191"/>
      <c r="L71" s="191"/>
      <c r="M71" s="287"/>
      <c r="N71" s="191"/>
      <c r="O71" s="79"/>
      <c r="P71" s="450"/>
      <c r="Q71" s="449"/>
      <c r="R71" s="449"/>
    </row>
    <row r="72" spans="1:18" ht="15" customHeight="1" thickBot="1" x14ac:dyDescent="0.25">
      <c r="A72" s="19">
        <v>72</v>
      </c>
      <c r="B72" s="140"/>
      <c r="C72" s="140"/>
      <c r="D72" s="162"/>
      <c r="E72" s="47" t="s">
        <v>240</v>
      </c>
      <c r="F72" s="167"/>
      <c r="G72" s="140"/>
      <c r="H72" s="140"/>
      <c r="I72" s="140"/>
      <c r="J72" s="140"/>
      <c r="K72" s="191"/>
      <c r="L72" s="208">
        <f>L68+K69-K70</f>
        <v>0</v>
      </c>
      <c r="M72" s="191"/>
      <c r="N72" s="208">
        <f>N68+M69-M70+M71</f>
        <v>0</v>
      </c>
      <c r="O72" s="78"/>
      <c r="P72" s="450"/>
      <c r="Q72" s="449"/>
      <c r="R72" s="449"/>
    </row>
    <row r="73" spans="1:18" ht="15" customHeight="1" thickBot="1" x14ac:dyDescent="0.25">
      <c r="A73" s="19">
        <v>73</v>
      </c>
      <c r="B73" s="140"/>
      <c r="C73" s="140"/>
      <c r="D73" s="140"/>
      <c r="E73" s="140"/>
      <c r="F73" s="140"/>
      <c r="G73" s="140"/>
      <c r="H73" s="140"/>
      <c r="I73" s="140"/>
      <c r="J73" s="140"/>
      <c r="K73" s="191"/>
      <c r="L73" s="191"/>
      <c r="M73" s="191"/>
      <c r="N73" s="191"/>
      <c r="O73" s="22"/>
      <c r="P73" s="450"/>
      <c r="Q73" s="449"/>
      <c r="R73" s="449"/>
    </row>
    <row r="74" spans="1:18" ht="15" customHeight="1" thickBot="1" x14ac:dyDescent="0.25">
      <c r="A74" s="19">
        <v>74</v>
      </c>
      <c r="B74" s="140"/>
      <c r="C74" s="140"/>
      <c r="D74" s="167"/>
      <c r="E74" s="167"/>
      <c r="F74" s="167" t="s">
        <v>241</v>
      </c>
      <c r="G74" s="158"/>
      <c r="H74" s="158"/>
      <c r="I74" s="140"/>
      <c r="J74" s="140"/>
      <c r="K74" s="191"/>
      <c r="L74" s="191"/>
      <c r="M74" s="191"/>
      <c r="N74" s="288"/>
      <c r="O74" s="22"/>
      <c r="P74" s="450"/>
      <c r="Q74" s="449"/>
      <c r="R74" s="449"/>
    </row>
    <row r="75" spans="1:18" ht="15" customHeight="1" x14ac:dyDescent="0.2">
      <c r="A75" s="19">
        <v>75</v>
      </c>
      <c r="B75" s="140"/>
      <c r="C75" s="140"/>
      <c r="D75" s="167"/>
      <c r="E75" s="167"/>
      <c r="F75" s="167"/>
      <c r="G75" s="158"/>
      <c r="H75" s="158"/>
      <c r="I75" s="140"/>
      <c r="J75" s="140"/>
      <c r="K75" s="140"/>
      <c r="L75" s="140"/>
      <c r="M75" s="140"/>
      <c r="N75" s="140"/>
      <c r="O75" s="22"/>
      <c r="P75" s="450"/>
      <c r="Q75" s="449"/>
      <c r="R75" s="449"/>
    </row>
    <row r="76" spans="1:18" ht="30" customHeight="1" x14ac:dyDescent="0.3">
      <c r="A76" s="19">
        <v>76</v>
      </c>
      <c r="B76" s="157"/>
      <c r="C76" s="151" t="s">
        <v>414</v>
      </c>
      <c r="D76" s="144"/>
      <c r="E76" s="144"/>
      <c r="F76" s="144"/>
      <c r="G76" s="140"/>
      <c r="H76" s="140"/>
      <c r="I76" s="140"/>
      <c r="J76" s="140"/>
      <c r="K76" s="140"/>
      <c r="L76" s="140"/>
      <c r="M76" s="140"/>
      <c r="N76" s="140"/>
      <c r="O76" s="22"/>
      <c r="P76" s="450"/>
      <c r="Q76" s="449"/>
      <c r="R76" s="449"/>
    </row>
    <row r="77" spans="1:18" ht="15" customHeight="1" x14ac:dyDescent="0.2">
      <c r="A77" s="19">
        <v>77</v>
      </c>
      <c r="B77" s="140"/>
      <c r="C77" s="144"/>
      <c r="D77" s="144"/>
      <c r="E77" s="144"/>
      <c r="F77" s="144"/>
      <c r="G77" s="158"/>
      <c r="H77" s="158"/>
      <c r="I77" s="140"/>
      <c r="J77" s="140"/>
      <c r="K77" s="657" t="s">
        <v>47</v>
      </c>
      <c r="L77" s="657"/>
      <c r="M77" s="657" t="s">
        <v>43</v>
      </c>
      <c r="N77" s="657"/>
      <c r="O77" s="22"/>
      <c r="P77" s="450"/>
      <c r="Q77" s="449"/>
      <c r="R77" s="449"/>
    </row>
    <row r="78" spans="1:18" ht="15" customHeight="1" x14ac:dyDescent="0.2">
      <c r="A78" s="19">
        <v>78</v>
      </c>
      <c r="B78" s="140"/>
      <c r="C78" s="144"/>
      <c r="D78" s="144"/>
      <c r="E78" s="144"/>
      <c r="F78" s="144"/>
      <c r="G78" s="145"/>
      <c r="H78" s="145"/>
      <c r="I78" s="140"/>
      <c r="J78" s="140"/>
      <c r="K78" s="145" t="s">
        <v>18</v>
      </c>
      <c r="L78" s="145" t="s">
        <v>18</v>
      </c>
      <c r="M78" s="145" t="s">
        <v>18</v>
      </c>
      <c r="N78" s="145" t="s">
        <v>18</v>
      </c>
      <c r="O78" s="79"/>
      <c r="P78" s="450"/>
      <c r="Q78" s="449"/>
      <c r="R78" s="449"/>
    </row>
    <row r="79" spans="1:18" ht="15" customHeight="1" x14ac:dyDescent="0.2">
      <c r="A79" s="19">
        <v>79</v>
      </c>
      <c r="B79" s="140"/>
      <c r="C79" s="144"/>
      <c r="D79" s="159"/>
      <c r="E79" s="133"/>
      <c r="F79" s="133" t="s">
        <v>232</v>
      </c>
      <c r="G79" s="140"/>
      <c r="H79" s="140"/>
      <c r="I79" s="140"/>
      <c r="J79" s="140"/>
      <c r="K79" s="287"/>
      <c r="L79" s="191"/>
      <c r="M79" s="287"/>
      <c r="N79" s="191"/>
      <c r="O79" s="78"/>
      <c r="P79" s="450"/>
      <c r="Q79" s="449"/>
      <c r="R79" s="449"/>
    </row>
    <row r="80" spans="1:18" ht="15" customHeight="1" x14ac:dyDescent="0.2">
      <c r="A80" s="19">
        <v>80</v>
      </c>
      <c r="B80" s="140"/>
      <c r="C80" s="144"/>
      <c r="D80" s="159"/>
      <c r="E80" s="133"/>
      <c r="F80" s="133" t="s">
        <v>412</v>
      </c>
      <c r="G80" s="140"/>
      <c r="H80" s="140"/>
      <c r="I80" s="140"/>
      <c r="J80" s="140"/>
      <c r="K80" s="287"/>
      <c r="L80" s="191"/>
      <c r="M80" s="287"/>
      <c r="N80" s="191"/>
      <c r="O80" s="22"/>
      <c r="P80" s="450"/>
      <c r="Q80" s="449"/>
      <c r="R80" s="449"/>
    </row>
    <row r="81" spans="1:18" ht="15" customHeight="1" x14ac:dyDescent="0.2">
      <c r="A81" s="19">
        <v>81</v>
      </c>
      <c r="B81" s="140"/>
      <c r="C81" s="144"/>
      <c r="D81" s="159"/>
      <c r="E81" s="133"/>
      <c r="F81" s="133" t="s">
        <v>233</v>
      </c>
      <c r="G81" s="158"/>
      <c r="H81" s="158"/>
      <c r="I81" s="140"/>
      <c r="J81" s="140"/>
      <c r="K81" s="287"/>
      <c r="L81" s="191"/>
      <c r="M81" s="287"/>
      <c r="N81" s="191"/>
      <c r="O81" s="22"/>
      <c r="P81" s="450"/>
      <c r="Q81" s="449"/>
      <c r="R81" s="449"/>
    </row>
    <row r="82" spans="1:18" ht="15" customHeight="1" thickBot="1" x14ac:dyDescent="0.25">
      <c r="A82" s="19">
        <v>82</v>
      </c>
      <c r="B82" s="140"/>
      <c r="C82" s="144"/>
      <c r="D82" s="159"/>
      <c r="E82" s="133"/>
      <c r="F82" s="133" t="s">
        <v>234</v>
      </c>
      <c r="G82" s="145"/>
      <c r="H82" s="145"/>
      <c r="I82" s="140"/>
      <c r="J82" s="140"/>
      <c r="K82" s="287"/>
      <c r="L82" s="191"/>
      <c r="M82" s="287"/>
      <c r="N82" s="191"/>
      <c r="O82" s="79"/>
      <c r="P82" s="450"/>
      <c r="Q82" s="449"/>
      <c r="R82" s="449"/>
    </row>
    <row r="83" spans="1:18" ht="15" customHeight="1" thickBot="1" x14ac:dyDescent="0.25">
      <c r="A83" s="19">
        <v>83</v>
      </c>
      <c r="B83" s="140"/>
      <c r="C83" s="144"/>
      <c r="D83" s="144"/>
      <c r="E83" s="144" t="s">
        <v>206</v>
      </c>
      <c r="F83" s="144"/>
      <c r="G83" s="140"/>
      <c r="H83" s="140"/>
      <c r="I83" s="140"/>
      <c r="J83" s="140"/>
      <c r="K83" s="191"/>
      <c r="L83" s="208">
        <f>SUM(K79:K82)</f>
        <v>0</v>
      </c>
      <c r="M83" s="191"/>
      <c r="N83" s="208">
        <f>SUM(M79:M82)</f>
        <v>0</v>
      </c>
      <c r="O83" s="78"/>
      <c r="P83" s="450" t="s">
        <v>727</v>
      </c>
      <c r="Q83" s="449"/>
      <c r="R83" s="449"/>
    </row>
    <row r="84" spans="1:18" ht="15" customHeight="1" x14ac:dyDescent="0.2">
      <c r="A84" s="19">
        <v>84</v>
      </c>
      <c r="B84" s="140"/>
      <c r="C84" s="144"/>
      <c r="D84" s="144"/>
      <c r="E84" s="144"/>
      <c r="F84" s="144"/>
      <c r="G84" s="140"/>
      <c r="H84" s="140"/>
      <c r="I84" s="140"/>
      <c r="J84" s="140"/>
      <c r="K84" s="140"/>
      <c r="L84" s="140"/>
      <c r="M84" s="140"/>
      <c r="N84" s="140"/>
      <c r="O84" s="22"/>
      <c r="P84" s="450"/>
      <c r="Q84" s="449"/>
      <c r="R84" s="449"/>
    </row>
    <row r="85" spans="1:18" ht="30" customHeight="1" x14ac:dyDescent="0.3">
      <c r="A85" s="19">
        <v>85</v>
      </c>
      <c r="B85" s="157"/>
      <c r="C85" s="151" t="s">
        <v>416</v>
      </c>
      <c r="D85" s="144"/>
      <c r="E85" s="144"/>
      <c r="F85" s="144"/>
      <c r="G85" s="158"/>
      <c r="H85" s="158"/>
      <c r="I85" s="140"/>
      <c r="J85" s="658" t="s">
        <v>39</v>
      </c>
      <c r="K85" s="658"/>
      <c r="L85" s="658"/>
      <c r="M85" s="658"/>
      <c r="N85" s="658"/>
      <c r="O85" s="22"/>
      <c r="P85" s="450"/>
      <c r="Q85" s="449"/>
      <c r="R85" s="449"/>
    </row>
    <row r="86" spans="1:18" ht="51" x14ac:dyDescent="0.2">
      <c r="A86" s="19">
        <v>86</v>
      </c>
      <c r="B86" s="140"/>
      <c r="C86" s="140"/>
      <c r="D86" s="140"/>
      <c r="E86" s="140"/>
      <c r="F86" s="140" t="s">
        <v>433</v>
      </c>
      <c r="G86" s="145"/>
      <c r="H86" s="145"/>
      <c r="I86" s="664" t="s">
        <v>235</v>
      </c>
      <c r="J86" s="664"/>
      <c r="K86" s="664"/>
      <c r="L86" s="116" t="s">
        <v>44</v>
      </c>
      <c r="M86" s="116" t="s">
        <v>236</v>
      </c>
      <c r="N86" s="116" t="s">
        <v>237</v>
      </c>
      <c r="O86" s="79"/>
      <c r="P86" s="450"/>
      <c r="Q86" s="449"/>
      <c r="R86" s="449"/>
    </row>
    <row r="87" spans="1:18" ht="15" customHeight="1" x14ac:dyDescent="0.2">
      <c r="A87" s="19">
        <v>87</v>
      </c>
      <c r="B87" s="140"/>
      <c r="C87" s="140"/>
      <c r="D87" s="140"/>
      <c r="E87" s="140"/>
      <c r="F87" s="665"/>
      <c r="G87" s="666"/>
      <c r="H87" s="667"/>
      <c r="I87" s="661"/>
      <c r="J87" s="662"/>
      <c r="K87" s="663"/>
      <c r="L87" s="287"/>
      <c r="M87" s="287"/>
      <c r="N87" s="287"/>
      <c r="O87" s="78"/>
      <c r="P87" s="450"/>
      <c r="Q87" s="449"/>
      <c r="R87" s="449"/>
    </row>
    <row r="88" spans="1:18" ht="15" customHeight="1" x14ac:dyDescent="0.2">
      <c r="A88" s="19">
        <v>88</v>
      </c>
      <c r="B88" s="140"/>
      <c r="C88" s="140"/>
      <c r="D88" s="140"/>
      <c r="E88" s="140"/>
      <c r="F88" s="665"/>
      <c r="G88" s="666"/>
      <c r="H88" s="667"/>
      <c r="I88" s="661"/>
      <c r="J88" s="662"/>
      <c r="K88" s="663"/>
      <c r="L88" s="287"/>
      <c r="M88" s="287"/>
      <c r="N88" s="287"/>
      <c r="O88" s="79"/>
      <c r="P88" s="450"/>
      <c r="Q88" s="449"/>
      <c r="R88" s="449"/>
    </row>
    <row r="89" spans="1:18" ht="15" customHeight="1" x14ac:dyDescent="0.2">
      <c r="A89" s="19">
        <v>89</v>
      </c>
      <c r="B89" s="140"/>
      <c r="C89" s="140"/>
      <c r="D89" s="140"/>
      <c r="E89" s="140"/>
      <c r="F89" s="665"/>
      <c r="G89" s="666"/>
      <c r="H89" s="667"/>
      <c r="I89" s="661"/>
      <c r="J89" s="662"/>
      <c r="K89" s="663"/>
      <c r="L89" s="287"/>
      <c r="M89" s="287"/>
      <c r="N89" s="287"/>
      <c r="O89" s="78"/>
      <c r="P89" s="450"/>
      <c r="Q89" s="449"/>
      <c r="R89" s="449"/>
    </row>
    <row r="90" spans="1:18" ht="15" customHeight="1" x14ac:dyDescent="0.2">
      <c r="A90" s="19">
        <v>90</v>
      </c>
      <c r="B90" s="140"/>
      <c r="C90" s="140"/>
      <c r="D90" s="140"/>
      <c r="E90" s="140"/>
      <c r="F90" s="665"/>
      <c r="G90" s="666"/>
      <c r="H90" s="667"/>
      <c r="I90" s="661"/>
      <c r="J90" s="662"/>
      <c r="K90" s="663"/>
      <c r="L90" s="287"/>
      <c r="M90" s="287"/>
      <c r="N90" s="287"/>
      <c r="O90" s="22"/>
      <c r="P90" s="450"/>
      <c r="Q90" s="449"/>
      <c r="R90" s="449"/>
    </row>
    <row r="91" spans="1:18" ht="15" customHeight="1" x14ac:dyDescent="0.2">
      <c r="A91" s="19">
        <v>91</v>
      </c>
      <c r="B91" s="140"/>
      <c r="C91" s="140"/>
      <c r="D91" s="140"/>
      <c r="E91" s="140"/>
      <c r="F91" s="665"/>
      <c r="G91" s="666"/>
      <c r="H91" s="667"/>
      <c r="I91" s="661"/>
      <c r="J91" s="662"/>
      <c r="K91" s="663"/>
      <c r="L91" s="287"/>
      <c r="M91" s="287"/>
      <c r="N91" s="287"/>
      <c r="O91" s="22"/>
      <c r="P91" s="450"/>
      <c r="Q91" s="449"/>
      <c r="R91" s="449"/>
    </row>
    <row r="92" spans="1:18" ht="15" customHeight="1" x14ac:dyDescent="0.2">
      <c r="A92" s="19">
        <v>92</v>
      </c>
      <c r="B92" s="140"/>
      <c r="C92" s="140"/>
      <c r="D92" s="140"/>
      <c r="E92" s="140"/>
      <c r="F92" s="665"/>
      <c r="G92" s="666"/>
      <c r="H92" s="667"/>
      <c r="I92" s="661"/>
      <c r="J92" s="662"/>
      <c r="K92" s="663"/>
      <c r="L92" s="287"/>
      <c r="M92" s="287"/>
      <c r="N92" s="287"/>
      <c r="O92" s="79"/>
      <c r="P92" s="450"/>
      <c r="Q92" s="449"/>
      <c r="R92" s="449"/>
    </row>
    <row r="93" spans="1:18" ht="15" customHeight="1" x14ac:dyDescent="0.2">
      <c r="A93" s="19">
        <v>93</v>
      </c>
      <c r="B93" s="140"/>
      <c r="C93" s="140"/>
      <c r="D93" s="140"/>
      <c r="E93" s="140"/>
      <c r="F93" s="665"/>
      <c r="G93" s="666"/>
      <c r="H93" s="667"/>
      <c r="I93" s="661"/>
      <c r="J93" s="662"/>
      <c r="K93" s="663"/>
      <c r="L93" s="287"/>
      <c r="M93" s="287"/>
      <c r="N93" s="287"/>
      <c r="O93" s="78"/>
      <c r="P93" s="450"/>
      <c r="Q93" s="449"/>
      <c r="R93" s="449"/>
    </row>
    <row r="94" spans="1:18" ht="15" customHeight="1" x14ac:dyDescent="0.2">
      <c r="A94" s="19">
        <v>94</v>
      </c>
      <c r="B94" s="140"/>
      <c r="C94" s="140"/>
      <c r="D94" s="140"/>
      <c r="E94" s="140"/>
      <c r="F94" s="665"/>
      <c r="G94" s="666"/>
      <c r="H94" s="667"/>
      <c r="I94" s="661"/>
      <c r="J94" s="662"/>
      <c r="K94" s="663"/>
      <c r="L94" s="287"/>
      <c r="M94" s="287"/>
      <c r="N94" s="287"/>
      <c r="O94" s="22"/>
      <c r="P94" s="450"/>
      <c r="Q94" s="449"/>
      <c r="R94" s="449"/>
    </row>
    <row r="95" spans="1:18" ht="15" customHeight="1" x14ac:dyDescent="0.2">
      <c r="A95" s="19">
        <v>95</v>
      </c>
      <c r="B95" s="140"/>
      <c r="C95" s="140"/>
      <c r="D95" s="140"/>
      <c r="E95" s="140"/>
      <c r="F95" s="185" t="s">
        <v>511</v>
      </c>
      <c r="G95" s="145"/>
      <c r="H95" s="145"/>
      <c r="I95" s="140"/>
      <c r="J95" s="140"/>
      <c r="K95" s="140"/>
      <c r="L95" s="140"/>
      <c r="M95" s="140"/>
      <c r="N95" s="140"/>
      <c r="O95" s="22"/>
      <c r="P95" s="450"/>
      <c r="Q95" s="449"/>
      <c r="R95" s="449"/>
    </row>
    <row r="96" spans="1:18" ht="30" customHeight="1" x14ac:dyDescent="0.3">
      <c r="A96" s="19">
        <v>96</v>
      </c>
      <c r="B96" s="157"/>
      <c r="C96" s="93" t="s">
        <v>264</v>
      </c>
      <c r="D96" s="140"/>
      <c r="E96" s="140"/>
      <c r="F96" s="140"/>
      <c r="G96" s="145"/>
      <c r="H96" s="145"/>
      <c r="I96" s="140"/>
      <c r="J96" s="140"/>
      <c r="K96" s="140"/>
      <c r="L96" s="140"/>
      <c r="M96" s="140"/>
      <c r="N96" s="140"/>
      <c r="O96" s="9"/>
      <c r="P96" s="223"/>
    </row>
    <row r="97" spans="1:18" ht="13.5" thickBot="1" x14ac:dyDescent="0.25">
      <c r="A97" s="19">
        <v>97</v>
      </c>
      <c r="B97" s="140"/>
      <c r="C97" s="144"/>
      <c r="D97" s="144"/>
      <c r="E97" s="144"/>
      <c r="F97" s="144"/>
      <c r="G97" s="467" t="s">
        <v>39</v>
      </c>
      <c r="H97" s="467"/>
      <c r="I97" s="467"/>
      <c r="J97" s="467"/>
      <c r="K97" s="467"/>
      <c r="L97" s="467"/>
      <c r="M97" s="467"/>
      <c r="N97" s="467"/>
      <c r="O97" s="22"/>
      <c r="P97" s="223"/>
      <c r="Q97" s="461" t="s">
        <v>728</v>
      </c>
      <c r="R97" s="461"/>
    </row>
    <row r="98" spans="1:18" ht="39" thickBot="1" x14ac:dyDescent="0.25">
      <c r="A98" s="19">
        <v>98</v>
      </c>
      <c r="B98" s="140"/>
      <c r="C98" s="140"/>
      <c r="D98" s="140"/>
      <c r="E98" s="140"/>
      <c r="F98" s="140"/>
      <c r="G98" s="160" t="s">
        <v>70</v>
      </c>
      <c r="H98" s="160" t="s">
        <v>151</v>
      </c>
      <c r="I98" s="160" t="s">
        <v>155</v>
      </c>
      <c r="J98" s="160" t="s">
        <v>75</v>
      </c>
      <c r="K98" s="404" t="s">
        <v>74</v>
      </c>
      <c r="L98" s="405" t="s">
        <v>389</v>
      </c>
      <c r="M98" s="160" t="s">
        <v>297</v>
      </c>
      <c r="N98" s="160" t="s">
        <v>181</v>
      </c>
      <c r="O98" s="9"/>
      <c r="P98" s="223"/>
      <c r="Q98" s="236" t="s">
        <v>513</v>
      </c>
      <c r="R98" s="237" t="s">
        <v>514</v>
      </c>
    </row>
    <row r="99" spans="1:18" ht="15" customHeight="1" x14ac:dyDescent="0.2">
      <c r="A99" s="19">
        <v>99</v>
      </c>
      <c r="B99" s="140"/>
      <c r="C99" s="140"/>
      <c r="D99" s="140"/>
      <c r="E99" s="140" t="s">
        <v>221</v>
      </c>
      <c r="F99" s="140"/>
      <c r="G99" s="287"/>
      <c r="H99" s="287"/>
      <c r="I99" s="287"/>
      <c r="J99" s="287"/>
      <c r="K99" s="290"/>
      <c r="L99" s="290"/>
      <c r="M99" s="287"/>
      <c r="N99" s="207">
        <f>SUM(G99:M99)</f>
        <v>0</v>
      </c>
      <c r="O99" s="9"/>
      <c r="P99" s="223"/>
      <c r="Q99" s="238">
        <f>N29</f>
        <v>0</v>
      </c>
      <c r="R99" s="240" t="b">
        <f t="shared" ref="R99:R105" si="0">ROUND(N99,0)=ROUND(Q99,0)</f>
        <v>1</v>
      </c>
    </row>
    <row r="100" spans="1:18" ht="15" customHeight="1" x14ac:dyDescent="0.2">
      <c r="A100" s="19">
        <v>100</v>
      </c>
      <c r="B100" s="140"/>
      <c r="C100" s="161"/>
      <c r="D100" s="161" t="s">
        <v>19</v>
      </c>
      <c r="E100" s="162"/>
      <c r="F100" s="232" t="s">
        <v>206</v>
      </c>
      <c r="G100" s="287"/>
      <c r="H100" s="287"/>
      <c r="I100" s="287"/>
      <c r="J100" s="287"/>
      <c r="K100" s="290"/>
      <c r="L100" s="290"/>
      <c r="M100" s="287"/>
      <c r="N100" s="207">
        <f t="shared" ref="N100:N106" si="1">SUM(G100:M100)</f>
        <v>0</v>
      </c>
      <c r="O100" s="9"/>
      <c r="P100" s="223"/>
      <c r="Q100" s="238">
        <f>N31</f>
        <v>0</v>
      </c>
      <c r="R100" s="241" t="b">
        <f t="shared" si="0"/>
        <v>1</v>
      </c>
    </row>
    <row r="101" spans="1:18" ht="15" customHeight="1" x14ac:dyDescent="0.2">
      <c r="A101" s="19">
        <v>101</v>
      </c>
      <c r="B101" s="140"/>
      <c r="C101" s="161"/>
      <c r="D101" s="161" t="s">
        <v>20</v>
      </c>
      <c r="E101" s="162"/>
      <c r="F101" s="267" t="s">
        <v>306</v>
      </c>
      <c r="G101" s="287"/>
      <c r="H101" s="287"/>
      <c r="I101" s="287"/>
      <c r="J101" s="287"/>
      <c r="K101" s="290"/>
      <c r="L101" s="290"/>
      <c r="M101" s="287"/>
      <c r="N101" s="207">
        <f t="shared" si="1"/>
        <v>0</v>
      </c>
      <c r="O101" s="9"/>
      <c r="P101" s="223"/>
      <c r="Q101" s="238">
        <f>N33</f>
        <v>0</v>
      </c>
      <c r="R101" s="241" t="b">
        <f t="shared" si="0"/>
        <v>1</v>
      </c>
    </row>
    <row r="102" spans="1:18" ht="15" customHeight="1" x14ac:dyDescent="0.2">
      <c r="A102" s="19">
        <v>102</v>
      </c>
      <c r="B102" s="140"/>
      <c r="C102" s="161"/>
      <c r="D102" s="161" t="s">
        <v>20</v>
      </c>
      <c r="E102" s="162"/>
      <c r="F102" s="232" t="s">
        <v>2</v>
      </c>
      <c r="G102" s="287"/>
      <c r="H102" s="287"/>
      <c r="I102" s="287"/>
      <c r="J102" s="287"/>
      <c r="K102" s="290"/>
      <c r="L102" s="290"/>
      <c r="M102" s="287"/>
      <c r="N102" s="207">
        <f t="shared" si="1"/>
        <v>0</v>
      </c>
      <c r="O102" s="9"/>
      <c r="P102" s="223"/>
      <c r="Q102" s="238">
        <f>N38</f>
        <v>0</v>
      </c>
      <c r="R102" s="241" t="b">
        <f t="shared" si="0"/>
        <v>1</v>
      </c>
    </row>
    <row r="103" spans="1:18" ht="15" customHeight="1" x14ac:dyDescent="0.2">
      <c r="A103" s="19">
        <v>103</v>
      </c>
      <c r="B103" s="140"/>
      <c r="C103" s="161"/>
      <c r="D103" s="161" t="s">
        <v>19</v>
      </c>
      <c r="E103" s="162"/>
      <c r="F103" s="232" t="s">
        <v>38</v>
      </c>
      <c r="G103" s="287"/>
      <c r="H103" s="287"/>
      <c r="I103" s="287"/>
      <c r="J103" s="287"/>
      <c r="K103" s="290"/>
      <c r="L103" s="290"/>
      <c r="M103" s="287"/>
      <c r="N103" s="207">
        <f t="shared" si="1"/>
        <v>0</v>
      </c>
      <c r="O103" s="9"/>
      <c r="P103" s="223"/>
      <c r="Q103" s="238">
        <f>N43</f>
        <v>0</v>
      </c>
      <c r="R103" s="241" t="b">
        <f t="shared" si="0"/>
        <v>1</v>
      </c>
    </row>
    <row r="104" spans="1:18" ht="15" customHeight="1" x14ac:dyDescent="0.2">
      <c r="A104" s="19">
        <v>104</v>
      </c>
      <c r="B104" s="140"/>
      <c r="C104" s="161"/>
      <c r="D104" s="161" t="s">
        <v>20</v>
      </c>
      <c r="E104" s="162"/>
      <c r="F104" s="232" t="s">
        <v>7</v>
      </c>
      <c r="G104" s="287"/>
      <c r="H104" s="287"/>
      <c r="I104" s="287"/>
      <c r="J104" s="287"/>
      <c r="K104" s="290"/>
      <c r="L104" s="290"/>
      <c r="M104" s="287"/>
      <c r="N104" s="207">
        <f t="shared" si="1"/>
        <v>0</v>
      </c>
      <c r="O104" s="9"/>
      <c r="P104" s="223"/>
      <c r="Q104" s="238">
        <f>N45</f>
        <v>0</v>
      </c>
      <c r="R104" s="241" t="b">
        <f t="shared" si="0"/>
        <v>1</v>
      </c>
    </row>
    <row r="105" spans="1:18" ht="15" customHeight="1" x14ac:dyDescent="0.2">
      <c r="A105" s="19">
        <v>105</v>
      </c>
      <c r="B105" s="140"/>
      <c r="C105" s="161"/>
      <c r="D105" s="161" t="s">
        <v>20</v>
      </c>
      <c r="E105" s="162"/>
      <c r="F105" s="232" t="s">
        <v>230</v>
      </c>
      <c r="G105" s="287"/>
      <c r="H105" s="287"/>
      <c r="I105" s="287"/>
      <c r="J105" s="287"/>
      <c r="K105" s="290"/>
      <c r="L105" s="290"/>
      <c r="M105" s="287"/>
      <c r="N105" s="207">
        <f t="shared" si="1"/>
        <v>0</v>
      </c>
      <c r="O105" s="9"/>
      <c r="P105" s="223"/>
      <c r="Q105" s="238">
        <f>N47</f>
        <v>0</v>
      </c>
      <c r="R105" s="241" t="b">
        <f t="shared" si="0"/>
        <v>1</v>
      </c>
    </row>
    <row r="106" spans="1:18" ht="15" customHeight="1" thickBot="1" x14ac:dyDescent="0.25">
      <c r="A106" s="19">
        <v>106</v>
      </c>
      <c r="B106" s="140"/>
      <c r="C106" s="161"/>
      <c r="D106" s="161" t="s">
        <v>20</v>
      </c>
      <c r="E106" s="162"/>
      <c r="F106" s="232" t="s">
        <v>295</v>
      </c>
      <c r="G106" s="287"/>
      <c r="H106" s="287"/>
      <c r="I106" s="287"/>
      <c r="J106" s="287"/>
      <c r="K106" s="290"/>
      <c r="L106" s="290"/>
      <c r="M106" s="287"/>
      <c r="N106" s="207">
        <f t="shared" si="1"/>
        <v>0</v>
      </c>
      <c r="O106" s="9"/>
      <c r="P106" s="223"/>
      <c r="Q106" s="235"/>
      <c r="R106" s="241"/>
    </row>
    <row r="107" spans="1:18" ht="15" customHeight="1" thickBot="1" x14ac:dyDescent="0.25">
      <c r="A107" s="19">
        <v>107</v>
      </c>
      <c r="B107" s="140"/>
      <c r="C107" s="140"/>
      <c r="D107" s="140"/>
      <c r="E107" s="140" t="s">
        <v>223</v>
      </c>
      <c r="F107" s="140"/>
      <c r="G107" s="208">
        <f t="shared" ref="G107:N107" si="2">G99-G100+G101+G102-G103+G104+G105+G106</f>
        <v>0</v>
      </c>
      <c r="H107" s="208">
        <f t="shared" si="2"/>
        <v>0</v>
      </c>
      <c r="I107" s="208">
        <f t="shared" si="2"/>
        <v>0</v>
      </c>
      <c r="J107" s="208">
        <f t="shared" si="2"/>
        <v>0</v>
      </c>
      <c r="K107" s="208">
        <f t="shared" si="2"/>
        <v>0</v>
      </c>
      <c r="L107" s="208">
        <f t="shared" si="2"/>
        <v>0</v>
      </c>
      <c r="M107" s="208">
        <f t="shared" si="2"/>
        <v>0</v>
      </c>
      <c r="N107" s="208">
        <f t="shared" si="2"/>
        <v>0</v>
      </c>
      <c r="O107" s="9"/>
      <c r="P107" s="223"/>
      <c r="Q107" s="239">
        <f>N49</f>
        <v>0</v>
      </c>
      <c r="R107" s="242" t="b">
        <f>ROUND(N107,0)=ROUND(Q107,0)</f>
        <v>1</v>
      </c>
    </row>
    <row r="108" spans="1:18" ht="15" customHeight="1" x14ac:dyDescent="0.2">
      <c r="A108" s="19">
        <v>108</v>
      </c>
      <c r="B108" s="140"/>
      <c r="C108" s="140"/>
      <c r="D108" s="140"/>
      <c r="E108" s="140"/>
      <c r="F108" s="140"/>
      <c r="G108" s="140"/>
      <c r="H108" s="140"/>
      <c r="I108" s="140"/>
      <c r="J108" s="140"/>
      <c r="K108" s="140"/>
      <c r="L108" s="232"/>
      <c r="M108" s="232"/>
      <c r="N108" s="232"/>
      <c r="O108" s="9"/>
      <c r="P108" s="223"/>
      <c r="Q108" s="233"/>
      <c r="R108" s="233"/>
    </row>
    <row r="109" spans="1:18" ht="15" customHeight="1" x14ac:dyDescent="0.2">
      <c r="A109" s="19">
        <v>109</v>
      </c>
      <c r="B109" s="140"/>
      <c r="C109" s="140"/>
      <c r="D109" s="140"/>
      <c r="E109" s="140" t="s">
        <v>242</v>
      </c>
      <c r="F109" s="140"/>
      <c r="G109" s="140"/>
      <c r="H109" s="140"/>
      <c r="I109" s="140"/>
      <c r="J109" s="140"/>
      <c r="K109" s="140"/>
      <c r="L109" s="232"/>
      <c r="M109" s="232"/>
      <c r="N109" s="232"/>
      <c r="O109" s="9"/>
      <c r="P109" s="223"/>
      <c r="Q109" s="234"/>
      <c r="R109" s="234"/>
    </row>
    <row r="110" spans="1:18" ht="15" customHeight="1" x14ac:dyDescent="0.2">
      <c r="A110" s="19">
        <v>110</v>
      </c>
      <c r="B110" s="140"/>
      <c r="C110" s="140"/>
      <c r="D110" s="140"/>
      <c r="E110" s="162"/>
      <c r="F110" s="232" t="s">
        <v>243</v>
      </c>
      <c r="G110" s="289"/>
      <c r="H110" s="289"/>
      <c r="I110" s="289"/>
      <c r="J110" s="289"/>
      <c r="K110" s="294"/>
      <c r="L110" s="294"/>
      <c r="M110" s="289"/>
      <c r="N110" s="163" t="s">
        <v>344</v>
      </c>
      <c r="O110" s="9"/>
      <c r="P110" s="223"/>
      <c r="Q110" s="234"/>
      <c r="R110" s="234"/>
    </row>
    <row r="111" spans="1:18" ht="15" customHeight="1" x14ac:dyDescent="0.2">
      <c r="A111" s="19">
        <v>111</v>
      </c>
      <c r="B111" s="140"/>
      <c r="C111" s="140"/>
      <c r="D111" s="140"/>
      <c r="E111" s="162"/>
      <c r="F111" s="232" t="s">
        <v>244</v>
      </c>
      <c r="G111" s="289"/>
      <c r="H111" s="289"/>
      <c r="I111" s="289"/>
      <c r="J111" s="289"/>
      <c r="K111" s="294"/>
      <c r="L111" s="294"/>
      <c r="M111" s="289"/>
      <c r="N111" s="163" t="s">
        <v>344</v>
      </c>
      <c r="O111" s="9"/>
      <c r="P111" s="223"/>
      <c r="Q111" s="234"/>
      <c r="R111" s="234"/>
    </row>
    <row r="112" spans="1:18" x14ac:dyDescent="0.2">
      <c r="A112" s="20"/>
      <c r="B112" s="164"/>
      <c r="C112" s="164"/>
      <c r="D112" s="164"/>
      <c r="E112" s="164"/>
      <c r="F112" s="164"/>
      <c r="G112" s="164"/>
      <c r="H112" s="164"/>
      <c r="I112" s="164"/>
      <c r="J112" s="164"/>
      <c r="K112" s="164"/>
      <c r="L112" s="165"/>
      <c r="M112" s="165"/>
      <c r="N112" s="165"/>
      <c r="O112" s="16"/>
    </row>
  </sheetData>
  <sheetProtection sheet="1" objects="1" formatRows="0" insertRows="0"/>
  <customSheetViews>
    <customSheetView guid="{050FE390-FCBA-423A-A57A-07214A914FBA}" scale="80" showPageBreaks="1" showGridLines="0" printArea="1" topLeftCell="A39">
      <selection activeCell="E58" sqref="E58"/>
      <pageMargins left="0.70866141732283472" right="0.70866141732283472" top="0.74803149606299213" bottom="0.74803149606299213" header="0.31496062992125984" footer="0.31496062992125984"/>
      <pageSetup paperSize="9" scale="34" fitToHeight="2" orientation="portrait" r:id="rId1"/>
    </customSheetView>
    <customSheetView guid="{63EE1149-38E3-45FD-A757-4655A3261696}" scale="80" showPageBreaks="1" showGridLines="0" printArea="1">
      <selection activeCell="H86" sqref="H86"/>
      <pageMargins left="0.70866141732283472" right="0.70866141732283472" top="0.74803149606299213" bottom="0.74803149606299213" header="0.31496062992125984" footer="0.31496062992125984"/>
      <pageSetup paperSize="9" scale="34" fitToHeight="2" orientation="portrait" r:id="rId2"/>
    </customSheetView>
  </customSheetViews>
  <mergeCells count="30">
    <mergeCell ref="F92:H92"/>
    <mergeCell ref="F93:H93"/>
    <mergeCell ref="F94:H94"/>
    <mergeCell ref="F87:H87"/>
    <mergeCell ref="F88:H88"/>
    <mergeCell ref="F89:H89"/>
    <mergeCell ref="F90:H90"/>
    <mergeCell ref="F91:H91"/>
    <mergeCell ref="I93:K93"/>
    <mergeCell ref="I94:K94"/>
    <mergeCell ref="I86:K86"/>
    <mergeCell ref="I87:K87"/>
    <mergeCell ref="I88:K88"/>
    <mergeCell ref="I89:K89"/>
    <mergeCell ref="I90:K90"/>
    <mergeCell ref="I91:K91"/>
    <mergeCell ref="I92:K92"/>
    <mergeCell ref="L2:N2"/>
    <mergeCell ref="L3:N3"/>
    <mergeCell ref="A5:M5"/>
    <mergeCell ref="M27:N27"/>
    <mergeCell ref="K58:L58"/>
    <mergeCell ref="M77:N77"/>
    <mergeCell ref="J85:N85"/>
    <mergeCell ref="K27:L27"/>
    <mergeCell ref="K67:L67"/>
    <mergeCell ref="M67:N67"/>
    <mergeCell ref="K77:L77"/>
    <mergeCell ref="C50:N50"/>
    <mergeCell ref="M58:N58"/>
  </mergeCells>
  <conditionalFormatting sqref="N99:N105">
    <cfRule type="expression" dxfId="13" priority="12" stopIfTrue="1">
      <formula>R99&lt;&gt;TRUE</formula>
    </cfRule>
  </conditionalFormatting>
  <conditionalFormatting sqref="N107">
    <cfRule type="expression" dxfId="12" priority="13" stopIfTrue="1">
      <formula>$R$107&lt;&gt;TRUE</formula>
    </cfRule>
  </conditionalFormatting>
  <dataValidations count="1">
    <dataValidation allowBlank="1" showInputMessage="1" showErrorMessage="1" prompt="Please enter text" sqref="I87:I94 F87:F94"/>
  </dataValidations>
  <pageMargins left="0.70866141732283472" right="0.70866141732283472" top="0.74803149606299213" bottom="0.74803149606299213" header="0.31496062992125984" footer="0.31496062992125984"/>
  <pageSetup paperSize="9" scale="48" fitToHeight="3" orientation="landscape" r:id="rId3"/>
  <headerFooter>
    <oddHeader>&amp;CCommerce Commission Information Disclosure Template</oddHeader>
    <oddFooter>&amp;L&amp;F&amp;C&amp;P&amp;R&amp;A</oddFooter>
  </headerFooter>
  <rowBreaks count="2" manualBreakCount="2">
    <brk id="50" max="14" man="1"/>
    <brk id="7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9CCFF"/>
    <pageSetUpPr fitToPage="1"/>
  </sheetPr>
  <dimension ref="A1:M59"/>
  <sheetViews>
    <sheetView showGridLines="0" view="pageBreakPreview" zoomScaleNormal="100" zoomScaleSheetLayoutView="100" workbookViewId="0">
      <selection activeCell="I10" sqref="I10"/>
    </sheetView>
  </sheetViews>
  <sheetFormatPr defaultRowHeight="12.75" x14ac:dyDescent="0.2"/>
  <cols>
    <col min="1" max="1" width="5" customWidth="1"/>
    <col min="2" max="2" width="3.140625" customWidth="1"/>
    <col min="3" max="3" width="6.140625" customWidth="1"/>
    <col min="4" max="5" width="2.28515625" customWidth="1"/>
    <col min="6" max="6" width="62.42578125" customWidth="1"/>
    <col min="7" max="7" width="22.42578125" customWidth="1"/>
    <col min="8" max="8" width="6.5703125" customWidth="1"/>
    <col min="9" max="10" width="16.140625" customWidth="1"/>
    <col min="11" max="11" width="2.7109375" customWidth="1"/>
    <col min="12" max="12" width="15" customWidth="1"/>
    <col min="13" max="13" width="24.5703125" bestFit="1" customWidth="1"/>
  </cols>
  <sheetData>
    <row r="1" spans="1:13" x14ac:dyDescent="0.2">
      <c r="A1" s="1"/>
      <c r="B1" s="2"/>
      <c r="C1" s="2"/>
      <c r="D1" s="2"/>
      <c r="E1" s="2"/>
      <c r="F1" s="2"/>
      <c r="G1" s="2"/>
      <c r="H1" s="2"/>
      <c r="I1" s="2"/>
      <c r="J1" s="2"/>
      <c r="K1" s="3"/>
      <c r="L1" s="455"/>
      <c r="M1" s="456"/>
    </row>
    <row r="2" spans="1:13" ht="18" customHeight="1" x14ac:dyDescent="0.3">
      <c r="A2" s="4"/>
      <c r="B2" s="5"/>
      <c r="C2" s="5"/>
      <c r="D2" s="5"/>
      <c r="E2" s="5"/>
      <c r="F2" s="5"/>
      <c r="G2" s="66" t="s">
        <v>31</v>
      </c>
      <c r="H2" s="651" t="str">
        <f>IF(NOT(ISBLANK(CoverSheet!$C$8)),CoverSheet!$C$8,"")</f>
        <v/>
      </c>
      <c r="I2" s="651"/>
      <c r="J2" s="651"/>
      <c r="K2" s="7"/>
      <c r="L2" s="455"/>
      <c r="M2" s="456"/>
    </row>
    <row r="3" spans="1:13" ht="18" customHeight="1" x14ac:dyDescent="0.25">
      <c r="A3" s="4"/>
      <c r="B3" s="5"/>
      <c r="C3" s="5"/>
      <c r="D3" s="5"/>
      <c r="E3" s="5"/>
      <c r="F3" s="5"/>
      <c r="G3" s="66" t="s">
        <v>298</v>
      </c>
      <c r="H3" s="652" t="str">
        <f>IF(ISNUMBER(CoverSheet!$C$12),CoverSheet!$C$12,"")</f>
        <v/>
      </c>
      <c r="I3" s="652"/>
      <c r="J3" s="652"/>
      <c r="K3" s="7"/>
      <c r="L3" s="455"/>
      <c r="M3" s="456"/>
    </row>
    <row r="4" spans="1:13" ht="21" customHeight="1" x14ac:dyDescent="0.35">
      <c r="A4" s="135" t="s">
        <v>205</v>
      </c>
      <c r="B4" s="5"/>
      <c r="C4" s="5"/>
      <c r="D4" s="5"/>
      <c r="E4" s="5"/>
      <c r="F4" s="5"/>
      <c r="G4" s="5"/>
      <c r="H4" s="5"/>
      <c r="I4" s="5"/>
      <c r="J4" s="5"/>
      <c r="K4" s="7"/>
      <c r="L4" s="455"/>
      <c r="M4" s="456"/>
    </row>
    <row r="5" spans="1:13" ht="48" customHeight="1" x14ac:dyDescent="0.2">
      <c r="A5" s="668" t="s">
        <v>381</v>
      </c>
      <c r="B5" s="669"/>
      <c r="C5" s="669"/>
      <c r="D5" s="669"/>
      <c r="E5" s="669"/>
      <c r="F5" s="669"/>
      <c r="G5" s="669"/>
      <c r="H5" s="669"/>
      <c r="I5" s="669"/>
      <c r="J5" s="669"/>
      <c r="K5" s="7"/>
      <c r="L5" s="455"/>
      <c r="M5" s="456"/>
    </row>
    <row r="6" spans="1:13" x14ac:dyDescent="0.2">
      <c r="A6" s="196" t="s">
        <v>477</v>
      </c>
      <c r="B6" s="202"/>
      <c r="C6" s="5"/>
      <c r="D6" s="5"/>
      <c r="E6" s="5"/>
      <c r="F6" s="5"/>
      <c r="G6" s="5"/>
      <c r="H6" s="5"/>
      <c r="I6" s="5"/>
      <c r="J6" s="5"/>
      <c r="K6" s="7"/>
      <c r="L6" s="455"/>
      <c r="M6" s="456"/>
    </row>
    <row r="7" spans="1:13" ht="31.5" customHeight="1" x14ac:dyDescent="0.3">
      <c r="A7" s="10">
        <v>7</v>
      </c>
      <c r="B7" s="8"/>
      <c r="C7" s="48" t="s">
        <v>265</v>
      </c>
      <c r="D7" s="48"/>
      <c r="E7" s="48"/>
      <c r="F7" s="8"/>
      <c r="G7" s="8"/>
      <c r="H7" s="8"/>
      <c r="I7" s="8"/>
      <c r="J7" s="346" t="s">
        <v>18</v>
      </c>
      <c r="K7" s="9"/>
      <c r="L7" s="450"/>
      <c r="M7" s="457"/>
    </row>
    <row r="8" spans="1:13" ht="15" customHeight="1" x14ac:dyDescent="0.2">
      <c r="A8" s="10">
        <v>8</v>
      </c>
      <c r="B8" s="8"/>
      <c r="C8" s="8"/>
      <c r="D8" s="8"/>
      <c r="E8" s="27" t="s">
        <v>41</v>
      </c>
      <c r="F8" s="8"/>
      <c r="G8" s="8"/>
      <c r="H8" s="8"/>
      <c r="I8" s="8"/>
      <c r="J8" s="476">
        <f>'S3.Regulatory Profit'!T25</f>
        <v>0</v>
      </c>
      <c r="K8" s="9"/>
      <c r="L8" s="450" t="s">
        <v>435</v>
      </c>
      <c r="M8" s="457"/>
    </row>
    <row r="9" spans="1:13" ht="15" customHeight="1" x14ac:dyDescent="0.2">
      <c r="A9" s="10">
        <v>9</v>
      </c>
      <c r="B9" s="8"/>
      <c r="C9" s="8"/>
      <c r="D9" s="8"/>
      <c r="E9" s="8"/>
      <c r="F9" s="8"/>
      <c r="G9" s="8"/>
      <c r="H9" s="8"/>
      <c r="I9" s="8"/>
      <c r="J9" s="8"/>
      <c r="K9" s="9"/>
      <c r="L9" s="450"/>
      <c r="M9" s="457"/>
    </row>
    <row r="10" spans="1:13" ht="15" customHeight="1" x14ac:dyDescent="0.2">
      <c r="A10" s="10">
        <v>10</v>
      </c>
      <c r="B10" s="8"/>
      <c r="C10" s="17"/>
      <c r="D10" s="17" t="s">
        <v>20</v>
      </c>
      <c r="E10" s="17"/>
      <c r="F10" s="38" t="s">
        <v>206</v>
      </c>
      <c r="G10" s="8"/>
      <c r="H10" s="8"/>
      <c r="I10" s="460">
        <f>'S4.RAB Value (Rolled Forward)'!N12</f>
        <v>0</v>
      </c>
      <c r="J10" s="8"/>
      <c r="K10" s="9"/>
      <c r="L10" s="450"/>
      <c r="M10" s="457"/>
    </row>
    <row r="11" spans="1:13" ht="15" customHeight="1" x14ac:dyDescent="0.2">
      <c r="A11" s="10">
        <v>11</v>
      </c>
      <c r="B11" s="8"/>
      <c r="C11" s="17"/>
      <c r="D11" s="17" t="s">
        <v>19</v>
      </c>
      <c r="E11" s="17"/>
      <c r="F11" s="38" t="s">
        <v>37</v>
      </c>
      <c r="G11" s="8"/>
      <c r="H11" s="8"/>
      <c r="I11" s="460">
        <f>I52</f>
        <v>0</v>
      </c>
      <c r="J11" s="8"/>
      <c r="K11" s="9"/>
      <c r="L11" s="450"/>
      <c r="M11" s="457"/>
    </row>
    <row r="12" spans="1:13" ht="20.100000000000001" customHeight="1" x14ac:dyDescent="0.2">
      <c r="A12" s="10">
        <v>12</v>
      </c>
      <c r="B12" s="8"/>
      <c r="C12" s="37"/>
      <c r="D12" s="37"/>
      <c r="E12" s="42" t="s">
        <v>281</v>
      </c>
      <c r="F12" s="42"/>
      <c r="G12" s="8"/>
      <c r="H12" s="8"/>
      <c r="I12" s="8"/>
      <c r="J12" s="8"/>
      <c r="K12" s="9"/>
      <c r="L12" s="450"/>
      <c r="M12" s="457"/>
    </row>
    <row r="13" spans="1:13" ht="15" customHeight="1" x14ac:dyDescent="0.2">
      <c r="A13" s="10">
        <v>13</v>
      </c>
      <c r="B13" s="44"/>
      <c r="C13" s="37"/>
      <c r="D13" s="406" t="s">
        <v>20</v>
      </c>
      <c r="E13" s="42"/>
      <c r="F13" s="38" t="s">
        <v>277</v>
      </c>
      <c r="G13" s="38"/>
      <c r="H13" s="8"/>
      <c r="I13" s="290"/>
      <c r="J13" s="8" t="s">
        <v>27</v>
      </c>
      <c r="K13" s="9"/>
      <c r="L13" s="450" t="s">
        <v>435</v>
      </c>
      <c r="M13" s="458"/>
    </row>
    <row r="14" spans="1:13" ht="15" customHeight="1" x14ac:dyDescent="0.2">
      <c r="A14" s="10">
        <v>14</v>
      </c>
      <c r="B14" s="39"/>
      <c r="C14" s="37"/>
      <c r="D14" s="37"/>
      <c r="E14" s="37"/>
      <c r="F14" s="38" t="s">
        <v>278</v>
      </c>
      <c r="G14" s="38"/>
      <c r="H14" s="8"/>
      <c r="I14" s="290"/>
      <c r="J14" s="8" t="s">
        <v>27</v>
      </c>
      <c r="K14" s="9"/>
      <c r="L14" s="450"/>
      <c r="M14" s="459"/>
    </row>
    <row r="15" spans="1:13" ht="15" customHeight="1" x14ac:dyDescent="0.2">
      <c r="A15" s="10">
        <v>15</v>
      </c>
      <c r="B15" s="44"/>
      <c r="C15" s="37"/>
      <c r="D15" s="37"/>
      <c r="E15" s="37"/>
      <c r="F15" s="269"/>
      <c r="G15" s="269"/>
      <c r="H15" s="269"/>
      <c r="I15" s="269"/>
      <c r="J15" s="269"/>
      <c r="K15" s="9"/>
      <c r="L15" s="450"/>
      <c r="M15" s="457"/>
    </row>
    <row r="16" spans="1:13" ht="15" customHeight="1" x14ac:dyDescent="0.2">
      <c r="A16" s="10">
        <v>16</v>
      </c>
      <c r="B16" s="44"/>
      <c r="C16" s="37"/>
      <c r="D16" s="37" t="s">
        <v>19</v>
      </c>
      <c r="E16" s="37"/>
      <c r="F16" s="368" t="s">
        <v>306</v>
      </c>
      <c r="G16" s="269"/>
      <c r="H16" s="277"/>
      <c r="I16" s="409">
        <f>'S3.Regulatory Profit'!T23</f>
        <v>0</v>
      </c>
      <c r="J16" s="8"/>
      <c r="K16" s="9"/>
      <c r="L16" s="450"/>
      <c r="M16" s="457"/>
    </row>
    <row r="17" spans="1:13" ht="15" customHeight="1" x14ac:dyDescent="0.2">
      <c r="A17" s="10">
        <v>17</v>
      </c>
      <c r="B17" s="44"/>
      <c r="C17" s="37"/>
      <c r="D17" s="37"/>
      <c r="E17" s="37"/>
      <c r="F17" s="38" t="s">
        <v>279</v>
      </c>
      <c r="G17" s="38"/>
      <c r="H17" s="8"/>
      <c r="I17" s="290"/>
      <c r="J17" s="8" t="s">
        <v>27</v>
      </c>
      <c r="K17" s="9"/>
      <c r="L17" s="450"/>
      <c r="M17" s="458"/>
    </row>
    <row r="18" spans="1:13" ht="15" customHeight="1" x14ac:dyDescent="0.2">
      <c r="A18" s="10">
        <v>18</v>
      </c>
      <c r="B18" s="44"/>
      <c r="C18" s="37"/>
      <c r="D18" s="37"/>
      <c r="E18" s="37"/>
      <c r="F18" s="368" t="s">
        <v>280</v>
      </c>
      <c r="G18" s="368"/>
      <c r="H18" s="407"/>
      <c r="I18" s="290"/>
      <c r="J18" s="8" t="s">
        <v>27</v>
      </c>
      <c r="K18" s="9"/>
      <c r="L18" s="450"/>
      <c r="M18" s="457"/>
    </row>
    <row r="19" spans="1:13" ht="15" customHeight="1" x14ac:dyDescent="0.2">
      <c r="A19" s="10">
        <v>19</v>
      </c>
      <c r="B19" s="44"/>
      <c r="C19" s="37"/>
      <c r="D19" s="37"/>
      <c r="E19" s="37"/>
      <c r="F19" s="42"/>
      <c r="G19" s="38"/>
      <c r="H19" s="8"/>
      <c r="I19" s="8"/>
      <c r="J19" s="409">
        <f>SUM(I13:I14)-SUM(I16:I18)</f>
        <v>0</v>
      </c>
      <c r="K19" s="9"/>
      <c r="L19" s="450"/>
      <c r="M19" s="457"/>
    </row>
    <row r="20" spans="1:13" ht="15" customHeight="1" x14ac:dyDescent="0.2">
      <c r="A20" s="10">
        <v>20</v>
      </c>
      <c r="B20" s="44"/>
      <c r="C20" s="37"/>
      <c r="D20" s="37"/>
      <c r="E20" s="42" t="s">
        <v>282</v>
      </c>
      <c r="F20" s="42"/>
      <c r="G20" s="38"/>
      <c r="H20" s="8"/>
      <c r="I20" s="8"/>
      <c r="J20" s="32"/>
      <c r="K20" s="9"/>
      <c r="L20" s="450"/>
      <c r="M20" s="458"/>
    </row>
    <row r="21" spans="1:13" ht="15" customHeight="1" x14ac:dyDescent="0.2">
      <c r="A21" s="10">
        <v>21</v>
      </c>
      <c r="B21" s="44"/>
      <c r="C21" s="37"/>
      <c r="D21" s="406" t="s">
        <v>20</v>
      </c>
      <c r="E21" s="37"/>
      <c r="F21" s="368" t="s">
        <v>277</v>
      </c>
      <c r="G21" s="368"/>
      <c r="H21" s="277"/>
      <c r="I21" s="290"/>
      <c r="J21" s="8" t="s">
        <v>27</v>
      </c>
      <c r="K21" s="9"/>
      <c r="L21" s="450"/>
      <c r="M21" s="458"/>
    </row>
    <row r="22" spans="1:13" ht="15" customHeight="1" x14ac:dyDescent="0.2">
      <c r="A22" s="10">
        <v>22</v>
      </c>
      <c r="B22" s="44"/>
      <c r="C22" s="37"/>
      <c r="D22" s="37"/>
      <c r="E22" s="37"/>
      <c r="F22" s="368" t="s">
        <v>278</v>
      </c>
      <c r="G22" s="368"/>
      <c r="H22" s="8"/>
      <c r="I22" s="290"/>
      <c r="J22" s="8" t="s">
        <v>27</v>
      </c>
      <c r="K22" s="9"/>
      <c r="L22" s="450"/>
      <c r="M22" s="457"/>
    </row>
    <row r="23" spans="1:13" ht="15" customHeight="1" x14ac:dyDescent="0.2">
      <c r="A23" s="10">
        <v>23</v>
      </c>
      <c r="B23" s="44"/>
      <c r="C23" s="37"/>
      <c r="D23" s="37"/>
      <c r="E23" s="37"/>
      <c r="F23" s="41"/>
      <c r="G23" s="38"/>
      <c r="H23" s="8"/>
      <c r="I23" s="8"/>
      <c r="J23" s="8"/>
      <c r="K23" s="9"/>
      <c r="L23" s="450"/>
      <c r="M23" s="457"/>
    </row>
    <row r="24" spans="1:13" ht="15" customHeight="1" x14ac:dyDescent="0.2">
      <c r="A24" s="10">
        <v>24</v>
      </c>
      <c r="B24" s="44"/>
      <c r="C24" s="37"/>
      <c r="D24" s="37" t="s">
        <v>19</v>
      </c>
      <c r="E24" s="37"/>
      <c r="F24" s="38" t="s">
        <v>279</v>
      </c>
      <c r="G24" s="38"/>
      <c r="H24" s="8"/>
      <c r="I24" s="290"/>
      <c r="J24" s="8" t="s">
        <v>27</v>
      </c>
      <c r="K24" s="9"/>
      <c r="L24" s="450"/>
      <c r="M24" s="457"/>
    </row>
    <row r="25" spans="1:13" ht="15" customHeight="1" x14ac:dyDescent="0.2">
      <c r="A25" s="10">
        <v>25</v>
      </c>
      <c r="B25" s="44"/>
      <c r="C25" s="37"/>
      <c r="D25" s="37"/>
      <c r="E25" s="37"/>
      <c r="F25" s="38" t="s">
        <v>280</v>
      </c>
      <c r="G25" s="38"/>
      <c r="H25" s="8"/>
      <c r="I25" s="290"/>
      <c r="J25" s="8" t="s">
        <v>27</v>
      </c>
      <c r="K25" s="9"/>
      <c r="L25" s="450"/>
      <c r="M25" s="457"/>
    </row>
    <row r="26" spans="1:13" ht="15" customHeight="1" x14ac:dyDescent="0.2">
      <c r="A26" s="10">
        <v>26</v>
      </c>
      <c r="B26" s="44"/>
      <c r="C26" s="37"/>
      <c r="D26" s="37"/>
      <c r="E26" s="37"/>
      <c r="F26" s="38"/>
      <c r="G26" s="38"/>
      <c r="H26" s="8"/>
      <c r="I26" s="8"/>
      <c r="J26" s="210">
        <f>SUM(I21:I22)-SUM(I24:I25)</f>
        <v>0</v>
      </c>
      <c r="K26" s="9"/>
      <c r="L26" s="450"/>
      <c r="M26" s="457"/>
    </row>
    <row r="27" spans="1:13" ht="15" customHeight="1" x14ac:dyDescent="0.2">
      <c r="A27" s="10">
        <v>27</v>
      </c>
      <c r="B27" s="8"/>
      <c r="C27" s="37"/>
      <c r="D27" s="37" t="s">
        <v>19</v>
      </c>
      <c r="E27" s="37"/>
      <c r="F27" s="38" t="s">
        <v>5</v>
      </c>
      <c r="G27" s="8"/>
      <c r="H27" s="8"/>
      <c r="I27" s="8"/>
      <c r="J27" s="210">
        <f>(('S2.Return on Investment'!M59*'S2.Return on Investment'!M60*'S2.Return on Investment'!L34)+'S5c.TCSD Allowance'!I27)/SQRT(1+'S2.Return on Investment'!M60)</f>
        <v>0</v>
      </c>
      <c r="K27" s="9"/>
      <c r="L27" s="450" t="s">
        <v>696</v>
      </c>
      <c r="M27" s="457"/>
    </row>
    <row r="28" spans="1:13" ht="15" customHeight="1" thickBot="1" x14ac:dyDescent="0.25">
      <c r="A28" s="10">
        <v>28</v>
      </c>
      <c r="B28" s="8"/>
      <c r="C28" s="17"/>
      <c r="D28" s="17"/>
      <c r="E28" s="17"/>
      <c r="F28" s="8"/>
      <c r="G28" s="8"/>
      <c r="H28" s="8"/>
      <c r="I28" s="8"/>
      <c r="J28" s="8"/>
      <c r="K28" s="9"/>
      <c r="L28" s="450"/>
      <c r="M28" s="457"/>
    </row>
    <row r="29" spans="1:13" ht="15" customHeight="1" thickBot="1" x14ac:dyDescent="0.25">
      <c r="A29" s="10">
        <v>29</v>
      </c>
      <c r="B29" s="8"/>
      <c r="C29" s="17"/>
      <c r="D29" s="17"/>
      <c r="E29" s="17"/>
      <c r="F29" s="397" t="s">
        <v>207</v>
      </c>
      <c r="G29" s="8"/>
      <c r="H29" s="8"/>
      <c r="I29" s="8"/>
      <c r="J29" s="208">
        <f>J8+I10-I11+J19+J26-J27</f>
        <v>0</v>
      </c>
      <c r="K29" s="9"/>
      <c r="L29" s="450"/>
      <c r="M29" s="457"/>
    </row>
    <row r="30" spans="1:13" ht="15" customHeight="1" x14ac:dyDescent="0.2">
      <c r="A30" s="10">
        <v>30</v>
      </c>
      <c r="B30" s="8"/>
      <c r="C30" s="17"/>
      <c r="D30" s="17"/>
      <c r="E30" s="17"/>
      <c r="F30" s="27"/>
      <c r="G30" s="8"/>
      <c r="H30" s="8"/>
      <c r="I30" s="8"/>
      <c r="J30" s="264"/>
      <c r="K30" s="9"/>
      <c r="L30" s="450"/>
      <c r="M30" s="457"/>
    </row>
    <row r="31" spans="1:13" ht="15" customHeight="1" x14ac:dyDescent="0.2">
      <c r="A31" s="10">
        <v>31</v>
      </c>
      <c r="B31" s="8"/>
      <c r="C31" s="17"/>
      <c r="D31" s="17" t="s">
        <v>19</v>
      </c>
      <c r="E31" s="17"/>
      <c r="F31" s="8" t="s">
        <v>208</v>
      </c>
      <c r="G31" s="8"/>
      <c r="H31" s="8"/>
      <c r="I31" s="290"/>
      <c r="J31" s="8"/>
      <c r="K31" s="9" t="s">
        <v>28</v>
      </c>
      <c r="L31" s="450"/>
      <c r="M31" s="457"/>
    </row>
    <row r="32" spans="1:13" ht="15" customHeight="1" x14ac:dyDescent="0.2">
      <c r="A32" s="10">
        <v>32</v>
      </c>
      <c r="B32" s="8"/>
      <c r="C32" s="17"/>
      <c r="D32" s="17"/>
      <c r="E32" s="17"/>
      <c r="F32" s="232" t="s">
        <v>209</v>
      </c>
      <c r="G32" s="8"/>
      <c r="H32" s="8"/>
      <c r="I32" s="8"/>
      <c r="J32" s="210">
        <f>IF(J29&lt;0,0,MAX(J29-I31,0))</f>
        <v>0</v>
      </c>
      <c r="K32" s="9" t="s">
        <v>28</v>
      </c>
      <c r="L32" s="450"/>
      <c r="M32" s="457"/>
    </row>
    <row r="33" spans="1:13" ht="15" customHeight="1" x14ac:dyDescent="0.2">
      <c r="A33" s="10">
        <v>33</v>
      </c>
      <c r="B33" s="8"/>
      <c r="C33" s="17"/>
      <c r="D33" s="17"/>
      <c r="E33" s="17"/>
      <c r="F33" s="8"/>
      <c r="G33" s="8"/>
      <c r="H33" s="8"/>
      <c r="I33" s="8"/>
      <c r="J33" s="8"/>
      <c r="K33" s="9"/>
      <c r="L33" s="450"/>
      <c r="M33" s="457"/>
    </row>
    <row r="34" spans="1:13" ht="15" customHeight="1" thickBot="1" x14ac:dyDescent="0.25">
      <c r="A34" s="10">
        <v>34</v>
      </c>
      <c r="B34" s="8"/>
      <c r="C34" s="8"/>
      <c r="D34" s="8"/>
      <c r="E34" s="8"/>
      <c r="F34" s="8" t="s">
        <v>210</v>
      </c>
      <c r="G34" s="8"/>
      <c r="H34" s="8"/>
      <c r="I34" s="291"/>
      <c r="J34" s="8"/>
      <c r="K34" s="9"/>
      <c r="L34" s="450"/>
      <c r="M34" s="457"/>
    </row>
    <row r="35" spans="1:13" ht="15" customHeight="1" thickBot="1" x14ac:dyDescent="0.25">
      <c r="A35" s="10">
        <v>35</v>
      </c>
      <c r="B35" s="8"/>
      <c r="C35" s="8"/>
      <c r="D35" s="8"/>
      <c r="E35" s="27" t="s">
        <v>29</v>
      </c>
      <c r="F35" s="27"/>
      <c r="G35" s="8"/>
      <c r="H35" s="8"/>
      <c r="I35" s="8"/>
      <c r="J35" s="208">
        <f>IF(J32&lt;0,0,J32*I34)</f>
        <v>0</v>
      </c>
      <c r="K35" s="9" t="s">
        <v>28</v>
      </c>
      <c r="L35" s="450" t="s">
        <v>463</v>
      </c>
      <c r="M35" s="457"/>
    </row>
    <row r="36" spans="1:13" ht="15" customHeight="1" x14ac:dyDescent="0.2">
      <c r="A36" s="10">
        <v>36</v>
      </c>
      <c r="B36" s="8"/>
      <c r="C36" s="8"/>
      <c r="D36" s="8"/>
      <c r="E36" s="8"/>
      <c r="F36" s="8"/>
      <c r="G36" s="8"/>
      <c r="H36" s="8"/>
      <c r="I36" s="8"/>
      <c r="J36" s="71"/>
      <c r="K36" s="9"/>
      <c r="L36" s="450"/>
      <c r="M36" s="457"/>
    </row>
    <row r="37" spans="1:13" ht="15" customHeight="1" x14ac:dyDescent="0.2">
      <c r="A37" s="423">
        <v>37</v>
      </c>
      <c r="B37" s="8"/>
      <c r="C37" s="8" t="s">
        <v>286</v>
      </c>
      <c r="D37" s="14"/>
      <c r="E37" s="14"/>
      <c r="F37" s="8"/>
      <c r="G37" s="8"/>
      <c r="H37" s="8"/>
      <c r="I37" s="8"/>
      <c r="J37" s="8"/>
      <c r="K37" s="9"/>
      <c r="L37" s="450"/>
      <c r="M37" s="457"/>
    </row>
    <row r="38" spans="1:13" ht="15" customHeight="1" x14ac:dyDescent="0.2">
      <c r="A38" s="423">
        <v>38</v>
      </c>
      <c r="B38" s="8"/>
      <c r="C38" s="232"/>
      <c r="D38" s="43"/>
      <c r="E38" s="278"/>
      <c r="F38" s="407"/>
      <c r="G38" s="8"/>
      <c r="H38" s="8"/>
      <c r="I38" s="8"/>
      <c r="J38" s="8"/>
      <c r="K38" s="9"/>
      <c r="L38" s="450"/>
      <c r="M38" s="457"/>
    </row>
    <row r="39" spans="1:13" ht="15" customHeight="1" x14ac:dyDescent="0.25">
      <c r="A39" s="423">
        <v>39</v>
      </c>
      <c r="B39" s="8"/>
      <c r="C39" s="13"/>
      <c r="D39" s="13"/>
      <c r="E39" s="13"/>
      <c r="F39" s="8"/>
      <c r="G39" s="8"/>
      <c r="H39" s="8"/>
      <c r="I39" s="8"/>
      <c r="J39" s="8"/>
      <c r="K39" s="9"/>
      <c r="L39" s="450"/>
      <c r="M39" s="457"/>
    </row>
    <row r="40" spans="1:13" ht="15" customHeight="1" x14ac:dyDescent="0.3">
      <c r="A40" s="423">
        <v>40</v>
      </c>
      <c r="B40" s="8"/>
      <c r="C40" s="48" t="s">
        <v>266</v>
      </c>
      <c r="D40" s="48"/>
      <c r="E40" s="48"/>
      <c r="F40" s="8"/>
      <c r="G40" s="8"/>
      <c r="H40" s="8"/>
      <c r="I40" s="8"/>
      <c r="J40" s="8"/>
      <c r="K40" s="9"/>
      <c r="L40" s="450"/>
      <c r="M40" s="457"/>
    </row>
    <row r="41" spans="1:13" ht="15.75" x14ac:dyDescent="0.25">
      <c r="A41" s="423">
        <v>41</v>
      </c>
      <c r="B41" s="8"/>
      <c r="C41" s="13"/>
      <c r="D41" s="13"/>
      <c r="E41" s="13"/>
      <c r="F41" s="468" t="s">
        <v>497</v>
      </c>
      <c r="G41" s="407"/>
      <c r="H41" s="407"/>
      <c r="I41" s="407"/>
      <c r="J41" s="407"/>
      <c r="K41" s="9"/>
      <c r="L41" s="450"/>
      <c r="M41" s="457"/>
    </row>
    <row r="42" spans="1:13" ht="15" customHeight="1" x14ac:dyDescent="0.2">
      <c r="A42" s="423">
        <v>42</v>
      </c>
      <c r="B42" s="8"/>
      <c r="C42" s="8"/>
      <c r="D42" s="8"/>
      <c r="E42" s="8"/>
      <c r="F42" s="8"/>
      <c r="G42" s="8"/>
      <c r="H42" s="8"/>
      <c r="I42" s="8"/>
      <c r="J42" s="8"/>
      <c r="K42" s="9"/>
      <c r="L42" s="450"/>
      <c r="M42" s="457"/>
    </row>
    <row r="43" spans="1:13" ht="15" customHeight="1" x14ac:dyDescent="0.3">
      <c r="A43" s="423">
        <v>43</v>
      </c>
      <c r="B43" s="8"/>
      <c r="C43" s="48" t="s">
        <v>267</v>
      </c>
      <c r="D43" s="48"/>
      <c r="E43" s="48"/>
      <c r="F43" s="8"/>
      <c r="G43" s="8"/>
      <c r="H43" s="8"/>
      <c r="I43" s="8"/>
      <c r="J43" s="346" t="s">
        <v>18</v>
      </c>
      <c r="K43" s="9"/>
      <c r="L43" s="450"/>
      <c r="M43" s="457"/>
    </row>
    <row r="44" spans="1:13" ht="15" customHeight="1" x14ac:dyDescent="0.2">
      <c r="A44" s="423">
        <v>44</v>
      </c>
      <c r="B44" s="8"/>
      <c r="C44" s="8"/>
      <c r="D44" s="8"/>
      <c r="E44" s="8"/>
      <c r="F44" s="8"/>
      <c r="G44" s="8"/>
      <c r="H44" s="8"/>
      <c r="I44" s="8"/>
      <c r="J44" s="8"/>
      <c r="K44" s="9"/>
      <c r="L44" s="450"/>
      <c r="M44" s="457"/>
    </row>
    <row r="45" spans="1:13" ht="15" customHeight="1" x14ac:dyDescent="0.2">
      <c r="A45" s="423">
        <v>45</v>
      </c>
      <c r="B45" s="8"/>
      <c r="C45" s="8"/>
      <c r="D45" s="8"/>
      <c r="E45" s="58" t="s">
        <v>211</v>
      </c>
      <c r="F45" s="58"/>
      <c r="G45" s="8"/>
      <c r="H45" s="8"/>
      <c r="I45" s="290"/>
      <c r="J45" s="8"/>
      <c r="K45" s="9"/>
      <c r="L45" s="255"/>
      <c r="M45" s="451" t="s">
        <v>695</v>
      </c>
    </row>
    <row r="46" spans="1:13" ht="15" customHeight="1" x14ac:dyDescent="0.2">
      <c r="A46" s="423">
        <v>46</v>
      </c>
      <c r="B46" s="8"/>
      <c r="C46" s="26"/>
      <c r="D46" s="114" t="s">
        <v>20</v>
      </c>
      <c r="E46" s="26"/>
      <c r="F46" s="221" t="s">
        <v>212</v>
      </c>
      <c r="G46" s="8"/>
      <c r="H46" s="8"/>
      <c r="I46" s="290"/>
      <c r="J46" s="8"/>
      <c r="K46" s="9"/>
      <c r="L46" s="450"/>
      <c r="M46" s="457"/>
    </row>
    <row r="47" spans="1:13" ht="15" customHeight="1" x14ac:dyDescent="0.2">
      <c r="A47" s="423">
        <v>47</v>
      </c>
      <c r="B47" s="8"/>
      <c r="C47" s="26"/>
      <c r="D47" s="114" t="s">
        <v>19</v>
      </c>
      <c r="E47" s="26"/>
      <c r="F47" s="221" t="s">
        <v>208</v>
      </c>
      <c r="G47" s="8"/>
      <c r="H47" s="8"/>
      <c r="I47" s="290"/>
      <c r="J47" s="8"/>
      <c r="K47" s="9"/>
      <c r="L47" s="450"/>
      <c r="M47" s="457"/>
    </row>
    <row r="48" spans="1:13" ht="15" customHeight="1" x14ac:dyDescent="0.2">
      <c r="A48" s="423">
        <v>48</v>
      </c>
      <c r="B48" s="8"/>
      <c r="C48" s="8"/>
      <c r="D48" s="8"/>
      <c r="E48" s="58" t="s">
        <v>213</v>
      </c>
      <c r="F48" s="58"/>
      <c r="G48" s="8"/>
      <c r="H48" s="8"/>
      <c r="I48" s="8"/>
      <c r="J48" s="207">
        <f>I45+I46-I47</f>
        <v>0</v>
      </c>
      <c r="K48" s="9"/>
      <c r="L48" s="450"/>
      <c r="M48" s="457"/>
    </row>
    <row r="49" spans="1:13" ht="30" customHeight="1" x14ac:dyDescent="0.3">
      <c r="A49" s="423">
        <v>49</v>
      </c>
      <c r="B49" s="8"/>
      <c r="C49" s="48" t="s">
        <v>283</v>
      </c>
      <c r="D49" s="48"/>
      <c r="E49" s="48"/>
      <c r="F49" s="8"/>
      <c r="G49" s="8"/>
      <c r="H49" s="8"/>
      <c r="I49" s="8"/>
      <c r="J49" s="8"/>
      <c r="K49" s="9"/>
      <c r="L49" s="450"/>
      <c r="M49" s="457"/>
    </row>
    <row r="50" spans="1:13" ht="15" customHeight="1" x14ac:dyDescent="0.2">
      <c r="A50" s="423">
        <v>50</v>
      </c>
      <c r="B50" s="8"/>
      <c r="C50" s="8"/>
      <c r="D50" s="8"/>
      <c r="E50" s="8"/>
      <c r="F50" s="8"/>
      <c r="G50" s="8"/>
      <c r="H50" s="8"/>
      <c r="I50" s="346" t="s">
        <v>18</v>
      </c>
      <c r="J50" s="8"/>
      <c r="K50" s="9"/>
      <c r="L50" s="450"/>
      <c r="M50" s="457"/>
    </row>
    <row r="51" spans="1:13" ht="15" customHeight="1" x14ac:dyDescent="0.2">
      <c r="A51" s="423">
        <v>51</v>
      </c>
      <c r="B51" s="8"/>
      <c r="C51" s="8"/>
      <c r="D51" s="8"/>
      <c r="E51" s="27" t="s">
        <v>284</v>
      </c>
      <c r="F51" s="27"/>
      <c r="G51" s="8"/>
      <c r="H51" s="8"/>
      <c r="I51" s="290"/>
      <c r="J51" s="8"/>
      <c r="K51" s="9"/>
      <c r="L51" s="255"/>
      <c r="M51" s="451" t="s">
        <v>695</v>
      </c>
    </row>
    <row r="52" spans="1:13" ht="15" customHeight="1" x14ac:dyDescent="0.2">
      <c r="A52" s="423">
        <v>52</v>
      </c>
      <c r="B52" s="8"/>
      <c r="C52" s="232"/>
      <c r="D52" s="114" t="s">
        <v>19</v>
      </c>
      <c r="E52" s="232"/>
      <c r="F52" s="57" t="s">
        <v>37</v>
      </c>
      <c r="G52" s="8"/>
      <c r="H52" s="8"/>
      <c r="I52" s="290"/>
      <c r="J52" s="8"/>
      <c r="K52" s="9"/>
      <c r="L52" s="450"/>
      <c r="M52" s="457"/>
    </row>
    <row r="53" spans="1:13" ht="15" customHeight="1" x14ac:dyDescent="0.2">
      <c r="A53" s="423">
        <v>53</v>
      </c>
      <c r="B53" s="8"/>
      <c r="C53" s="232"/>
      <c r="D53" s="114" t="s">
        <v>20</v>
      </c>
      <c r="E53" s="232"/>
      <c r="F53" s="38" t="s">
        <v>214</v>
      </c>
      <c r="G53" s="8"/>
      <c r="H53" s="8"/>
      <c r="I53" s="290"/>
      <c r="J53" s="8"/>
      <c r="K53" s="9"/>
      <c r="L53" s="450"/>
      <c r="M53" s="457"/>
    </row>
    <row r="54" spans="1:13" ht="15" customHeight="1" x14ac:dyDescent="0.2">
      <c r="A54" s="423">
        <v>54</v>
      </c>
      <c r="B54" s="8"/>
      <c r="C54" s="232"/>
      <c r="D54" s="114" t="s">
        <v>19</v>
      </c>
      <c r="E54" s="232"/>
      <c r="F54" s="38" t="s">
        <v>215</v>
      </c>
      <c r="G54" s="8"/>
      <c r="H54" s="8"/>
      <c r="I54" s="290"/>
      <c r="J54" s="8"/>
      <c r="K54" s="9"/>
      <c r="L54" s="450"/>
      <c r="M54" s="457"/>
    </row>
    <row r="55" spans="1:13" ht="15" customHeight="1" x14ac:dyDescent="0.2">
      <c r="A55" s="423">
        <v>55</v>
      </c>
      <c r="B55" s="8"/>
      <c r="C55" s="232"/>
      <c r="D55" s="114" t="s">
        <v>20</v>
      </c>
      <c r="E55" s="232"/>
      <c r="F55" s="38" t="s">
        <v>7</v>
      </c>
      <c r="G55" s="8"/>
      <c r="H55" s="8"/>
      <c r="I55" s="290"/>
      <c r="J55" s="8"/>
      <c r="K55" s="9"/>
      <c r="L55" s="450"/>
      <c r="M55" s="457"/>
    </row>
    <row r="56" spans="1:13" ht="15" customHeight="1" x14ac:dyDescent="0.2">
      <c r="A56" s="423">
        <v>56</v>
      </c>
      <c r="B56" s="8"/>
      <c r="C56" s="232"/>
      <c r="D56" s="408" t="s">
        <v>20</v>
      </c>
      <c r="E56" s="232"/>
      <c r="F56" s="368" t="s">
        <v>230</v>
      </c>
      <c r="G56" s="8"/>
      <c r="H56" s="8"/>
      <c r="I56" s="290"/>
      <c r="J56" s="8"/>
      <c r="K56" s="9"/>
      <c r="L56" s="450"/>
      <c r="M56" s="457"/>
    </row>
    <row r="57" spans="1:13" ht="15" customHeight="1" thickBot="1" x14ac:dyDescent="0.25">
      <c r="A57" s="423">
        <v>57</v>
      </c>
      <c r="B57" s="8"/>
      <c r="C57" s="232"/>
      <c r="D57" s="408" t="s">
        <v>20</v>
      </c>
      <c r="E57" s="232"/>
      <c r="F57" s="368" t="s">
        <v>516</v>
      </c>
      <c r="G57" s="8"/>
      <c r="H57" s="8"/>
      <c r="I57" s="290"/>
      <c r="J57" s="8"/>
      <c r="K57" s="9"/>
      <c r="L57" s="450"/>
      <c r="M57" s="457"/>
    </row>
    <row r="58" spans="1:13" ht="15" customHeight="1" thickBot="1" x14ac:dyDescent="0.25">
      <c r="A58" s="423">
        <v>58</v>
      </c>
      <c r="B58" s="8"/>
      <c r="C58" s="8"/>
      <c r="D58" s="8"/>
      <c r="E58" s="27" t="s">
        <v>285</v>
      </c>
      <c r="F58" s="27"/>
      <c r="G58" s="8"/>
      <c r="H58" s="8"/>
      <c r="I58" s="8"/>
      <c r="J58" s="382">
        <f>I51-I52+I53-I54+I55+I56+I57</f>
        <v>0</v>
      </c>
      <c r="K58" s="9"/>
      <c r="L58" s="450"/>
      <c r="M58" s="457"/>
    </row>
    <row r="59" spans="1:13" ht="15" customHeight="1" x14ac:dyDescent="0.2">
      <c r="A59" s="11"/>
      <c r="B59" s="15"/>
      <c r="C59" s="15"/>
      <c r="D59" s="15"/>
      <c r="E59" s="15"/>
      <c r="F59" s="15"/>
      <c r="G59" s="15"/>
      <c r="H59" s="15"/>
      <c r="I59" s="15"/>
      <c r="J59" s="15"/>
      <c r="K59" s="16"/>
      <c r="L59" s="450"/>
      <c r="M59" s="457"/>
    </row>
  </sheetData>
  <sheetProtection sheet="1" objects="1" formatRows="0" insertRows="0"/>
  <customSheetViews>
    <customSheetView guid="{050FE390-FCBA-423A-A57A-07214A914FBA}" scale="80" showGridLines="0" fitToPage="1" topLeftCell="A3">
      <selection activeCell="E14" sqref="E14"/>
      <pageMargins left="0.70866141732283472" right="0.70866141732283472" top="0.74803149606299213" bottom="0.74803149606299213" header="0.31496062992125984" footer="0.31496062992125984"/>
      <pageSetup paperSize="9" scale="72" orientation="portrait" r:id="rId1"/>
    </customSheetView>
    <customSheetView guid="{63EE1149-38E3-45FD-A757-4655A3261696}" scale="80" showGridLines="0" fitToPage="1">
      <selection activeCell="C12" sqref="C12"/>
      <pageMargins left="0.70866141732283472" right="0.70866141732283472" top="0.74803149606299213" bottom="0.74803149606299213" header="0.31496062992125984" footer="0.31496062992125984"/>
      <pageSetup paperSize="9" scale="72" orientation="portrait" r:id="rId2"/>
    </customSheetView>
  </customSheetViews>
  <mergeCells count="3">
    <mergeCell ref="A5:J5"/>
    <mergeCell ref="H2:J2"/>
    <mergeCell ref="H3:J3"/>
  </mergeCells>
  <pageMargins left="0.70866141732283472" right="0.70866141732283472" top="0.74803149606299213" bottom="0.74803149606299213" header="0.31496062992125984" footer="0.31496062992125984"/>
  <pageSetup paperSize="9" scale="67" orientation="portrait" r:id="rId3"/>
  <headerFooter>
    <oddHeader>&amp;CCommerce Commission Information Disclosure Template</oddHead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N99"/>
  <sheetViews>
    <sheetView showGridLines="0" view="pageBreakPreview" zoomScaleNormal="100" zoomScaleSheetLayoutView="100" workbookViewId="0">
      <selection activeCell="I3" sqref="I3"/>
    </sheetView>
  </sheetViews>
  <sheetFormatPr defaultRowHeight="12.75" x14ac:dyDescent="0.2"/>
  <cols>
    <col min="1" max="1" width="4.140625" style="570" customWidth="1"/>
    <col min="2" max="2" width="2.85546875" style="570" customWidth="1"/>
    <col min="3" max="4" width="3.85546875" style="570" customWidth="1"/>
    <col min="5" max="5" width="2.85546875" style="570" customWidth="1"/>
    <col min="6" max="6" width="39.42578125" style="570" customWidth="1"/>
    <col min="7" max="7" width="26.85546875" style="570" customWidth="1"/>
    <col min="8" max="8" width="32.7109375" style="570" customWidth="1"/>
    <col min="9" max="9" width="23.42578125" style="570" customWidth="1"/>
    <col min="10" max="10" width="16.140625" style="570" customWidth="1"/>
    <col min="11" max="11" width="2.5703125" style="570" customWidth="1"/>
    <col min="12" max="12" width="2.7109375" style="570" customWidth="1"/>
    <col min="13" max="13" width="9.140625" style="570"/>
    <col min="14" max="14" width="40.28515625" style="570" bestFit="1" customWidth="1"/>
    <col min="15" max="16384" width="9.140625" style="570"/>
  </cols>
  <sheetData>
    <row r="1" spans="1:12" s="55" customFormat="1" x14ac:dyDescent="0.2">
      <c r="A1" s="1"/>
      <c r="B1" s="571"/>
      <c r="C1" s="571"/>
      <c r="D1" s="571"/>
      <c r="E1" s="571"/>
      <c r="F1" s="571"/>
      <c r="G1" s="571"/>
      <c r="H1" s="571"/>
      <c r="I1" s="571"/>
      <c r="J1" s="571"/>
      <c r="K1" s="571"/>
      <c r="L1" s="3"/>
    </row>
    <row r="2" spans="1:12" s="55" customFormat="1" ht="18" customHeight="1" x14ac:dyDescent="0.3">
      <c r="A2" s="603"/>
      <c r="B2" s="572"/>
      <c r="C2" s="572"/>
      <c r="D2" s="572"/>
      <c r="E2" s="572"/>
      <c r="F2" s="572"/>
      <c r="G2" s="574" t="s">
        <v>31</v>
      </c>
      <c r="H2" s="574"/>
      <c r="I2" s="637" t="str">
        <f>IF(NOT(ISBLANK(CoverSheet!$C$8)),CoverSheet!$C$8,"")</f>
        <v/>
      </c>
      <c r="J2" s="638"/>
      <c r="K2" s="639"/>
      <c r="L2" s="7"/>
    </row>
    <row r="3" spans="1:12" s="55" customFormat="1" ht="18" customHeight="1" x14ac:dyDescent="0.25">
      <c r="A3" s="603"/>
      <c r="B3" s="572"/>
      <c r="C3" s="572"/>
      <c r="D3" s="572"/>
      <c r="E3" s="572"/>
      <c r="F3" s="572"/>
      <c r="G3" s="574" t="s">
        <v>298</v>
      </c>
      <c r="H3" s="574"/>
      <c r="I3" s="599" t="str">
        <f>IF(ISNUMBER(CoverSheet!$C$12),CoverSheet!$C$12,"")</f>
        <v/>
      </c>
      <c r="J3" s="600"/>
      <c r="K3" s="601"/>
      <c r="L3" s="7"/>
    </row>
    <row r="4" spans="1:12" s="56" customFormat="1" ht="21" customHeight="1" x14ac:dyDescent="0.35">
      <c r="A4" s="604" t="s">
        <v>204</v>
      </c>
      <c r="B4" s="23"/>
      <c r="C4" s="23"/>
      <c r="D4" s="23"/>
      <c r="E4" s="23"/>
      <c r="F4" s="23"/>
      <c r="G4" s="23"/>
      <c r="H4" s="23"/>
      <c r="I4" s="23"/>
      <c r="J4" s="23"/>
      <c r="K4" s="23"/>
      <c r="L4" s="24"/>
    </row>
    <row r="5" spans="1:12" s="56" customFormat="1" ht="39.75" customHeight="1" x14ac:dyDescent="0.25">
      <c r="A5" s="673" t="s">
        <v>772</v>
      </c>
      <c r="B5" s="674"/>
      <c r="C5" s="674"/>
      <c r="D5" s="674"/>
      <c r="E5" s="674"/>
      <c r="F5" s="674"/>
      <c r="G5" s="674"/>
      <c r="H5" s="674"/>
      <c r="I5" s="674"/>
      <c r="J5" s="674"/>
      <c r="K5" s="674"/>
      <c r="L5" s="24"/>
    </row>
    <row r="6" spans="1:12" s="55" customFormat="1" x14ac:dyDescent="0.2">
      <c r="A6" s="605" t="s">
        <v>477</v>
      </c>
      <c r="B6" s="202"/>
      <c r="C6" s="202"/>
      <c r="D6" s="202"/>
      <c r="E6" s="202"/>
      <c r="F6" s="202"/>
      <c r="G6" s="202"/>
      <c r="H6" s="572"/>
      <c r="I6" s="572"/>
      <c r="J6" s="572"/>
      <c r="K6" s="572"/>
      <c r="L6" s="7"/>
    </row>
    <row r="7" spans="1:12" s="54" customFormat="1" ht="30" customHeight="1" x14ac:dyDescent="0.3">
      <c r="A7" s="606">
        <v>7</v>
      </c>
      <c r="B7" s="13"/>
      <c r="C7" s="48" t="s">
        <v>346</v>
      </c>
      <c r="D7" s="48"/>
      <c r="E7" s="48"/>
      <c r="F7" s="48"/>
      <c r="G7" s="48"/>
      <c r="H7" s="8"/>
      <c r="I7" s="602" t="s">
        <v>18</v>
      </c>
      <c r="J7" s="607" t="s">
        <v>18</v>
      </c>
      <c r="K7" s="8"/>
      <c r="L7" s="9"/>
    </row>
    <row r="8" spans="1:12" s="54" customFormat="1" ht="15" customHeight="1" x14ac:dyDescent="0.2">
      <c r="A8" s="606">
        <v>8</v>
      </c>
      <c r="B8" s="8"/>
      <c r="C8" s="8"/>
      <c r="D8" s="8"/>
      <c r="E8" s="8"/>
      <c r="F8" s="608" t="s">
        <v>24</v>
      </c>
      <c r="G8" s="12"/>
      <c r="H8" s="8"/>
      <c r="I8" s="609"/>
      <c r="J8" s="610"/>
      <c r="K8" s="8"/>
      <c r="L8" s="9"/>
    </row>
    <row r="9" spans="1:12" s="54" customFormat="1" ht="15" customHeight="1" x14ac:dyDescent="0.2">
      <c r="A9" s="606">
        <v>9</v>
      </c>
      <c r="B9" s="8"/>
      <c r="C9" s="8"/>
      <c r="D9" s="8"/>
      <c r="E9" s="8"/>
      <c r="F9" s="608"/>
      <c r="G9" s="12"/>
      <c r="H9" s="8"/>
      <c r="I9" s="609"/>
      <c r="J9" s="8"/>
      <c r="K9" s="8"/>
      <c r="L9" s="9"/>
    </row>
    <row r="10" spans="1:12" s="54" customFormat="1" ht="15" customHeight="1" x14ac:dyDescent="0.2">
      <c r="A10" s="606">
        <v>10</v>
      </c>
      <c r="B10" s="8"/>
      <c r="C10" s="8"/>
      <c r="D10" s="8"/>
      <c r="E10" s="8"/>
      <c r="F10" s="611" t="s">
        <v>54</v>
      </c>
      <c r="G10" s="12"/>
      <c r="H10" s="8"/>
      <c r="I10" s="609"/>
      <c r="J10" s="610"/>
      <c r="K10" s="8"/>
      <c r="L10" s="9"/>
    </row>
    <row r="11" spans="1:12" s="54" customFormat="1" ht="15" customHeight="1" x14ac:dyDescent="0.2">
      <c r="A11" s="612">
        <v>11</v>
      </c>
      <c r="B11" s="8"/>
      <c r="C11" s="8"/>
      <c r="D11" s="8"/>
      <c r="E11" s="8"/>
      <c r="F11" s="608"/>
      <c r="G11" s="12"/>
      <c r="H11" s="8"/>
      <c r="I11" s="609"/>
      <c r="J11" s="8"/>
      <c r="K11" s="8"/>
      <c r="L11" s="9"/>
    </row>
    <row r="12" spans="1:12" s="54" customFormat="1" ht="15" customHeight="1" x14ac:dyDescent="0.2">
      <c r="A12" s="612">
        <v>12</v>
      </c>
      <c r="B12" s="8"/>
      <c r="C12" s="8"/>
      <c r="D12" s="8"/>
      <c r="E12" s="8"/>
      <c r="F12" s="613" t="s">
        <v>85</v>
      </c>
      <c r="G12" s="12"/>
      <c r="H12" s="8"/>
      <c r="I12" s="614">
        <f>SUMIF($G$40:$G$55,F12,$J$40:$J$55)</f>
        <v>0</v>
      </c>
      <c r="J12" s="8"/>
      <c r="K12" s="8"/>
      <c r="L12" s="9"/>
    </row>
    <row r="13" spans="1:12" s="54" customFormat="1" ht="15" customHeight="1" x14ac:dyDescent="0.2">
      <c r="A13" s="612">
        <v>13</v>
      </c>
      <c r="B13" s="8"/>
      <c r="C13" s="8"/>
      <c r="D13" s="8"/>
      <c r="E13" s="8"/>
      <c r="F13" s="613" t="s">
        <v>86</v>
      </c>
      <c r="G13" s="12"/>
      <c r="H13" s="8"/>
      <c r="I13" s="614">
        <f>SUMIF($G$40:$G$55,F13,$J$40:$J$55)</f>
        <v>0</v>
      </c>
      <c r="J13" s="8"/>
      <c r="K13" s="8"/>
      <c r="L13" s="9"/>
    </row>
    <row r="14" spans="1:12" s="54" customFormat="1" ht="15" customHeight="1" x14ac:dyDescent="0.2">
      <c r="A14" s="612">
        <v>14</v>
      </c>
      <c r="B14" s="8"/>
      <c r="C14" s="8"/>
      <c r="D14" s="8"/>
      <c r="E14" s="8"/>
      <c r="F14" s="613" t="s">
        <v>773</v>
      </c>
      <c r="G14" s="12"/>
      <c r="H14" s="8"/>
      <c r="I14" s="614">
        <f>SUMIF($G$40:$G$55,F14,$J$40:$J$55)</f>
        <v>0</v>
      </c>
      <c r="J14" s="8"/>
      <c r="K14" s="8"/>
      <c r="L14" s="9"/>
    </row>
    <row r="15" spans="1:12" s="54" customFormat="1" ht="15" customHeight="1" x14ac:dyDescent="0.2">
      <c r="A15" s="612">
        <v>15</v>
      </c>
      <c r="B15" s="8"/>
      <c r="C15" s="8"/>
      <c r="D15" s="8"/>
      <c r="E15" s="8"/>
      <c r="F15" s="613" t="s">
        <v>90</v>
      </c>
      <c r="G15" s="12"/>
      <c r="H15" s="8"/>
      <c r="I15" s="614">
        <f>SUMIF($G$40:$G$55,F15,$J$40:$J$55)</f>
        <v>0</v>
      </c>
      <c r="J15" s="8"/>
      <c r="K15" s="8"/>
      <c r="L15" s="9"/>
    </row>
    <row r="16" spans="1:12" s="54" customFormat="1" ht="15" customHeight="1" thickBot="1" x14ac:dyDescent="0.25">
      <c r="A16" s="612">
        <v>16</v>
      </c>
      <c r="B16" s="8"/>
      <c r="C16" s="8"/>
      <c r="D16" s="8"/>
      <c r="E16" s="8"/>
      <c r="F16" s="613" t="s">
        <v>420</v>
      </c>
      <c r="G16" s="12"/>
      <c r="H16" s="8"/>
      <c r="I16" s="614">
        <f>SUMIF($G$40:$G$55,F16,$J$40:$J$55)</f>
        <v>0</v>
      </c>
      <c r="J16" s="8"/>
      <c r="K16" s="8"/>
      <c r="L16" s="9"/>
    </row>
    <row r="17" spans="1:12" s="54" customFormat="1" ht="15" customHeight="1" thickBot="1" x14ac:dyDescent="0.25">
      <c r="A17" s="612">
        <v>17</v>
      </c>
      <c r="B17" s="8"/>
      <c r="C17" s="8"/>
      <c r="D17" s="8"/>
      <c r="E17" s="8"/>
      <c r="F17" s="615" t="s">
        <v>330</v>
      </c>
      <c r="G17" s="12"/>
      <c r="H17" s="8"/>
      <c r="I17" s="609"/>
      <c r="J17" s="616">
        <f>SUM(I12:I16)</f>
        <v>0</v>
      </c>
      <c r="K17" s="8"/>
      <c r="L17" s="9"/>
    </row>
    <row r="18" spans="1:12" s="54" customFormat="1" ht="15" customHeight="1" x14ac:dyDescent="0.2">
      <c r="A18" s="612">
        <v>18</v>
      </c>
      <c r="B18" s="8"/>
      <c r="C18" s="8"/>
      <c r="D18" s="8"/>
      <c r="E18" s="8"/>
      <c r="F18" s="613" t="s">
        <v>388</v>
      </c>
      <c r="G18" s="12"/>
      <c r="H18" s="8"/>
      <c r="I18" s="617">
        <f>SUMIF($G$40:$G$55,F18,$J$40:$J$55)</f>
        <v>0</v>
      </c>
      <c r="J18" s="618"/>
      <c r="K18" s="8"/>
      <c r="L18" s="9"/>
    </row>
    <row r="19" spans="1:12" s="54" customFormat="1" ht="15" customHeight="1" x14ac:dyDescent="0.2">
      <c r="A19" s="612">
        <v>19</v>
      </c>
      <c r="B19" s="8"/>
      <c r="C19" s="8"/>
      <c r="D19" s="8"/>
      <c r="E19" s="8"/>
      <c r="F19" s="613" t="s">
        <v>88</v>
      </c>
      <c r="G19" s="12"/>
      <c r="H19" s="8"/>
      <c r="I19" s="617">
        <f>SUMIF($G$40:$G$55,F19,$J$40:$J$55)</f>
        <v>0</v>
      </c>
      <c r="J19" s="618"/>
      <c r="K19" s="8"/>
      <c r="L19" s="9"/>
    </row>
    <row r="20" spans="1:12" s="54" customFormat="1" ht="15" customHeight="1" thickBot="1" x14ac:dyDescent="0.25">
      <c r="A20" s="612">
        <v>20</v>
      </c>
      <c r="B20" s="8"/>
      <c r="C20" s="8"/>
      <c r="D20" s="8"/>
      <c r="E20" s="8"/>
      <c r="F20" s="613" t="s">
        <v>89</v>
      </c>
      <c r="G20" s="12"/>
      <c r="H20" s="8"/>
      <c r="I20" s="617">
        <f>SUMIF($G$40:$G$55,F20,$J$40:$J$55)</f>
        <v>0</v>
      </c>
      <c r="J20" s="618"/>
      <c r="K20" s="8"/>
      <c r="L20" s="9"/>
    </row>
    <row r="21" spans="1:12" s="54" customFormat="1" ht="15" customHeight="1" thickBot="1" x14ac:dyDescent="0.25">
      <c r="A21" s="612">
        <v>21</v>
      </c>
      <c r="B21" s="8"/>
      <c r="C21" s="8"/>
      <c r="D21" s="8"/>
      <c r="E21" s="8"/>
      <c r="F21" s="619" t="s">
        <v>53</v>
      </c>
      <c r="G21" s="12"/>
      <c r="H21" s="8"/>
      <c r="I21" s="609"/>
      <c r="J21" s="616">
        <f>SUM(J17+I18+I19+I20)</f>
        <v>0</v>
      </c>
      <c r="K21" s="8"/>
      <c r="L21" s="9"/>
    </row>
    <row r="22" spans="1:12" s="54" customFormat="1" ht="15" customHeight="1" x14ac:dyDescent="0.2">
      <c r="A22" s="612">
        <v>22</v>
      </c>
      <c r="B22" s="8"/>
      <c r="C22" s="8"/>
      <c r="D22" s="8"/>
      <c r="E22" s="8"/>
      <c r="F22" s="613" t="s">
        <v>300</v>
      </c>
      <c r="G22" s="12"/>
      <c r="H22" s="8"/>
      <c r="I22" s="614">
        <f t="shared" ref="I22:I28" si="0">SUMIF($G$40:$G$55,F22,$J$40:$J$55)</f>
        <v>0</v>
      </c>
      <c r="J22" s="620"/>
      <c r="K22" s="8"/>
      <c r="L22" s="9"/>
    </row>
    <row r="23" spans="1:12" s="54" customFormat="1" ht="15" customHeight="1" x14ac:dyDescent="0.2">
      <c r="A23" s="612">
        <v>23</v>
      </c>
      <c r="B23" s="8"/>
      <c r="C23" s="8"/>
      <c r="D23" s="8"/>
      <c r="E23" s="8"/>
      <c r="F23" s="613" t="s">
        <v>64</v>
      </c>
      <c r="G23" s="12"/>
      <c r="H23" s="8"/>
      <c r="I23" s="614">
        <f t="shared" si="0"/>
        <v>0</v>
      </c>
      <c r="J23" s="620"/>
      <c r="K23" s="8"/>
      <c r="L23" s="9"/>
    </row>
    <row r="24" spans="1:12" s="54" customFormat="1" ht="15" customHeight="1" x14ac:dyDescent="0.2">
      <c r="A24" s="612">
        <v>24</v>
      </c>
      <c r="B24" s="8"/>
      <c r="C24" s="8"/>
      <c r="D24" s="8"/>
      <c r="E24" s="8"/>
      <c r="F24" s="613" t="s">
        <v>774</v>
      </c>
      <c r="G24" s="12"/>
      <c r="H24" s="8"/>
      <c r="I24" s="614">
        <f t="shared" si="0"/>
        <v>0</v>
      </c>
      <c r="J24" s="620"/>
      <c r="K24" s="8"/>
      <c r="L24" s="9"/>
    </row>
    <row r="25" spans="1:12" s="54" customFormat="1" ht="15" customHeight="1" x14ac:dyDescent="0.2">
      <c r="A25" s="612">
        <v>25</v>
      </c>
      <c r="B25" s="8"/>
      <c r="C25" s="8"/>
      <c r="D25" s="8"/>
      <c r="E25" s="8"/>
      <c r="F25" s="613" t="s">
        <v>65</v>
      </c>
      <c r="G25" s="12"/>
      <c r="H25" s="8"/>
      <c r="I25" s="614">
        <f t="shared" si="0"/>
        <v>0</v>
      </c>
      <c r="J25" s="620"/>
      <c r="K25" s="8"/>
      <c r="L25" s="9"/>
    </row>
    <row r="26" spans="1:12" s="54" customFormat="1" ht="15" customHeight="1" x14ac:dyDescent="0.2">
      <c r="A26" s="612">
        <v>26</v>
      </c>
      <c r="B26" s="8"/>
      <c r="C26" s="8"/>
      <c r="D26" s="8"/>
      <c r="E26" s="8"/>
      <c r="F26" s="613" t="s">
        <v>66</v>
      </c>
      <c r="G26" s="12"/>
      <c r="H26" s="8"/>
      <c r="I26" s="614">
        <f t="shared" si="0"/>
        <v>0</v>
      </c>
      <c r="J26" s="620"/>
      <c r="K26" s="8"/>
      <c r="L26" s="9"/>
    </row>
    <row r="27" spans="1:12" s="54" customFormat="1" ht="15" customHeight="1" x14ac:dyDescent="0.2">
      <c r="A27" s="612">
        <v>27</v>
      </c>
      <c r="B27" s="8"/>
      <c r="C27" s="8"/>
      <c r="D27" s="8"/>
      <c r="E27" s="8"/>
      <c r="F27" s="613" t="s">
        <v>67</v>
      </c>
      <c r="G27" s="12"/>
      <c r="H27" s="8"/>
      <c r="I27" s="614">
        <f t="shared" si="0"/>
        <v>0</v>
      </c>
      <c r="J27" s="620"/>
      <c r="K27" s="8"/>
      <c r="L27" s="9"/>
    </row>
    <row r="28" spans="1:12" s="54" customFormat="1" ht="15" customHeight="1" thickBot="1" x14ac:dyDescent="0.25">
      <c r="A28" s="612">
        <v>28</v>
      </c>
      <c r="B28" s="8"/>
      <c r="C28" s="8"/>
      <c r="D28" s="8"/>
      <c r="E28" s="8"/>
      <c r="F28" s="613" t="s">
        <v>261</v>
      </c>
      <c r="G28" s="12"/>
      <c r="H28" s="8"/>
      <c r="I28" s="614">
        <f t="shared" si="0"/>
        <v>0</v>
      </c>
      <c r="J28" s="620"/>
      <c r="K28" s="8"/>
      <c r="L28" s="9"/>
    </row>
    <row r="29" spans="1:12" s="54" customFormat="1" ht="15" customHeight="1" thickBot="1" x14ac:dyDescent="0.25">
      <c r="A29" s="612">
        <v>29</v>
      </c>
      <c r="B29" s="8"/>
      <c r="C29" s="8"/>
      <c r="D29" s="8"/>
      <c r="E29" s="8"/>
      <c r="F29" s="615" t="s">
        <v>599</v>
      </c>
      <c r="G29" s="12"/>
      <c r="H29" s="8"/>
      <c r="I29" s="609"/>
      <c r="J29" s="621">
        <f>SUMIF($G$40:$G$55,F29,$J$40:$J$55)</f>
        <v>0</v>
      </c>
      <c r="K29" s="8"/>
      <c r="L29" s="9"/>
    </row>
    <row r="30" spans="1:12" s="54" customFormat="1" ht="15" customHeight="1" thickBot="1" x14ac:dyDescent="0.25">
      <c r="A30" s="612">
        <v>30</v>
      </c>
      <c r="B30" s="8"/>
      <c r="C30" s="8"/>
      <c r="D30" s="8"/>
      <c r="E30" s="8"/>
      <c r="F30" s="615" t="s">
        <v>392</v>
      </c>
      <c r="G30" s="12"/>
      <c r="H30" s="8"/>
      <c r="I30" s="609"/>
      <c r="J30" s="616">
        <f>SUM(I22:I28)+J29</f>
        <v>0</v>
      </c>
      <c r="K30" s="8"/>
      <c r="L30" s="9"/>
    </row>
    <row r="31" spans="1:12" s="54" customFormat="1" ht="15" customHeight="1" x14ac:dyDescent="0.2">
      <c r="A31" s="612">
        <v>31</v>
      </c>
      <c r="B31" s="8"/>
      <c r="C31" s="8"/>
      <c r="D31" s="8"/>
      <c r="E31" s="8"/>
      <c r="F31" s="613" t="s">
        <v>393</v>
      </c>
      <c r="G31" s="12"/>
      <c r="H31" s="8"/>
      <c r="I31" s="609"/>
      <c r="J31" s="610"/>
      <c r="K31" s="8"/>
      <c r="L31" s="9"/>
    </row>
    <row r="32" spans="1:12" s="54" customFormat="1" ht="15" customHeight="1" x14ac:dyDescent="0.2">
      <c r="A32" s="612">
        <v>32</v>
      </c>
      <c r="B32" s="8"/>
      <c r="C32" s="8"/>
      <c r="D32" s="8"/>
      <c r="E32" s="8"/>
      <c r="F32" s="613" t="s">
        <v>419</v>
      </c>
      <c r="G32" s="12"/>
      <c r="H32" s="8"/>
      <c r="I32" s="609"/>
      <c r="J32" s="610"/>
      <c r="K32" s="8"/>
      <c r="L32" s="9"/>
    </row>
    <row r="33" spans="1:12" s="54" customFormat="1" ht="15" customHeight="1" thickBot="1" x14ac:dyDescent="0.25">
      <c r="A33" s="612">
        <v>33</v>
      </c>
      <c r="B33" s="8"/>
      <c r="C33" s="8"/>
      <c r="D33" s="8"/>
      <c r="E33" s="8"/>
      <c r="F33" s="613" t="s">
        <v>394</v>
      </c>
      <c r="G33" s="12"/>
      <c r="H33" s="8"/>
      <c r="I33" s="609"/>
      <c r="J33" s="622"/>
      <c r="K33" s="8"/>
      <c r="L33" s="9"/>
    </row>
    <row r="34" spans="1:12" s="54" customFormat="1" ht="15" customHeight="1" thickBot="1" x14ac:dyDescent="0.25">
      <c r="A34" s="612">
        <v>34</v>
      </c>
      <c r="B34" s="8"/>
      <c r="C34" s="8"/>
      <c r="D34" s="8"/>
      <c r="E34" s="8"/>
      <c r="F34" s="611" t="s">
        <v>34</v>
      </c>
      <c r="G34" s="12"/>
      <c r="H34" s="8"/>
      <c r="I34" s="609"/>
      <c r="J34" s="616">
        <f>J30+J31-J32+J33</f>
        <v>0</v>
      </c>
      <c r="K34" s="8"/>
      <c r="L34" s="9"/>
    </row>
    <row r="35" spans="1:12" s="54" customFormat="1" ht="15" customHeight="1" thickBot="1" x14ac:dyDescent="0.25">
      <c r="A35" s="612">
        <v>35</v>
      </c>
      <c r="B35" s="8"/>
      <c r="C35" s="8"/>
      <c r="D35" s="8"/>
      <c r="E35" s="8"/>
      <c r="F35" s="611" t="s">
        <v>775</v>
      </c>
      <c r="G35" s="12"/>
      <c r="H35" s="8"/>
      <c r="I35" s="609"/>
      <c r="J35" s="616">
        <f>J21+J34</f>
        <v>0</v>
      </c>
      <c r="K35" s="8"/>
      <c r="L35" s="9"/>
    </row>
    <row r="36" spans="1:12" s="54" customFormat="1" ht="15" customHeight="1" x14ac:dyDescent="0.2">
      <c r="A36" s="612">
        <v>36</v>
      </c>
      <c r="B36" s="8"/>
      <c r="C36" s="8"/>
      <c r="D36" s="8"/>
      <c r="E36" s="8"/>
      <c r="F36" s="12"/>
      <c r="G36" s="12"/>
      <c r="H36" s="8"/>
      <c r="I36" s="609"/>
      <c r="J36" s="8"/>
      <c r="K36" s="8"/>
      <c r="L36" s="9"/>
    </row>
    <row r="37" spans="1:12" s="54" customFormat="1" ht="15" customHeight="1" x14ac:dyDescent="0.2">
      <c r="A37" s="612">
        <v>37</v>
      </c>
      <c r="B37" s="8"/>
      <c r="C37" s="8"/>
      <c r="D37" s="8"/>
      <c r="E37" s="8"/>
      <c r="F37" s="611" t="s">
        <v>42</v>
      </c>
      <c r="G37" s="12"/>
      <c r="H37" s="8"/>
      <c r="I37" s="609"/>
      <c r="J37" s="610"/>
      <c r="K37" s="8"/>
      <c r="L37" s="9"/>
    </row>
    <row r="38" spans="1:12" s="54" customFormat="1" ht="30" customHeight="1" x14ac:dyDescent="0.3">
      <c r="A38" s="612">
        <v>38</v>
      </c>
      <c r="B38" s="13"/>
      <c r="C38" s="623" t="s">
        <v>776</v>
      </c>
      <c r="D38" s="13"/>
      <c r="E38" s="13"/>
      <c r="F38" s="624"/>
      <c r="G38" s="624"/>
      <c r="H38" s="8"/>
      <c r="I38" s="8"/>
      <c r="J38" s="8"/>
      <c r="K38" s="8"/>
      <c r="L38" s="9"/>
    </row>
    <row r="39" spans="1:12" s="62" customFormat="1" ht="38.25" x14ac:dyDescent="0.2">
      <c r="A39" s="612">
        <v>39</v>
      </c>
      <c r="B39" s="60"/>
      <c r="C39" s="60"/>
      <c r="D39" s="60"/>
      <c r="E39" s="60"/>
      <c r="F39" s="75" t="s">
        <v>512</v>
      </c>
      <c r="G39" s="598" t="s">
        <v>777</v>
      </c>
      <c r="H39" s="675"/>
      <c r="I39" s="675"/>
      <c r="J39" s="598" t="s">
        <v>778</v>
      </c>
      <c r="K39" s="625"/>
      <c r="L39" s="61"/>
    </row>
    <row r="40" spans="1:12" s="54" customFormat="1" ht="15" customHeight="1" x14ac:dyDescent="0.2">
      <c r="A40" s="612">
        <v>40</v>
      </c>
      <c r="B40" s="8"/>
      <c r="C40" s="8"/>
      <c r="D40" s="8"/>
      <c r="E40" s="8"/>
      <c r="F40" s="345"/>
      <c r="G40" s="670" t="s">
        <v>294</v>
      </c>
      <c r="H40" s="671"/>
      <c r="I40" s="672"/>
      <c r="J40" s="626"/>
      <c r="K40" s="627"/>
      <c r="L40" s="9"/>
    </row>
    <row r="41" spans="1:12" s="54" customFormat="1" ht="15" customHeight="1" x14ac:dyDescent="0.2">
      <c r="A41" s="612">
        <v>41</v>
      </c>
      <c r="B41" s="8"/>
      <c r="C41" s="8"/>
      <c r="D41" s="8"/>
      <c r="E41" s="8"/>
      <c r="F41" s="345"/>
      <c r="G41" s="670" t="s">
        <v>294</v>
      </c>
      <c r="H41" s="671"/>
      <c r="I41" s="672"/>
      <c r="J41" s="626"/>
      <c r="K41" s="627"/>
      <c r="L41" s="9"/>
    </row>
    <row r="42" spans="1:12" s="54" customFormat="1" ht="15" customHeight="1" x14ac:dyDescent="0.2">
      <c r="A42" s="612">
        <v>42</v>
      </c>
      <c r="B42" s="8"/>
      <c r="C42" s="8"/>
      <c r="D42" s="8"/>
      <c r="E42" s="8"/>
      <c r="F42" s="345"/>
      <c r="G42" s="670" t="s">
        <v>294</v>
      </c>
      <c r="H42" s="671"/>
      <c r="I42" s="672"/>
      <c r="J42" s="626"/>
      <c r="K42" s="627"/>
      <c r="L42" s="9"/>
    </row>
    <row r="43" spans="1:12" s="54" customFormat="1" ht="15" customHeight="1" x14ac:dyDescent="0.2">
      <c r="A43" s="612">
        <v>43</v>
      </c>
      <c r="B43" s="8"/>
      <c r="C43" s="8"/>
      <c r="D43" s="8"/>
      <c r="E43" s="8"/>
      <c r="F43" s="345"/>
      <c r="G43" s="670" t="s">
        <v>294</v>
      </c>
      <c r="H43" s="671"/>
      <c r="I43" s="672"/>
      <c r="J43" s="626"/>
      <c r="K43" s="627"/>
      <c r="L43" s="9"/>
    </row>
    <row r="44" spans="1:12" s="54" customFormat="1" ht="15" customHeight="1" x14ac:dyDescent="0.2">
      <c r="A44" s="612">
        <v>44</v>
      </c>
      <c r="B44" s="8"/>
      <c r="C44" s="8"/>
      <c r="D44" s="8"/>
      <c r="E44" s="8"/>
      <c r="F44" s="345"/>
      <c r="G44" s="670" t="s">
        <v>294</v>
      </c>
      <c r="H44" s="671"/>
      <c r="I44" s="672"/>
      <c r="J44" s="626"/>
      <c r="K44" s="627"/>
      <c r="L44" s="9"/>
    </row>
    <row r="45" spans="1:12" s="54" customFormat="1" ht="15" customHeight="1" x14ac:dyDescent="0.2">
      <c r="A45" s="612">
        <v>45</v>
      </c>
      <c r="B45" s="8"/>
      <c r="C45" s="8"/>
      <c r="D45" s="8"/>
      <c r="E45" s="8"/>
      <c r="F45" s="345"/>
      <c r="G45" s="670" t="s">
        <v>294</v>
      </c>
      <c r="H45" s="671"/>
      <c r="I45" s="672"/>
      <c r="J45" s="626"/>
      <c r="K45" s="627"/>
      <c r="L45" s="9"/>
    </row>
    <row r="46" spans="1:12" s="54" customFormat="1" ht="15" customHeight="1" x14ac:dyDescent="0.2">
      <c r="A46" s="612">
        <v>46</v>
      </c>
      <c r="B46" s="8"/>
      <c r="C46" s="8"/>
      <c r="D46" s="8"/>
      <c r="E46" s="8"/>
      <c r="F46" s="345"/>
      <c r="G46" s="670" t="s">
        <v>294</v>
      </c>
      <c r="H46" s="671"/>
      <c r="I46" s="672"/>
      <c r="J46" s="626"/>
      <c r="K46" s="627"/>
      <c r="L46" s="9"/>
    </row>
    <row r="47" spans="1:12" s="54" customFormat="1" ht="15" customHeight="1" x14ac:dyDescent="0.2">
      <c r="A47" s="612">
        <v>47</v>
      </c>
      <c r="B47" s="8"/>
      <c r="C47" s="8"/>
      <c r="D47" s="8"/>
      <c r="E47" s="8"/>
      <c r="F47" s="345"/>
      <c r="G47" s="670" t="s">
        <v>294</v>
      </c>
      <c r="H47" s="671"/>
      <c r="I47" s="672"/>
      <c r="J47" s="626"/>
      <c r="K47" s="627"/>
      <c r="L47" s="9"/>
    </row>
    <row r="48" spans="1:12" s="54" customFormat="1" ht="15" customHeight="1" x14ac:dyDescent="0.2">
      <c r="A48" s="612">
        <v>48</v>
      </c>
      <c r="B48" s="8"/>
      <c r="C48" s="8"/>
      <c r="D48" s="8"/>
      <c r="E48" s="8"/>
      <c r="F48" s="345"/>
      <c r="G48" s="670" t="s">
        <v>294</v>
      </c>
      <c r="H48" s="671"/>
      <c r="I48" s="672"/>
      <c r="J48" s="626"/>
      <c r="K48" s="627"/>
      <c r="L48" s="9"/>
    </row>
    <row r="49" spans="1:14" s="54" customFormat="1" ht="15" customHeight="1" x14ac:dyDescent="0.2">
      <c r="A49" s="612">
        <v>49</v>
      </c>
      <c r="B49" s="8"/>
      <c r="C49" s="8"/>
      <c r="D49" s="8"/>
      <c r="E49" s="8"/>
      <c r="F49" s="345"/>
      <c r="G49" s="670" t="s">
        <v>294</v>
      </c>
      <c r="H49" s="671"/>
      <c r="I49" s="672"/>
      <c r="J49" s="626"/>
      <c r="K49" s="627"/>
      <c r="L49" s="9"/>
    </row>
    <row r="50" spans="1:14" s="54" customFormat="1" ht="15" customHeight="1" x14ac:dyDescent="0.2">
      <c r="A50" s="612">
        <v>50</v>
      </c>
      <c r="B50" s="8"/>
      <c r="C50" s="8"/>
      <c r="D50" s="8"/>
      <c r="E50" s="8"/>
      <c r="F50" s="345"/>
      <c r="G50" s="670" t="s">
        <v>294</v>
      </c>
      <c r="H50" s="671"/>
      <c r="I50" s="672"/>
      <c r="J50" s="626"/>
      <c r="K50" s="627"/>
      <c r="L50" s="9"/>
    </row>
    <row r="51" spans="1:14" s="54" customFormat="1" ht="15" customHeight="1" x14ac:dyDescent="0.2">
      <c r="A51" s="612">
        <v>51</v>
      </c>
      <c r="B51" s="8"/>
      <c r="C51" s="8"/>
      <c r="D51" s="8"/>
      <c r="E51" s="8"/>
      <c r="F51" s="345"/>
      <c r="G51" s="670" t="s">
        <v>294</v>
      </c>
      <c r="H51" s="671"/>
      <c r="I51" s="672"/>
      <c r="J51" s="626"/>
      <c r="K51" s="627"/>
      <c r="L51" s="9"/>
    </row>
    <row r="52" spans="1:14" s="54" customFormat="1" ht="15" customHeight="1" x14ac:dyDescent="0.2">
      <c r="A52" s="612">
        <v>52</v>
      </c>
      <c r="B52" s="8"/>
      <c r="C52" s="8"/>
      <c r="D52" s="8"/>
      <c r="E52" s="8"/>
      <c r="F52" s="345"/>
      <c r="G52" s="670" t="s">
        <v>294</v>
      </c>
      <c r="H52" s="671"/>
      <c r="I52" s="672"/>
      <c r="J52" s="626"/>
      <c r="K52" s="627"/>
      <c r="L52" s="9"/>
    </row>
    <row r="53" spans="1:14" s="54" customFormat="1" ht="15" customHeight="1" x14ac:dyDescent="0.2">
      <c r="A53" s="612">
        <v>53</v>
      </c>
      <c r="B53" s="8"/>
      <c r="C53" s="8"/>
      <c r="D53" s="8"/>
      <c r="E53" s="8"/>
      <c r="F53" s="345"/>
      <c r="G53" s="670" t="s">
        <v>294</v>
      </c>
      <c r="H53" s="671"/>
      <c r="I53" s="672"/>
      <c r="J53" s="626"/>
      <c r="K53" s="627"/>
      <c r="L53" s="9"/>
    </row>
    <row r="54" spans="1:14" s="54" customFormat="1" ht="15" customHeight="1" thickBot="1" x14ac:dyDescent="0.25">
      <c r="A54" s="612">
        <v>54</v>
      </c>
      <c r="B54" s="8"/>
      <c r="C54" s="8"/>
      <c r="D54" s="8"/>
      <c r="E54" s="8"/>
      <c r="F54" s="345"/>
      <c r="G54" s="670" t="s">
        <v>294</v>
      </c>
      <c r="H54" s="671"/>
      <c r="I54" s="672"/>
      <c r="J54" s="626"/>
      <c r="K54" s="627"/>
      <c r="L54" s="9"/>
    </row>
    <row r="55" spans="1:14" s="54" customFormat="1" ht="15" hidden="1" customHeight="1" thickBot="1" x14ac:dyDescent="0.25">
      <c r="A55" s="612">
        <v>51</v>
      </c>
      <c r="B55" s="8"/>
      <c r="C55" s="8"/>
      <c r="D55" s="8"/>
      <c r="E55" s="8"/>
      <c r="F55" s="628"/>
      <c r="G55" s="670" t="s">
        <v>294</v>
      </c>
      <c r="H55" s="671"/>
      <c r="I55" s="672"/>
      <c r="J55" s="629"/>
      <c r="K55" s="630"/>
      <c r="L55" s="9"/>
    </row>
    <row r="56" spans="1:14" s="54" customFormat="1" ht="15" customHeight="1" thickBot="1" x14ac:dyDescent="0.25">
      <c r="A56" s="612">
        <v>55</v>
      </c>
      <c r="B56" s="8"/>
      <c r="C56" s="8"/>
      <c r="D56" s="8"/>
      <c r="E56" s="8"/>
      <c r="F56" s="631" t="s">
        <v>779</v>
      </c>
      <c r="G56" s="60"/>
      <c r="H56" s="8"/>
      <c r="I56" s="8"/>
      <c r="J56" s="621">
        <f>SUM(J40:J55)</f>
        <v>0</v>
      </c>
      <c r="K56" s="8"/>
      <c r="L56" s="9"/>
      <c r="M56" s="54" t="b">
        <f>J56+J31-J32+J33=J35</f>
        <v>1</v>
      </c>
    </row>
    <row r="57" spans="1:14" s="54" customFormat="1" ht="15" customHeight="1" x14ac:dyDescent="0.2">
      <c r="A57" s="612">
        <v>56</v>
      </c>
      <c r="B57" s="8"/>
      <c r="C57" s="8"/>
      <c r="D57" s="8"/>
      <c r="E57" s="8"/>
      <c r="F57" s="410" t="s">
        <v>511</v>
      </c>
      <c r="G57" s="8"/>
      <c r="H57" s="8"/>
      <c r="I57" s="8"/>
      <c r="J57" s="8"/>
      <c r="K57" s="8"/>
      <c r="L57" s="9"/>
    </row>
    <row r="58" spans="1:14" s="54" customFormat="1" ht="15" customHeight="1" x14ac:dyDescent="0.2">
      <c r="A58" s="632">
        <v>57</v>
      </c>
      <c r="B58" s="573"/>
      <c r="C58" s="573"/>
      <c r="D58" s="573"/>
      <c r="E58" s="573"/>
      <c r="F58" s="573"/>
      <c r="G58" s="573"/>
      <c r="H58" s="573"/>
      <c r="I58" s="573"/>
      <c r="J58" s="573"/>
      <c r="K58" s="573"/>
      <c r="L58" s="16"/>
      <c r="N58" s="633"/>
    </row>
    <row r="59" spans="1:14" x14ac:dyDescent="0.2">
      <c r="N59" s="634"/>
    </row>
    <row r="60" spans="1:14" x14ac:dyDescent="0.2">
      <c r="N60" s="634"/>
    </row>
    <row r="61" spans="1:14" x14ac:dyDescent="0.2">
      <c r="N61" s="634"/>
    </row>
    <row r="62" spans="1:14" x14ac:dyDescent="0.2">
      <c r="N62" s="634"/>
    </row>
    <row r="63" spans="1:14" x14ac:dyDescent="0.2">
      <c r="N63" s="634"/>
    </row>
    <row r="64" spans="1:14" x14ac:dyDescent="0.2">
      <c r="N64" s="634"/>
    </row>
    <row r="65" spans="14:14" x14ac:dyDescent="0.2">
      <c r="N65" s="634"/>
    </row>
    <row r="66" spans="14:14" x14ac:dyDescent="0.2">
      <c r="N66" s="635"/>
    </row>
    <row r="67" spans="14:14" x14ac:dyDescent="0.2">
      <c r="N67" s="634"/>
    </row>
    <row r="68" spans="14:14" x14ac:dyDescent="0.2">
      <c r="N68" s="634"/>
    </row>
    <row r="69" spans="14:14" x14ac:dyDescent="0.2">
      <c r="N69" s="634"/>
    </row>
    <row r="70" spans="14:14" x14ac:dyDescent="0.2">
      <c r="N70" s="634"/>
    </row>
    <row r="71" spans="14:14" x14ac:dyDescent="0.2">
      <c r="N71" s="634"/>
    </row>
    <row r="72" spans="14:14" x14ac:dyDescent="0.2">
      <c r="N72" s="634"/>
    </row>
    <row r="73" spans="14:14" x14ac:dyDescent="0.2">
      <c r="N73" s="634"/>
    </row>
    <row r="74" spans="14:14" x14ac:dyDescent="0.2">
      <c r="N74" s="634"/>
    </row>
    <row r="75" spans="14:14" x14ac:dyDescent="0.2">
      <c r="N75" s="634"/>
    </row>
    <row r="76" spans="14:14" x14ac:dyDescent="0.2">
      <c r="N76" s="634"/>
    </row>
    <row r="77" spans="14:14" x14ac:dyDescent="0.2">
      <c r="N77" s="634"/>
    </row>
    <row r="78" spans="14:14" x14ac:dyDescent="0.2">
      <c r="N78" s="634"/>
    </row>
    <row r="79" spans="14:14" x14ac:dyDescent="0.2">
      <c r="N79" s="634"/>
    </row>
    <row r="80" spans="14:14" x14ac:dyDescent="0.2">
      <c r="N80" s="634"/>
    </row>
    <row r="81" spans="11:14" x14ac:dyDescent="0.2">
      <c r="N81" s="634"/>
    </row>
    <row r="82" spans="11:14" x14ac:dyDescent="0.2">
      <c r="N82" s="634"/>
    </row>
    <row r="84" spans="11:14" hidden="1" x14ac:dyDescent="0.2">
      <c r="K84" s="636" t="s">
        <v>85</v>
      </c>
    </row>
    <row r="85" spans="11:14" hidden="1" x14ac:dyDescent="0.2">
      <c r="K85" s="636" t="s">
        <v>86</v>
      </c>
    </row>
    <row r="86" spans="11:14" hidden="1" x14ac:dyDescent="0.2">
      <c r="K86" s="636" t="s">
        <v>773</v>
      </c>
    </row>
    <row r="87" spans="11:14" hidden="1" x14ac:dyDescent="0.2">
      <c r="K87" s="636" t="s">
        <v>90</v>
      </c>
    </row>
    <row r="88" spans="11:14" hidden="1" x14ac:dyDescent="0.2">
      <c r="K88" s="636" t="s">
        <v>420</v>
      </c>
    </row>
    <row r="89" spans="11:14" hidden="1" x14ac:dyDescent="0.2">
      <c r="K89" s="636" t="s">
        <v>388</v>
      </c>
    </row>
    <row r="90" spans="11:14" hidden="1" x14ac:dyDescent="0.2">
      <c r="K90" s="636" t="s">
        <v>88</v>
      </c>
    </row>
    <row r="91" spans="11:14" hidden="1" x14ac:dyDescent="0.2">
      <c r="K91" s="636" t="s">
        <v>89</v>
      </c>
    </row>
    <row r="92" spans="11:14" hidden="1" x14ac:dyDescent="0.2">
      <c r="K92" s="636" t="s">
        <v>300</v>
      </c>
    </row>
    <row r="93" spans="11:14" hidden="1" x14ac:dyDescent="0.2">
      <c r="K93" s="636" t="s">
        <v>64</v>
      </c>
    </row>
    <row r="94" spans="11:14" hidden="1" x14ac:dyDescent="0.2">
      <c r="K94" s="636" t="s">
        <v>774</v>
      </c>
    </row>
    <row r="95" spans="11:14" hidden="1" x14ac:dyDescent="0.2">
      <c r="K95" s="636" t="s">
        <v>65</v>
      </c>
    </row>
    <row r="96" spans="11:14" hidden="1" x14ac:dyDescent="0.2">
      <c r="K96" s="636" t="s">
        <v>66</v>
      </c>
    </row>
    <row r="97" spans="11:11" hidden="1" x14ac:dyDescent="0.2">
      <c r="K97" s="636" t="s">
        <v>67</v>
      </c>
    </row>
    <row r="98" spans="11:11" hidden="1" x14ac:dyDescent="0.2">
      <c r="K98" s="636" t="s">
        <v>261</v>
      </c>
    </row>
    <row r="99" spans="11:11" hidden="1" x14ac:dyDescent="0.2">
      <c r="K99" s="636" t="s">
        <v>599</v>
      </c>
    </row>
  </sheetData>
  <sheetProtection formatRows="0" insertRows="0"/>
  <mergeCells count="18">
    <mergeCell ref="G43:I43"/>
    <mergeCell ref="A5:K5"/>
    <mergeCell ref="H39:I39"/>
    <mergeCell ref="G40:I40"/>
    <mergeCell ref="G41:I41"/>
    <mergeCell ref="G42:I42"/>
    <mergeCell ref="G55:I55"/>
    <mergeCell ref="G44:I44"/>
    <mergeCell ref="G45:I45"/>
    <mergeCell ref="G46:I46"/>
    <mergeCell ref="G47:I47"/>
    <mergeCell ref="G48:I48"/>
    <mergeCell ref="G49:I49"/>
    <mergeCell ref="G50:I50"/>
    <mergeCell ref="G51:I51"/>
    <mergeCell ref="G52:I52"/>
    <mergeCell ref="G53:I53"/>
    <mergeCell ref="G54:I54"/>
  </mergeCells>
  <dataValidations count="6">
    <dataValidation allowBlank="1" showErrorMessage="1" prompt="Please enter text" sqref="H56 K56 K40:K54"/>
    <dataValidation type="list" allowBlank="1" showInputMessage="1" showErrorMessage="1" sqref="G40:I55">
      <formula1>$K$84:$K$99</formula1>
    </dataValidation>
    <dataValidation type="list" allowBlank="1" showInputMessage="1" showErrorMessage="1" prompt="Please enter text" sqref="K55">
      <formula1>dd_Basis</formula1>
    </dataValidation>
    <dataValidation allowBlank="1" showInputMessage="1" sqref="F57:K57"/>
    <dataValidation allowBlank="1" showErrorMessage="1" prompt="Please select from available drop-down options" sqref="G56"/>
    <dataValidation allowBlank="1" showInputMessage="1" showErrorMessage="1" prompt="Please enter text" sqref="F40:F56"/>
  </dataValidations>
  <pageMargins left="0.70866141732283472" right="0.70866141732283472" top="0.74803149606299213" bottom="0.74803149606299213" header="0.31496062992125984" footer="0.31496062992125984"/>
  <pageSetup paperSize="9" scale="44" orientation="landscape" r:id="rId1"/>
  <headerFooter>
    <oddHeader>&amp;CCommerce Commission Information Disclosure Template</oddHeader>
    <oddFooter>&amp;L&amp;F&amp;C&amp;P&amp;R&amp;A</oddFooter>
  </headerFooter>
  <ignoredErrors>
    <ignoredError sqref="I7:J7" numberStoredAsText="1"/>
    <ignoredError sqref="I12:I16 I18:I20 I22:I28 J29 J5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35</vt:i4>
      </vt:variant>
    </vt:vector>
  </HeadingPairs>
  <TitlesOfParts>
    <vt:vector size="57" baseType="lpstr">
      <vt:lpstr>CoverSheet</vt:lpstr>
      <vt:lpstr>TOC</vt:lpstr>
      <vt:lpstr>Instructions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 Exp</vt:lpstr>
      <vt:lpstr>S8.Billed Quantities+Revenues</vt:lpstr>
      <vt:lpstr>S9a.Asset Register</vt:lpstr>
      <vt:lpstr>S9b.Asset Age Profile</vt:lpstr>
      <vt:lpstr>S9c.Pipeline Data</vt:lpstr>
      <vt:lpstr>S9d.Demand</vt:lpstr>
      <vt:lpstr>S10a.Reliability</vt:lpstr>
      <vt:lpstr>S10b.Integrity </vt:lpstr>
      <vt:lpstr>'S5b.Related Party Transactions'!dd_Basis</vt:lpstr>
      <vt:lpstr>CoverSheet!Print_Area</vt:lpstr>
      <vt:lpstr>Instructions!Print_Area</vt:lpstr>
      <vt:lpstr>'S1.Analytical Ratios'!Print_Area</vt:lpstr>
      <vt:lpstr>S10a.Reliability!Print_Area</vt:lpstr>
      <vt:lpstr>'S10b.Integrity '!Print_Area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 Exp'!Print_Area</vt:lpstr>
      <vt:lpstr>'S8.Billed Quantities+Revenues'!Print_Area</vt:lpstr>
      <vt:lpstr>'S9a.Asset Register'!Print_Area</vt:lpstr>
      <vt:lpstr>'S9b.Asset Age Profile'!Print_Area</vt:lpstr>
      <vt:lpstr>'S9c.Pipeline Data'!Print_Area</vt:lpstr>
      <vt:lpstr>S9d.Demand!Print_Area</vt:lpstr>
      <vt:lpstr>TOC!Print_Area</vt:lpstr>
      <vt:lpstr>'S1.Analytical Ratios'!Print_Titles</vt:lpstr>
      <vt:lpstr>S10a.Reliability!Print_Titles</vt:lpstr>
      <vt:lpstr>'S2.Return on Investment'!Print_Titles</vt:lpstr>
      <vt:lpstr>'S4.RAB Value (Rolled Forward)'!Print_Titles</vt:lpstr>
      <vt:lpstr>'S5b.Related Party Transactions'!Print_Titles</vt:lpstr>
      <vt:lpstr>'S5c.TCSD Allowance'!Print_Titles</vt:lpstr>
      <vt:lpstr>'S5d.Cost Allocations'!Print_Titles</vt:lpstr>
      <vt:lpstr>'S5e.Asset Allocations'!Print_Titles</vt:lpstr>
      <vt:lpstr>'S6a.Actual Expenditure Capex'!Print_Titles</vt:lpstr>
      <vt:lpstr>'S8.Billed Quantities+Revenues'!Print_Titles</vt:lpstr>
      <vt:lpstr>'S9c.Pipeline Data'!Print_Titles</vt:lpstr>
      <vt:lpstr>S9d.Demand!Print_Titles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GTB Information Disclosure Templates Draft 31 May</dc:title>
  <dc:creator>ComCom</dc:creator>
  <cp:lastModifiedBy>Eliah Abraham-Beermann</cp:lastModifiedBy>
  <cp:lastPrinted>2017-08-28T21:37:41Z</cp:lastPrinted>
  <dcterms:created xsi:type="dcterms:W3CDTF">2010-01-15T02:39:26Z</dcterms:created>
  <dcterms:modified xsi:type="dcterms:W3CDTF">2017-12-20T01:52:32Z</dcterms:modified>
</cp:coreProperties>
</file>