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635" yWindow="-135" windowWidth="19230" windowHeight="11955" tabRatio="900"/>
  </bookViews>
  <sheets>
    <sheet name="Cover sheet" sheetId="4" r:id="rId1"/>
    <sheet name="Basic_UBA" sheetId="1" r:id="rId2"/>
    <sheet name="Cross_Check_Basic_UBA" sheetId="2" r:id="rId3"/>
    <sheet name="Enhanced_UBA" sheetId="3" r:id="rId4"/>
    <sheet name="UBA_Non_Recurring_Charges" sheetId="5" r:id="rId5"/>
    <sheet name="Assumptions_Basic_UBA" sheetId="8" r:id="rId6"/>
    <sheet name="Assumptions_Enhanced_UBA" sheetId="9" r:id="rId7"/>
    <sheet name="Assumptions_Core_Charges" sheetId="14" r:id="rId8"/>
    <sheet name="Currency_Conversion" sheetId="7" r:id="rId9"/>
    <sheet name="Benchmark_Criteria" sheetId="10" r:id="rId10"/>
    <sheet name="Inputs" sheetId="6" r:id="rId11"/>
  </sheets>
  <definedNames>
    <definedName name="Assumptions">Basic_UBA!$F$18</definedName>
  </definedNames>
  <calcPr calcId="145621"/>
</workbook>
</file>

<file path=xl/calcChain.xml><?xml version="1.0" encoding="utf-8"?>
<calcChain xmlns="http://schemas.openxmlformats.org/spreadsheetml/2006/main">
  <c r="C9" i="9" l="1"/>
  <c r="C8" i="9" l="1"/>
  <c r="C23" i="9" l="1"/>
  <c r="C29" i="8" l="1"/>
  <c r="D29" i="8"/>
  <c r="F29" i="8"/>
  <c r="F34" i="5"/>
  <c r="F14" i="5"/>
  <c r="C24" i="9"/>
  <c r="C10" i="9"/>
  <c r="C11" i="9" s="1"/>
  <c r="C17" i="9" l="1"/>
  <c r="F27" i="10"/>
  <c r="F26" i="10"/>
  <c r="F25" i="10"/>
  <c r="F24" i="10"/>
  <c r="F23" i="10"/>
  <c r="F22" i="10"/>
  <c r="F21" i="10"/>
  <c r="F20" i="10"/>
  <c r="F19" i="10"/>
  <c r="F18" i="10"/>
  <c r="C20" i="9" l="1"/>
  <c r="D20" i="9" s="1"/>
  <c r="C37" i="9" s="1"/>
  <c r="D13" i="3" s="1"/>
  <c r="C18" i="9"/>
  <c r="D18" i="9" s="1"/>
  <c r="C35" i="9" s="1"/>
  <c r="D11" i="3" s="1"/>
  <c r="C19" i="9"/>
  <c r="D19" i="9" s="1"/>
  <c r="C36" i="9" s="1"/>
  <c r="D12" i="3" s="1"/>
  <c r="D20" i="14"/>
  <c r="D19" i="14"/>
  <c r="D18" i="14"/>
  <c r="D17" i="14"/>
  <c r="D16" i="14"/>
  <c r="D30" i="14"/>
  <c r="D29" i="14"/>
  <c r="D28" i="14"/>
  <c r="D27" i="14"/>
  <c r="D26" i="14"/>
  <c r="D39" i="14"/>
  <c r="D38" i="14"/>
  <c r="D37" i="14"/>
  <c r="D51" i="14"/>
  <c r="D50" i="14"/>
  <c r="D49" i="14"/>
  <c r="D48" i="14"/>
  <c r="D47" i="14"/>
  <c r="D60" i="14"/>
  <c r="D61" i="14"/>
  <c r="D63" i="14"/>
  <c r="D64" i="14"/>
  <c r="D62" i="14"/>
  <c r="H10" i="7" l="1"/>
  <c r="G10" i="7"/>
  <c r="F10" i="7"/>
  <c r="E10" i="7"/>
  <c r="D10" i="7"/>
  <c r="C10" i="7"/>
  <c r="E69" i="8" l="1"/>
  <c r="E68" i="8"/>
  <c r="D68" i="8"/>
  <c r="D69" i="8" s="1"/>
  <c r="F69" i="8" s="1"/>
  <c r="C69" i="8"/>
  <c r="C68" i="8"/>
  <c r="E53" i="8"/>
  <c r="E52" i="8"/>
  <c r="E43" i="8"/>
  <c r="E42" i="8"/>
  <c r="E44" i="8" s="1"/>
  <c r="E23" i="8"/>
  <c r="F30" i="8"/>
  <c r="F31" i="8"/>
  <c r="F32" i="8"/>
  <c r="D32" i="8"/>
  <c r="D31" i="8"/>
  <c r="D30" i="8"/>
  <c r="D28" i="8"/>
  <c r="C32" i="8"/>
  <c r="C31" i="8"/>
  <c r="C30" i="8"/>
  <c r="C28" i="8"/>
  <c r="F28" i="8"/>
  <c r="E12" i="8"/>
  <c r="E11" i="8"/>
  <c r="H9" i="7"/>
  <c r="H11" i="7" s="1"/>
  <c r="G9" i="7"/>
  <c r="G10" i="14" s="1"/>
  <c r="F9" i="7"/>
  <c r="E9" i="7"/>
  <c r="D9" i="7"/>
  <c r="D10" i="14" s="1"/>
  <c r="C9" i="7"/>
  <c r="C10" i="14" s="1"/>
  <c r="E13" i="8" l="1"/>
  <c r="D11" i="1" s="1"/>
  <c r="E61" i="14"/>
  <c r="F61" i="14" s="1"/>
  <c r="E47" i="14"/>
  <c r="F47" i="14" s="1"/>
  <c r="E60" i="14"/>
  <c r="F60" i="14" s="1"/>
  <c r="E50" i="14"/>
  <c r="F50" i="14" s="1"/>
  <c r="E63" i="14"/>
  <c r="F63" i="14" s="1"/>
  <c r="E38" i="14"/>
  <c r="F38" i="14" s="1"/>
  <c r="E27" i="14"/>
  <c r="F27" i="14" s="1"/>
  <c r="E48" i="14"/>
  <c r="F48" i="14" s="1"/>
  <c r="E11" i="7"/>
  <c r="E10" i="14"/>
  <c r="E62" i="14" s="1"/>
  <c r="F62" i="14" s="1"/>
  <c r="E19" i="14"/>
  <c r="F19" i="14" s="1"/>
  <c r="E26" i="14"/>
  <c r="F26" i="14" s="1"/>
  <c r="F11" i="7"/>
  <c r="E14" i="2" s="1"/>
  <c r="F10" i="14"/>
  <c r="E64" i="14" s="1"/>
  <c r="F64" i="14" s="1"/>
  <c r="E29" i="14"/>
  <c r="F29" i="14" s="1"/>
  <c r="E16" i="14"/>
  <c r="F16" i="14" s="1"/>
  <c r="E37" i="14"/>
  <c r="F37" i="14" s="1"/>
  <c r="E17" i="14"/>
  <c r="F17" i="14" s="1"/>
  <c r="G11" i="7"/>
  <c r="E15" i="2" s="1"/>
  <c r="D11" i="7"/>
  <c r="E12" i="1" s="1"/>
  <c r="D13" i="2"/>
  <c r="D33" i="8"/>
  <c r="E54" i="8"/>
  <c r="D14" i="2" s="1"/>
  <c r="F68" i="8"/>
  <c r="F70" i="8" s="1"/>
  <c r="E62" i="8" s="1"/>
  <c r="E64" i="8" s="1"/>
  <c r="D15" i="2" s="1"/>
  <c r="C11" i="7"/>
  <c r="E11" i="1" s="1"/>
  <c r="F11" i="1" l="1"/>
  <c r="E30" i="8"/>
  <c r="G30" i="8" s="1"/>
  <c r="E29" i="8"/>
  <c r="G29" i="8" s="1"/>
  <c r="D11" i="2"/>
  <c r="F14" i="2"/>
  <c r="E13" i="2"/>
  <c r="F66" i="14"/>
  <c r="E51" i="14"/>
  <c r="F51" i="14" s="1"/>
  <c r="E30" i="14"/>
  <c r="F30" i="14" s="1"/>
  <c r="E20" i="14"/>
  <c r="F20" i="14" s="1"/>
  <c r="E49" i="14"/>
  <c r="F49" i="14" s="1"/>
  <c r="E28" i="14"/>
  <c r="F28" i="14" s="1"/>
  <c r="E39" i="14"/>
  <c r="F39" i="14" s="1"/>
  <c r="E18" i="14"/>
  <c r="F18" i="14" s="1"/>
  <c r="E28" i="8"/>
  <c r="G28" i="8" s="1"/>
  <c r="E12" i="2"/>
  <c r="F41" i="14"/>
  <c r="F11" i="5" s="1"/>
  <c r="F15" i="2"/>
  <c r="E32" i="8"/>
  <c r="G32" i="8" s="1"/>
  <c r="E31" i="8"/>
  <c r="G31" i="8" s="1"/>
  <c r="F13" i="2"/>
  <c r="E11" i="2"/>
  <c r="F22" i="14" l="1"/>
  <c r="F9" i="5" s="1"/>
  <c r="G33" i="8"/>
  <c r="F30" i="5"/>
  <c r="F28" i="5"/>
  <c r="F26" i="5"/>
  <c r="F24" i="5"/>
  <c r="F22" i="5"/>
  <c r="F20" i="5"/>
  <c r="F18" i="5"/>
  <c r="F16" i="5"/>
  <c r="F11" i="2"/>
  <c r="F53" i="14"/>
  <c r="F32" i="14"/>
  <c r="F10" i="5" s="1"/>
  <c r="E22" i="8"/>
  <c r="E24" i="8" s="1"/>
  <c r="F33" i="5" l="1"/>
  <c r="F29" i="5"/>
  <c r="F27" i="5"/>
  <c r="F25" i="5"/>
  <c r="F23" i="5"/>
  <c r="F21" i="5"/>
  <c r="F19" i="5"/>
  <c r="F17" i="5"/>
  <c r="F15" i="5"/>
  <c r="D12" i="2"/>
  <c r="F12" i="2" s="1"/>
  <c r="F19" i="2" s="1"/>
  <c r="F20" i="2" l="1"/>
  <c r="H6" i="2" s="1"/>
  <c r="F18" i="2"/>
  <c r="F17" i="2"/>
  <c r="D12" i="1"/>
  <c r="F12" i="1" s="1"/>
  <c r="F15" i="1" s="1"/>
  <c r="F14" i="1" l="1"/>
  <c r="F16" i="1"/>
  <c r="J6" i="1" l="1"/>
  <c r="D34" i="9" s="1"/>
  <c r="D36" i="9" s="1"/>
  <c r="C12" i="3" s="1"/>
  <c r="C10" i="3"/>
  <c r="D37" i="9"/>
  <c r="C13" i="3" s="1"/>
  <c r="D35" i="9" l="1"/>
  <c r="C11" i="3" s="1"/>
</calcChain>
</file>

<file path=xl/sharedStrings.xml><?xml version="1.0" encoding="utf-8"?>
<sst xmlns="http://schemas.openxmlformats.org/spreadsheetml/2006/main" count="660" uniqueCount="390">
  <si>
    <t>Purpose</t>
  </si>
  <si>
    <t>Benchmarking Workbook</t>
  </si>
  <si>
    <t>05 November 2013</t>
  </si>
  <si>
    <t xml:space="preserve">This workbook contains the underlying calculations and benchmarking data for the final determination on the price review for the unbundled bitstream access (UBA) service.  It includes data on monthly rental and connection charges for countries that have been considered during the price review process. </t>
  </si>
  <si>
    <t>Context</t>
  </si>
  <si>
    <t>Final determination on the price review for the unbundled bitstream access service</t>
  </si>
  <si>
    <t>Country</t>
  </si>
  <si>
    <t>Currency</t>
  </si>
  <si>
    <t>Blended FX rates</t>
  </si>
  <si>
    <t>Belgium</t>
  </si>
  <si>
    <t>Denmark</t>
  </si>
  <si>
    <t>Sweden</t>
  </si>
  <si>
    <t>Median</t>
  </si>
  <si>
    <t>Foreign exchange rates</t>
  </si>
  <si>
    <t>Inputs used in the UBA price review</t>
  </si>
  <si>
    <t xml:space="preserve">Source: </t>
  </si>
  <si>
    <t>http://erhvervsstyrelsen.dk/file/307100/andrefiler.zip</t>
  </si>
  <si>
    <t>Cost of the half loop</t>
  </si>
  <si>
    <t>256 kbit/s</t>
  </si>
  <si>
    <t>512 kbit/s</t>
  </si>
  <si>
    <t>1024 kbit/s</t>
  </si>
  <si>
    <t>2048 kbit/s</t>
  </si>
  <si>
    <t>3072 kbit/s</t>
  </si>
  <si>
    <t>4096 kbit/s</t>
  </si>
  <si>
    <t>5120 kbit/s</t>
  </si>
  <si>
    <t>6144 kbit/s</t>
  </si>
  <si>
    <t>8064 kbit/s</t>
  </si>
  <si>
    <t>10240 kbit/s</t>
  </si>
  <si>
    <t>15360 kbit/s</t>
  </si>
  <si>
    <t>20480 kbit/s</t>
  </si>
  <si>
    <t>40960 kbit/s</t>
  </si>
  <si>
    <t>50048 kbit/s</t>
  </si>
  <si>
    <t>Wholesale bitstream cost by speed variant</t>
  </si>
  <si>
    <t xml:space="preserve">Average wholesale bitstream cost </t>
  </si>
  <si>
    <t>Annual cost (DKK)</t>
  </si>
  <si>
    <t>Source:</t>
  </si>
  <si>
    <t>http://www.pts.se/upload/Ovrigt/Tele/Prisreglering/2013/12-6520-kostnadsresultat-hybridmodell-9_1.pdf</t>
  </si>
  <si>
    <t>Cost of the full local loop</t>
  </si>
  <si>
    <t>250 Kbps</t>
  </si>
  <si>
    <t>500 Kbps</t>
  </si>
  <si>
    <t>2 Mbps</t>
  </si>
  <si>
    <t>8 Mbps</t>
  </si>
  <si>
    <t>24 Mbps</t>
  </si>
  <si>
    <t>30 Mbps</t>
  </si>
  <si>
    <t>60 Mbps</t>
  </si>
  <si>
    <t>Monthly cost (SEK)</t>
  </si>
  <si>
    <t>http://www.pts.se/upload/Ovrigt/Tele/Prisreglering/2013/12-6520-hybridmodel-9_1.zip</t>
  </si>
  <si>
    <t>Quarterly (SEK)</t>
  </si>
  <si>
    <t>Subscribers by speed variant</t>
  </si>
  <si>
    <t>Number of subscribers</t>
  </si>
  <si>
    <t>Denotes an input</t>
  </si>
  <si>
    <t>http://www.belgacomwholesale.be/wholesale/en/jsp/dynamic/product.jsp?dcrName=nws_broba</t>
  </si>
  <si>
    <t>Monthly (EUR)</t>
  </si>
  <si>
    <t>Wholesale bitstream cost</t>
  </si>
  <si>
    <t>Transport component included in bitstream cost</t>
  </si>
  <si>
    <t>Switzerland</t>
  </si>
  <si>
    <t>Wholesale bitstream cost (ADSL)</t>
  </si>
  <si>
    <t>http://www.swisscom.ch/dam/swisscom/de/ws/documents/D_FMG-Dokumente/BSA/BSA_Handbuch-Preise_V1-5.pdf</t>
  </si>
  <si>
    <t>http://www.swisscom.ch/dam/swisscom/de/ws/documents/D_FMG-Dokumente/TAL/FA-PRM_contr_Teilnehmeranschlussleitung_V2-3.pdf</t>
  </si>
  <si>
    <t>Monthly (CHF)</t>
  </si>
  <si>
    <t>Greece</t>
  </si>
  <si>
    <t>http://www.otewholesale.gr/Services/ΑδεσμΠρόσβασηστονΤοπικόΒρόχο/ΤοπικόςΒρόχος/tabid/78/language/en-US/Default.aspx</t>
  </si>
  <si>
    <t>http://www.otewholesale.gr/Services/Ευρυζωνικότητα/ADSL/tabid/123/language/en-US/Default.aspx</t>
  </si>
  <si>
    <t>4 Mbps</t>
  </si>
  <si>
    <t>2 Mbps or less</t>
  </si>
  <si>
    <t>up to 24 Mbps</t>
  </si>
  <si>
    <t>Between 2 Mpbs and 10 Mbps</t>
  </si>
  <si>
    <t>10 Mbps and more</t>
  </si>
  <si>
    <t>* Belgium only has a single price point</t>
  </si>
  <si>
    <t>* Switzerland only has a single price point</t>
  </si>
  <si>
    <t>US parity</t>
  </si>
  <si>
    <t>Spain</t>
  </si>
  <si>
    <t>USA</t>
  </si>
  <si>
    <t>New Zealand</t>
  </si>
  <si>
    <t>World Bank (2012) - for GDP</t>
  </si>
  <si>
    <t>http://data.worldbank.org/indicator/PA.NUS.PPP</t>
  </si>
  <si>
    <t>Daily ASK rates @ +/- 0%</t>
  </si>
  <si>
    <t>www.oanda.com/currency/historical-rates/</t>
  </si>
  <si>
    <t>Euro</t>
  </si>
  <si>
    <t>End Date</t>
  </si>
  <si>
    <t>NZD/EUR</t>
  </si>
  <si>
    <t>NZD/DKK</t>
  </si>
  <si>
    <t>NZD/SEK</t>
  </si>
  <si>
    <t>NZD/CHF</t>
  </si>
  <si>
    <t>Currency conversion</t>
  </si>
  <si>
    <t>Purchasing power parity  (PPP)</t>
  </si>
  <si>
    <t>Exchange rate - Daily ASK rates (10 years to 30/6/2013)</t>
  </si>
  <si>
    <t>PPP rate (NZ parity) - OECD (2012) for GDP</t>
  </si>
  <si>
    <t>Blended exchange rate</t>
  </si>
  <si>
    <t>Item</t>
  </si>
  <si>
    <t xml:space="preserve">We converted the benchmark price points to New Zealand dollars. </t>
  </si>
  <si>
    <t>Consistent with the draft determination, we have used a 50/50 blend of PPP a 10 year average for market exchange rates</t>
  </si>
  <si>
    <t>Blended exchange rates</t>
  </si>
  <si>
    <t>SEK</t>
  </si>
  <si>
    <t>DKK</t>
  </si>
  <si>
    <t>Since the draft determination, we have adjusted prices due to updated version of the model, a correction to remove the half loop cost and taking a weighted average speed price point.</t>
  </si>
  <si>
    <t>Cost of the local full loop</t>
  </si>
  <si>
    <t xml:space="preserve">The price for the Basic UBA service is the difference between the wholesale bitstream cost and  the cost of the full local loop </t>
  </si>
  <si>
    <t>Price for the Basic UBA service</t>
  </si>
  <si>
    <t xml:space="preserve">We have used the average wholesale bitstream cost.  The Danish cost model calculates an average wholesale bitstream cost.  We note that costs are allocated to services based on a log curve of each services demand (ie the actual price of each service is not cost based).  This means that the model  estimates the cost for providing wholesale bitstream independent of the bitstream services offered. </t>
  </si>
  <si>
    <t>The Swedish cost model calculates the price for each speed variant within the model.  To calculate a weighted average price point we have used the residential broadband subscriber numbers for each speed variant.</t>
  </si>
  <si>
    <t>Speed variant</t>
  </si>
  <si>
    <t>Total/ Average</t>
  </si>
  <si>
    <t>Price with adjustment for comparability</t>
  </si>
  <si>
    <t xml:space="preserve">Forward-looking cost-based pricing methodology, similar services and comparability have been applied as benchmarking criteria </t>
  </si>
  <si>
    <t>We provided greater weight to Sweden because it is the most comparable country to New Zealand</t>
  </si>
  <si>
    <t>EUR</t>
  </si>
  <si>
    <t>CHF</t>
  </si>
  <si>
    <t>Since the draft determination, we have adjusted prices due to updated version of the model, and taking a weighted average speed price point</t>
  </si>
  <si>
    <t>We excluded the transport component for Belgium as FDS is co-located with DSLAM</t>
  </si>
  <si>
    <t>There was no change in the price since the draft determination</t>
  </si>
  <si>
    <t>This cost model calculates the price for speed variants within the model.  To calculate a weighted average price point we have used the percentage of subscribers by speed variants provided by Chorus in their submission.  We have requested information from the regulator but did not receive any information in this regard.</t>
  </si>
  <si>
    <t>Mean</t>
  </si>
  <si>
    <t>25th percentile</t>
  </si>
  <si>
    <t>75th percentile</t>
  </si>
  <si>
    <t xml:space="preserve">The price for the Basic UBA service is the wholesale bitstream cost.  </t>
  </si>
  <si>
    <t xml:space="preserve">Weighted average </t>
  </si>
  <si>
    <t>Assumptions are in italics</t>
  </si>
  <si>
    <t>France</t>
  </si>
  <si>
    <t>Bahrain</t>
  </si>
  <si>
    <t>United Kingdom</t>
  </si>
  <si>
    <t>Our approach was to benchmark the additional cost of providing a real time traffic channel.</t>
  </si>
  <si>
    <t>Fixed monthly cost to provide a dedicated VLAN</t>
  </si>
  <si>
    <t>Real time transport service</t>
  </si>
  <si>
    <t xml:space="preserve">http://www.belgacomwholesale.be/wholesale/gallery/content/documents/broba/BROBA_ADSL_SDSL_Approved_BIPT_%2026062013.zip </t>
  </si>
  <si>
    <t>Price for Enhanced UBA variants</t>
  </si>
  <si>
    <t>Service</t>
  </si>
  <si>
    <t>Mark-up</t>
  </si>
  <si>
    <t>Basic UBA</t>
  </si>
  <si>
    <t>Enhanced UBA 40</t>
  </si>
  <si>
    <t>Enhanced UBA 90</t>
  </si>
  <si>
    <t>Enhanced UBA 180</t>
  </si>
  <si>
    <t>Conversion factor from Mbps to Kbps</t>
  </si>
  <si>
    <t>Conversion factor  to the 40 Kbps variant</t>
  </si>
  <si>
    <t>Conversion factor  to the 90 Kbps variant</t>
  </si>
  <si>
    <t>Conversion factor  to the 180 Kbps variant</t>
  </si>
  <si>
    <t>Comparable country criteria</t>
  </si>
  <si>
    <t>Service characteristics</t>
  </si>
  <si>
    <t>DSL broadband penetration</t>
  </si>
  <si>
    <t>Urbanisation</t>
  </si>
  <si>
    <t>Population density</t>
  </si>
  <si>
    <t>Handover point</t>
  </si>
  <si>
    <t>Class of service</t>
  </si>
  <si>
    <t>Speed point</t>
  </si>
  <si>
    <t>Access technology</t>
  </si>
  <si>
    <t>Protocol</t>
  </si>
  <si>
    <t>Hybrid-LRAIC (current cost)</t>
  </si>
  <si>
    <t>Not set</t>
  </si>
  <si>
    <t>Weighted average</t>
  </si>
  <si>
    <t>ADSL</t>
  </si>
  <si>
    <t>Ethernet</t>
  </si>
  <si>
    <t>Best effort</t>
  </si>
  <si>
    <t xml:space="preserve">Belgium </t>
  </si>
  <si>
    <t>N/A</t>
  </si>
  <si>
    <t>IP</t>
  </si>
  <si>
    <t>FDC (current cost)</t>
  </si>
  <si>
    <t xml:space="preserve">Spain </t>
  </si>
  <si>
    <t>FDC (historic cost)</t>
  </si>
  <si>
    <t>?</t>
  </si>
  <si>
    <t>ATM</t>
  </si>
  <si>
    <t>Cost model</t>
  </si>
  <si>
    <t>BU-LRAIC (current cost)</t>
  </si>
  <si>
    <t>TD-LRIC model                                          (model built by incumbent)</t>
  </si>
  <si>
    <t>Parent switch</t>
  </si>
  <si>
    <t>Parent switch but DSLAM and parent node are collocated at the MDF</t>
  </si>
  <si>
    <t>Between DSLAM and Parent switch</t>
  </si>
  <si>
    <t>B-RAS</t>
  </si>
  <si>
    <t>Population</t>
  </si>
  <si>
    <t>DSL subscriptions</t>
  </si>
  <si>
    <t>http://esa.un.org/unup/CD-ROM/WUP2011-F01-Total_Urban_Rural.xls</t>
  </si>
  <si>
    <t>http://data.worldbank.org/indicator/EN.POP.DNST/countries?display=default</t>
  </si>
  <si>
    <t>These factors are considered when determining which countries are likely to have UBA forward-looking costs that are comparable to New Zealand.</t>
  </si>
  <si>
    <t>Benchmark criteria</t>
  </si>
  <si>
    <t>BU-LRAIC                                                             (model built by incumbent)</t>
  </si>
  <si>
    <t xml:space="preserve">This worksheet contains data on comparability criteria and service characteristics for candidate countries considered to include in the benchmark set. </t>
  </si>
  <si>
    <t xml:space="preserve">-Updated prices due to updated models for benchmarked countries </t>
  </si>
  <si>
    <t>-Updated prices using a weighted average speed price point</t>
  </si>
  <si>
    <t>-Re-considered the determination of EUBA</t>
  </si>
  <si>
    <t>Worksheet</t>
  </si>
  <si>
    <t>DSL broadband subscription (2012)</t>
  </si>
  <si>
    <t>DSL broadband penetration (2012)</t>
  </si>
  <si>
    <t>Urbanisation (2011)</t>
  </si>
  <si>
    <t>http://www.keepeek.com/Digital-Asset-Management/oecd/science-and-technology/oecd-communications-outlook-2013_comms_outlook-2013-en#page132</t>
  </si>
  <si>
    <t>This worksheet contains the underlying calculations and assumptions to calculate the UBA core charges</t>
  </si>
  <si>
    <t>New Connection without site visit (remote connection)</t>
  </si>
  <si>
    <t>New Connection without site visit (but exchange/cabinet visit required)</t>
  </si>
  <si>
    <t>New Connection with site visit</t>
  </si>
  <si>
    <t>Transfer between services/providers (no port change required)</t>
  </si>
  <si>
    <t>Transfer between services/providers (port change required)</t>
  </si>
  <si>
    <t>Data interleaving toggle</t>
  </si>
  <si>
    <t>Cost (DKK)</t>
  </si>
  <si>
    <t>Cost (SEK)</t>
  </si>
  <si>
    <t>Cost (CHF)</t>
  </si>
  <si>
    <t>Assumptions in determining the price for the  UBA core charges</t>
  </si>
  <si>
    <t>Service Component</t>
  </si>
  <si>
    <t>Description</t>
  </si>
  <si>
    <t>The establishment of a new service instance of the UBA Service (i.e. there is no UBA change plan). 
The UBA service is without POTS and where the upstream speed is unrestricted.</t>
  </si>
  <si>
    <t>Other broadband service (including UBS) to any UBA service plan.</t>
  </si>
  <si>
    <t>The change plan of an End User from broadband services (other than the UBA Service) provided over Chorus's Network to any UBA service, as authorised by the End User.</t>
  </si>
  <si>
    <t>1.10</t>
  </si>
  <si>
    <t>Any UBA service to any other UBA service change plan</t>
  </si>
  <si>
    <t>The change plan of an End User from any UBA service to any other UBA Service (including, until three years after Separation Day, any change to a UBA service with or without POTS), as authorised by End User.</t>
  </si>
  <si>
    <t>Transfer of Basic UBA Service from an Access Seeker to a Basic UBA Service with another Access Seeker</t>
  </si>
  <si>
    <t>The transfer of a Basic UBA Service with one Access Seeker to a Basic UBA Service with another Access Seeker, as authorised by the End User.</t>
  </si>
  <si>
    <t>Transfer of Basic UBA Service from an Access Seeker to an Enhanced UBA Service with another Access Seeker.</t>
  </si>
  <si>
    <t>The transfer of a Basic UBA Service with one Access Seeker to an Enhanced UBA Service with another Access Seeker, as authorised by the End User.</t>
  </si>
  <si>
    <t>Transfer of Enhanced UBA Service from an Access Seeker to a Basic UBA Service with another Access Seeker.</t>
  </si>
  <si>
    <t>The transfer of an Enhanced UBA Service with one Access Seeker to a Basic UBA Service with another Access Seeker, as authorised by the End User.</t>
  </si>
  <si>
    <t>Transfer of Enhanced UBA Service from an Access Seeker to an Enhanced UBA Service with another Access Seeker.</t>
  </si>
  <si>
    <t>The transfer of an Enhanced UBA Service with one Access Seeker to an Enhanced UBA Service with another Access Seeker, as authorised by the End User.</t>
  </si>
  <si>
    <t>Transfer of other broadband service from an Access Seeker to a Basic UBA Service with another Access Seeker.</t>
  </si>
  <si>
    <t>The transfer of a broadband service (other than the UBA Service) provided over Chorus's Network with one Access Seeker to a Basic UBA Service with another Access Seeker, as authorised by the End User.</t>
  </si>
  <si>
    <t>Transfer of other broadband service from an Access Seeker to an Enhanced UBA Service with another Access Seeker.</t>
  </si>
  <si>
    <t>The transfer of a broadband service (other than the UBA Service) provided over Chorus's Network with one Access Seeker to an Enhanced UBA Service with another Access Seeker, as authorised by the End User.</t>
  </si>
  <si>
    <t>UBA Service Relinquishment</t>
  </si>
  <si>
    <t>Where the Access Seeker terminates supply of the UBA Service in respect of a particular Access Seeker's End User. This entails Chorus updating its records and billing. Chorus may either physically disconnect the UBA at any point between the exchange and the End User's premises or leave the MPF circuit intact.</t>
  </si>
  <si>
    <t>1.40</t>
  </si>
  <si>
    <t>UBA Service move address</t>
  </si>
  <si>
    <t xml:space="preserve">The costs for this service are aligned with Chorus’s charges at retail for move addresses and are in three categories:  Connection only, connection and wiring, and Modem installation charges. </t>
  </si>
  <si>
    <t>This is the switching of the data interleaving. The default setting is on for the Basic Service and high for Enhanced Services. End Users can ask their Access Seeker to have interleaving turned off (for the Basic Service) or low (for Enhanced Services) in relation to services provided over the UBA Service.</t>
  </si>
  <si>
    <t>Handover fibre space rental charge</t>
  </si>
  <si>
    <t>Monthly space rental charge for Handover Fibres co‑located on Chorus property.</t>
  </si>
  <si>
    <t>Charge</t>
  </si>
  <si>
    <t>UBA Service New Connection</t>
  </si>
  <si>
    <t>No Charge</t>
  </si>
  <si>
    <t>Apply Service Component 1.1</t>
  </si>
  <si>
    <t>Price for UBA core charges</t>
  </si>
  <si>
    <t>PPP rates</t>
  </si>
  <si>
    <t>Transfer between services/providers (no port change at the DSLAM)</t>
  </si>
  <si>
    <t>Transfer between services/providers (port change at the DSLAM)</t>
  </si>
  <si>
    <t>Consistent with the draft determination, we have used the PPP rates only to convert the benchmark price points.</t>
  </si>
  <si>
    <t>Derived from DSL broadband subscription and population</t>
  </si>
  <si>
    <t>Core charges</t>
  </si>
  <si>
    <t>Cost (EUR)</t>
  </si>
  <si>
    <t>http://www.eett.gr/opencms/export/sites/default/EETT_EN/Journalists/MarketAnalysis/MarketReview/PDFs/2012.pdf</t>
  </si>
  <si>
    <t>This table calculated the weighted average speed price point based on the distribution of observed broadband speeds at December 2012. At this time only the 2Mbps and 24Mbps services were available.</t>
  </si>
  <si>
    <t>Inputs</t>
  </si>
  <si>
    <t>Assumptions_Basic_UBA</t>
  </si>
  <si>
    <t>Assumptions_Enhanced_UBA</t>
  </si>
  <si>
    <t>Assumptions_Core_Charges</t>
  </si>
  <si>
    <t>Cross_Check_Basic_UBA</t>
  </si>
  <si>
    <t>Enhanced_UBA</t>
  </si>
  <si>
    <t xml:space="preserve">http://erhvervsstyrelsen.dk/file/305461/afgoerelse.pdf </t>
  </si>
  <si>
    <t xml:space="preserve">Comment </t>
  </si>
  <si>
    <t>BSA new install unassisted.  Used "Oprettelse - u/tekniker". Cost model shows that technician visit to DSLAM is required.</t>
  </si>
  <si>
    <t>Oprettelse - m/tekniker. Installation with technician visit to end-user.</t>
  </si>
  <si>
    <t>Have used "BSA hastighedsændring" Bitstream speed change</t>
  </si>
  <si>
    <t>Have used "Konvertering fra ATM BSA til eBSA" as a proxy; ie converting from ATM to ethernet - exchange visit by technician required</t>
  </si>
  <si>
    <t>Subscriber numbers found at (worksheet I_Parameters) in the model</t>
  </si>
  <si>
    <t>Have used "Bitstream DSL Consumer - hel och delad ledning" as a proxy; ie shipping costs for whole and shared lines.</t>
  </si>
  <si>
    <t>Used "Bitstream DSL Consumer - hel ledning (tillkommande natarbete)" as a proxy; ie shipping cost for whole line with additional work</t>
  </si>
  <si>
    <t>Have used "Bitstream DSL Consumer - Operatorsbyte" ie Bitstream DSL Consumer operator change.</t>
  </si>
  <si>
    <t>Have used "Bitstream DSL Consumer och Business - migrering (från Kopparaccess eller TeliaSonera IP Stream)" as a proxy; ie migration (from Copper Access or TeliaSonera IP Stream) -  visit to exchange by technician required</t>
  </si>
  <si>
    <t xml:space="preserve">See Annex 6: ADSL pricing and billing </t>
  </si>
  <si>
    <t>Modification of end-use line-profile</t>
  </si>
  <si>
    <t>Comment</t>
  </si>
  <si>
    <t>Additional fee for Telecom installation (with site visit).  This is the sum of BROBA II ADSL with voice and BROBA II ADSL without voice, installed by Belgacom.</t>
  </si>
  <si>
    <t xml:space="preserve">See Table 14, page 15; Table 16 page 16; and Table 31, page 23 </t>
  </si>
  <si>
    <t>Have used BSA Anschluss - Neuschaltung einer Anschlussleitung mit Intervention in der Zentrale (inkl. Kündigung) ie a new connection where intervention in the exchange is required.</t>
  </si>
  <si>
    <t>Have used Activation or Transfer Fee</t>
  </si>
  <si>
    <t>Have used One-Off Migration Fee of A.RY.S. BRAS TP1 to A.RY.S. BRAS TP2</t>
  </si>
  <si>
    <t>Cost of the local half loop</t>
  </si>
  <si>
    <t xml:space="preserve">The price for the Basic UBA service is the difference between the wholesale bitstream cost and the cost of the full local loop </t>
  </si>
  <si>
    <t>Belgium only has a single price point.  Accordingly, there is no requirement to calculate a weighted average speed price point</t>
  </si>
  <si>
    <t>Switzerland only has a single price point.  Accordingly, there is no requirement to calculate a weighted average speed price point</t>
  </si>
  <si>
    <t xml:space="preserve">Telecom Regulators' response to information requested by Commerce Commission on 18 July 2012 </t>
  </si>
  <si>
    <t>Date of this version:</t>
  </si>
  <si>
    <t>Structure of the workbook</t>
  </si>
  <si>
    <t>Description of the worksheet</t>
  </si>
  <si>
    <t>Basic_UBA</t>
  </si>
  <si>
    <t>UBA_Non_Recurring_Charges</t>
  </si>
  <si>
    <t>This worksheet contains all the inputs used for the UBA price review</t>
  </si>
  <si>
    <t>Benchmark_Criteria</t>
  </si>
  <si>
    <t>Currency_Conversion</t>
  </si>
  <si>
    <t>This worksheet contains the underlying calculations and assumptions to calculate the Enhanced UBA variants</t>
  </si>
  <si>
    <t>This is a revised version of the benchmarking workbook released with the draft determination on 03 December 2012.                                                   The key revisions comprise:</t>
  </si>
  <si>
    <t xml:space="preserve">The structure of the workbook is as follows. </t>
  </si>
  <si>
    <t>light blue is used to denote inputs and benchmark criteria</t>
  </si>
  <si>
    <t xml:space="preserve">light green is used to denote results </t>
  </si>
  <si>
    <t>blue is used to denote intermediate calculations, such as currency conversions</t>
  </si>
  <si>
    <t>Orange is used to denote assumptions and underlying calculations</t>
  </si>
  <si>
    <t>See underlying assumptions and calculations at</t>
  </si>
  <si>
    <t>Colour coding used in this workbook</t>
  </si>
  <si>
    <t>The PPP rates was downloaded on 23 October 2013</t>
  </si>
  <si>
    <t>Please use the link provided for each worksheet for ease of reference</t>
  </si>
  <si>
    <t>Population density (2013)</t>
  </si>
  <si>
    <t>For Belgium and Switzerland, we have assumed that the cost of a transfer between services/providers is equivalent to a new connection without site visit (but exchange/cabinet visit required)</t>
  </si>
  <si>
    <t>http://www.prb.org/pdf12/2012-population-data-sheet_eng.pdf</t>
  </si>
  <si>
    <t>Population, millions (2012)</t>
  </si>
  <si>
    <t>see pages 6 to 9</t>
  </si>
  <si>
    <t>This worksheet contains the final benchmark set under the benchmarking approach</t>
  </si>
  <si>
    <t xml:space="preserve">This worksheet contains the expanded benchmark set under our cross-check. </t>
  </si>
  <si>
    <t xml:space="preserve"> We excluded 30 Mbps and 60 Mbps because VDSL services are excluded for this review</t>
  </si>
  <si>
    <t>Transfer between services /providers (port change required)</t>
  </si>
  <si>
    <t>Transfer between services/ providers (no port change required)</t>
  </si>
  <si>
    <t>New Connection without site visit (but exchange/ cabinet visit required)</t>
  </si>
  <si>
    <t>Active electronics</t>
  </si>
  <si>
    <t>Best efforts transport per Mbps (Dedicated VLAN)</t>
  </si>
  <si>
    <t>Real time transport per Mbps (Dedicated VLAN)</t>
  </si>
  <si>
    <t>32 kbps best effort service</t>
  </si>
  <si>
    <t>Best effort service + 40kbps real time service</t>
  </si>
  <si>
    <t>Best effort service + 90kbps real time service</t>
  </si>
  <si>
    <t>Best effort service + 180kbps real time service</t>
  </si>
  <si>
    <t>Monthly price ($NZ)</t>
  </si>
  <si>
    <t>Component</t>
  </si>
  <si>
    <t>Monthly price of 32kbps best effort Belgium bitstream service</t>
  </si>
  <si>
    <t>Total</t>
  </si>
  <si>
    <t>Monthly price of 40, 90 and 180kbps Belgium bitstream services</t>
  </si>
  <si>
    <t>% Mark-up</t>
  </si>
  <si>
    <t>% mark-up</t>
  </si>
  <si>
    <t>We have then calculated the percentage mark-up of each real time variant above the best effort bitstream service.</t>
  </si>
  <si>
    <t>The percentage mark-ups calculated above are applied to the cost-based price we have calculated for the Basic UBA service.</t>
  </si>
  <si>
    <t>Monthly price (local currency)</t>
  </si>
  <si>
    <t>Real time traffic monthly cost per Mbps</t>
  </si>
  <si>
    <t>Best efforts monthly cost per Mbps</t>
  </si>
  <si>
    <t xml:space="preserve">Calculate the additional cost above the Basic UBA (BUBA) cost </t>
  </si>
  <si>
    <t>Conversion factor  to the 32 Kbps variant</t>
  </si>
  <si>
    <t>Inputs used to convert factors</t>
  </si>
  <si>
    <t>Determining prices for UBA core charges</t>
  </si>
  <si>
    <t>This worksheet contains  the benchmarked prices for the UBA core charges</t>
  </si>
  <si>
    <t>The core charges are set out in Schedule 2 to the UBA STD</t>
  </si>
  <si>
    <t>Without site visit                                         (but exchange/cabinet visit required)  OR</t>
  </si>
  <si>
    <t>With site visit</t>
  </si>
  <si>
    <t>No port change at the DSLAM OR</t>
  </si>
  <si>
    <t>Port change at the DSLAM</t>
  </si>
  <si>
    <t>Apply no port change at the DSLAM</t>
  </si>
  <si>
    <t>No change to the current price</t>
  </si>
  <si>
    <t>Further assumptions</t>
  </si>
  <si>
    <t>Wiring and modem installation</t>
  </si>
  <si>
    <t>None of the benchmark countries appear to set cost-based prices for wiring and modem installation.</t>
  </si>
  <si>
    <t>Wholesale price (2013, $NZ)</t>
  </si>
  <si>
    <t xml:space="preserve">Wiring and modem installation </t>
  </si>
  <si>
    <t>The external tie-cable space charge was determined by benchmarking against similar services in comparable countries</t>
  </si>
  <si>
    <t>Current price ($NZ)</t>
  </si>
  <si>
    <t>Without site visit                                        (remote connection) OR</t>
  </si>
  <si>
    <t>-Updated blended exchange rates</t>
  </si>
  <si>
    <t>-Inclusion of a cross-check using an expanded benchmark set</t>
  </si>
  <si>
    <t>-Re-considered the determination of core charges for UBA</t>
  </si>
  <si>
    <t>This worksheet contains the monthly prices for core charges for UBA</t>
  </si>
  <si>
    <t xml:space="preserve">We relaxed the criteria for similar services. </t>
  </si>
  <si>
    <t>This table calculates the weighted average speed price point based on the number of subscribers</t>
  </si>
  <si>
    <t>Additional charge for wiring</t>
  </si>
  <si>
    <t>POA</t>
  </si>
  <si>
    <t>Additional charge for modem installation</t>
  </si>
  <si>
    <t xml:space="preserve">We have calculated a base best efforts bitstream service by adding the cost of the active electronics, the fixed cost of a dedicated VLAN for best effort ethernet transport, plus the cost of transporting 32kbps best efforts traffic per user. </t>
  </si>
  <si>
    <t>Transport rental Ethernet Dedicated VLAN</t>
  </si>
  <si>
    <t>The price of the real time CoS bitstream services are calculated by adding the cost of a dedicated VLAN for real time traffic plus the cost of providing 40, 90 or 180kbps real time traffic, to the cost of the best effort bitstream service.</t>
  </si>
  <si>
    <t>This worksheet contains the underlying calculations and assumptions for each country in the benchmark set to derive the Basic UBA price</t>
  </si>
  <si>
    <t>Note that the subscribers only includes private broadband subscribers</t>
  </si>
  <si>
    <t>Activation fee for BROBA II ADSL without voice installed by certified technician.  We have assumed that this is the administrative cost only with the access seeker supplying the technician if required.</t>
  </si>
  <si>
    <t>Activation fee for BROBA II ADSL without voice, installed by Belgacom (without site visit)</t>
  </si>
  <si>
    <t>Have used BSA Anschluss - Neuschaltung einer Anschlussleitung ohne Intervention in der Zentrale (inkl. Kündigung) ie a new connection where intervention in the exchange is not required.</t>
  </si>
  <si>
    <t>Percentage of subscribers</t>
  </si>
  <si>
    <t xml:space="preserve">For Denmark, Sweden, and Greece, we have assumed that the cost of a new connection without site visit is equivalent to a transfer between services where no port change is required. </t>
  </si>
  <si>
    <t>We consider the current wholesale price for modem installation, when carrier out at the same time as a connection, appropriate.</t>
  </si>
  <si>
    <t>We consider the current charge appropriate.  The charge for the handover space rental service is currently set consistent with the external tie-cable space charge in the UCLL co-location STD.</t>
  </si>
  <si>
    <t>Core charges, in addition to the monthly service charges for the UBA service, the prices for new connections, transfers and other core services</t>
  </si>
  <si>
    <t xml:space="preserve">Forward-looking cost-based pricing methodology and comparability have been applied as benchmarking criteria.  </t>
  </si>
  <si>
    <t>Belgium has wholesale bitstream transport services with best efforts and real time Cos profiles.</t>
  </si>
  <si>
    <t xml:space="preserve"> Source: See Commerce Commission, Standard Terms Determination for Chorus' unbundled copper local loop network co-location, 7 November 2007, paragraph 78</t>
  </si>
  <si>
    <t>Monthly price (DKK)</t>
  </si>
  <si>
    <t>Monthly price (SEK)</t>
  </si>
  <si>
    <t>Monthly price by variant</t>
  </si>
  <si>
    <t>Monthly price (EUR)</t>
  </si>
  <si>
    <t>Monthly price (CHF)</t>
  </si>
  <si>
    <t>Weighted price by variant</t>
  </si>
  <si>
    <t>Price (EUR)</t>
  </si>
  <si>
    <t>Price (local currency)</t>
  </si>
  <si>
    <t xml:space="preserve">This worksheet contains the monthly prices for the additional costs for the Enhanced UBA variants </t>
  </si>
  <si>
    <t>This worksheet contains the blended exchange rates for each of the countries in the core and expanded benchmarking data set</t>
  </si>
  <si>
    <t xml:space="preserve">This worksheet contains data on comparability criteria and service characteristics for candidate countries considered to include in the benchmark set </t>
  </si>
  <si>
    <t>Final price with asymmetric costs adjustment</t>
  </si>
  <si>
    <t>The price for the additional costs of the basic UBA service, after adjustment for asymmetric costs is</t>
  </si>
  <si>
    <t xml:space="preserve">This worksheet contains the final benchmark set to determine the price the additional costs of the Enhanced UBA variants. </t>
  </si>
  <si>
    <t>Assumptions in determining the price for additional costs of the Basic UBA service</t>
  </si>
  <si>
    <t>This worksheet contains the underlying calculations and assumptions for each country in the two country benchmark set and five country benchmark set</t>
  </si>
  <si>
    <t>Assumptions in determining the price for the additional costs of the Enhanced UBA variants</t>
  </si>
  <si>
    <t>This worksheet contains the blended exchange rates for each of the countries in the two country benchmark set and the five country benchmark set.</t>
  </si>
  <si>
    <t>Key candidate countries considered to include in the benchmark set</t>
  </si>
  <si>
    <t xml:space="preserve">This worksheet contains the inputs used in the UBA price review. Monthly 2013 prices, connection charges, purchasing power parity and market exchange rates are included.  </t>
  </si>
  <si>
    <t>The price for the additional costs of providing the basic UBA service, after adjustments for comparability and asymmetric costs, is</t>
  </si>
  <si>
    <t xml:space="preserve">This worksheet contains the monthly prices for the additional costs in providing the Basic UBA variant based on the final benchmark in applying the initial pricing principle for UBA </t>
  </si>
  <si>
    <t xml:space="preserve">This worksheet contains the monthly prices for the additional costs in providing the Basic UBA variant based on the expanded benchmark set under our cross-check.  </t>
  </si>
  <si>
    <t>Cross-check to the price for additional costs in providing the UBA service</t>
  </si>
  <si>
    <t>Determining the price the Enhanced UBA variants</t>
  </si>
  <si>
    <t>UBA additional costs ($NZ)</t>
  </si>
  <si>
    <t>Determine the price for the additional costs in providing the basic UBA service</t>
  </si>
  <si>
    <t xml:space="preserve">Two country benchmark set </t>
  </si>
  <si>
    <t xml:space="preserve">Five country benchmark set </t>
  </si>
  <si>
    <t xml:space="preserve"> Price ($NZ)</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</si>
</sst>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5" formatCode="&quot;$&quot;#,##0;\-&quot;$&quot;#,##0"/>
    <numFmt numFmtId="8" formatCode="&quot;$&quot;#,##0.00;[Red]\-&quot;$&quot;#,##0.00"/>
    <numFmt numFmtId="41" formatCode="_-* #,##0_-;\-* #,##0_-;_-* &quot;-&quot;_-;_-@_-"/>
    <numFmt numFmtId="44" formatCode="_-&quot;$&quot;* #,##0.00_-;\-&quot;$&quot;* #,##0.00_-;_-&quot;$&quot;* &quot;-&quot;??_-;_-@_-"/>
    <numFmt numFmtId="43" formatCode="_-* #,##0.00_-;\-* #,##0.00_-;_-* &quot;-&quot;??_-;_-@_-"/>
    <numFmt numFmtId="164" formatCode="_(* #,##0.00_);_(* \(#,##0.00\);_(* &quot;-&quot;??_);_(@_)"/>
    <numFmt numFmtId="165" formatCode="_ * #,##0.00_ ;_ * \-#,##0.00_ ;_ * &quot;-&quot;??_ ;_ @_ "/>
    <numFmt numFmtId="166" formatCode="_(&quot;$&quot;* #,##0.00_);_(&quot;$&quot;* \(#,##0.00\);_(&quot;$&quot;* &quot;-&quot;??_);_(@_)"/>
    <numFmt numFmtId="167" formatCode="_(* #,##0_);_(* \(#,##0\);_(* &quot;-&quot;_);_(@_)"/>
    <numFmt numFmtId="168" formatCode="0.000"/>
    <numFmt numFmtId="169" formatCode="0.0"/>
    <numFmt numFmtId="170" formatCode="0.000000"/>
    <numFmt numFmtId="171" formatCode="_-* #,##0_-;\-* #,##0_-;_-* &quot;-&quot;??_-;_-@_-"/>
    <numFmt numFmtId="172" formatCode="#,##0.0"/>
    <numFmt numFmtId="173" formatCode="#,##0.000"/>
    <numFmt numFmtId="174" formatCode="_(&quot;$&quot;* #,##0_);_(&quot;$&quot;* \(#,##0\);_(&quot;$&quot;* &quot;-&quot;_);_(@_)"/>
    <numFmt numFmtId="175" formatCode="0.0%"/>
    <numFmt numFmtId="176" formatCode="#,##0.0_);\(#,##0.0\)"/>
    <numFmt numFmtId="177" formatCode="0_)"/>
    <numFmt numFmtId="178" formatCode="\£\ #,##0_);[Red]\(\£\ #,##0\)"/>
    <numFmt numFmtId="179" formatCode="\¥\ #,##0_);[Red]\(\¥\ #,##0\)"/>
    <numFmt numFmtId="180" formatCode="0.00,"/>
    <numFmt numFmtId="181" formatCode="\•\ \ @"/>
    <numFmt numFmtId="182" formatCode="&quot;$&quot;#,##0.0000_);\(&quot;$&quot;#,##0.0000\)"/>
    <numFmt numFmtId="183" formatCode="_(* #,##0.0_);_(* \(#,##0.0\);_(* &quot;-&quot;_);_(@_)"/>
    <numFmt numFmtId="184" formatCode="&quot;$&quot;#,##0"/>
    <numFmt numFmtId="185" formatCode="&quot;$&quot;#.##"/>
    <numFmt numFmtId="186" formatCode="&quot;Equity value in DKr @ &quot;0.00"/>
    <numFmt numFmtId="187" formatCode="0.000_)"/>
    <numFmt numFmtId="188" formatCode="\ \ _•\–\ \ \ \ @"/>
    <numFmt numFmtId="189" formatCode="&quot;$&quot;#,##0.0;[Red]\(&quot;$&quot;#,##0.0\)"/>
    <numFmt numFmtId="190" formatCode="_-* #,##0\ _F_t_-;\-* #,##0\ _F_t_-;_-* &quot;-&quot;\ _F_t_-;_-@_-"/>
    <numFmt numFmtId="191" formatCode="_-* #,##0.00\ _F_t_-;\-* #,##0.00\ _F_t_-;_-* &quot;-&quot;??\ _F_t_-;_-@_-"/>
    <numFmt numFmtId="192" formatCode="#,##0.0_);[Red]\(#,##0.0\)"/>
    <numFmt numFmtId="193" formatCode="0;\-0;&quot;-&quot;"/>
    <numFmt numFmtId="194" formatCode="###0"/>
    <numFmt numFmtId="195" formatCode="#,##0\ &quot;mk&quot;;[Red]\-#,##0\ &quot;mk&quot;"/>
    <numFmt numFmtId="196" formatCode="\k\$\ 0.000"/>
    <numFmt numFmtId="197" formatCode="&quot;NWC @ &quot;\ 0.0%"/>
    <numFmt numFmtId="198" formatCode="&quot;£&quot;#,##0;[Red]\-&quot;£&quot;#,##0"/>
    <numFmt numFmtId="199" formatCode="&quot;£&quot;#,##0.00;[Red]\-&quot;£&quot;#,##0.00"/>
    <numFmt numFmtId="200" formatCode="&quot;:&quot;\ 0.0%"/>
    <numFmt numFmtId="201" formatCode="_-* #,##0\ &quot;Ft&quot;_-;\-* #,##0\ &quot;Ft&quot;_-;_-* &quot;-&quot;\ &quot;Ft&quot;_-;_-@_-"/>
    <numFmt numFmtId="202" formatCode="_-* #,##0.00\ &quot;Ft&quot;_-;\-* #,##0.00\ &quot;Ft&quot;_-;_-* &quot;-&quot;??\ &quot;Ft&quot;_-;_-@_-"/>
    <numFmt numFmtId="203" formatCode="_-* #,##0\ &quot;DM&quot;_-;\-* #,##0\ &quot;DM&quot;_-;_-* &quot;-&quot;\ &quot;DM&quot;_-;_-@_-"/>
    <numFmt numFmtId="204" formatCode="#,##0.0\ "/>
    <numFmt numFmtId="205" formatCode="_(* #,##0.000_);_(* \(#,##0.000\);_(* &quot;-&quot;_);_(@_)"/>
    <numFmt numFmtId="206" formatCode="0.0%;\(0.0\)%;&quot;n/a&quot;"/>
    <numFmt numFmtId="207" formatCode="[$SFr.-807]\ #,##0.00"/>
    <numFmt numFmtId="208" formatCode="0.0000"/>
    <numFmt numFmtId="209" formatCode="&quot;(&quot;#,##0&quot;)&quot;"/>
    <numFmt numFmtId="210" formatCode="#,##0.0,&quot; k&quot;;[Red]\-#,##0.0,&quot; k&quot;"/>
    <numFmt numFmtId="211" formatCode="General_)"/>
    <numFmt numFmtId="212" formatCode="0.0%;[Red]\-0.0%;[Blue]\-"/>
    <numFmt numFmtId="213" formatCode="#,##0.00%;[Red]\-#,##0.00%;0.00%;@_)"/>
    <numFmt numFmtId="214" formatCode="\-"/>
    <numFmt numFmtId="215" formatCode="#,##0;[Red]&quot;-&quot;#,##0"/>
    <numFmt numFmtId="216" formatCode="_(* #,##0_);_(* \(#,##0\);_(* &quot;-&quot;??_);_(@_)"/>
    <numFmt numFmtId="217" formatCode="#,##0.####;\-#,##0.####;0."/>
    <numFmt numFmtId="218" formatCode="##0.00;\-##0.00;0.00;"/>
    <numFmt numFmtId="219" formatCode="##0.000;\-##0.000;0.000;"/>
    <numFmt numFmtId="220" formatCode="##0.0;\-##0.0;0.0;"/>
    <numFmt numFmtId="221" formatCode="##0;\-##0;0;"/>
    <numFmt numFmtId="222" formatCode="###\ ##0.0;\-###\ ##0.0;0.0;"/>
    <numFmt numFmtId="223" formatCode="[$USD]\ * _(#,##0.00_);[Red][$USD]\ * \(#,##0.00\);[$USD]\ * _(&quot;-&quot;?_);@_)"/>
    <numFmt numFmtId="224" formatCode="###\ ##0.0\ \e;\-###\ ##0.0\ \e;0.0\ \e;\ \e"/>
    <numFmt numFmtId="225" formatCode="##0.0\ \e;\-##0.0\ \e;0.0\ \e;\ \e"/>
    <numFmt numFmtId="226" formatCode="\ \.\.;\ \.\.;\ \.\.;\ \.\."/>
    <numFmt numFmtId="227" formatCode="_-&quot;£&quot;* #,##0.00_-;\-&quot;£&quot;* #,##0.00_-;_-&quot;£&quot;* &quot;-&quot;??_-;_-@_-"/>
    <numFmt numFmtId="228" formatCode="_-&quot;£&quot;* #,##0_-;\-&quot;£&quot;* #,##0_-;_-&quot;£&quot;* &quot;-&quot;_-;_-@_-"/>
    <numFmt numFmtId="229" formatCode="_(* #,##0.0_);_(* \(#,##0.0\);_(* &quot;-&quot;??_);_(@_)"/>
    <numFmt numFmtId="230" formatCode="_ * #,##0_ ;_ * \-#,##0_ ;_ * &quot;-&quot;_ ;_ @_ "/>
    <numFmt numFmtId="231" formatCode="#,##0.0;\-#,##0.0;&quot;-&quot;"/>
    <numFmt numFmtId="232" formatCode="#,##0_ ;[Red]\-#,##0\ "/>
    <numFmt numFmtId="233" formatCode="&quot;S/.&quot;#,##0.00;[Red]&quot;S/.&quot;\-#,##0.00"/>
    <numFmt numFmtId="234" formatCode="_ &quot;S/&quot;* #,##0_ ;_ &quot;S/&quot;* \-#,##0_ ;_ &quot;S/&quot;* &quot;-&quot;_ ;_ @_ "/>
    <numFmt numFmtId="235" formatCode="dd\ mmm\ yy"/>
    <numFmt numFmtId="236" formatCode="0%;[Red]\-0%"/>
    <numFmt numFmtId="237" formatCode="0.00%;[Red]\-0.00%"/>
    <numFmt numFmtId="238" formatCode="\ #"/>
    <numFmt numFmtId="239" formatCode="#,##0.00_);[Red]\-#,##0.00_);0.00_);@_)"/>
    <numFmt numFmtId="240" formatCode="#,##0_);[Red]\-#,##0_);0_);@_)"/>
    <numFmt numFmtId="241" formatCode="* _(#,##0.00_);[Red]* \(#,##0.00\);* _(&quot;-&quot;?_);@_)"/>
    <numFmt numFmtId="242" formatCode="\$\ * _(#,##0_);[Red]\$\ * \(#,##0\);\$\ * _(&quot;-&quot;?_);@_)"/>
    <numFmt numFmtId="243" formatCode="\$\ * _(#,##0.00_);[Red]\$\ * \(#,##0.00\);\$\ * _(&quot;-&quot;?_);@_)"/>
    <numFmt numFmtId="244" formatCode="\€\ * _(#,##0_);[Red]\€\ * \(#,##0\);\€\ * _(&quot;-&quot;?_);@_)"/>
    <numFmt numFmtId="245" formatCode="\€\ * _(#,##0.00_);[Red]\€\ * \(#,##0.00\);\€\ * _(&quot;-&quot;?_);@_)"/>
    <numFmt numFmtId="246" formatCode="\£\ * _(#,##0_);[Red]\£\ * \(#,##0\);\£\ * _(&quot;-&quot;?_);@_)"/>
    <numFmt numFmtId="247" formatCode="\£\ * _(#,##0.00_);[Red]\£\ * \(#,##0.00\);\£\ * _(&quot;-&quot;?_);@_)"/>
    <numFmt numFmtId="248" formatCode="mmm\ yy_)"/>
    <numFmt numFmtId="249" formatCode="yyyy_)"/>
    <numFmt numFmtId="250" formatCode="#,##0%;[Red]\-#,##0%;0%;@_)"/>
    <numFmt numFmtId="251" formatCode="0000"/>
    <numFmt numFmtId="252" formatCode="000000"/>
    <numFmt numFmtId="253" formatCode="_(* #,##0.0000_);_(* \(#,##0.0000\);_(* &quot;-&quot;??_);_(@_)"/>
    <numFmt numFmtId="254" formatCode="0.0%;\(0.0%\)"/>
    <numFmt numFmtId="255" formatCode="#,##0;;"/>
    <numFmt numFmtId="256" formatCode="&quot;$&quot;#,##0\ ;\(&quot;$&quot;#,##0\)"/>
    <numFmt numFmtId="257" formatCode="_(&quot;$&quot;* #,##0.0_);_(&quot;$&quot;* \(#,##0.0\);_(&quot;$&quot;* &quot;-&quot;??_);_(@_)"/>
    <numFmt numFmtId="258" formatCode="_-* #,##0\ _F_B_-;\-* #,##0\ _F_B_-;_-* &quot;-&quot;\ _F_B_-;_-@_-"/>
    <numFmt numFmtId="259" formatCode="_-* #,##0.00\ _F_B_-;\-* #,##0.00\ _F_B_-;_-* &quot;-&quot;??\ _F_B_-;_-@_-"/>
    <numFmt numFmtId="260" formatCode="#,###"/>
    <numFmt numFmtId="261" formatCode="_(&quot;R$ &quot;* #,##0_);_(&quot;R$ &quot;* \(#,##0\);_(&quot;R$ &quot;* &quot;-&quot;_);_(@_)"/>
    <numFmt numFmtId="262" formatCode="_(&quot;R$ &quot;* #,##0.00_);_(&quot;R$ &quot;* \(#,##0.00\);_(&quot;R$ &quot;* &quot;-&quot;??_);_(@_)"/>
    <numFmt numFmtId="263" formatCode="\$#,"/>
    <numFmt numFmtId="264" formatCode="&quot;$&quot;#,##0_);\(&quot;$&quot;#,##0\)"/>
    <numFmt numFmtId="265" formatCode="#.##000"/>
    <numFmt numFmtId="266" formatCode="#.##0,"/>
    <numFmt numFmtId="267" formatCode="mm/dd/yy"/>
    <numFmt numFmtId="268" formatCode="\(#,##0\);;"/>
    <numFmt numFmtId="269" formatCode="_-* #,##0\ _P_t_s_-;\-* #,##0\ _P_t_s_-;_-* &quot;-&quot;\ _P_t_s_-;_-@_-"/>
    <numFmt numFmtId="270" formatCode="_-* #,##0\ &quot;FB&quot;_-;\-* #,##0\ &quot;FB&quot;_-;_-* &quot;-&quot;\ &quot;FB&quot;_-;_-@_-"/>
    <numFmt numFmtId="271" formatCode="#,##0,;\-#,##0,"/>
    <numFmt numFmtId="272" formatCode="#,##0.0,,,_);\(#,##0.0,,,\)"/>
    <numFmt numFmtId="273" formatCode="_(* #,##0.0_);_(* \(#,##0.0\);_(* &quot;-&quot;?_);_(@_)"/>
    <numFmt numFmtId="274" formatCode="_(&quot;$&quot;* #,##0,_);_(&quot;$&quot;* \(#,##0,\)"/>
    <numFmt numFmtId="275" formatCode="0.0%\ "/>
    <numFmt numFmtId="276" formatCode="0.0_);\(0.0\)"/>
    <numFmt numFmtId="277" formatCode="#,##0.00\ "/>
    <numFmt numFmtId="278" formatCode="0_);\(0\)"/>
    <numFmt numFmtId="279" formatCode="mmmm\ d\,\ yyyy"/>
    <numFmt numFmtId="280" formatCode="0%\ \ \ \ \ "/>
    <numFmt numFmtId="281" formatCode="0.00_);\(0.00\)"/>
    <numFmt numFmtId="282" formatCode=";;;"/>
    <numFmt numFmtId="283" formatCode="#,##0.0,,_);\(#,##0.0,,\)"/>
    <numFmt numFmtId="284" formatCode="#,##0.0\ \P;[Red]\-#,##0.0\ \P"/>
    <numFmt numFmtId="285" formatCode="#,##0.0,_);\(#,##0.0,\)"/>
    <numFmt numFmtId="286" formatCode="_(* #,##0,_);_(* \(#,##0,\)"/>
    <numFmt numFmtId="287" formatCode="_-* #,##0.00\ _P_t_s_-;\-* #,##0.00\ _P_t_s_-;_-* &quot;-&quot;??\ _P_t_s_-;_-@_-"/>
  </numFmts>
  <fonts count="279">
    <font>
      <sz val="11"/>
      <color theme="1"/>
      <name val="Calibri"/>
      <family val="2"/>
      <scheme val="minor"/>
    </font>
    <font>
      <sz val="11"/>
      <color indexed="8"/>
      <name val="Calibri"/>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2"/>
      <color indexed="8"/>
      <name val="Calibri"/>
      <family val="2"/>
    </font>
    <font>
      <sz val="10"/>
      <name val="Arial"/>
      <family val="2"/>
    </font>
    <font>
      <sz val="10"/>
      <name val="Arial"/>
    </font>
    <font>
      <sz val="10"/>
      <name val="Arial"/>
      <charset val="1"/>
    </font>
    <font>
      <b/>
      <sz val="20"/>
      <color indexed="8"/>
      <name val="Calibri"/>
      <family val="2"/>
    </font>
    <font>
      <b/>
      <sz val="14"/>
      <color indexed="8"/>
      <name val="Calibri"/>
      <family val="2"/>
    </font>
    <font>
      <b/>
      <sz val="8"/>
      <name val="Arial"/>
      <family val="2"/>
    </font>
    <font>
      <b/>
      <sz val="10"/>
      <color indexed="17"/>
      <name val="Arial"/>
      <family val="2"/>
    </font>
    <font>
      <sz val="10"/>
      <color indexed="17"/>
      <name val="Arial"/>
      <family val="2"/>
    </font>
    <font>
      <b/>
      <sz val="10"/>
      <color indexed="12"/>
      <name val="Arial"/>
      <family val="2"/>
    </font>
    <font>
      <u/>
      <sz val="10"/>
      <color indexed="12"/>
      <name val="Arial"/>
      <family val="2"/>
    </font>
    <font>
      <b/>
      <sz val="10"/>
      <name val="Arial"/>
      <family val="2"/>
    </font>
    <font>
      <i/>
      <sz val="10"/>
      <name val="Arial"/>
      <family val="2"/>
    </font>
    <font>
      <u/>
      <sz val="10"/>
      <color indexed="36"/>
      <name val="Arial"/>
      <family val="2"/>
    </font>
    <font>
      <b/>
      <sz val="10"/>
      <color indexed="23"/>
      <name val="Arial"/>
      <family val="2"/>
    </font>
    <font>
      <sz val="10"/>
      <name val="MS Sans Serif"/>
      <family val="2"/>
    </font>
    <font>
      <b/>
      <i/>
      <sz val="10"/>
      <name val="Arial"/>
      <family val="2"/>
    </font>
    <font>
      <b/>
      <sz val="10"/>
      <color indexed="8"/>
      <name val="Arial"/>
      <family val="2"/>
    </font>
    <font>
      <vertAlign val="superscript"/>
      <sz val="10"/>
      <name val="MS Sans Serif"/>
      <family val="2"/>
    </font>
    <font>
      <sz val="9"/>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Times New Roman"/>
      <family val="1"/>
    </font>
    <font>
      <sz val="8"/>
      <name val="Tms Rmn"/>
    </font>
    <font>
      <b/>
      <sz val="11"/>
      <name val="Book Antiqua"/>
      <family val="1"/>
    </font>
    <font>
      <sz val="9"/>
      <name val="N Helvetica Narrow"/>
    </font>
    <font>
      <sz val="9"/>
      <name val="Courier"/>
      <family val="3"/>
    </font>
    <font>
      <i/>
      <sz val="8"/>
      <name val="Geneva"/>
      <family val="2"/>
    </font>
    <font>
      <sz val="10"/>
      <name val="LucidaSansEF"/>
    </font>
    <font>
      <sz val="10"/>
      <name val="Geneva"/>
      <family val="2"/>
    </font>
    <font>
      <sz val="10"/>
      <color indexed="9"/>
      <name val="Arial"/>
      <family val="2"/>
    </font>
    <font>
      <sz val="10"/>
      <name val="Verdana"/>
      <family val="2"/>
    </font>
    <font>
      <sz val="11"/>
      <color indexed="8"/>
      <name val="Calibri"/>
      <family val="2"/>
    </font>
    <font>
      <sz val="11"/>
      <color indexed="9"/>
      <name val="Calibri"/>
      <family val="2"/>
    </font>
    <font>
      <sz val="8"/>
      <name val="Times New Roman"/>
      <family val="1"/>
    </font>
    <font>
      <sz val="11"/>
      <color indexed="20"/>
      <name val="Calibri"/>
      <family val="2"/>
    </font>
    <font>
      <sz val="10"/>
      <color indexed="8"/>
      <name val="Book Antiqua"/>
      <family val="1"/>
    </font>
    <font>
      <strike/>
      <sz val="8"/>
      <name val="Arial"/>
      <family val="2"/>
    </font>
    <font>
      <sz val="8"/>
      <color indexed="8"/>
      <name val="Arial"/>
      <family val="2"/>
    </font>
    <font>
      <sz val="10"/>
      <color indexed="12"/>
      <name val="Book Antiqua"/>
      <family val="1"/>
    </font>
    <font>
      <b/>
      <sz val="10"/>
      <name val="Verdana"/>
      <family val="2"/>
    </font>
    <font>
      <sz val="12"/>
      <name val="Tms Rmn"/>
    </font>
    <font>
      <b/>
      <sz val="12"/>
      <name val="Times New Roman"/>
      <family val="1"/>
    </font>
    <font>
      <b/>
      <sz val="8"/>
      <color indexed="8"/>
      <name val="Arial"/>
      <family val="2"/>
    </font>
    <font>
      <b/>
      <sz val="10"/>
      <color indexed="8"/>
      <name val="Times New Roman"/>
      <family val="1"/>
    </font>
    <font>
      <b/>
      <sz val="11"/>
      <color indexed="52"/>
      <name val="Calibri"/>
      <family val="2"/>
    </font>
    <font>
      <b/>
      <sz val="11"/>
      <color indexed="9"/>
      <name val="Calibri"/>
      <family val="2"/>
    </font>
    <font>
      <sz val="11"/>
      <name val="Tms Rmn"/>
    </font>
    <font>
      <sz val="11"/>
      <name val="Book Antiqua"/>
      <family val="1"/>
    </font>
    <font>
      <sz val="10"/>
      <name val="MS Serif"/>
      <family val="1"/>
    </font>
    <font>
      <sz val="10"/>
      <name val="Courier"/>
      <family val="3"/>
    </font>
    <font>
      <sz val="12"/>
      <color indexed="8"/>
      <name val="Book Antiqua"/>
      <family val="1"/>
    </font>
    <font>
      <sz val="10"/>
      <color indexed="8"/>
      <name val="Arial"/>
      <family val="2"/>
    </font>
    <font>
      <sz val="8"/>
      <name val="Arial"/>
      <family val="2"/>
    </font>
    <font>
      <sz val="10"/>
      <color indexed="16"/>
      <name val="MS Serif"/>
      <family val="1"/>
    </font>
    <font>
      <i/>
      <sz val="11"/>
      <color indexed="23"/>
      <name val="Calibri"/>
      <family val="2"/>
    </font>
    <font>
      <sz val="11"/>
      <color indexed="17"/>
      <name val="Calibri"/>
      <family val="2"/>
    </font>
    <font>
      <b/>
      <sz val="12"/>
      <name val="Arial"/>
      <family val="2"/>
    </font>
    <font>
      <b/>
      <i/>
      <sz val="12"/>
      <name val="Arial Narrow"/>
      <family val="2"/>
    </font>
    <font>
      <b/>
      <sz val="15"/>
      <color indexed="56"/>
      <name val="Calibri"/>
      <family val="2"/>
    </font>
    <font>
      <b/>
      <sz val="13"/>
      <color indexed="56"/>
      <name val="Calibri"/>
      <family val="2"/>
    </font>
    <font>
      <b/>
      <sz val="11"/>
      <color indexed="56"/>
      <name val="Calibri"/>
      <family val="2"/>
    </font>
    <font>
      <b/>
      <sz val="18"/>
      <name val="Helv"/>
    </font>
    <font>
      <b/>
      <sz val="12"/>
      <name val="Helv"/>
    </font>
    <font>
      <b/>
      <sz val="12"/>
      <name val="Geneva"/>
      <family val="2"/>
    </font>
    <font>
      <u/>
      <sz val="12"/>
      <name val="Geneva"/>
      <family val="2"/>
    </font>
    <font>
      <b/>
      <sz val="10"/>
      <name val="Helv"/>
    </font>
    <font>
      <sz val="8"/>
      <color indexed="12"/>
      <name val="Helvetica"/>
      <family val="2"/>
    </font>
    <font>
      <sz val="8"/>
      <name val="Geneva"/>
      <family val="2"/>
    </font>
    <font>
      <sz val="8"/>
      <color indexed="8"/>
      <name val="Helvetica"/>
      <family val="2"/>
    </font>
    <font>
      <sz val="11"/>
      <color indexed="62"/>
      <name val="Calibri"/>
      <family val="2"/>
    </font>
    <font>
      <sz val="12"/>
      <name val="Helv"/>
    </font>
    <font>
      <sz val="10"/>
      <color indexed="12"/>
      <name val="Times New Roman"/>
      <family val="1"/>
    </font>
    <font>
      <sz val="11"/>
      <color indexed="52"/>
      <name val="Calibri"/>
      <family val="2"/>
    </font>
    <font>
      <sz val="12"/>
      <color indexed="9"/>
      <name val="Helv"/>
    </font>
    <font>
      <sz val="8"/>
      <name val="Courier"/>
      <family val="3"/>
    </font>
    <font>
      <b/>
      <i/>
      <sz val="11"/>
      <name val="Arial"/>
      <family val="2"/>
    </font>
    <font>
      <sz val="11"/>
      <color indexed="60"/>
      <name val="Calibri"/>
      <family val="2"/>
    </font>
    <font>
      <sz val="12"/>
      <color indexed="8"/>
      <name val="Times New Roman"/>
      <family val="1"/>
    </font>
    <font>
      <sz val="10"/>
      <name val="Times New Roman"/>
      <family val="1"/>
    </font>
    <font>
      <sz val="8"/>
      <name val="Helvetica"/>
      <family val="2"/>
    </font>
    <font>
      <b/>
      <sz val="11"/>
      <color indexed="63"/>
      <name val="Calibri"/>
      <family val="2"/>
    </font>
    <font>
      <i/>
      <sz val="9"/>
      <name val="Book Antiqua"/>
      <family val="1"/>
    </font>
    <font>
      <sz val="12"/>
      <name val="Book Antiqua"/>
      <family val="1"/>
    </font>
    <font>
      <sz val="10"/>
      <name val="Tms Rmn"/>
    </font>
    <font>
      <b/>
      <sz val="10"/>
      <name val="MS Sans Serif"/>
      <family val="2"/>
    </font>
    <font>
      <sz val="10"/>
      <color indexed="8"/>
      <name val="Times New Roman"/>
      <family val="1"/>
    </font>
    <font>
      <sz val="10"/>
      <color indexed="39"/>
      <name val="Arial"/>
      <family val="2"/>
    </font>
    <font>
      <b/>
      <sz val="12"/>
      <color indexed="8"/>
      <name val="Arial"/>
      <family val="2"/>
    </font>
    <font>
      <b/>
      <sz val="16"/>
      <color indexed="23"/>
      <name val="Arial"/>
      <family val="2"/>
    </font>
    <font>
      <sz val="10"/>
      <color indexed="10"/>
      <name val="Arial"/>
      <family val="2"/>
    </font>
    <font>
      <b/>
      <sz val="8"/>
      <color indexed="8"/>
      <name val="Helv"/>
    </font>
    <font>
      <b/>
      <sz val="8"/>
      <name val="Tms Rmn"/>
    </font>
    <font>
      <b/>
      <sz val="8"/>
      <name val="ZapfDingbats"/>
      <family val="5"/>
      <charset val="2"/>
    </font>
    <font>
      <sz val="8"/>
      <name val="Modern"/>
      <family val="3"/>
      <charset val="255"/>
    </font>
    <font>
      <sz val="12"/>
      <name val="Helvetica"/>
      <family val="2"/>
    </font>
    <font>
      <b/>
      <sz val="11"/>
      <color indexed="8"/>
      <name val="Calibri"/>
      <family val="2"/>
    </font>
    <font>
      <sz val="11"/>
      <color indexed="10"/>
      <name val="Calibri"/>
      <family val="2"/>
    </font>
    <font>
      <sz val="8"/>
      <color indexed="9"/>
      <name val="Arial"/>
      <family val="2"/>
    </font>
    <font>
      <b/>
      <sz val="10"/>
      <color indexed="12"/>
      <name val="Book Antiqua"/>
      <family val="1"/>
    </font>
    <font>
      <b/>
      <sz val="11"/>
      <name val="Arial"/>
      <family val="2"/>
    </font>
    <font>
      <sz val="10"/>
      <color indexed="8"/>
      <name val="Calibri"/>
      <family val="2"/>
    </font>
    <font>
      <sz val="10"/>
      <color indexed="8"/>
      <name val="Calibri"/>
      <family val="2"/>
    </font>
    <font>
      <i/>
      <sz val="11"/>
      <color indexed="8"/>
      <name val="Calibri"/>
      <family val="2"/>
    </font>
    <font>
      <sz val="10"/>
      <name val="Arial Cyr"/>
      <charset val="204"/>
    </font>
    <font>
      <b/>
      <sz val="10"/>
      <color indexed="9"/>
      <name val="Arial"/>
      <family val="2"/>
    </font>
    <font>
      <b/>
      <sz val="10"/>
      <color indexed="20"/>
      <name val="Arial"/>
      <family val="2"/>
    </font>
    <font>
      <sz val="10"/>
      <color indexed="20"/>
      <name val="Arial"/>
      <family val="2"/>
    </font>
    <font>
      <b/>
      <sz val="10"/>
      <color indexed="10"/>
      <name val="Arial"/>
      <family val="2"/>
    </font>
    <font>
      <u val="doubleAccounting"/>
      <sz val="10"/>
      <name val="Arial"/>
      <family val="2"/>
    </font>
    <font>
      <sz val="9"/>
      <name val="Times"/>
      <family val="1"/>
    </font>
    <font>
      <sz val="1"/>
      <color indexed="8"/>
      <name val="Courier"/>
      <family val="3"/>
    </font>
    <font>
      <b/>
      <sz val="15"/>
      <color indexed="56"/>
      <name val="Arial"/>
      <family val="2"/>
    </font>
    <font>
      <b/>
      <sz val="13"/>
      <color indexed="56"/>
      <name val="Arial"/>
      <family val="2"/>
    </font>
    <font>
      <u/>
      <sz val="10"/>
      <color indexed="12"/>
      <name val="Calibri"/>
      <family val="2"/>
    </font>
    <font>
      <u/>
      <sz val="10"/>
      <color indexed="12"/>
      <name val="Arial Mäori"/>
      <family val="2"/>
    </font>
    <font>
      <u/>
      <sz val="11"/>
      <color indexed="12"/>
      <name val="Calibri"/>
      <family val="2"/>
    </font>
    <font>
      <sz val="9"/>
      <name val="Arial"/>
      <family val="2"/>
    </font>
    <font>
      <sz val="11"/>
      <color indexed="52"/>
      <name val="Calibri"/>
      <family val="2"/>
    </font>
    <font>
      <i/>
      <sz val="9"/>
      <color indexed="16"/>
      <name val="Arial"/>
      <family val="2"/>
    </font>
    <font>
      <sz val="10"/>
      <color indexed="8"/>
      <name val="Arial Mäori"/>
      <family val="2"/>
    </font>
    <font>
      <sz val="10"/>
      <color indexed="8"/>
      <name val="Calibri"/>
      <family val="2"/>
    </font>
    <font>
      <sz val="12"/>
      <name val="Courier New"/>
      <family val="3"/>
    </font>
    <font>
      <b/>
      <sz val="18"/>
      <color indexed="56"/>
      <name val="Cambria"/>
      <family val="2"/>
    </font>
    <font>
      <sz val="10"/>
      <name val="Geneva"/>
    </font>
    <font>
      <u/>
      <sz val="12"/>
      <color indexed="12"/>
      <name val="Courier New"/>
      <family val="3"/>
    </font>
    <font>
      <sz val="7"/>
      <name val="Arial"/>
      <family val="2"/>
    </font>
    <font>
      <sz val="10"/>
      <color indexed="8"/>
      <name val="MS Sans Serif"/>
      <family val="2"/>
    </font>
    <font>
      <i/>
      <sz val="12"/>
      <color indexed="8"/>
      <name val="Calibri"/>
      <family val="2"/>
    </font>
    <font>
      <sz val="10"/>
      <color indexed="12"/>
      <name val="Arial"/>
      <family val="2"/>
    </font>
    <font>
      <b/>
      <sz val="16"/>
      <color indexed="9"/>
      <name val="Arial"/>
      <family val="2"/>
    </font>
    <font>
      <b/>
      <sz val="12"/>
      <color indexed="9"/>
      <name val="Arial"/>
      <family val="2"/>
    </font>
    <font>
      <sz val="10"/>
      <name val="Helv"/>
      <charset val="204"/>
    </font>
    <font>
      <b/>
      <sz val="15"/>
      <color indexed="26"/>
      <name val="Calibri"/>
      <family val="2"/>
    </font>
    <font>
      <b/>
      <sz val="13"/>
      <color indexed="26"/>
      <name val="Calibri"/>
      <family val="2"/>
    </font>
    <font>
      <b/>
      <sz val="11"/>
      <color indexed="26"/>
      <name val="Calibri"/>
      <family val="2"/>
    </font>
    <font>
      <b/>
      <sz val="18"/>
      <color indexed="26"/>
      <name val="Cambria"/>
      <family val="2"/>
    </font>
    <font>
      <b/>
      <i/>
      <sz val="10"/>
      <color indexed="8"/>
      <name val="Arial"/>
      <family val="2"/>
    </font>
    <font>
      <sz val="9"/>
      <color indexed="10"/>
      <name val="Geneva"/>
    </font>
    <font>
      <sz val="10"/>
      <name val="TheSansCorrespondence"/>
    </font>
    <font>
      <sz val="10"/>
      <name val="BERNHARD"/>
    </font>
    <font>
      <sz val="10"/>
      <name val="Helv"/>
    </font>
    <font>
      <sz val="8"/>
      <name val="Helv"/>
    </font>
    <font>
      <sz val="10"/>
      <name val="TheSansCorrespondence"/>
      <family val="2"/>
    </font>
    <font>
      <b/>
      <sz val="1"/>
      <color indexed="8"/>
      <name val="Courier"/>
      <family val="3"/>
    </font>
    <font>
      <sz val="8"/>
      <name val="Comic Sans MS"/>
      <family val="4"/>
    </font>
    <font>
      <u/>
      <sz val="10"/>
      <color indexed="12"/>
      <name val="TheSansCorrespondence"/>
      <family val="2"/>
    </font>
    <font>
      <sz val="7"/>
      <name val="Small Fonts"/>
      <family val="2"/>
    </font>
    <font>
      <b/>
      <u/>
      <sz val="10"/>
      <name val="Arial"/>
      <family val="2"/>
    </font>
    <font>
      <sz val="10"/>
      <color indexed="10"/>
      <name val="Times New Roman"/>
      <family val="1"/>
    </font>
    <font>
      <i/>
      <sz val="9"/>
      <color indexed="55"/>
      <name val="Arial"/>
      <family val="2"/>
    </font>
    <font>
      <b/>
      <sz val="10"/>
      <name val="Times New Roman"/>
      <family val="1"/>
    </font>
    <font>
      <b/>
      <sz val="9"/>
      <name val="Arial"/>
      <family val="2"/>
    </font>
    <font>
      <sz val="8"/>
      <color indexed="12"/>
      <name val="Tahoma"/>
      <family val="2"/>
    </font>
    <font>
      <b/>
      <sz val="14"/>
      <color indexed="9"/>
      <name val="Arial"/>
      <family val="2"/>
    </font>
    <font>
      <b/>
      <sz val="22"/>
      <name val="Arial"/>
      <family val="2"/>
    </font>
    <font>
      <b/>
      <sz val="18"/>
      <name val="Arial"/>
      <family val="2"/>
    </font>
    <font>
      <b/>
      <sz val="14"/>
      <name val="Arial"/>
      <family val="2"/>
    </font>
    <font>
      <sz val="18"/>
      <name val="MS Sans Serif"/>
      <family val="2"/>
    </font>
    <font>
      <sz val="10"/>
      <color indexed="18"/>
      <name val="Arial"/>
      <family val="2"/>
    </font>
    <font>
      <b/>
      <sz val="18"/>
      <name val="Times New Roman"/>
      <family val="1"/>
    </font>
    <font>
      <i/>
      <sz val="10"/>
      <color indexed="16"/>
      <name val="Times New Roman"/>
      <family val="1"/>
    </font>
    <font>
      <sz val="8"/>
      <color indexed="10"/>
      <name val="Times New Roman"/>
      <family val="1"/>
    </font>
    <font>
      <sz val="10"/>
      <color indexed="14"/>
      <name val="MS Sans Serif"/>
      <family val="2"/>
    </font>
    <font>
      <sz val="10"/>
      <color indexed="10"/>
      <name val="MS Sans Serif"/>
      <family val="2"/>
    </font>
    <font>
      <b/>
      <sz val="14"/>
      <name val="Times New Roman"/>
      <family val="1"/>
    </font>
    <font>
      <b/>
      <i/>
      <u/>
      <sz val="10"/>
      <name val="Arial"/>
      <family val="2"/>
    </font>
    <font>
      <b/>
      <sz val="9"/>
      <color indexed="18"/>
      <name val="Arial"/>
      <family val="2"/>
    </font>
    <font>
      <sz val="10"/>
      <color indexed="11"/>
      <name val="Arial"/>
      <family val="2"/>
    </font>
    <font>
      <i/>
      <sz val="10"/>
      <color indexed="12"/>
      <name val="Arial"/>
      <family val="2"/>
    </font>
    <font>
      <i/>
      <sz val="10"/>
      <color indexed="10"/>
      <name val="Arial"/>
      <family val="2"/>
    </font>
    <font>
      <b/>
      <i/>
      <sz val="9"/>
      <color indexed="33"/>
      <name val="Arial"/>
      <family val="2"/>
    </font>
    <font>
      <b/>
      <i/>
      <sz val="10"/>
      <color indexed="62"/>
      <name val="Arial"/>
      <family val="2"/>
    </font>
    <font>
      <i/>
      <sz val="9"/>
      <color indexed="10"/>
      <name val="Arial"/>
      <family val="2"/>
    </font>
    <font>
      <b/>
      <sz val="10"/>
      <color indexed="18"/>
      <name val="Helv"/>
    </font>
    <font>
      <sz val="10"/>
      <name val="Helv"/>
      <family val="2"/>
    </font>
    <font>
      <sz val="10"/>
      <name val="Arial CE"/>
      <charset val="238"/>
    </font>
    <font>
      <sz val="8"/>
      <name val="Antique Olive"/>
      <family val="2"/>
    </font>
    <font>
      <sz val="8"/>
      <name val="Geneva"/>
    </font>
    <font>
      <b/>
      <sz val="10"/>
      <name val="Arial MT"/>
    </font>
    <font>
      <b/>
      <sz val="12"/>
      <color indexed="12"/>
      <name val="Times New Roman"/>
      <family val="1"/>
      <charset val="177"/>
    </font>
    <font>
      <sz val="12"/>
      <color indexed="24"/>
      <name val="Arial"/>
      <family val="2"/>
    </font>
    <font>
      <b/>
      <sz val="10"/>
      <color indexed="14"/>
      <name val="Arial"/>
      <family val="2"/>
    </font>
    <font>
      <sz val="10"/>
      <color indexed="11"/>
      <name val="Helv"/>
    </font>
    <font>
      <b/>
      <sz val="11"/>
      <name val="Helv"/>
    </font>
    <font>
      <i/>
      <sz val="9"/>
      <color indexed="12"/>
      <name val="Helv"/>
    </font>
    <font>
      <sz val="11"/>
      <name val="‚l‚r –¾’©"/>
      <charset val="128"/>
    </font>
    <font>
      <b/>
      <sz val="12"/>
      <color indexed="10"/>
      <name val="Times New Roman"/>
      <family val="1"/>
      <charset val="177"/>
    </font>
    <font>
      <sz val="7"/>
      <name val="Geneva"/>
    </font>
    <font>
      <b/>
      <sz val="10"/>
      <color indexed="10"/>
      <name val="Helv"/>
    </font>
    <font>
      <b/>
      <sz val="8"/>
      <name val="Times New Roman"/>
      <family val="1"/>
    </font>
    <font>
      <sz val="10"/>
      <name val="Comic Sans MS"/>
      <family val="4"/>
    </font>
    <font>
      <sz val="8"/>
      <color indexed="12"/>
      <name val="Arial"/>
      <family val="2"/>
    </font>
    <font>
      <sz val="9"/>
      <name val="Arial"/>
      <family val="2"/>
      <charset val="177"/>
    </font>
    <font>
      <i/>
      <sz val="6"/>
      <name val="Times New Roman"/>
      <family val="1"/>
    </font>
    <font>
      <sz val="12"/>
      <name val="Arial"/>
      <family val="2"/>
      <charset val="177"/>
    </font>
    <font>
      <sz val="10"/>
      <name val="Arial"/>
      <family val="2"/>
      <charset val="177"/>
    </font>
    <font>
      <b/>
      <sz val="16"/>
      <color indexed="62"/>
      <name val="Arial"/>
      <family val="2"/>
    </font>
    <font>
      <b/>
      <sz val="18"/>
      <color indexed="60"/>
      <name val="Tw Cen MT"/>
      <family val="2"/>
    </font>
    <font>
      <sz val="10"/>
      <color indexed="8"/>
      <name val="Verdana"/>
      <family val="2"/>
    </font>
    <font>
      <i/>
      <sz val="10"/>
      <color indexed="8"/>
      <name val="Verdana"/>
      <family val="2"/>
    </font>
    <font>
      <b/>
      <sz val="10"/>
      <color indexed="8"/>
      <name val="Verdana"/>
      <family val="2"/>
    </font>
    <font>
      <b/>
      <sz val="10"/>
      <color indexed="8"/>
      <name val="Verdana"/>
      <family val="2"/>
    </font>
    <font>
      <b/>
      <sz val="11"/>
      <color indexed="8"/>
      <name val="Verdana"/>
      <family val="2"/>
    </font>
    <font>
      <sz val="11"/>
      <color indexed="8"/>
      <name val="Verdana"/>
      <family val="2"/>
    </font>
    <font>
      <b/>
      <sz val="13"/>
      <color indexed="9"/>
      <name val="Verdana"/>
      <family val="2"/>
    </font>
    <font>
      <sz val="12"/>
      <color indexed="8"/>
      <name val="Verdana"/>
      <family val="2"/>
    </font>
    <font>
      <u/>
      <sz val="8"/>
      <color indexed="12"/>
      <name val="Tahoma"/>
      <family val="2"/>
    </font>
    <font>
      <sz val="11"/>
      <color indexed="8"/>
      <name val="Calibri"/>
      <family val="2"/>
    </font>
    <font>
      <sz val="10"/>
      <color indexed="8"/>
      <name val="Calibri"/>
      <family val="2"/>
    </font>
    <font>
      <sz val="11"/>
      <color indexed="52"/>
      <name val="Calibri"/>
      <family val="2"/>
    </font>
    <font>
      <b/>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indexed="52"/>
      <name val="Calibri"/>
      <family val="2"/>
      <scheme val="minor"/>
    </font>
    <font>
      <b/>
      <sz val="11"/>
      <color theme="0"/>
      <name val="Calibri"/>
      <family val="2"/>
      <scheme val="minor"/>
    </font>
    <font>
      <b/>
      <sz val="10"/>
      <color theme="1"/>
      <name val="Verdana"/>
      <family val="2"/>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font>
    <font>
      <u/>
      <sz val="10"/>
      <color theme="10"/>
      <name val="Calibri"/>
      <family val="2"/>
    </font>
    <font>
      <u/>
      <sz val="10"/>
      <color theme="10"/>
      <name val="Arial Mäori"/>
      <family val="2"/>
    </font>
    <font>
      <u/>
      <sz val="7"/>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sz val="10"/>
      <color theme="1"/>
      <name val="Arial Mäori"/>
      <family val="2"/>
    </font>
    <font>
      <sz val="10"/>
      <color theme="1"/>
      <name val="Calibri"/>
      <family val="2"/>
    </font>
    <font>
      <sz val="11"/>
      <color theme="1"/>
      <name val="Calibri"/>
      <scheme val="minor"/>
    </font>
    <font>
      <sz val="8"/>
      <color theme="1"/>
      <name val="Calibri"/>
      <family val="2"/>
      <scheme val="minor"/>
    </font>
    <font>
      <sz val="10"/>
      <color theme="1"/>
      <name val="Helvetica"/>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Calibri"/>
      <family val="2"/>
      <scheme val="minor"/>
    </font>
    <font>
      <sz val="11"/>
      <color indexed="52"/>
      <name val="Calibri"/>
      <family val="2"/>
      <scheme val="minor"/>
    </font>
    <font>
      <b/>
      <sz val="20"/>
      <color theme="1"/>
      <name val="Calibri"/>
      <family val="2"/>
      <scheme val="minor"/>
    </font>
    <font>
      <b/>
      <sz val="14"/>
      <color theme="1"/>
      <name val="Calibri"/>
      <family val="2"/>
      <scheme val="minor"/>
    </font>
    <font>
      <i/>
      <sz val="11"/>
      <color theme="1"/>
      <name val="Calibri"/>
      <family val="2"/>
      <scheme val="minor"/>
    </font>
    <font>
      <b/>
      <sz val="10"/>
      <name val="Calibri"/>
      <family val="2"/>
      <scheme val="minor"/>
    </font>
    <font>
      <b/>
      <sz val="10"/>
      <color theme="1"/>
      <name val="Calibri"/>
      <family val="2"/>
      <scheme val="minor"/>
    </font>
    <font>
      <i/>
      <sz val="11"/>
      <name val="Calibri"/>
      <family val="2"/>
    </font>
    <font>
      <sz val="11"/>
      <name val="Calibri"/>
      <family val="2"/>
    </font>
    <font>
      <sz val="11"/>
      <name val="Calibri"/>
      <family val="2"/>
      <scheme val="minor"/>
    </font>
    <font>
      <u/>
      <sz val="11"/>
      <color theme="0" tint="-0.499984740745262"/>
      <name val="Calibri"/>
      <family val="2"/>
    </font>
    <font>
      <b/>
      <u/>
      <sz val="10"/>
      <color theme="0" tint="-0.499984740745262"/>
      <name val="Calibri"/>
      <family val="2"/>
    </font>
    <font>
      <b/>
      <sz val="11"/>
      <name val="Calibri"/>
      <family val="2"/>
      <scheme val="minor"/>
    </font>
    <font>
      <sz val="12"/>
      <color theme="1"/>
      <name val="Calibri"/>
      <family val="2"/>
      <scheme val="minor"/>
    </font>
    <font>
      <b/>
      <sz val="12"/>
      <color indexed="8"/>
      <name val="Calibri"/>
      <family val="2"/>
      <scheme val="minor"/>
    </font>
    <font>
      <sz val="12"/>
      <color indexed="8"/>
      <name val="Calibri"/>
      <family val="2"/>
      <scheme val="minor"/>
    </font>
  </fonts>
  <fills count="112">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62"/>
        <bgColor indexed="64"/>
      </patternFill>
    </fill>
    <fill>
      <patternFill patternType="solid">
        <fgColor indexed="46"/>
        <bgColor indexed="64"/>
      </patternFill>
    </fill>
    <fill>
      <patternFill patternType="solid">
        <fgColor indexed="31"/>
      </patternFill>
    </fill>
    <fill>
      <patternFill patternType="solid">
        <fgColor indexed="25"/>
      </patternFill>
    </fill>
    <fill>
      <patternFill patternType="solid">
        <fgColor indexed="22"/>
      </patternFill>
    </fill>
    <fill>
      <patternFill patternType="solid">
        <fgColor indexed="45"/>
      </patternFill>
    </fill>
    <fill>
      <patternFill patternType="solid">
        <fgColor indexed="47"/>
      </patternFill>
    </fill>
    <fill>
      <patternFill patternType="solid">
        <fgColor indexed="42"/>
      </patternFill>
    </fill>
    <fill>
      <patternFill patternType="solid">
        <fgColor indexed="43"/>
      </patternFill>
    </fill>
    <fill>
      <patternFill patternType="solid">
        <fgColor indexed="46"/>
      </patternFill>
    </fill>
    <fill>
      <patternFill patternType="solid">
        <fgColor indexed="9"/>
      </patternFill>
    </fill>
    <fill>
      <patternFill patternType="solid">
        <fgColor indexed="27"/>
      </patternFill>
    </fill>
    <fill>
      <patternFill patternType="solid">
        <fgColor indexed="41"/>
        <bgColor indexed="64"/>
      </patternFill>
    </fill>
    <fill>
      <patternFill patternType="solid">
        <fgColor indexed="23"/>
        <bgColor indexed="64"/>
      </patternFill>
    </fill>
    <fill>
      <patternFill patternType="solid">
        <fgColor indexed="44"/>
      </patternFill>
    </fill>
    <fill>
      <patternFill patternType="solid">
        <fgColor indexed="29"/>
      </patternFill>
    </fill>
    <fill>
      <patternFill patternType="solid">
        <fgColor indexed="24"/>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47"/>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38"/>
      </patternFill>
    </fill>
    <fill>
      <patternFill patternType="solid">
        <fgColor indexed="9"/>
        <bgColor indexed="64"/>
      </patternFill>
    </fill>
    <fill>
      <patternFill patternType="solid">
        <fgColor indexed="45"/>
        <bgColor indexed="64"/>
      </patternFill>
    </fill>
    <fill>
      <patternFill patternType="solid">
        <fgColor indexed="55"/>
      </patternFill>
    </fill>
    <fill>
      <patternFill patternType="solid">
        <fgColor indexed="31"/>
        <bgColor indexed="64"/>
      </patternFill>
    </fill>
    <fill>
      <patternFill patternType="solid">
        <fgColor indexed="27"/>
        <bgColor indexed="64"/>
      </patternFill>
    </fill>
    <fill>
      <patternFill patternType="solid">
        <fgColor indexed="24"/>
        <bgColor indexed="64"/>
      </patternFill>
    </fill>
    <fill>
      <patternFill patternType="solid">
        <fgColor indexed="9"/>
        <bgColor indexed="8"/>
      </patternFill>
    </fill>
    <fill>
      <patternFill patternType="gray0625">
        <fgColor indexed="15"/>
      </patternFill>
    </fill>
    <fill>
      <patternFill patternType="solid">
        <fgColor indexed="15"/>
        <bgColor indexed="64"/>
      </patternFill>
    </fill>
    <fill>
      <patternFill patternType="darkGrid"/>
    </fill>
    <fill>
      <patternFill patternType="lightUp"/>
    </fill>
    <fill>
      <patternFill patternType="solid">
        <fgColor indexed="26"/>
        <bgColor indexed="64"/>
      </patternFill>
    </fill>
    <fill>
      <patternFill patternType="solid">
        <fgColor indexed="15"/>
      </patternFill>
    </fill>
    <fill>
      <patternFill patternType="solid">
        <fgColor indexed="13"/>
        <bgColor indexed="15"/>
      </patternFill>
    </fill>
    <fill>
      <patternFill patternType="solid">
        <fgColor indexed="11"/>
        <bgColor indexed="64"/>
      </patternFill>
    </fill>
    <fill>
      <patternFill patternType="solid">
        <fgColor indexed="13"/>
        <bgColor indexed="64"/>
      </patternFill>
    </fill>
    <fill>
      <patternFill patternType="solid">
        <fgColor indexed="12"/>
      </patternFill>
    </fill>
    <fill>
      <patternFill patternType="solid">
        <fgColor indexed="42"/>
        <bgColor indexed="22"/>
      </patternFill>
    </fill>
    <fill>
      <patternFill patternType="solid">
        <fgColor indexed="27"/>
        <bgColor indexed="26"/>
      </patternFill>
    </fill>
    <fill>
      <patternFill patternType="gray0625">
        <fgColor indexed="22"/>
      </patternFill>
    </fill>
    <fill>
      <patternFill patternType="solid">
        <fgColor indexed="14"/>
        <bgColor indexed="64"/>
      </patternFill>
    </fill>
    <fill>
      <patternFill patternType="gray125">
        <fgColor indexed="22"/>
        <bgColor indexed="9"/>
      </patternFill>
    </fill>
    <fill>
      <patternFill patternType="solid">
        <fgColor indexed="26"/>
      </patternFill>
    </fill>
    <fill>
      <patternFill patternType="solid">
        <fgColor indexed="65"/>
        <bgColor indexed="64"/>
      </patternFill>
    </fill>
    <fill>
      <patternFill patternType="mediumGray">
        <fgColor indexed="22"/>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55"/>
        <bgColor indexed="64"/>
      </patternFill>
    </fill>
    <fill>
      <patternFill patternType="gray0625"/>
    </fill>
    <fill>
      <patternFill patternType="solid">
        <fgColor indexed="13"/>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CCCCC"/>
        <bgColor indexed="64"/>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39997558519241921"/>
        <bgColor indexed="64"/>
      </patternFill>
    </fill>
  </fills>
  <borders count="84">
    <border>
      <left/>
      <right/>
      <top/>
      <bottom/>
      <diagonal/>
    </border>
    <border>
      <left style="thin">
        <color indexed="64"/>
      </left>
      <right/>
      <top/>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4"/>
      </left>
      <right/>
      <top/>
      <bottom style="hair">
        <color indexed="64"/>
      </bottom>
      <diagonal/>
    </border>
    <border>
      <left style="medium">
        <color indexed="12"/>
      </left>
      <right style="medium">
        <color indexed="12"/>
      </right>
      <top style="medium">
        <color indexed="12"/>
      </top>
      <bottom style="medium">
        <color indexed="12"/>
      </bottom>
      <diagonal/>
    </border>
    <border>
      <left/>
      <right/>
      <top style="thin">
        <color indexed="12"/>
      </top>
      <bottom style="thin">
        <color indexed="12"/>
      </bottom>
      <diagonal/>
    </border>
    <border>
      <left/>
      <right/>
      <top/>
      <bottom style="thin">
        <color indexed="64"/>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double">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5"/>
      </bottom>
      <diagonal/>
    </border>
    <border>
      <left/>
      <right/>
      <top/>
      <bottom style="medium">
        <color indexed="30"/>
      </bottom>
      <diagonal/>
    </border>
    <border>
      <left/>
      <right/>
      <top/>
      <bottom style="medium">
        <color indexed="25"/>
      </bottom>
      <diagonal/>
    </border>
    <border>
      <left/>
      <right/>
      <top/>
      <bottom style="medium">
        <color indexed="49"/>
      </bottom>
      <diagonal/>
    </border>
    <border>
      <left style="dotted">
        <color indexed="57"/>
      </left>
      <right style="dotted">
        <color indexed="57"/>
      </right>
      <top style="dotted">
        <color indexed="57"/>
      </top>
      <bottom style="dotted">
        <color indexed="57"/>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right/>
      <top style="thin">
        <color indexed="62"/>
      </top>
      <bottom style="thin">
        <color indexed="62"/>
      </bottom>
      <diagonal/>
    </border>
    <border>
      <left style="medium">
        <color indexed="8"/>
      </left>
      <right style="hair">
        <color indexed="8"/>
      </right>
      <top style="medium">
        <color indexed="8"/>
      </top>
      <bottom style="hair">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diagonalUp="1">
      <left style="thin">
        <color indexed="22"/>
      </left>
      <right style="thin">
        <color indexed="22"/>
      </right>
      <top style="thin">
        <color indexed="22"/>
      </top>
      <bottom style="thin">
        <color indexed="22"/>
      </bottom>
      <diagonal style="dotted">
        <color indexed="22"/>
      </diagonal>
    </border>
    <border>
      <left style="double">
        <color indexed="64"/>
      </left>
      <right/>
      <top style="double">
        <color indexed="64"/>
      </top>
      <bottom/>
      <diagonal/>
    </border>
    <border>
      <left/>
      <right style="medium">
        <color indexed="64"/>
      </right>
      <top/>
      <bottom/>
      <diagonal/>
    </border>
    <border>
      <left/>
      <right/>
      <top style="double">
        <color indexed="64"/>
      </top>
      <bottom/>
      <diagonal/>
    </border>
    <border>
      <left style="thin">
        <color indexed="63"/>
      </left>
      <right style="thin">
        <color indexed="63"/>
      </right>
      <top style="thin">
        <color indexed="64"/>
      </top>
      <bottom style="thin">
        <color indexed="63"/>
      </bottom>
      <diagonal/>
    </border>
    <border>
      <left/>
      <right/>
      <top/>
      <bottom style="hair">
        <color indexed="64"/>
      </bottom>
      <diagonal/>
    </border>
    <border>
      <left/>
      <right/>
      <top style="medium">
        <color indexed="41"/>
      </top>
      <bottom style="medium">
        <color indexed="41"/>
      </bottom>
      <diagonal/>
    </border>
    <border>
      <left/>
      <right/>
      <top style="medium">
        <color indexed="41"/>
      </top>
      <bottom/>
      <diagonal/>
    </border>
    <border>
      <left/>
      <right/>
      <top style="thin">
        <color indexed="64"/>
      </top>
      <bottom/>
      <diagonal/>
    </border>
    <border>
      <left/>
      <right/>
      <top style="thick">
        <color indexed="64"/>
      </top>
      <bottom style="thin">
        <color indexed="64"/>
      </bottom>
      <diagonal/>
    </border>
    <border>
      <left style="medium">
        <color indexed="64"/>
      </left>
      <right/>
      <top/>
      <bottom/>
      <diagonal/>
    </border>
    <border>
      <left/>
      <right/>
      <top style="thin">
        <color indexed="8"/>
      </top>
      <bottom style="thin">
        <color indexed="8"/>
      </bottom>
      <diagonal/>
    </border>
    <border>
      <left/>
      <right/>
      <top style="thin">
        <color indexed="64"/>
      </top>
      <bottom style="double">
        <color indexed="64"/>
      </bottom>
      <diagonal/>
    </border>
    <border>
      <left style="thick">
        <color indexed="64"/>
      </left>
      <right/>
      <top style="thick">
        <color indexed="64"/>
      </top>
      <bottom style="thick">
        <color indexed="6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rgb="FF000000"/>
      </top>
      <bottom/>
      <diagonal/>
    </border>
    <border>
      <left/>
      <right/>
      <top/>
      <bottom style="thick">
        <color rgb="FF3366FF"/>
      </bottom>
      <diagonal/>
    </border>
    <border>
      <left/>
      <right/>
      <top style="thick">
        <color rgb="FF3366FF"/>
      </top>
      <bottom/>
      <diagonal/>
    </border>
    <border>
      <left/>
      <right/>
      <top style="thin">
        <color theme="4"/>
      </top>
      <bottom style="double">
        <color theme="4"/>
      </bottom>
      <diagonal/>
    </border>
    <border>
      <left/>
      <right/>
      <top style="thin">
        <color theme="0" tint="-0.24994659260841701"/>
      </top>
      <bottom style="thin">
        <color theme="0" tint="-0.24994659260841701"/>
      </bottom>
      <diagonal/>
    </border>
    <border>
      <left/>
      <right/>
      <top style="thin">
        <color theme="0" tint="-0.24994659260841701"/>
      </top>
      <bottom style="thin">
        <color indexed="64"/>
      </bottom>
      <diagonal/>
    </border>
    <border>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4630">
    <xf numFmtId="0" fontId="0" fillId="0" borderId="0"/>
    <xf numFmtId="223" fontId="20" fillId="0" borderId="0"/>
    <xf numFmtId="223" fontId="20" fillId="0" borderId="0"/>
    <xf numFmtId="223" fontId="20" fillId="0" borderId="0">
      <alignment vertical="top"/>
    </xf>
    <xf numFmtId="0" fontId="20" fillId="0" borderId="0"/>
    <xf numFmtId="207" fontId="37" fillId="0" borderId="0"/>
    <xf numFmtId="0" fontId="34" fillId="0" borderId="0"/>
    <xf numFmtId="223" fontId="20" fillId="0" borderId="0"/>
    <xf numFmtId="0" fontId="20" fillId="0" borderId="0"/>
    <xf numFmtId="223" fontId="20" fillId="0" borderId="0"/>
    <xf numFmtId="207" fontId="20" fillId="0" borderId="0"/>
    <xf numFmtId="223" fontId="20" fillId="0" borderId="0"/>
    <xf numFmtId="207" fontId="20" fillId="0" borderId="0"/>
    <xf numFmtId="223" fontId="20" fillId="0" borderId="0"/>
    <xf numFmtId="0" fontId="34" fillId="0" borderId="0"/>
    <xf numFmtId="0" fontId="20" fillId="0" borderId="0"/>
    <xf numFmtId="223" fontId="140" fillId="0" borderId="0"/>
    <xf numFmtId="207" fontId="20" fillId="0" borderId="0"/>
    <xf numFmtId="0" fontId="20" fillId="0" borderId="0"/>
    <xf numFmtId="207" fontId="20" fillId="0" borderId="0"/>
    <xf numFmtId="223" fontId="20" fillId="0" borderId="0"/>
    <xf numFmtId="223" fontId="20" fillId="0" borderId="0"/>
    <xf numFmtId="223" fontId="20" fillId="0" borderId="0"/>
    <xf numFmtId="223" fontId="20" fillId="0" borderId="0"/>
    <xf numFmtId="0" fontId="20" fillId="0" borderId="0"/>
    <xf numFmtId="207"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0" fontId="20" fillId="0" borderId="0"/>
    <xf numFmtId="207" fontId="34" fillId="0" borderId="0"/>
    <xf numFmtId="0" fontId="34" fillId="0" borderId="0"/>
    <xf numFmtId="0" fontId="34" fillId="0" borderId="0"/>
    <xf numFmtId="0" fontId="20" fillId="0" borderId="0"/>
    <xf numFmtId="0" fontId="20" fillId="0" borderId="0"/>
    <xf numFmtId="0" fontId="20" fillId="0" borderId="0"/>
    <xf numFmtId="0" fontId="20" fillId="0" borderId="0"/>
    <xf numFmtId="223" fontId="20" fillId="0" borderId="0"/>
    <xf numFmtId="223" fontId="20" fillId="0" borderId="0"/>
    <xf numFmtId="0" fontId="20" fillId="0" borderId="0"/>
    <xf numFmtId="223" fontId="20" fillId="0" borderId="0"/>
    <xf numFmtId="0" fontId="20" fillId="0" borderId="0"/>
    <xf numFmtId="223" fontId="20" fillId="0" borderId="0"/>
    <xf numFmtId="223" fontId="20" fillId="0" borderId="0" applyNumberFormat="0" applyFill="0" applyBorder="0" applyAlignment="0" applyProtection="0"/>
    <xf numFmtId="0" fontId="20" fillId="0" borderId="0"/>
    <xf numFmtId="0" fontId="20" fillId="0" borderId="0"/>
    <xf numFmtId="207" fontId="20" fillId="0" borderId="0"/>
    <xf numFmtId="207" fontId="20" fillId="0" borderId="0"/>
    <xf numFmtId="223" fontId="189" fillId="0" borderId="0" applyNumberFormat="0" applyFill="0" applyBorder="0" applyAlignment="0" applyProtection="0">
      <alignment vertical="top"/>
    </xf>
    <xf numFmtId="223" fontId="190" fillId="0" borderId="0" applyNumberFormat="0" applyFill="0" applyBorder="0" applyAlignment="0" applyProtection="0">
      <alignment vertical="top"/>
    </xf>
    <xf numFmtId="223" fontId="20" fillId="0" borderId="0" applyNumberFormat="0" applyFill="0" applyBorder="0" applyAlignment="0" applyProtection="0"/>
    <xf numFmtId="223" fontId="191" fillId="0" borderId="0" applyNumberFormat="0" applyFill="0" applyBorder="0" applyAlignment="0" applyProtection="0">
      <alignment vertical="top"/>
    </xf>
    <xf numFmtId="168" fontId="38" fillId="0" borderId="0"/>
    <xf numFmtId="223" fontId="192" fillId="0" borderId="1" applyBorder="0">
      <alignment horizontal="left"/>
    </xf>
    <xf numFmtId="0" fontId="125" fillId="0" borderId="0"/>
    <xf numFmtId="223" fontId="20" fillId="0" borderId="0"/>
    <xf numFmtId="223" fontId="145" fillId="0" borderId="0"/>
    <xf numFmtId="223" fontId="73" fillId="0" borderId="0">
      <alignment vertical="top"/>
    </xf>
    <xf numFmtId="223" fontId="196" fillId="0" borderId="0"/>
    <xf numFmtId="223" fontId="20" fillId="0" borderId="0"/>
    <xf numFmtId="223" fontId="148" fillId="0" borderId="0" applyNumberFormat="0" applyFill="0" applyBorder="0" applyAlignment="0" applyProtection="0"/>
    <xf numFmtId="223" fontId="148" fillId="0" borderId="0" applyNumberFormat="0" applyFill="0" applyBorder="0" applyAlignment="0" applyProtection="0"/>
    <xf numFmtId="223" fontId="196" fillId="0" borderId="0"/>
    <xf numFmtId="223" fontId="43" fillId="0" borderId="0"/>
    <xf numFmtId="223" fontId="196"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153" fillId="0" borderId="0"/>
    <xf numFmtId="223" fontId="20" fillId="0" borderId="0" applyFill="0" applyBorder="0"/>
    <xf numFmtId="223" fontId="20" fillId="0" borderId="0" applyFill="0" applyBorder="0"/>
    <xf numFmtId="223" fontId="20" fillId="0" borderId="0" applyFill="0" applyBorder="0"/>
    <xf numFmtId="223" fontId="145"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196" fillId="0" borderId="0"/>
    <xf numFmtId="223" fontId="145" fillId="0" borderId="0"/>
    <xf numFmtId="223" fontId="162" fillId="0" borderId="0"/>
    <xf numFmtId="223" fontId="197" fillId="0" borderId="0"/>
    <xf numFmtId="223" fontId="148" fillId="0" borderId="0" applyNumberFormat="0" applyFill="0" applyBorder="0" applyAlignment="0" applyProtection="0"/>
    <xf numFmtId="223" fontId="148" fillId="0" borderId="0" applyNumberFormat="0" applyFill="0" applyBorder="0" applyAlignment="0" applyProtection="0"/>
    <xf numFmtId="223" fontId="148" fillId="0" borderId="0" applyNumberFormat="0" applyFill="0" applyBorder="0" applyAlignment="0" applyProtection="0"/>
    <xf numFmtId="223" fontId="196" fillId="0" borderId="0"/>
    <xf numFmtId="223" fontId="148" fillId="0" borderId="0" applyNumberFormat="0" applyFill="0" applyBorder="0" applyAlignment="0" applyProtection="0"/>
    <xf numFmtId="223" fontId="148" fillId="0" borderId="0" applyNumberFormat="0" applyFill="0" applyBorder="0" applyAlignment="0" applyProtection="0"/>
    <xf numFmtId="223" fontId="145" fillId="0" borderId="0"/>
    <xf numFmtId="223" fontId="145" fillId="0" borderId="0"/>
    <xf numFmtId="223" fontId="196" fillId="0" borderId="0"/>
    <xf numFmtId="223" fontId="20" fillId="0" borderId="0"/>
    <xf numFmtId="223" fontId="20" fillId="0" borderId="0" applyNumberFormat="0" applyFill="0" applyBorder="0" applyAlignment="0" applyProtection="0"/>
    <xf numFmtId="223" fontId="20" fillId="0" borderId="0" applyNumberFormat="0" applyFill="0" applyBorder="0" applyAlignment="0" applyProtection="0"/>
    <xf numFmtId="223" fontId="20" fillId="0" borderId="0" applyNumberFormat="0" applyFill="0" applyBorder="0" applyAlignment="0" applyProtection="0"/>
    <xf numFmtId="223" fontId="20" fillId="0" borderId="0" applyNumberFormat="0" applyFill="0" applyBorder="0" applyAlignment="0" applyProtection="0"/>
    <xf numFmtId="223" fontId="20" fillId="0" borderId="0" applyNumberFormat="0" applyFill="0" applyBorder="0" applyAlignment="0" applyProtection="0"/>
    <xf numFmtId="223" fontId="20" fillId="0" borderId="0" applyNumberFormat="0" applyFill="0" applyBorder="0" applyAlignment="0" applyProtection="0"/>
    <xf numFmtId="223" fontId="162" fillId="0" borderId="0"/>
    <xf numFmtId="223" fontId="20" fillId="0" borderId="0"/>
    <xf numFmtId="223" fontId="145" fillId="0" borderId="0"/>
    <xf numFmtId="223" fontId="20" fillId="0" borderId="0"/>
    <xf numFmtId="223" fontId="20" fillId="0" borderId="0"/>
    <xf numFmtId="223" fontId="20" fillId="0" borderId="0"/>
    <xf numFmtId="223" fontId="145" fillId="0" borderId="0"/>
    <xf numFmtId="223" fontId="196" fillId="0" borderId="0"/>
    <xf numFmtId="223" fontId="196" fillId="0" borderId="0"/>
    <xf numFmtId="223" fontId="196" fillId="0" borderId="0"/>
    <xf numFmtId="223" fontId="20" fillId="0" borderId="0"/>
    <xf numFmtId="223" fontId="20" fillId="0" borderId="0"/>
    <xf numFmtId="223" fontId="162" fillId="0" borderId="0"/>
    <xf numFmtId="223" fontId="20" fillId="0" borderId="0"/>
    <xf numFmtId="223" fontId="50"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145" fillId="0" borderId="0"/>
    <xf numFmtId="223" fontId="20" fillId="0" borderId="0"/>
    <xf numFmtId="223" fontId="20" fillId="0" borderId="0"/>
    <xf numFmtId="223" fontId="20" fillId="0" borderId="0"/>
    <xf numFmtId="223" fontId="20" fillId="0" borderId="0"/>
    <xf numFmtId="223" fontId="20" fillId="0" borderId="0"/>
    <xf numFmtId="223" fontId="20" fillId="0" borderId="0"/>
    <xf numFmtId="223" fontId="145" fillId="0" borderId="0"/>
    <xf numFmtId="223" fontId="20" fillId="0" borderId="0"/>
    <xf numFmtId="223" fontId="20" fillId="0" borderId="0"/>
    <xf numFmtId="223" fontId="20" fillId="0" borderId="0"/>
    <xf numFmtId="223" fontId="148" fillId="0" borderId="0" applyNumberFormat="0" applyFill="0" applyBorder="0" applyAlignment="0" applyProtection="0"/>
    <xf numFmtId="223" fontId="148" fillId="0" borderId="0" applyNumberFormat="0" applyFill="0" applyBorder="0" applyAlignment="0" applyProtection="0"/>
    <xf numFmtId="223" fontId="145" fillId="0" borderId="0"/>
    <xf numFmtId="223" fontId="145" fillId="0" borderId="0"/>
    <xf numFmtId="223" fontId="20" fillId="0" borderId="0" applyFill="0" applyBorder="0"/>
    <xf numFmtId="223" fontId="20" fillId="0" borderId="0" applyFill="0" applyBorder="0"/>
    <xf numFmtId="223" fontId="20" fillId="0" borderId="0" applyFill="0" applyBorder="0"/>
    <xf numFmtId="223" fontId="145" fillId="0" borderId="0"/>
    <xf numFmtId="223" fontId="20" fillId="0" borderId="0" applyNumberFormat="0" applyFill="0" applyBorder="0" applyAlignment="0" applyProtection="0"/>
    <xf numFmtId="223" fontId="20" fillId="0" borderId="0" applyNumberFormat="0" applyFill="0" applyBorder="0" applyAlignment="0" applyProtection="0"/>
    <xf numFmtId="223" fontId="20" fillId="0" borderId="0" applyNumberFormat="0" applyFill="0" applyBorder="0" applyAlignment="0" applyProtection="0"/>
    <xf numFmtId="223" fontId="20" fillId="0" borderId="0" applyNumberFormat="0" applyFill="0" applyBorder="0" applyAlignment="0" applyProtection="0"/>
    <xf numFmtId="223" fontId="43" fillId="0" borderId="0"/>
    <xf numFmtId="223" fontId="145" fillId="0" borderId="0"/>
    <xf numFmtId="223" fontId="196" fillId="0" borderId="0"/>
    <xf numFmtId="223" fontId="20" fillId="0" borderId="0"/>
    <xf numFmtId="223" fontId="20" fillId="0" borderId="0" applyFill="0" applyBorder="0"/>
    <xf numFmtId="223" fontId="20" fillId="0" borderId="0" applyFill="0" applyBorder="0"/>
    <xf numFmtId="223" fontId="20" fillId="0" borderId="0" applyFill="0" applyBorder="0"/>
    <xf numFmtId="223" fontId="148" fillId="0" borderId="0" applyNumberFormat="0" applyFill="0" applyBorder="0" applyAlignment="0" applyProtection="0"/>
    <xf numFmtId="223" fontId="148" fillId="0" borderId="0" applyNumberFormat="0" applyFill="0" applyBorder="0" applyAlignment="0" applyProtection="0"/>
    <xf numFmtId="223" fontId="20" fillId="0" borderId="0"/>
    <xf numFmtId="223" fontId="20" fillId="0" borderId="0"/>
    <xf numFmtId="223" fontId="20" fillId="0" borderId="0"/>
    <xf numFmtId="223" fontId="162" fillId="0" borderId="0"/>
    <xf numFmtId="223" fontId="20" fillId="0" borderId="0"/>
    <xf numFmtId="223" fontId="145" fillId="0" borderId="0"/>
    <xf numFmtId="207" fontId="39" fillId="0" borderId="0" applyNumberFormat="0" applyFill="0" applyBorder="0" applyProtection="0">
      <alignment vertical="top"/>
    </xf>
    <xf numFmtId="177" fontId="39" fillId="0" borderId="0" applyNumberFormat="0" applyFill="0" applyBorder="0" applyProtection="0">
      <alignment vertical="top"/>
    </xf>
    <xf numFmtId="207" fontId="40" fillId="0" borderId="2" applyNumberFormat="0" applyFill="0" applyAlignment="0" applyProtection="0"/>
    <xf numFmtId="177" fontId="40" fillId="0" borderId="2" applyNumberFormat="0" applyFill="0" applyAlignment="0" applyProtection="0"/>
    <xf numFmtId="207" fontId="41" fillId="0" borderId="3" applyNumberFormat="0" applyFill="0" applyProtection="0">
      <alignment horizontal="center"/>
    </xf>
    <xf numFmtId="207" fontId="42" fillId="0" borderId="0" applyNumberFormat="0" applyFill="0" applyBorder="0" applyProtection="0">
      <alignment horizontal="centerContinuous"/>
    </xf>
    <xf numFmtId="223" fontId="153" fillId="0" borderId="0"/>
    <xf numFmtId="223" fontId="20" fillId="0" borderId="0"/>
    <xf numFmtId="223" fontId="20" fillId="0" borderId="0" applyFill="0" applyBorder="0"/>
    <xf numFmtId="223" fontId="20" fillId="0" borderId="0" applyFill="0" applyBorder="0"/>
    <xf numFmtId="223" fontId="20" fillId="0" borderId="0" applyFill="0" applyBorder="0"/>
    <xf numFmtId="223" fontId="20" fillId="0" borderId="0"/>
    <xf numFmtId="223" fontId="20" fillId="0" borderId="0"/>
    <xf numFmtId="223" fontId="73" fillId="0" borderId="0">
      <alignment vertical="top"/>
    </xf>
    <xf numFmtId="223" fontId="73" fillId="0" borderId="0">
      <alignment vertical="top"/>
    </xf>
    <xf numFmtId="223" fontId="145" fillId="0" borderId="0"/>
    <xf numFmtId="223" fontId="20" fillId="0" borderId="0" applyNumberFormat="0" applyFill="0" applyBorder="0" applyAlignment="0" applyProtection="0"/>
    <xf numFmtId="223" fontId="20" fillId="0" borderId="0" applyNumberFormat="0" applyFill="0" applyBorder="0" applyAlignment="0" applyProtection="0"/>
    <xf numFmtId="178" fontId="43" fillId="0" borderId="0" applyFont="0" applyFill="0" applyBorder="0" applyAlignment="0" applyProtection="0"/>
    <xf numFmtId="179" fontId="43" fillId="0" borderId="0" applyFont="0" applyFill="0" applyBorder="0" applyAlignment="0" applyProtection="0"/>
    <xf numFmtId="9" fontId="20" fillId="2" borderId="0"/>
    <xf numFmtId="223" fontId="43" fillId="0" borderId="0" applyNumberFormat="0" applyFill="0" applyBorder="0" applyAlignment="0" applyProtection="0"/>
    <xf numFmtId="223" fontId="20" fillId="0" borderId="0"/>
    <xf numFmtId="223" fontId="20" fillId="0" borderId="0"/>
    <xf numFmtId="207" fontId="32" fillId="0" borderId="0" applyNumberFormat="0" applyFill="0" applyBorder="0" applyAlignment="0" applyProtection="0">
      <alignment vertical="top"/>
      <protection locked="0"/>
    </xf>
    <xf numFmtId="223" fontId="20" fillId="0" borderId="0"/>
    <xf numFmtId="1" fontId="38" fillId="0" borderId="0"/>
    <xf numFmtId="169" fontId="44" fillId="0" borderId="0"/>
    <xf numFmtId="223" fontId="43" fillId="0" borderId="0"/>
    <xf numFmtId="2" fontId="38" fillId="0" borderId="0"/>
    <xf numFmtId="207" fontId="45" fillId="0" borderId="4" applyFont="0" applyFill="0" applyBorder="0" applyAlignment="0" applyProtection="0"/>
    <xf numFmtId="1" fontId="38" fillId="0" borderId="0"/>
    <xf numFmtId="0" fontId="20" fillId="3" borderId="0" applyNumberFormat="0" applyFont="0" applyAlignment="0"/>
    <xf numFmtId="207" fontId="20" fillId="3" borderId="0" applyNumberFormat="0" applyFont="0" applyAlignment="0"/>
    <xf numFmtId="0" fontId="20" fillId="3" borderId="0" applyNumberFormat="0" applyFont="0" applyAlignment="0"/>
    <xf numFmtId="1" fontId="44" fillId="0" borderId="0"/>
    <xf numFmtId="1" fontId="44" fillId="0" borderId="0"/>
    <xf numFmtId="1" fontId="44" fillId="0" borderId="0"/>
    <xf numFmtId="1" fontId="44" fillId="0" borderId="0"/>
    <xf numFmtId="1" fontId="44" fillId="0" borderId="0"/>
    <xf numFmtId="1" fontId="44" fillId="0" borderId="0"/>
    <xf numFmtId="1" fontId="44" fillId="0" borderId="0"/>
    <xf numFmtId="1" fontId="44" fillId="0" borderId="0"/>
    <xf numFmtId="1" fontId="44" fillId="0" borderId="0"/>
    <xf numFmtId="1" fontId="44" fillId="0" borderId="0"/>
    <xf numFmtId="1" fontId="44" fillId="0" borderId="0"/>
    <xf numFmtId="1" fontId="44" fillId="0" borderId="0"/>
    <xf numFmtId="1" fontId="46" fillId="0" borderId="0"/>
    <xf numFmtId="1" fontId="44" fillId="0" borderId="0"/>
    <xf numFmtId="1" fontId="46" fillId="0" borderId="0"/>
    <xf numFmtId="1" fontId="44" fillId="0" borderId="0"/>
    <xf numFmtId="1" fontId="46" fillId="0" borderId="0"/>
    <xf numFmtId="1" fontId="44" fillId="0" borderId="0"/>
    <xf numFmtId="1" fontId="46" fillId="0" borderId="0"/>
    <xf numFmtId="1" fontId="44" fillId="0" borderId="0"/>
    <xf numFmtId="1" fontId="44" fillId="0" borderId="0"/>
    <xf numFmtId="1" fontId="46" fillId="0" borderId="0"/>
    <xf numFmtId="1" fontId="46" fillId="0" borderId="0"/>
    <xf numFmtId="1" fontId="46" fillId="0" borderId="0"/>
    <xf numFmtId="1" fontId="44" fillId="0" borderId="0"/>
    <xf numFmtId="1" fontId="44" fillId="0" borderId="0"/>
    <xf numFmtId="1" fontId="44" fillId="0" borderId="0"/>
    <xf numFmtId="1" fontId="46"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8" fillId="0" borderId="0"/>
    <xf numFmtId="1" fontId="49" fillId="0" borderId="0"/>
    <xf numFmtId="1" fontId="49" fillId="0" borderId="0"/>
    <xf numFmtId="1" fontId="49" fillId="0" borderId="0"/>
    <xf numFmtId="1" fontId="49" fillId="0" borderId="0"/>
    <xf numFmtId="1" fontId="49" fillId="0" borderId="0"/>
    <xf numFmtId="1" fontId="49" fillId="0" borderId="0"/>
    <xf numFmtId="1" fontId="49" fillId="0" borderId="0"/>
    <xf numFmtId="1" fontId="47" fillId="0" borderId="0"/>
    <xf numFmtId="1" fontId="47" fillId="0" borderId="0"/>
    <xf numFmtId="1" fontId="48" fillId="0" borderId="0"/>
    <xf numFmtId="1" fontId="49" fillId="0" borderId="0"/>
    <xf numFmtId="1" fontId="49" fillId="0" borderId="0"/>
    <xf numFmtId="1" fontId="49" fillId="0" borderId="0"/>
    <xf numFmtId="1" fontId="49" fillId="0" borderId="0"/>
    <xf numFmtId="1" fontId="49" fillId="0" borderId="0"/>
    <xf numFmtId="1" fontId="49" fillId="0" borderId="0"/>
    <xf numFmtId="1" fontId="49" fillId="0" borderId="0"/>
    <xf numFmtId="1" fontId="47" fillId="0" borderId="0"/>
    <xf numFmtId="1" fontId="47" fillId="0" borderId="0"/>
    <xf numFmtId="1" fontId="48" fillId="0" borderId="0"/>
    <xf numFmtId="1" fontId="49" fillId="0" borderId="0"/>
    <xf numFmtId="1" fontId="49" fillId="0" borderId="0"/>
    <xf numFmtId="1" fontId="49" fillId="0" borderId="0"/>
    <xf numFmtId="1" fontId="49" fillId="0" borderId="0"/>
    <xf numFmtId="1" fontId="49" fillId="0" borderId="0"/>
    <xf numFmtId="1" fontId="49" fillId="0" borderId="0"/>
    <xf numFmtId="1" fontId="49" fillId="0" borderId="0"/>
    <xf numFmtId="1" fontId="47" fillId="0" borderId="0"/>
    <xf numFmtId="1" fontId="47" fillId="0" borderId="0"/>
    <xf numFmtId="1" fontId="48" fillId="0" borderId="0"/>
    <xf numFmtId="1" fontId="49" fillId="0" borderId="0"/>
    <xf numFmtId="1" fontId="49" fillId="0" borderId="0"/>
    <xf numFmtId="1" fontId="49" fillId="0" borderId="0"/>
    <xf numFmtId="1" fontId="49" fillId="0" borderId="0"/>
    <xf numFmtId="1" fontId="49" fillId="0" borderId="0"/>
    <xf numFmtId="1" fontId="49" fillId="0" borderId="0"/>
    <xf numFmtId="1" fontId="49" fillId="0" borderId="0"/>
    <xf numFmtId="1" fontId="47" fillId="0" borderId="0"/>
    <xf numFmtId="1" fontId="47" fillId="0" borderId="0"/>
    <xf numFmtId="1" fontId="47" fillId="0" borderId="0"/>
    <xf numFmtId="1" fontId="47" fillId="0" borderId="0"/>
    <xf numFmtId="1" fontId="48" fillId="0" borderId="0"/>
    <xf numFmtId="1" fontId="49" fillId="0" borderId="0"/>
    <xf numFmtId="1" fontId="49" fillId="0" borderId="0"/>
    <xf numFmtId="1" fontId="49" fillId="0" borderId="0"/>
    <xf numFmtId="1" fontId="49" fillId="0" borderId="0"/>
    <xf numFmtId="1" fontId="49" fillId="0" borderId="0"/>
    <xf numFmtId="1" fontId="49" fillId="0" borderId="0"/>
    <xf numFmtId="1" fontId="49" fillId="0" borderId="0"/>
    <xf numFmtId="1" fontId="48" fillId="0" borderId="0"/>
    <xf numFmtId="1" fontId="49" fillId="0" borderId="0"/>
    <xf numFmtId="1" fontId="49" fillId="0" borderId="0"/>
    <xf numFmtId="1" fontId="49" fillId="0" borderId="0"/>
    <xf numFmtId="1" fontId="49" fillId="0" borderId="0"/>
    <xf numFmtId="1" fontId="49" fillId="0" borderId="0"/>
    <xf numFmtId="1" fontId="49" fillId="0" borderId="0"/>
    <xf numFmtId="1" fontId="49" fillId="0" borderId="0"/>
    <xf numFmtId="1" fontId="48" fillId="0" borderId="0"/>
    <xf numFmtId="1" fontId="49" fillId="0" borderId="0"/>
    <xf numFmtId="1" fontId="49" fillId="0" borderId="0"/>
    <xf numFmtId="1" fontId="49" fillId="0" borderId="0"/>
    <xf numFmtId="1" fontId="49" fillId="0" borderId="0"/>
    <xf numFmtId="1" fontId="49" fillId="0" borderId="0"/>
    <xf numFmtId="1" fontId="49" fillId="0" borderId="0"/>
    <xf numFmtId="1" fontId="49" fillId="0" borderId="0"/>
    <xf numFmtId="1" fontId="47" fillId="0" borderId="0"/>
    <xf numFmtId="1" fontId="47" fillId="0" borderId="0"/>
    <xf numFmtId="1" fontId="47" fillId="0" borderId="0"/>
    <xf numFmtId="1" fontId="47" fillId="0" borderId="0"/>
    <xf numFmtId="1" fontId="47" fillId="0" borderId="0"/>
    <xf numFmtId="1" fontId="48" fillId="0" borderId="0"/>
    <xf numFmtId="1" fontId="49" fillId="0" borderId="0"/>
    <xf numFmtId="1" fontId="49" fillId="0" borderId="0"/>
    <xf numFmtId="1" fontId="49" fillId="0" borderId="0"/>
    <xf numFmtId="1" fontId="49" fillId="0" borderId="0"/>
    <xf numFmtId="1" fontId="49" fillId="0" borderId="0"/>
    <xf numFmtId="1" fontId="49" fillId="0" borderId="0"/>
    <xf numFmtId="1" fontId="49" fillId="0" borderId="0"/>
    <xf numFmtId="1" fontId="47" fillId="0" borderId="0"/>
    <xf numFmtId="1" fontId="38" fillId="0" borderId="0"/>
    <xf numFmtId="1" fontId="38" fillId="0" borderId="0"/>
    <xf numFmtId="1" fontId="38" fillId="0" borderId="0"/>
    <xf numFmtId="1" fontId="38" fillId="0" borderId="0"/>
    <xf numFmtId="1" fontId="38" fillId="0" borderId="0"/>
    <xf numFmtId="1" fontId="38" fillId="0" borderId="0"/>
    <xf numFmtId="1" fontId="38" fillId="0" borderId="0"/>
    <xf numFmtId="1" fontId="38" fillId="0" borderId="0"/>
    <xf numFmtId="1" fontId="38" fillId="0" borderId="0"/>
    <xf numFmtId="1" fontId="38" fillId="0" borderId="0"/>
    <xf numFmtId="1" fontId="50" fillId="0" borderId="0"/>
    <xf numFmtId="1" fontId="38" fillId="0" borderId="0"/>
    <xf numFmtId="1" fontId="50" fillId="0" borderId="0"/>
    <xf numFmtId="1" fontId="38" fillId="0" borderId="0"/>
    <xf numFmtId="1" fontId="50" fillId="0" borderId="0"/>
    <xf numFmtId="1" fontId="38" fillId="0" borderId="0"/>
    <xf numFmtId="1" fontId="50" fillId="0" borderId="0"/>
    <xf numFmtId="1" fontId="38" fillId="0" borderId="0"/>
    <xf numFmtId="1" fontId="38" fillId="0" borderId="0"/>
    <xf numFmtId="1" fontId="50" fillId="0" borderId="0"/>
    <xf numFmtId="1" fontId="50" fillId="0" borderId="0"/>
    <xf numFmtId="1" fontId="50" fillId="0" borderId="0"/>
    <xf numFmtId="1" fontId="38" fillId="0" borderId="0"/>
    <xf numFmtId="1" fontId="38" fillId="0" borderId="0"/>
    <xf numFmtId="1" fontId="38" fillId="0" borderId="0"/>
    <xf numFmtId="1" fontId="50" fillId="0" borderId="0"/>
    <xf numFmtId="251" fontId="198" fillId="0" borderId="0">
      <alignment horizontal="left"/>
    </xf>
    <xf numFmtId="252" fontId="199" fillId="0" borderId="0">
      <alignment horizontal="left"/>
    </xf>
    <xf numFmtId="223" fontId="173" fillId="0" borderId="0">
      <alignment horizontal="left" vertical="center"/>
      <protection locked="0"/>
    </xf>
    <xf numFmtId="2" fontId="200" fillId="0" borderId="0">
      <alignment horizontal="left"/>
    </xf>
    <xf numFmtId="0" fontId="26" fillId="4" borderId="5" applyNumberFormat="0" applyAlignment="0">
      <protection locked="0"/>
    </xf>
    <xf numFmtId="207" fontId="26" fillId="4" borderId="5" applyNumberFormat="0" applyAlignment="0">
      <protection locked="0"/>
    </xf>
    <xf numFmtId="223" fontId="26" fillId="4" borderId="5" applyNumberFormat="0" applyAlignment="0">
      <protection locked="0"/>
    </xf>
    <xf numFmtId="207" fontId="26" fillId="4" borderId="5" applyNumberFormat="0" applyAlignment="0">
      <protection locked="0"/>
    </xf>
    <xf numFmtId="0" fontId="26" fillId="4" borderId="5" applyAlignment="0">
      <protection locked="0"/>
    </xf>
    <xf numFmtId="207" fontId="26" fillId="4" borderId="5" applyAlignment="0">
      <protection locked="0"/>
    </xf>
    <xf numFmtId="180" fontId="51" fillId="5" borderId="0" applyFont="0" applyFill="0" applyBorder="0" applyAlignment="0">
      <alignment vertical="center"/>
    </xf>
    <xf numFmtId="164" fontId="52" fillId="0" borderId="0" applyFont="0" applyFill="0" applyBorder="0" applyAlignment="0" applyProtection="0"/>
    <xf numFmtId="167" fontId="20" fillId="0" borderId="0" applyFont="0" applyFill="0" applyBorder="0" applyAlignment="0" applyProtection="0"/>
    <xf numFmtId="0" fontId="27" fillId="6" borderId="5" applyNumberFormat="0" applyAlignment="0">
      <protection locked="0"/>
    </xf>
    <xf numFmtId="207" fontId="27" fillId="6" borderId="5" applyNumberFormat="0" applyAlignment="0">
      <protection locked="0"/>
    </xf>
    <xf numFmtId="223" fontId="27" fillId="6" borderId="5" applyNumberFormat="0" applyAlignment="0">
      <protection locked="0"/>
    </xf>
    <xf numFmtId="207" fontId="27" fillId="6" borderId="5" applyNumberFormat="0" applyAlignment="0">
      <protection locked="0"/>
    </xf>
    <xf numFmtId="0" fontId="233" fillId="74" borderId="0" applyNumberFormat="0" applyBorder="0" applyAlignment="0" applyProtection="0"/>
    <xf numFmtId="0" fontId="233" fillId="74" borderId="0" applyNumberFormat="0" applyBorder="0" applyAlignment="0" applyProtection="0"/>
    <xf numFmtId="0" fontId="73" fillId="7" borderId="0" applyNumberFormat="0" applyBorder="0" applyAlignment="0" applyProtection="0"/>
    <xf numFmtId="207" fontId="73" fillId="7" borderId="0" applyNumberFormat="0" applyBorder="0" applyAlignment="0" applyProtection="0"/>
    <xf numFmtId="0" fontId="73" fillId="7" borderId="0" applyNumberFormat="0" applyBorder="0" applyAlignment="0" applyProtection="0"/>
    <xf numFmtId="207" fontId="73" fillId="7" borderId="0" applyNumberFormat="0" applyBorder="0" applyAlignment="0" applyProtection="0"/>
    <xf numFmtId="0" fontId="233" fillId="7" borderId="0" applyNumberFormat="0" applyBorder="0" applyAlignment="0" applyProtection="0"/>
    <xf numFmtId="207" fontId="233" fillId="7" borderId="0" applyNumberFormat="0" applyBorder="0" applyAlignment="0" applyProtection="0"/>
    <xf numFmtId="0" fontId="233" fillId="7" borderId="0" applyNumberFormat="0" applyBorder="0" applyAlignment="0" applyProtection="0"/>
    <xf numFmtId="0" fontId="53" fillId="7" borderId="0" applyNumberFormat="0" applyBorder="0" applyAlignment="0" applyProtection="0"/>
    <xf numFmtId="207" fontId="233" fillId="74" borderId="0" applyNumberFormat="0" applyBorder="0" applyAlignment="0" applyProtection="0"/>
    <xf numFmtId="0" fontId="233" fillId="7" borderId="0" applyNumberFormat="0" applyBorder="0" applyAlignment="0" applyProtection="0"/>
    <xf numFmtId="223" fontId="53" fillId="8" borderId="0" applyNumberFormat="0" applyBorder="0" applyAlignment="0" applyProtection="0"/>
    <xf numFmtId="223" fontId="1" fillId="8" borderId="0" applyNumberFormat="0" applyBorder="0" applyAlignment="0" applyProtection="0"/>
    <xf numFmtId="207" fontId="233" fillId="74" borderId="0" applyNumberFormat="0" applyBorder="0" applyAlignment="0" applyProtection="0"/>
    <xf numFmtId="0" fontId="233" fillId="74" borderId="0" applyNumberFormat="0" applyBorder="0" applyAlignment="0" applyProtection="0"/>
    <xf numFmtId="0" fontId="5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207" fontId="73" fillId="7" borderId="0" applyNumberFormat="0" applyBorder="0" applyAlignment="0" applyProtection="0"/>
    <xf numFmtId="0" fontId="233" fillId="9" borderId="0" applyNumberFormat="0" applyBorder="0" applyAlignment="0" applyProtection="0"/>
    <xf numFmtId="207" fontId="233" fillId="9" borderId="0" applyNumberFormat="0" applyBorder="0" applyAlignment="0" applyProtection="0"/>
    <xf numFmtId="0" fontId="233" fillId="9" borderId="0" applyNumberFormat="0" applyBorder="0" applyAlignment="0" applyProtection="0"/>
    <xf numFmtId="0" fontId="53" fillId="9" borderId="0" applyNumberFormat="0" applyBorder="0" applyAlignment="0" applyProtection="0"/>
    <xf numFmtId="207" fontId="73" fillId="7" borderId="0" applyNumberFormat="0" applyBorder="0" applyAlignment="0" applyProtection="0"/>
    <xf numFmtId="0" fontId="233" fillId="9"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207" fontId="73" fillId="7" borderId="0" applyNumberFormat="0" applyBorder="0" applyAlignment="0" applyProtection="0"/>
    <xf numFmtId="207" fontId="73" fillId="7" borderId="0" applyNumberFormat="0" applyBorder="0" applyAlignment="0" applyProtection="0"/>
    <xf numFmtId="0" fontId="233" fillId="74" borderId="0" applyNumberFormat="0" applyBorder="0" applyAlignment="0" applyProtection="0"/>
    <xf numFmtId="0" fontId="53" fillId="7" borderId="0" applyNumberFormat="0" applyBorder="0" applyAlignment="0" applyProtection="0"/>
    <xf numFmtId="207" fontId="53" fillId="7" borderId="0" applyNumberFormat="0" applyBorder="0" applyAlignment="0" applyProtection="0"/>
    <xf numFmtId="0" fontId="1" fillId="7" borderId="0" applyNumberFormat="0" applyBorder="0" applyAlignment="0" applyProtection="0"/>
    <xf numFmtId="0" fontId="53" fillId="7" borderId="0" applyNumberFormat="0" applyBorder="0" applyAlignment="0" applyProtection="0"/>
    <xf numFmtId="207" fontId="53" fillId="7" borderId="0" applyNumberFormat="0" applyBorder="0" applyAlignment="0" applyProtection="0"/>
    <xf numFmtId="0" fontId="1" fillId="7" borderId="0" applyNumberFormat="0" applyBorder="0" applyAlignment="0" applyProtection="0"/>
    <xf numFmtId="0" fontId="233" fillId="7" borderId="0" applyNumberFormat="0" applyBorder="0" applyAlignment="0" applyProtection="0"/>
    <xf numFmtId="207" fontId="233" fillId="7" borderId="0" applyNumberFormat="0" applyBorder="0" applyAlignment="0" applyProtection="0"/>
    <xf numFmtId="0" fontId="233" fillId="7" borderId="0" applyNumberFormat="0" applyBorder="0" applyAlignment="0" applyProtection="0"/>
    <xf numFmtId="0" fontId="53" fillId="7" borderId="0" applyNumberFormat="0" applyBorder="0" applyAlignment="0" applyProtection="0"/>
    <xf numFmtId="0" fontId="233" fillId="7" borderId="0" applyNumberFormat="0" applyBorder="0" applyAlignment="0" applyProtection="0"/>
    <xf numFmtId="0" fontId="233" fillId="75" borderId="0" applyNumberFormat="0" applyBorder="0" applyAlignment="0" applyProtection="0"/>
    <xf numFmtId="0" fontId="233" fillId="75" borderId="0" applyNumberFormat="0" applyBorder="0" applyAlignment="0" applyProtection="0"/>
    <xf numFmtId="0" fontId="73" fillId="10" borderId="0" applyNumberFormat="0" applyBorder="0" applyAlignment="0" applyProtection="0"/>
    <xf numFmtId="207" fontId="73" fillId="10" borderId="0" applyNumberFormat="0" applyBorder="0" applyAlignment="0" applyProtection="0"/>
    <xf numFmtId="0" fontId="73" fillId="10" borderId="0" applyNumberFormat="0" applyBorder="0" applyAlignment="0" applyProtection="0"/>
    <xf numFmtId="207" fontId="73" fillId="10" borderId="0" applyNumberFormat="0" applyBorder="0" applyAlignment="0" applyProtection="0"/>
    <xf numFmtId="0" fontId="233" fillId="10" borderId="0" applyNumberFormat="0" applyBorder="0" applyAlignment="0" applyProtection="0"/>
    <xf numFmtId="207" fontId="233" fillId="10" borderId="0" applyNumberFormat="0" applyBorder="0" applyAlignment="0" applyProtection="0"/>
    <xf numFmtId="0" fontId="233" fillId="10" borderId="0" applyNumberFormat="0" applyBorder="0" applyAlignment="0" applyProtection="0"/>
    <xf numFmtId="0" fontId="53" fillId="10" borderId="0" applyNumberFormat="0" applyBorder="0" applyAlignment="0" applyProtection="0"/>
    <xf numFmtId="207" fontId="233" fillId="75" borderId="0" applyNumberFormat="0" applyBorder="0" applyAlignment="0" applyProtection="0"/>
    <xf numFmtId="0" fontId="233" fillId="10" borderId="0" applyNumberFormat="0" applyBorder="0" applyAlignment="0" applyProtection="0"/>
    <xf numFmtId="223" fontId="53" fillId="11" borderId="0" applyNumberFormat="0" applyBorder="0" applyAlignment="0" applyProtection="0"/>
    <xf numFmtId="223" fontId="1" fillId="11" borderId="0" applyNumberFormat="0" applyBorder="0" applyAlignment="0" applyProtection="0"/>
    <xf numFmtId="207" fontId="233" fillId="75" borderId="0" applyNumberFormat="0" applyBorder="0" applyAlignment="0" applyProtection="0"/>
    <xf numFmtId="0" fontId="233" fillId="75" borderId="0" applyNumberFormat="0" applyBorder="0" applyAlignment="0" applyProtection="0"/>
    <xf numFmtId="0" fontId="5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207" fontId="73" fillId="10" borderId="0" applyNumberFormat="0" applyBorder="0" applyAlignment="0" applyProtection="0"/>
    <xf numFmtId="0" fontId="233" fillId="75" borderId="0" applyNumberFormat="0" applyBorder="0" applyAlignment="0" applyProtection="0"/>
    <xf numFmtId="207" fontId="233" fillId="75" borderId="0" applyNumberFormat="0" applyBorder="0" applyAlignment="0" applyProtection="0"/>
    <xf numFmtId="0" fontId="233" fillId="75" borderId="0" applyNumberFormat="0" applyBorder="0" applyAlignment="0" applyProtection="0"/>
    <xf numFmtId="0" fontId="53" fillId="10" borderId="0" applyNumberFormat="0" applyBorder="0" applyAlignment="0" applyProtection="0"/>
    <xf numFmtId="207" fontId="73" fillId="10" borderId="0" applyNumberFormat="0" applyBorder="0" applyAlignment="0" applyProtection="0"/>
    <xf numFmtId="0" fontId="233" fillId="75"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207" fontId="73" fillId="10" borderId="0" applyNumberFormat="0" applyBorder="0" applyAlignment="0" applyProtection="0"/>
    <xf numFmtId="207" fontId="73" fillId="10" borderId="0" applyNumberFormat="0" applyBorder="0" applyAlignment="0" applyProtection="0"/>
    <xf numFmtId="0" fontId="53" fillId="10" borderId="0" applyNumberFormat="0" applyBorder="0" applyAlignment="0" applyProtection="0"/>
    <xf numFmtId="207" fontId="53" fillId="10" borderId="0" applyNumberFormat="0" applyBorder="0" applyAlignment="0" applyProtection="0"/>
    <xf numFmtId="0" fontId="1" fillId="10" borderId="0" applyNumberFormat="0" applyBorder="0" applyAlignment="0" applyProtection="0"/>
    <xf numFmtId="0" fontId="53" fillId="10" borderId="0" applyNumberFormat="0" applyBorder="0" applyAlignment="0" applyProtection="0"/>
    <xf numFmtId="207" fontId="53" fillId="10" borderId="0" applyNumberFormat="0" applyBorder="0" applyAlignment="0" applyProtection="0"/>
    <xf numFmtId="0" fontId="1" fillId="10" borderId="0" applyNumberFormat="0" applyBorder="0" applyAlignment="0" applyProtection="0"/>
    <xf numFmtId="0" fontId="233" fillId="10" borderId="0" applyNumberFormat="0" applyBorder="0" applyAlignment="0" applyProtection="0"/>
    <xf numFmtId="207" fontId="233" fillId="10" borderId="0" applyNumberFormat="0" applyBorder="0" applyAlignment="0" applyProtection="0"/>
    <xf numFmtId="0" fontId="233" fillId="10" borderId="0" applyNumberFormat="0" applyBorder="0" applyAlignment="0" applyProtection="0"/>
    <xf numFmtId="0" fontId="53" fillId="10" borderId="0" applyNumberFormat="0" applyBorder="0" applyAlignment="0" applyProtection="0"/>
    <xf numFmtId="0" fontId="233" fillId="10" borderId="0" applyNumberFormat="0" applyBorder="0" applyAlignment="0" applyProtection="0"/>
    <xf numFmtId="0" fontId="233" fillId="76" borderId="0" applyNumberFormat="0" applyBorder="0" applyAlignment="0" applyProtection="0"/>
    <xf numFmtId="0" fontId="233" fillId="76" borderId="0" applyNumberFormat="0" applyBorder="0" applyAlignment="0" applyProtection="0"/>
    <xf numFmtId="0" fontId="73" fillId="12" borderId="0" applyNumberFormat="0" applyBorder="0" applyAlignment="0" applyProtection="0"/>
    <xf numFmtId="207" fontId="73" fillId="12" borderId="0" applyNumberFormat="0" applyBorder="0" applyAlignment="0" applyProtection="0"/>
    <xf numFmtId="0" fontId="73" fillId="12" borderId="0" applyNumberFormat="0" applyBorder="0" applyAlignment="0" applyProtection="0"/>
    <xf numFmtId="207" fontId="73" fillId="12" borderId="0" applyNumberFormat="0" applyBorder="0" applyAlignment="0" applyProtection="0"/>
    <xf numFmtId="0" fontId="233" fillId="12" borderId="0" applyNumberFormat="0" applyBorder="0" applyAlignment="0" applyProtection="0"/>
    <xf numFmtId="207" fontId="233" fillId="12" borderId="0" applyNumberFormat="0" applyBorder="0" applyAlignment="0" applyProtection="0"/>
    <xf numFmtId="0" fontId="233" fillId="12" borderId="0" applyNumberFormat="0" applyBorder="0" applyAlignment="0" applyProtection="0"/>
    <xf numFmtId="0" fontId="53" fillId="12" borderId="0" applyNumberFormat="0" applyBorder="0" applyAlignment="0" applyProtection="0"/>
    <xf numFmtId="207" fontId="233" fillId="76" borderId="0" applyNumberFormat="0" applyBorder="0" applyAlignment="0" applyProtection="0"/>
    <xf numFmtId="0" fontId="233" fillId="12" borderId="0" applyNumberFormat="0" applyBorder="0" applyAlignment="0" applyProtection="0"/>
    <xf numFmtId="223" fontId="53" fillId="13" borderId="0" applyNumberFormat="0" applyBorder="0" applyAlignment="0" applyProtection="0"/>
    <xf numFmtId="223" fontId="1" fillId="13" borderId="0" applyNumberFormat="0" applyBorder="0" applyAlignment="0" applyProtection="0"/>
    <xf numFmtId="207" fontId="233" fillId="76" borderId="0" applyNumberFormat="0" applyBorder="0" applyAlignment="0" applyProtection="0"/>
    <xf numFmtId="0" fontId="233" fillId="76" borderId="0" applyNumberFormat="0" applyBorder="0" applyAlignment="0" applyProtection="0"/>
    <xf numFmtId="0" fontId="53" fillId="12" borderId="0" applyNumberFormat="0" applyBorder="0" applyAlignment="0" applyProtection="0"/>
    <xf numFmtId="0" fontId="73" fillId="12" borderId="0" applyNumberFormat="0" applyBorder="0" applyAlignment="0" applyProtection="0"/>
    <xf numFmtId="0" fontId="73" fillId="12" borderId="0" applyNumberFormat="0" applyBorder="0" applyAlignment="0" applyProtection="0"/>
    <xf numFmtId="207" fontId="73" fillId="12" borderId="0" applyNumberFormat="0" applyBorder="0" applyAlignment="0" applyProtection="0"/>
    <xf numFmtId="0" fontId="233" fillId="76" borderId="0" applyNumberFormat="0" applyBorder="0" applyAlignment="0" applyProtection="0"/>
    <xf numFmtId="207" fontId="233" fillId="76" borderId="0" applyNumberFormat="0" applyBorder="0" applyAlignment="0" applyProtection="0"/>
    <xf numFmtId="0" fontId="233" fillId="76" borderId="0" applyNumberFormat="0" applyBorder="0" applyAlignment="0" applyProtection="0"/>
    <xf numFmtId="0" fontId="53" fillId="12" borderId="0" applyNumberFormat="0" applyBorder="0" applyAlignment="0" applyProtection="0"/>
    <xf numFmtId="207" fontId="73" fillId="12" borderId="0" applyNumberFormat="0" applyBorder="0" applyAlignment="0" applyProtection="0"/>
    <xf numFmtId="0" fontId="233" fillId="76" borderId="0" applyNumberFormat="0" applyBorder="0" applyAlignment="0" applyProtection="0"/>
    <xf numFmtId="0" fontId="73" fillId="12" borderId="0" applyNumberFormat="0" applyBorder="0" applyAlignment="0" applyProtection="0"/>
    <xf numFmtId="0" fontId="73" fillId="12" borderId="0" applyNumberFormat="0" applyBorder="0" applyAlignment="0" applyProtection="0"/>
    <xf numFmtId="207" fontId="73" fillId="12" borderId="0" applyNumberFormat="0" applyBorder="0" applyAlignment="0" applyProtection="0"/>
    <xf numFmtId="207" fontId="73" fillId="12" borderId="0" applyNumberFormat="0" applyBorder="0" applyAlignment="0" applyProtection="0"/>
    <xf numFmtId="0" fontId="53" fillId="12" borderId="0" applyNumberFormat="0" applyBorder="0" applyAlignment="0" applyProtection="0"/>
    <xf numFmtId="207" fontId="53" fillId="12" borderId="0" applyNumberFormat="0" applyBorder="0" applyAlignment="0" applyProtection="0"/>
    <xf numFmtId="0" fontId="1" fillId="12" borderId="0" applyNumberFormat="0" applyBorder="0" applyAlignment="0" applyProtection="0"/>
    <xf numFmtId="0" fontId="53" fillId="12" borderId="0" applyNumberFormat="0" applyBorder="0" applyAlignment="0" applyProtection="0"/>
    <xf numFmtId="207" fontId="53" fillId="12" borderId="0" applyNumberFormat="0" applyBorder="0" applyAlignment="0" applyProtection="0"/>
    <xf numFmtId="0" fontId="1" fillId="12" borderId="0" applyNumberFormat="0" applyBorder="0" applyAlignment="0" applyProtection="0"/>
    <xf numFmtId="0" fontId="233" fillId="12" borderId="0" applyNumberFormat="0" applyBorder="0" applyAlignment="0" applyProtection="0"/>
    <xf numFmtId="207" fontId="233" fillId="12" borderId="0" applyNumberFormat="0" applyBorder="0" applyAlignment="0" applyProtection="0"/>
    <xf numFmtId="0" fontId="233" fillId="12" borderId="0" applyNumberFormat="0" applyBorder="0" applyAlignment="0" applyProtection="0"/>
    <xf numFmtId="0" fontId="53" fillId="12" borderId="0" applyNumberFormat="0" applyBorder="0" applyAlignment="0" applyProtection="0"/>
    <xf numFmtId="0" fontId="233" fillId="12" borderId="0" applyNumberFormat="0" applyBorder="0" applyAlignment="0" applyProtection="0"/>
    <xf numFmtId="0" fontId="233" fillId="77" borderId="0" applyNumberFormat="0" applyBorder="0" applyAlignment="0" applyProtection="0"/>
    <xf numFmtId="0" fontId="233" fillId="77" borderId="0" applyNumberFormat="0" applyBorder="0" applyAlignment="0" applyProtection="0"/>
    <xf numFmtId="0" fontId="73" fillId="14" borderId="0" applyNumberFormat="0" applyBorder="0" applyAlignment="0" applyProtection="0"/>
    <xf numFmtId="207" fontId="73" fillId="14" borderId="0" applyNumberFormat="0" applyBorder="0" applyAlignment="0" applyProtection="0"/>
    <xf numFmtId="0" fontId="73" fillId="14" borderId="0" applyNumberFormat="0" applyBorder="0" applyAlignment="0" applyProtection="0"/>
    <xf numFmtId="207" fontId="73" fillId="14" borderId="0" applyNumberFormat="0" applyBorder="0" applyAlignment="0" applyProtection="0"/>
    <xf numFmtId="0" fontId="233" fillId="14" borderId="0" applyNumberFormat="0" applyBorder="0" applyAlignment="0" applyProtection="0"/>
    <xf numFmtId="207" fontId="233" fillId="14" borderId="0" applyNumberFormat="0" applyBorder="0" applyAlignment="0" applyProtection="0"/>
    <xf numFmtId="0" fontId="233" fillId="14" borderId="0" applyNumberFormat="0" applyBorder="0" applyAlignment="0" applyProtection="0"/>
    <xf numFmtId="0" fontId="53" fillId="14" borderId="0" applyNumberFormat="0" applyBorder="0" applyAlignment="0" applyProtection="0"/>
    <xf numFmtId="207" fontId="233" fillId="77" borderId="0" applyNumberFormat="0" applyBorder="0" applyAlignment="0" applyProtection="0"/>
    <xf numFmtId="0" fontId="233" fillId="14" borderId="0" applyNumberFormat="0" applyBorder="0" applyAlignment="0" applyProtection="0"/>
    <xf numFmtId="223" fontId="53" fillId="15" borderId="0" applyNumberFormat="0" applyBorder="0" applyAlignment="0" applyProtection="0"/>
    <xf numFmtId="223" fontId="1" fillId="15" borderId="0" applyNumberFormat="0" applyBorder="0" applyAlignment="0" applyProtection="0"/>
    <xf numFmtId="207" fontId="233" fillId="77" borderId="0" applyNumberFormat="0" applyBorder="0" applyAlignment="0" applyProtection="0"/>
    <xf numFmtId="0" fontId="233" fillId="77" borderId="0" applyNumberFormat="0" applyBorder="0" applyAlignment="0" applyProtection="0"/>
    <xf numFmtId="0" fontId="5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207" fontId="73" fillId="14" borderId="0" applyNumberFormat="0" applyBorder="0" applyAlignment="0" applyProtection="0"/>
    <xf numFmtId="0" fontId="233" fillId="9" borderId="0" applyNumberFormat="0" applyBorder="0" applyAlignment="0" applyProtection="0"/>
    <xf numFmtId="207" fontId="233" fillId="9" borderId="0" applyNumberFormat="0" applyBorder="0" applyAlignment="0" applyProtection="0"/>
    <xf numFmtId="0" fontId="233" fillId="9" borderId="0" applyNumberFormat="0" applyBorder="0" applyAlignment="0" applyProtection="0"/>
    <xf numFmtId="0" fontId="53" fillId="9" borderId="0" applyNumberFormat="0" applyBorder="0" applyAlignment="0" applyProtection="0"/>
    <xf numFmtId="207" fontId="73" fillId="14" borderId="0" applyNumberFormat="0" applyBorder="0" applyAlignment="0" applyProtection="0"/>
    <xf numFmtId="0" fontId="233" fillId="9"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207" fontId="73" fillId="14" borderId="0" applyNumberFormat="0" applyBorder="0" applyAlignment="0" applyProtection="0"/>
    <xf numFmtId="207" fontId="73" fillId="14" borderId="0" applyNumberFormat="0" applyBorder="0" applyAlignment="0" applyProtection="0"/>
    <xf numFmtId="0" fontId="233" fillId="77" borderId="0" applyNumberFormat="0" applyBorder="0" applyAlignment="0" applyProtection="0"/>
    <xf numFmtId="0" fontId="53" fillId="14" borderId="0" applyNumberFormat="0" applyBorder="0" applyAlignment="0" applyProtection="0"/>
    <xf numFmtId="207" fontId="53" fillId="14" borderId="0" applyNumberFormat="0" applyBorder="0" applyAlignment="0" applyProtection="0"/>
    <xf numFmtId="0" fontId="1" fillId="14" borderId="0" applyNumberFormat="0" applyBorder="0" applyAlignment="0" applyProtection="0"/>
    <xf numFmtId="0" fontId="53" fillId="14" borderId="0" applyNumberFormat="0" applyBorder="0" applyAlignment="0" applyProtection="0"/>
    <xf numFmtId="207" fontId="53" fillId="14" borderId="0" applyNumberFormat="0" applyBorder="0" applyAlignment="0" applyProtection="0"/>
    <xf numFmtId="0" fontId="1" fillId="14" borderId="0" applyNumberFormat="0" applyBorder="0" applyAlignment="0" applyProtection="0"/>
    <xf numFmtId="0" fontId="233" fillId="14" borderId="0" applyNumberFormat="0" applyBorder="0" applyAlignment="0" applyProtection="0"/>
    <xf numFmtId="207" fontId="233" fillId="14" borderId="0" applyNumberFormat="0" applyBorder="0" applyAlignment="0" applyProtection="0"/>
    <xf numFmtId="0" fontId="233" fillId="14" borderId="0" applyNumberFormat="0" applyBorder="0" applyAlignment="0" applyProtection="0"/>
    <xf numFmtId="0" fontId="53" fillId="14" borderId="0" applyNumberFormat="0" applyBorder="0" applyAlignment="0" applyProtection="0"/>
    <xf numFmtId="0" fontId="233" fillId="14" borderId="0" applyNumberFormat="0" applyBorder="0" applyAlignment="0" applyProtection="0"/>
    <xf numFmtId="0" fontId="233" fillId="78" borderId="0" applyNumberFormat="0" applyBorder="0" applyAlignment="0" applyProtection="0"/>
    <xf numFmtId="0" fontId="233" fillId="78" borderId="0" applyNumberFormat="0" applyBorder="0" applyAlignment="0" applyProtection="0"/>
    <xf numFmtId="0" fontId="73" fillId="16" borderId="0" applyNumberFormat="0" applyBorder="0" applyAlignment="0" applyProtection="0"/>
    <xf numFmtId="207" fontId="73" fillId="16" borderId="0" applyNumberFormat="0" applyBorder="0" applyAlignment="0" applyProtection="0"/>
    <xf numFmtId="0" fontId="73" fillId="16" borderId="0" applyNumberFormat="0" applyBorder="0" applyAlignment="0" applyProtection="0"/>
    <xf numFmtId="207" fontId="73" fillId="16" borderId="0" applyNumberFormat="0" applyBorder="0" applyAlignment="0" applyProtection="0"/>
    <xf numFmtId="207" fontId="233" fillId="78" borderId="0" applyNumberFormat="0" applyBorder="0" applyAlignment="0" applyProtection="0"/>
    <xf numFmtId="0" fontId="233" fillId="78" borderId="0" applyNumberFormat="0" applyBorder="0" applyAlignment="0" applyProtection="0"/>
    <xf numFmtId="223" fontId="53" fillId="8" borderId="0" applyNumberFormat="0" applyBorder="0" applyAlignment="0" applyProtection="0"/>
    <xf numFmtId="223" fontId="1" fillId="8" borderId="0" applyNumberFormat="0" applyBorder="0" applyAlignment="0" applyProtection="0"/>
    <xf numFmtId="0" fontId="5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207" fontId="73" fillId="16" borderId="0" applyNumberFormat="0" applyBorder="0" applyAlignment="0" applyProtection="0"/>
    <xf numFmtId="207"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207" fontId="73" fillId="16" borderId="0" applyNumberFormat="0" applyBorder="0" applyAlignment="0" applyProtection="0"/>
    <xf numFmtId="207" fontId="73" fillId="16" borderId="0" applyNumberFormat="0" applyBorder="0" applyAlignment="0" applyProtection="0"/>
    <xf numFmtId="0" fontId="53" fillId="16" borderId="0" applyNumberFormat="0" applyBorder="0" applyAlignment="0" applyProtection="0"/>
    <xf numFmtId="207" fontId="53" fillId="16" borderId="0" applyNumberFormat="0" applyBorder="0" applyAlignment="0" applyProtection="0"/>
    <xf numFmtId="0" fontId="1" fillId="16" borderId="0" applyNumberFormat="0" applyBorder="0" applyAlignment="0" applyProtection="0"/>
    <xf numFmtId="0" fontId="53" fillId="16" borderId="0" applyNumberFormat="0" applyBorder="0" applyAlignment="0" applyProtection="0"/>
    <xf numFmtId="207" fontId="53" fillId="16" borderId="0" applyNumberFormat="0" applyBorder="0" applyAlignment="0" applyProtection="0"/>
    <xf numFmtId="0" fontId="1" fillId="16" borderId="0" applyNumberFormat="0" applyBorder="0" applyAlignment="0" applyProtection="0"/>
    <xf numFmtId="0" fontId="233" fillId="78" borderId="0" applyNumberFormat="0" applyBorder="0" applyAlignment="0" applyProtection="0"/>
    <xf numFmtId="0" fontId="233" fillId="79" borderId="0" applyNumberFormat="0" applyBorder="0" applyAlignment="0" applyProtection="0"/>
    <xf numFmtId="0" fontId="233" fillId="79" borderId="0" applyNumberFormat="0" applyBorder="0" applyAlignment="0" applyProtection="0"/>
    <xf numFmtId="0" fontId="73" fillId="11" borderId="0" applyNumberFormat="0" applyBorder="0" applyAlignment="0" applyProtection="0"/>
    <xf numFmtId="207" fontId="73" fillId="11" borderId="0" applyNumberFormat="0" applyBorder="0" applyAlignment="0" applyProtection="0"/>
    <xf numFmtId="0" fontId="73" fillId="11" borderId="0" applyNumberFormat="0" applyBorder="0" applyAlignment="0" applyProtection="0"/>
    <xf numFmtId="207" fontId="73" fillId="11" borderId="0" applyNumberFormat="0" applyBorder="0" applyAlignment="0" applyProtection="0"/>
    <xf numFmtId="0" fontId="233" fillId="9" borderId="0" applyNumberFormat="0" applyBorder="0" applyAlignment="0" applyProtection="0"/>
    <xf numFmtId="207" fontId="233" fillId="9" borderId="0" applyNumberFormat="0" applyBorder="0" applyAlignment="0" applyProtection="0"/>
    <xf numFmtId="0" fontId="233" fillId="9" borderId="0" applyNumberFormat="0" applyBorder="0" applyAlignment="0" applyProtection="0"/>
    <xf numFmtId="0" fontId="53" fillId="9" borderId="0" applyNumberFormat="0" applyBorder="0" applyAlignment="0" applyProtection="0"/>
    <xf numFmtId="207" fontId="233" fillId="79" borderId="0" applyNumberFormat="0" applyBorder="0" applyAlignment="0" applyProtection="0"/>
    <xf numFmtId="0" fontId="233" fillId="9" borderId="0" applyNumberFormat="0" applyBorder="0" applyAlignment="0" applyProtection="0"/>
    <xf numFmtId="223" fontId="53" fillId="11" borderId="0" applyNumberFormat="0" applyBorder="0" applyAlignment="0" applyProtection="0"/>
    <xf numFmtId="223" fontId="1" fillId="11" borderId="0" applyNumberFormat="0" applyBorder="0" applyAlignment="0" applyProtection="0"/>
    <xf numFmtId="207" fontId="233" fillId="79" borderId="0" applyNumberFormat="0" applyBorder="0" applyAlignment="0" applyProtection="0"/>
    <xf numFmtId="0" fontId="233" fillId="79" borderId="0" applyNumberFormat="0" applyBorder="0" applyAlignment="0" applyProtection="0"/>
    <xf numFmtId="0" fontId="5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207" fontId="73" fillId="11" borderId="0" applyNumberFormat="0" applyBorder="0" applyAlignment="0" applyProtection="0"/>
    <xf numFmtId="0" fontId="233" fillId="79" borderId="0" applyNumberFormat="0" applyBorder="0" applyAlignment="0" applyProtection="0"/>
    <xf numFmtId="207" fontId="233" fillId="79" borderId="0" applyNumberFormat="0" applyBorder="0" applyAlignment="0" applyProtection="0"/>
    <xf numFmtId="0" fontId="233" fillId="79" borderId="0" applyNumberFormat="0" applyBorder="0" applyAlignment="0" applyProtection="0"/>
    <xf numFmtId="0" fontId="53" fillId="11" borderId="0" applyNumberFormat="0" applyBorder="0" applyAlignment="0" applyProtection="0"/>
    <xf numFmtId="207" fontId="73" fillId="11" borderId="0" applyNumberFormat="0" applyBorder="0" applyAlignment="0" applyProtection="0"/>
    <xf numFmtId="0" fontId="233" fillId="79"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207" fontId="73" fillId="11" borderId="0" applyNumberFormat="0" applyBorder="0" applyAlignment="0" applyProtection="0"/>
    <xf numFmtId="207" fontId="73" fillId="11" borderId="0" applyNumberFormat="0" applyBorder="0" applyAlignment="0" applyProtection="0"/>
    <xf numFmtId="0" fontId="53" fillId="11" borderId="0" applyNumberFormat="0" applyBorder="0" applyAlignment="0" applyProtection="0"/>
    <xf numFmtId="207" fontId="53" fillId="11" borderId="0" applyNumberFormat="0" applyBorder="0" applyAlignment="0" applyProtection="0"/>
    <xf numFmtId="0" fontId="1" fillId="11" borderId="0" applyNumberFormat="0" applyBorder="0" applyAlignment="0" applyProtection="0"/>
    <xf numFmtId="0" fontId="53" fillId="11" borderId="0" applyNumberFormat="0" applyBorder="0" applyAlignment="0" applyProtection="0"/>
    <xf numFmtId="207" fontId="53" fillId="11" borderId="0" applyNumberFormat="0" applyBorder="0" applyAlignment="0" applyProtection="0"/>
    <xf numFmtId="0" fontId="1" fillId="11" borderId="0" applyNumberFormat="0" applyBorder="0" applyAlignment="0" applyProtection="0"/>
    <xf numFmtId="0" fontId="233" fillId="9" borderId="0" applyNumberFormat="0" applyBorder="0" applyAlignment="0" applyProtection="0"/>
    <xf numFmtId="207" fontId="233" fillId="9" borderId="0" applyNumberFormat="0" applyBorder="0" applyAlignment="0" applyProtection="0"/>
    <xf numFmtId="0" fontId="233" fillId="9" borderId="0" applyNumberFormat="0" applyBorder="0" applyAlignment="0" applyProtection="0"/>
    <xf numFmtId="0" fontId="53" fillId="9" borderId="0" applyNumberFormat="0" applyBorder="0" applyAlignment="0" applyProtection="0"/>
    <xf numFmtId="0" fontId="233" fillId="9" borderId="0" applyNumberFormat="0" applyBorder="0" applyAlignment="0" applyProtection="0"/>
    <xf numFmtId="223" fontId="53" fillId="7" borderId="0" applyNumberFormat="0" applyBorder="0" applyAlignment="0" applyProtection="0"/>
    <xf numFmtId="0" fontId="53" fillId="7" borderId="0" applyNumberFormat="0" applyBorder="0" applyAlignment="0" applyProtection="0"/>
    <xf numFmtId="0" fontId="1" fillId="7" borderId="0" applyNumberFormat="0" applyBorder="0" applyAlignment="0" applyProtection="0"/>
    <xf numFmtId="0" fontId="53" fillId="7" borderId="0" applyNumberFormat="0" applyBorder="0" applyAlignment="0" applyProtection="0"/>
    <xf numFmtId="0" fontId="1" fillId="7" borderId="0" applyNumberFormat="0" applyBorder="0" applyAlignment="0" applyProtection="0"/>
    <xf numFmtId="0" fontId="53" fillId="7" borderId="0" applyNumberFormat="0" applyBorder="0" applyAlignment="0" applyProtection="0"/>
    <xf numFmtId="0" fontId="1" fillId="7" borderId="0" applyNumberFormat="0" applyBorder="0" applyAlignment="0" applyProtection="0"/>
    <xf numFmtId="0" fontId="53" fillId="7" borderId="0" applyNumberFormat="0" applyBorder="0" applyAlignment="0" applyProtection="0"/>
    <xf numFmtId="0" fontId="1" fillId="7" borderId="0" applyNumberFormat="0" applyBorder="0" applyAlignment="0" applyProtection="0"/>
    <xf numFmtId="223" fontId="1" fillId="7" borderId="0" applyNumberFormat="0" applyBorder="0" applyAlignment="0" applyProtection="0"/>
    <xf numFmtId="223" fontId="53" fillId="10" borderId="0" applyNumberFormat="0" applyBorder="0" applyAlignment="0" applyProtection="0"/>
    <xf numFmtId="0" fontId="53" fillId="10" borderId="0" applyNumberFormat="0" applyBorder="0" applyAlignment="0" applyProtection="0"/>
    <xf numFmtId="0" fontId="1" fillId="10" borderId="0" applyNumberFormat="0" applyBorder="0" applyAlignment="0" applyProtection="0"/>
    <xf numFmtId="0" fontId="53" fillId="10" borderId="0" applyNumberFormat="0" applyBorder="0" applyAlignment="0" applyProtection="0"/>
    <xf numFmtId="0" fontId="1" fillId="10" borderId="0" applyNumberFormat="0" applyBorder="0" applyAlignment="0" applyProtection="0"/>
    <xf numFmtId="0" fontId="53" fillId="10" borderId="0" applyNumberFormat="0" applyBorder="0" applyAlignment="0" applyProtection="0"/>
    <xf numFmtId="0" fontId="1" fillId="10" borderId="0" applyNumberFormat="0" applyBorder="0" applyAlignment="0" applyProtection="0"/>
    <xf numFmtId="0" fontId="53" fillId="10" borderId="0" applyNumberFormat="0" applyBorder="0" applyAlignment="0" applyProtection="0"/>
    <xf numFmtId="0" fontId="1" fillId="10" borderId="0" applyNumberFormat="0" applyBorder="0" applyAlignment="0" applyProtection="0"/>
    <xf numFmtId="223" fontId="1" fillId="10" borderId="0" applyNumberFormat="0" applyBorder="0" applyAlignment="0" applyProtection="0"/>
    <xf numFmtId="223" fontId="53" fillId="12" borderId="0" applyNumberFormat="0" applyBorder="0" applyAlignment="0" applyProtection="0"/>
    <xf numFmtId="0" fontId="53" fillId="12" borderId="0" applyNumberFormat="0" applyBorder="0" applyAlignment="0" applyProtection="0"/>
    <xf numFmtId="0" fontId="1" fillId="12" borderId="0" applyNumberFormat="0" applyBorder="0" applyAlignment="0" applyProtection="0"/>
    <xf numFmtId="0" fontId="53" fillId="12" borderId="0" applyNumberFormat="0" applyBorder="0" applyAlignment="0" applyProtection="0"/>
    <xf numFmtId="0" fontId="1" fillId="12" borderId="0" applyNumberFormat="0" applyBorder="0" applyAlignment="0" applyProtection="0"/>
    <xf numFmtId="0" fontId="53" fillId="12" borderId="0" applyNumberFormat="0" applyBorder="0" applyAlignment="0" applyProtection="0"/>
    <xf numFmtId="0" fontId="1" fillId="12" borderId="0" applyNumberFormat="0" applyBorder="0" applyAlignment="0" applyProtection="0"/>
    <xf numFmtId="0" fontId="53" fillId="12" borderId="0" applyNumberFormat="0" applyBorder="0" applyAlignment="0" applyProtection="0"/>
    <xf numFmtId="0" fontId="1" fillId="12" borderId="0" applyNumberFormat="0" applyBorder="0" applyAlignment="0" applyProtection="0"/>
    <xf numFmtId="223" fontId="1" fillId="12" borderId="0" applyNumberFormat="0" applyBorder="0" applyAlignment="0" applyProtection="0"/>
    <xf numFmtId="223" fontId="53" fillId="14" borderId="0" applyNumberFormat="0" applyBorder="0" applyAlignment="0" applyProtection="0"/>
    <xf numFmtId="0" fontId="53" fillId="14" borderId="0" applyNumberFormat="0" applyBorder="0" applyAlignment="0" applyProtection="0"/>
    <xf numFmtId="0" fontId="1" fillId="14" borderId="0" applyNumberFormat="0" applyBorder="0" applyAlignment="0" applyProtection="0"/>
    <xf numFmtId="0" fontId="53" fillId="14" borderId="0" applyNumberFormat="0" applyBorder="0" applyAlignment="0" applyProtection="0"/>
    <xf numFmtId="0" fontId="1" fillId="14" borderId="0" applyNumberFormat="0" applyBorder="0" applyAlignment="0" applyProtection="0"/>
    <xf numFmtId="0" fontId="53" fillId="14" borderId="0" applyNumberFormat="0" applyBorder="0" applyAlignment="0" applyProtection="0"/>
    <xf numFmtId="0" fontId="1" fillId="14" borderId="0" applyNumberFormat="0" applyBorder="0" applyAlignment="0" applyProtection="0"/>
    <xf numFmtId="0" fontId="53" fillId="14" borderId="0" applyNumberFormat="0" applyBorder="0" applyAlignment="0" applyProtection="0"/>
    <xf numFmtId="0" fontId="1" fillId="14" borderId="0" applyNumberFormat="0" applyBorder="0" applyAlignment="0" applyProtection="0"/>
    <xf numFmtId="223" fontId="1" fillId="14" borderId="0" applyNumberFormat="0" applyBorder="0" applyAlignment="0" applyProtection="0"/>
    <xf numFmtId="223" fontId="53" fillId="16" borderId="0" applyNumberFormat="0" applyBorder="0" applyAlignment="0" applyProtection="0"/>
    <xf numFmtId="0" fontId="53" fillId="16" borderId="0" applyNumberFormat="0" applyBorder="0" applyAlignment="0" applyProtection="0"/>
    <xf numFmtId="0" fontId="1" fillId="16" borderId="0" applyNumberFormat="0" applyBorder="0" applyAlignment="0" applyProtection="0"/>
    <xf numFmtId="0" fontId="53" fillId="16" borderId="0" applyNumberFormat="0" applyBorder="0" applyAlignment="0" applyProtection="0"/>
    <xf numFmtId="0" fontId="1" fillId="16" borderId="0" applyNumberFormat="0" applyBorder="0" applyAlignment="0" applyProtection="0"/>
    <xf numFmtId="0" fontId="53" fillId="16" borderId="0" applyNumberFormat="0" applyBorder="0" applyAlignment="0" applyProtection="0"/>
    <xf numFmtId="0" fontId="1" fillId="16" borderId="0" applyNumberFormat="0" applyBorder="0" applyAlignment="0" applyProtection="0"/>
    <xf numFmtId="0" fontId="53" fillId="16" borderId="0" applyNumberFormat="0" applyBorder="0" applyAlignment="0" applyProtection="0"/>
    <xf numFmtId="0" fontId="1" fillId="16" borderId="0" applyNumberFormat="0" applyBorder="0" applyAlignment="0" applyProtection="0"/>
    <xf numFmtId="223" fontId="1" fillId="16" borderId="0" applyNumberFormat="0" applyBorder="0" applyAlignment="0" applyProtection="0"/>
    <xf numFmtId="223" fontId="53" fillId="11" borderId="0" applyNumberFormat="0" applyBorder="0" applyAlignment="0" applyProtection="0"/>
    <xf numFmtId="0" fontId="53" fillId="11" borderId="0" applyNumberFormat="0" applyBorder="0" applyAlignment="0" applyProtection="0"/>
    <xf numFmtId="0" fontId="1" fillId="11" borderId="0" applyNumberFormat="0" applyBorder="0" applyAlignment="0" applyProtection="0"/>
    <xf numFmtId="0" fontId="53" fillId="11" borderId="0" applyNumberFormat="0" applyBorder="0" applyAlignment="0" applyProtection="0"/>
    <xf numFmtId="0" fontId="1" fillId="11" borderId="0" applyNumberFormat="0" applyBorder="0" applyAlignment="0" applyProtection="0"/>
    <xf numFmtId="0" fontId="53" fillId="11" borderId="0" applyNumberFormat="0" applyBorder="0" applyAlignment="0" applyProtection="0"/>
    <xf numFmtId="0" fontId="1" fillId="11" borderId="0" applyNumberFormat="0" applyBorder="0" applyAlignment="0" applyProtection="0"/>
    <xf numFmtId="0" fontId="53" fillId="11" borderId="0" applyNumberFormat="0" applyBorder="0" applyAlignment="0" applyProtection="0"/>
    <xf numFmtId="0" fontId="1" fillId="11" borderId="0" applyNumberFormat="0" applyBorder="0" applyAlignment="0" applyProtection="0"/>
    <xf numFmtId="223" fontId="1" fillId="11" borderId="0" applyNumberFormat="0" applyBorder="0" applyAlignment="0" applyProtection="0"/>
    <xf numFmtId="0" fontId="26" fillId="17" borderId="5" applyNumberFormat="0" applyAlignment="0">
      <protection locked="0"/>
    </xf>
    <xf numFmtId="207" fontId="26" fillId="17" borderId="5" applyNumberFormat="0" applyAlignment="0">
      <protection locked="0"/>
    </xf>
    <xf numFmtId="223" fontId="26" fillId="17" borderId="5" applyNumberFormat="0" applyAlignment="0">
      <protection locked="0"/>
    </xf>
    <xf numFmtId="207" fontId="26" fillId="17" borderId="5" applyNumberFormat="0" applyAlignment="0">
      <protection locked="0"/>
    </xf>
    <xf numFmtId="0" fontId="28" fillId="3" borderId="5" applyNumberFormat="0" applyAlignment="0"/>
    <xf numFmtId="0" fontId="126" fillId="18" borderId="0" applyNumberFormat="0" applyAlignment="0"/>
    <xf numFmtId="207" fontId="126" fillId="18" borderId="0" applyNumberFormat="0" applyAlignment="0"/>
    <xf numFmtId="207" fontId="28" fillId="3" borderId="5" applyNumberFormat="0" applyAlignment="0"/>
    <xf numFmtId="223" fontId="28" fillId="3" borderId="5" applyNumberFormat="0" applyAlignment="0"/>
    <xf numFmtId="207" fontId="28" fillId="3" borderId="5" applyNumberFormat="0" applyAlignment="0"/>
    <xf numFmtId="0" fontId="28" fillId="3" borderId="5" applyNumberFormat="0" applyAlignment="0"/>
    <xf numFmtId="207" fontId="28" fillId="3" borderId="5" applyNumberFormat="0" applyAlignment="0"/>
    <xf numFmtId="0" fontId="28" fillId="3" borderId="5" applyNumberFormat="0" applyAlignment="0"/>
    <xf numFmtId="207" fontId="28" fillId="3" borderId="5" applyNumberFormat="0" applyAlignment="0"/>
    <xf numFmtId="0" fontId="28" fillId="3" borderId="5" applyNumberFormat="0" applyAlignment="0"/>
    <xf numFmtId="207" fontId="28" fillId="3" borderId="5" applyNumberFormat="0" applyAlignment="0"/>
    <xf numFmtId="0" fontId="126" fillId="18" borderId="0" applyNumberFormat="0" applyAlignment="0"/>
    <xf numFmtId="207" fontId="126" fillId="18" borderId="0" applyNumberFormat="0" applyAlignment="0"/>
    <xf numFmtId="0" fontId="233" fillId="80" borderId="0" applyNumberFormat="0" applyBorder="0" applyAlignment="0" applyProtection="0"/>
    <xf numFmtId="0" fontId="233" fillId="80" borderId="0" applyNumberFormat="0" applyBorder="0" applyAlignment="0" applyProtection="0"/>
    <xf numFmtId="0" fontId="73" fillId="19" borderId="0" applyNumberFormat="0" applyBorder="0" applyAlignment="0" applyProtection="0"/>
    <xf numFmtId="207" fontId="73" fillId="19" borderId="0" applyNumberFormat="0" applyBorder="0" applyAlignment="0" applyProtection="0"/>
    <xf numFmtId="0" fontId="73" fillId="19" borderId="0" applyNumberFormat="0" applyBorder="0" applyAlignment="0" applyProtection="0"/>
    <xf numFmtId="207" fontId="73" fillId="19" borderId="0" applyNumberFormat="0" applyBorder="0" applyAlignment="0" applyProtection="0"/>
    <xf numFmtId="0" fontId="233" fillId="19" borderId="0" applyNumberFormat="0" applyBorder="0" applyAlignment="0" applyProtection="0"/>
    <xf numFmtId="207" fontId="233" fillId="19" borderId="0" applyNumberFormat="0" applyBorder="0" applyAlignment="0" applyProtection="0"/>
    <xf numFmtId="0" fontId="233" fillId="19" borderId="0" applyNumberFormat="0" applyBorder="0" applyAlignment="0" applyProtection="0"/>
    <xf numFmtId="0" fontId="53" fillId="19" borderId="0" applyNumberFormat="0" applyBorder="0" applyAlignment="0" applyProtection="0"/>
    <xf numFmtId="207" fontId="233" fillId="80" borderId="0" applyNumberFormat="0" applyBorder="0" applyAlignment="0" applyProtection="0"/>
    <xf numFmtId="0" fontId="233" fillId="19" borderId="0" applyNumberFormat="0" applyBorder="0" applyAlignment="0" applyProtection="0"/>
    <xf numFmtId="223" fontId="53" fillId="8" borderId="0" applyNumberFormat="0" applyBorder="0" applyAlignment="0" applyProtection="0"/>
    <xf numFmtId="223" fontId="1" fillId="8" borderId="0" applyNumberFormat="0" applyBorder="0" applyAlignment="0" applyProtection="0"/>
    <xf numFmtId="207" fontId="233" fillId="80" borderId="0" applyNumberFormat="0" applyBorder="0" applyAlignment="0" applyProtection="0"/>
    <xf numFmtId="0" fontId="233" fillId="80" borderId="0" applyNumberFormat="0" applyBorder="0" applyAlignment="0" applyProtection="0"/>
    <xf numFmtId="0" fontId="5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207" fontId="73" fillId="19" borderId="0" applyNumberFormat="0" applyBorder="0" applyAlignment="0" applyProtection="0"/>
    <xf numFmtId="0" fontId="233" fillId="9" borderId="0" applyNumberFormat="0" applyBorder="0" applyAlignment="0" applyProtection="0"/>
    <xf numFmtId="207" fontId="233" fillId="9" borderId="0" applyNumberFormat="0" applyBorder="0" applyAlignment="0" applyProtection="0"/>
    <xf numFmtId="0" fontId="233" fillId="9" borderId="0" applyNumberFormat="0" applyBorder="0" applyAlignment="0" applyProtection="0"/>
    <xf numFmtId="0" fontId="53" fillId="9" borderId="0" applyNumberFormat="0" applyBorder="0" applyAlignment="0" applyProtection="0"/>
    <xf numFmtId="207" fontId="73" fillId="19" borderId="0" applyNumberFormat="0" applyBorder="0" applyAlignment="0" applyProtection="0"/>
    <xf numFmtId="0" fontId="233" fillId="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207" fontId="73" fillId="19" borderId="0" applyNumberFormat="0" applyBorder="0" applyAlignment="0" applyProtection="0"/>
    <xf numFmtId="207" fontId="73" fillId="19" borderId="0" applyNumberFormat="0" applyBorder="0" applyAlignment="0" applyProtection="0"/>
    <xf numFmtId="0" fontId="233" fillId="80" borderId="0" applyNumberFormat="0" applyBorder="0" applyAlignment="0" applyProtection="0"/>
    <xf numFmtId="0" fontId="53" fillId="19" borderId="0" applyNumberFormat="0" applyBorder="0" applyAlignment="0" applyProtection="0"/>
    <xf numFmtId="207" fontId="53" fillId="19" borderId="0" applyNumberFormat="0" applyBorder="0" applyAlignment="0" applyProtection="0"/>
    <xf numFmtId="0" fontId="1" fillId="19" borderId="0" applyNumberFormat="0" applyBorder="0" applyAlignment="0" applyProtection="0"/>
    <xf numFmtId="0" fontId="53" fillId="19" borderId="0" applyNumberFormat="0" applyBorder="0" applyAlignment="0" applyProtection="0"/>
    <xf numFmtId="207" fontId="53" fillId="19" borderId="0" applyNumberFormat="0" applyBorder="0" applyAlignment="0" applyProtection="0"/>
    <xf numFmtId="0" fontId="1" fillId="19" borderId="0" applyNumberFormat="0" applyBorder="0" applyAlignment="0" applyProtection="0"/>
    <xf numFmtId="0" fontId="233" fillId="19" borderId="0" applyNumberFormat="0" applyBorder="0" applyAlignment="0" applyProtection="0"/>
    <xf numFmtId="207" fontId="233" fillId="19" borderId="0" applyNumberFormat="0" applyBorder="0" applyAlignment="0" applyProtection="0"/>
    <xf numFmtId="0" fontId="233" fillId="19" borderId="0" applyNumberFormat="0" applyBorder="0" applyAlignment="0" applyProtection="0"/>
    <xf numFmtId="0" fontId="53" fillId="19" borderId="0" applyNumberFormat="0" applyBorder="0" applyAlignment="0" applyProtection="0"/>
    <xf numFmtId="0" fontId="233" fillId="19" borderId="0" applyNumberFormat="0" applyBorder="0" applyAlignment="0" applyProtection="0"/>
    <xf numFmtId="0" fontId="233" fillId="81" borderId="0" applyNumberFormat="0" applyBorder="0" applyAlignment="0" applyProtection="0"/>
    <xf numFmtId="0" fontId="233" fillId="81" borderId="0" applyNumberFormat="0" applyBorder="0" applyAlignment="0" applyProtection="0"/>
    <xf numFmtId="0" fontId="73" fillId="20" borderId="0" applyNumberFormat="0" applyBorder="0" applyAlignment="0" applyProtection="0"/>
    <xf numFmtId="207" fontId="73" fillId="20" borderId="0" applyNumberFormat="0" applyBorder="0" applyAlignment="0" applyProtection="0"/>
    <xf numFmtId="0" fontId="73" fillId="20" borderId="0" applyNumberFormat="0" applyBorder="0" applyAlignment="0" applyProtection="0"/>
    <xf numFmtId="207" fontId="73" fillId="20" borderId="0" applyNumberFormat="0" applyBorder="0" applyAlignment="0" applyProtection="0"/>
    <xf numFmtId="207" fontId="233" fillId="81" borderId="0" applyNumberFormat="0" applyBorder="0" applyAlignment="0" applyProtection="0"/>
    <xf numFmtId="0" fontId="233" fillId="81" borderId="0" applyNumberFormat="0" applyBorder="0" applyAlignment="0" applyProtection="0"/>
    <xf numFmtId="223" fontId="53" fillId="21" borderId="0" applyNumberFormat="0" applyBorder="0" applyAlignment="0" applyProtection="0"/>
    <xf numFmtId="223" fontId="1" fillId="21" borderId="0" applyNumberFormat="0" applyBorder="0" applyAlignment="0" applyProtection="0"/>
    <xf numFmtId="0" fontId="5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207" fontId="73" fillId="20" borderId="0" applyNumberFormat="0" applyBorder="0" applyAlignment="0" applyProtection="0"/>
    <xf numFmtId="207"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207" fontId="73" fillId="20" borderId="0" applyNumberFormat="0" applyBorder="0" applyAlignment="0" applyProtection="0"/>
    <xf numFmtId="207" fontId="73" fillId="20" borderId="0" applyNumberFormat="0" applyBorder="0" applyAlignment="0" applyProtection="0"/>
    <xf numFmtId="0" fontId="53" fillId="20" borderId="0" applyNumberFormat="0" applyBorder="0" applyAlignment="0" applyProtection="0"/>
    <xf numFmtId="207" fontId="53" fillId="20" borderId="0" applyNumberFormat="0" applyBorder="0" applyAlignment="0" applyProtection="0"/>
    <xf numFmtId="0" fontId="1" fillId="20" borderId="0" applyNumberFormat="0" applyBorder="0" applyAlignment="0" applyProtection="0"/>
    <xf numFmtId="0" fontId="53" fillId="20" borderId="0" applyNumberFormat="0" applyBorder="0" applyAlignment="0" applyProtection="0"/>
    <xf numFmtId="207" fontId="53" fillId="20" borderId="0" applyNumberFormat="0" applyBorder="0" applyAlignment="0" applyProtection="0"/>
    <xf numFmtId="0" fontId="1" fillId="20" borderId="0" applyNumberFormat="0" applyBorder="0" applyAlignment="0" applyProtection="0"/>
    <xf numFmtId="0" fontId="233" fillId="81" borderId="0" applyNumberFormat="0" applyBorder="0" applyAlignment="0" applyProtection="0"/>
    <xf numFmtId="0" fontId="233" fillId="82" borderId="0" applyNumberFormat="0" applyBorder="0" applyAlignment="0" applyProtection="0"/>
    <xf numFmtId="0" fontId="233" fillId="82" borderId="0" applyNumberFormat="0" applyBorder="0" applyAlignment="0" applyProtection="0"/>
    <xf numFmtId="0" fontId="73" fillId="22" borderId="0" applyNumberFormat="0" applyBorder="0" applyAlignment="0" applyProtection="0"/>
    <xf numFmtId="207" fontId="73" fillId="22" borderId="0" applyNumberFormat="0" applyBorder="0" applyAlignment="0" applyProtection="0"/>
    <xf numFmtId="0" fontId="73" fillId="22" borderId="0" applyNumberFormat="0" applyBorder="0" applyAlignment="0" applyProtection="0"/>
    <xf numFmtId="207" fontId="73" fillId="22" borderId="0" applyNumberFormat="0" applyBorder="0" applyAlignment="0" applyProtection="0"/>
    <xf numFmtId="0" fontId="233" fillId="22" borderId="0" applyNumberFormat="0" applyBorder="0" applyAlignment="0" applyProtection="0"/>
    <xf numFmtId="207" fontId="233" fillId="22" borderId="0" applyNumberFormat="0" applyBorder="0" applyAlignment="0" applyProtection="0"/>
    <xf numFmtId="0" fontId="233" fillId="22" borderId="0" applyNumberFormat="0" applyBorder="0" applyAlignment="0" applyProtection="0"/>
    <xf numFmtId="0" fontId="53" fillId="22" borderId="0" applyNumberFormat="0" applyBorder="0" applyAlignment="0" applyProtection="0"/>
    <xf numFmtId="207" fontId="233" fillId="82" borderId="0" applyNumberFormat="0" applyBorder="0" applyAlignment="0" applyProtection="0"/>
    <xf numFmtId="0" fontId="233" fillId="22" borderId="0" applyNumberFormat="0" applyBorder="0" applyAlignment="0" applyProtection="0"/>
    <xf numFmtId="223" fontId="53" fillId="16" borderId="0" applyNumberFormat="0" applyBorder="0" applyAlignment="0" applyProtection="0"/>
    <xf numFmtId="223" fontId="1" fillId="16" borderId="0" applyNumberFormat="0" applyBorder="0" applyAlignment="0" applyProtection="0"/>
    <xf numFmtId="207" fontId="233" fillId="82" borderId="0" applyNumberFormat="0" applyBorder="0" applyAlignment="0" applyProtection="0"/>
    <xf numFmtId="0" fontId="233" fillId="82" borderId="0" applyNumberFormat="0" applyBorder="0" applyAlignment="0" applyProtection="0"/>
    <xf numFmtId="0" fontId="53" fillId="22" borderId="0" applyNumberFormat="0" applyBorder="0" applyAlignment="0" applyProtection="0"/>
    <xf numFmtId="0" fontId="73" fillId="22" borderId="0" applyNumberFormat="0" applyBorder="0" applyAlignment="0" applyProtection="0"/>
    <xf numFmtId="0" fontId="73" fillId="22" borderId="0" applyNumberFormat="0" applyBorder="0" applyAlignment="0" applyProtection="0"/>
    <xf numFmtId="207" fontId="73" fillId="22" borderId="0" applyNumberFormat="0" applyBorder="0" applyAlignment="0" applyProtection="0"/>
    <xf numFmtId="0" fontId="233" fillId="82" borderId="0" applyNumberFormat="0" applyBorder="0" applyAlignment="0" applyProtection="0"/>
    <xf numFmtId="207" fontId="233" fillId="82" borderId="0" applyNumberFormat="0" applyBorder="0" applyAlignment="0" applyProtection="0"/>
    <xf numFmtId="0" fontId="233" fillId="82" borderId="0" applyNumberFormat="0" applyBorder="0" applyAlignment="0" applyProtection="0"/>
    <xf numFmtId="0" fontId="53" fillId="22" borderId="0" applyNumberFormat="0" applyBorder="0" applyAlignment="0" applyProtection="0"/>
    <xf numFmtId="207" fontId="73" fillId="22" borderId="0" applyNumberFormat="0" applyBorder="0" applyAlignment="0" applyProtection="0"/>
    <xf numFmtId="0" fontId="233" fillId="82" borderId="0" applyNumberFormat="0" applyBorder="0" applyAlignment="0" applyProtection="0"/>
    <xf numFmtId="0" fontId="73" fillId="22" borderId="0" applyNumberFormat="0" applyBorder="0" applyAlignment="0" applyProtection="0"/>
    <xf numFmtId="0" fontId="73" fillId="22" borderId="0" applyNumberFormat="0" applyBorder="0" applyAlignment="0" applyProtection="0"/>
    <xf numFmtId="207" fontId="73" fillId="22" borderId="0" applyNumberFormat="0" applyBorder="0" applyAlignment="0" applyProtection="0"/>
    <xf numFmtId="207" fontId="73" fillId="22" borderId="0" applyNumberFormat="0" applyBorder="0" applyAlignment="0" applyProtection="0"/>
    <xf numFmtId="0" fontId="53" fillId="22" borderId="0" applyNumberFormat="0" applyBorder="0" applyAlignment="0" applyProtection="0"/>
    <xf numFmtId="207" fontId="53" fillId="22" borderId="0" applyNumberFormat="0" applyBorder="0" applyAlignment="0" applyProtection="0"/>
    <xf numFmtId="0" fontId="1" fillId="22" borderId="0" applyNumberFormat="0" applyBorder="0" applyAlignment="0" applyProtection="0"/>
    <xf numFmtId="0" fontId="53" fillId="22" borderId="0" applyNumberFormat="0" applyBorder="0" applyAlignment="0" applyProtection="0"/>
    <xf numFmtId="207" fontId="53" fillId="22" borderId="0" applyNumberFormat="0" applyBorder="0" applyAlignment="0" applyProtection="0"/>
    <xf numFmtId="0" fontId="1" fillId="22" borderId="0" applyNumberFormat="0" applyBorder="0" applyAlignment="0" applyProtection="0"/>
    <xf numFmtId="0" fontId="233" fillId="22" borderId="0" applyNumberFormat="0" applyBorder="0" applyAlignment="0" applyProtection="0"/>
    <xf numFmtId="207" fontId="233" fillId="22" borderId="0" applyNumberFormat="0" applyBorder="0" applyAlignment="0" applyProtection="0"/>
    <xf numFmtId="0" fontId="233" fillId="22" borderId="0" applyNumberFormat="0" applyBorder="0" applyAlignment="0" applyProtection="0"/>
    <xf numFmtId="0" fontId="53" fillId="22" borderId="0" applyNumberFormat="0" applyBorder="0" applyAlignment="0" applyProtection="0"/>
    <xf numFmtId="0" fontId="233" fillId="22" borderId="0" applyNumberFormat="0" applyBorder="0" applyAlignment="0" applyProtection="0"/>
    <xf numFmtId="0" fontId="233" fillId="83" borderId="0" applyNumberFormat="0" applyBorder="0" applyAlignment="0" applyProtection="0"/>
    <xf numFmtId="0" fontId="233" fillId="83" borderId="0" applyNumberFormat="0" applyBorder="0" applyAlignment="0" applyProtection="0"/>
    <xf numFmtId="0" fontId="73" fillId="14" borderId="0" applyNumberFormat="0" applyBorder="0" applyAlignment="0" applyProtection="0"/>
    <xf numFmtId="207" fontId="73" fillId="14" borderId="0" applyNumberFormat="0" applyBorder="0" applyAlignment="0" applyProtection="0"/>
    <xf numFmtId="0" fontId="73" fillId="14" borderId="0" applyNumberFormat="0" applyBorder="0" applyAlignment="0" applyProtection="0"/>
    <xf numFmtId="207" fontId="73" fillId="14" borderId="0" applyNumberFormat="0" applyBorder="0" applyAlignment="0" applyProtection="0"/>
    <xf numFmtId="0" fontId="233" fillId="14" borderId="0" applyNumberFormat="0" applyBorder="0" applyAlignment="0" applyProtection="0"/>
    <xf numFmtId="207" fontId="233" fillId="14" borderId="0" applyNumberFormat="0" applyBorder="0" applyAlignment="0" applyProtection="0"/>
    <xf numFmtId="0" fontId="233" fillId="14" borderId="0" applyNumberFormat="0" applyBorder="0" applyAlignment="0" applyProtection="0"/>
    <xf numFmtId="0" fontId="53" fillId="14" borderId="0" applyNumberFormat="0" applyBorder="0" applyAlignment="0" applyProtection="0"/>
    <xf numFmtId="207" fontId="233" fillId="83" borderId="0" applyNumberFormat="0" applyBorder="0" applyAlignment="0" applyProtection="0"/>
    <xf numFmtId="0" fontId="233" fillId="14" borderId="0" applyNumberFormat="0" applyBorder="0" applyAlignment="0" applyProtection="0"/>
    <xf numFmtId="223" fontId="53" fillId="9" borderId="0" applyNumberFormat="0" applyBorder="0" applyAlignment="0" applyProtection="0"/>
    <xf numFmtId="223" fontId="1" fillId="9" borderId="0" applyNumberFormat="0" applyBorder="0" applyAlignment="0" applyProtection="0"/>
    <xf numFmtId="207" fontId="233" fillId="83" borderId="0" applyNumberFormat="0" applyBorder="0" applyAlignment="0" applyProtection="0"/>
    <xf numFmtId="0" fontId="233" fillId="83" borderId="0" applyNumberFormat="0" applyBorder="0" applyAlignment="0" applyProtection="0"/>
    <xf numFmtId="0" fontId="5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207" fontId="73" fillId="14" borderId="0" applyNumberFormat="0" applyBorder="0" applyAlignment="0" applyProtection="0"/>
    <xf numFmtId="0" fontId="233" fillId="9" borderId="0" applyNumberFormat="0" applyBorder="0" applyAlignment="0" applyProtection="0"/>
    <xf numFmtId="207" fontId="233" fillId="9" borderId="0" applyNumberFormat="0" applyBorder="0" applyAlignment="0" applyProtection="0"/>
    <xf numFmtId="0" fontId="233" fillId="9" borderId="0" applyNumberFormat="0" applyBorder="0" applyAlignment="0" applyProtection="0"/>
    <xf numFmtId="0" fontId="53" fillId="9" borderId="0" applyNumberFormat="0" applyBorder="0" applyAlignment="0" applyProtection="0"/>
    <xf numFmtId="207" fontId="73" fillId="14" borderId="0" applyNumberFormat="0" applyBorder="0" applyAlignment="0" applyProtection="0"/>
    <xf numFmtId="0" fontId="233" fillId="9"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207" fontId="73" fillId="14" borderId="0" applyNumberFormat="0" applyBorder="0" applyAlignment="0" applyProtection="0"/>
    <xf numFmtId="207" fontId="73" fillId="14" borderId="0" applyNumberFormat="0" applyBorder="0" applyAlignment="0" applyProtection="0"/>
    <xf numFmtId="0" fontId="233" fillId="83" borderId="0" applyNumberFormat="0" applyBorder="0" applyAlignment="0" applyProtection="0"/>
    <xf numFmtId="0" fontId="53" fillId="14" borderId="0" applyNumberFormat="0" applyBorder="0" applyAlignment="0" applyProtection="0"/>
    <xf numFmtId="207" fontId="53" fillId="14" borderId="0" applyNumberFormat="0" applyBorder="0" applyAlignment="0" applyProtection="0"/>
    <xf numFmtId="0" fontId="1" fillId="14" borderId="0" applyNumberFormat="0" applyBorder="0" applyAlignment="0" applyProtection="0"/>
    <xf numFmtId="0" fontId="53" fillId="14" borderId="0" applyNumberFormat="0" applyBorder="0" applyAlignment="0" applyProtection="0"/>
    <xf numFmtId="207" fontId="53" fillId="14" borderId="0" applyNumberFormat="0" applyBorder="0" applyAlignment="0" applyProtection="0"/>
    <xf numFmtId="0" fontId="1" fillId="14" borderId="0" applyNumberFormat="0" applyBorder="0" applyAlignment="0" applyProtection="0"/>
    <xf numFmtId="0" fontId="233" fillId="14" borderId="0" applyNumberFormat="0" applyBorder="0" applyAlignment="0" applyProtection="0"/>
    <xf numFmtId="207" fontId="233" fillId="14" borderId="0" applyNumberFormat="0" applyBorder="0" applyAlignment="0" applyProtection="0"/>
    <xf numFmtId="0" fontId="233" fillId="14" borderId="0" applyNumberFormat="0" applyBorder="0" applyAlignment="0" applyProtection="0"/>
    <xf numFmtId="0" fontId="53" fillId="14" borderId="0" applyNumberFormat="0" applyBorder="0" applyAlignment="0" applyProtection="0"/>
    <xf numFmtId="0" fontId="233" fillId="14" borderId="0" applyNumberFormat="0" applyBorder="0" applyAlignment="0" applyProtection="0"/>
    <xf numFmtId="0" fontId="233" fillId="84" borderId="0" applyNumberFormat="0" applyBorder="0" applyAlignment="0" applyProtection="0"/>
    <xf numFmtId="0" fontId="233" fillId="84" borderId="0" applyNumberFormat="0" applyBorder="0" applyAlignment="0" applyProtection="0"/>
    <xf numFmtId="0" fontId="73" fillId="19" borderId="0" applyNumberFormat="0" applyBorder="0" applyAlignment="0" applyProtection="0"/>
    <xf numFmtId="207" fontId="73" fillId="19" borderId="0" applyNumberFormat="0" applyBorder="0" applyAlignment="0" applyProtection="0"/>
    <xf numFmtId="0" fontId="73" fillId="19" borderId="0" applyNumberFormat="0" applyBorder="0" applyAlignment="0" applyProtection="0"/>
    <xf numFmtId="207" fontId="73" fillId="19" borderId="0" applyNumberFormat="0" applyBorder="0" applyAlignment="0" applyProtection="0"/>
    <xf numFmtId="0" fontId="233" fillId="19" borderId="0" applyNumberFormat="0" applyBorder="0" applyAlignment="0" applyProtection="0"/>
    <xf numFmtId="207" fontId="233" fillId="19" borderId="0" applyNumberFormat="0" applyBorder="0" applyAlignment="0" applyProtection="0"/>
    <xf numFmtId="0" fontId="233" fillId="19" borderId="0" applyNumberFormat="0" applyBorder="0" applyAlignment="0" applyProtection="0"/>
    <xf numFmtId="0" fontId="53" fillId="19" borderId="0" applyNumberFormat="0" applyBorder="0" applyAlignment="0" applyProtection="0"/>
    <xf numFmtId="207" fontId="233" fillId="84" borderId="0" applyNumberFormat="0" applyBorder="0" applyAlignment="0" applyProtection="0"/>
    <xf numFmtId="0" fontId="233" fillId="19" borderId="0" applyNumberFormat="0" applyBorder="0" applyAlignment="0" applyProtection="0"/>
    <xf numFmtId="223" fontId="53" fillId="8" borderId="0" applyNumberFormat="0" applyBorder="0" applyAlignment="0" applyProtection="0"/>
    <xf numFmtId="223" fontId="1" fillId="8" borderId="0" applyNumberFormat="0" applyBorder="0" applyAlignment="0" applyProtection="0"/>
    <xf numFmtId="207" fontId="233" fillId="84" borderId="0" applyNumberFormat="0" applyBorder="0" applyAlignment="0" applyProtection="0"/>
    <xf numFmtId="0" fontId="233" fillId="84" borderId="0" applyNumberFormat="0" applyBorder="0" applyAlignment="0" applyProtection="0"/>
    <xf numFmtId="0" fontId="5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207" fontId="73" fillId="19" borderId="0" applyNumberFormat="0" applyBorder="0" applyAlignment="0" applyProtection="0"/>
    <xf numFmtId="0" fontId="233" fillId="19" borderId="0" applyNumberFormat="0" applyBorder="0" applyAlignment="0" applyProtection="0"/>
    <xf numFmtId="207" fontId="233" fillId="19" borderId="0" applyNumberFormat="0" applyBorder="0" applyAlignment="0" applyProtection="0"/>
    <xf numFmtId="0" fontId="233" fillId="19" borderId="0" applyNumberFormat="0" applyBorder="0" applyAlignment="0" applyProtection="0"/>
    <xf numFmtId="0" fontId="53" fillId="19" borderId="0" applyNumberFormat="0" applyBorder="0" applyAlignment="0" applyProtection="0"/>
    <xf numFmtId="207" fontId="73" fillId="19" borderId="0" applyNumberFormat="0" applyBorder="0" applyAlignment="0" applyProtection="0"/>
    <xf numFmtId="0" fontId="23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207" fontId="73" fillId="19" borderId="0" applyNumberFormat="0" applyBorder="0" applyAlignment="0" applyProtection="0"/>
    <xf numFmtId="207" fontId="73" fillId="19" borderId="0" applyNumberFormat="0" applyBorder="0" applyAlignment="0" applyProtection="0"/>
    <xf numFmtId="0" fontId="233" fillId="84" borderId="0" applyNumberFormat="0" applyBorder="0" applyAlignment="0" applyProtection="0"/>
    <xf numFmtId="0" fontId="53" fillId="19" borderId="0" applyNumberFormat="0" applyBorder="0" applyAlignment="0" applyProtection="0"/>
    <xf numFmtId="207" fontId="53" fillId="19" borderId="0" applyNumberFormat="0" applyBorder="0" applyAlignment="0" applyProtection="0"/>
    <xf numFmtId="0" fontId="1" fillId="19" borderId="0" applyNumberFormat="0" applyBorder="0" applyAlignment="0" applyProtection="0"/>
    <xf numFmtId="0" fontId="53" fillId="19" borderId="0" applyNumberFormat="0" applyBorder="0" applyAlignment="0" applyProtection="0"/>
    <xf numFmtId="207" fontId="53" fillId="19" borderId="0" applyNumberFormat="0" applyBorder="0" applyAlignment="0" applyProtection="0"/>
    <xf numFmtId="0" fontId="1" fillId="19" borderId="0" applyNumberFormat="0" applyBorder="0" applyAlignment="0" applyProtection="0"/>
    <xf numFmtId="0" fontId="233" fillId="19" borderId="0" applyNumberFormat="0" applyBorder="0" applyAlignment="0" applyProtection="0"/>
    <xf numFmtId="207" fontId="233" fillId="19" borderId="0" applyNumberFormat="0" applyBorder="0" applyAlignment="0" applyProtection="0"/>
    <xf numFmtId="0" fontId="233" fillId="19" borderId="0" applyNumberFormat="0" applyBorder="0" applyAlignment="0" applyProtection="0"/>
    <xf numFmtId="0" fontId="53" fillId="19" borderId="0" applyNumberFormat="0" applyBorder="0" applyAlignment="0" applyProtection="0"/>
    <xf numFmtId="0" fontId="233" fillId="19" borderId="0" applyNumberFormat="0" applyBorder="0" applyAlignment="0" applyProtection="0"/>
    <xf numFmtId="0" fontId="233" fillId="85" borderId="0" applyNumberFormat="0" applyBorder="0" applyAlignment="0" applyProtection="0"/>
    <xf numFmtId="0" fontId="233" fillId="85" borderId="0" applyNumberFormat="0" applyBorder="0" applyAlignment="0" applyProtection="0"/>
    <xf numFmtId="0" fontId="73" fillId="23" borderId="0" applyNumberFormat="0" applyBorder="0" applyAlignment="0" applyProtection="0"/>
    <xf numFmtId="207" fontId="73" fillId="23" borderId="0" applyNumberFormat="0" applyBorder="0" applyAlignment="0" applyProtection="0"/>
    <xf numFmtId="0" fontId="73" fillId="23" borderId="0" applyNumberFormat="0" applyBorder="0" applyAlignment="0" applyProtection="0"/>
    <xf numFmtId="207" fontId="73" fillId="23" borderId="0" applyNumberFormat="0" applyBorder="0" applyAlignment="0" applyProtection="0"/>
    <xf numFmtId="0" fontId="233" fillId="23" borderId="0" applyNumberFormat="0" applyBorder="0" applyAlignment="0" applyProtection="0"/>
    <xf numFmtId="207" fontId="233" fillId="23" borderId="0" applyNumberFormat="0" applyBorder="0" applyAlignment="0" applyProtection="0"/>
    <xf numFmtId="0" fontId="233" fillId="23" borderId="0" applyNumberFormat="0" applyBorder="0" applyAlignment="0" applyProtection="0"/>
    <xf numFmtId="0" fontId="53" fillId="23" borderId="0" applyNumberFormat="0" applyBorder="0" applyAlignment="0" applyProtection="0"/>
    <xf numFmtId="207" fontId="233" fillId="85" borderId="0" applyNumberFormat="0" applyBorder="0" applyAlignment="0" applyProtection="0"/>
    <xf numFmtId="0" fontId="233" fillId="23" borderId="0" applyNumberFormat="0" applyBorder="0" applyAlignment="0" applyProtection="0"/>
    <xf numFmtId="223" fontId="53" fillId="11" borderId="0" applyNumberFormat="0" applyBorder="0" applyAlignment="0" applyProtection="0"/>
    <xf numFmtId="223" fontId="1" fillId="11" borderId="0" applyNumberFormat="0" applyBorder="0" applyAlignment="0" applyProtection="0"/>
    <xf numFmtId="207" fontId="233" fillId="85" borderId="0" applyNumberFormat="0" applyBorder="0" applyAlignment="0" applyProtection="0"/>
    <xf numFmtId="0" fontId="233" fillId="85" borderId="0" applyNumberFormat="0" applyBorder="0" applyAlignment="0" applyProtection="0"/>
    <xf numFmtId="0" fontId="53" fillId="23" borderId="0" applyNumberFormat="0" applyBorder="0" applyAlignment="0" applyProtection="0"/>
    <xf numFmtId="0" fontId="73" fillId="23" borderId="0" applyNumberFormat="0" applyBorder="0" applyAlignment="0" applyProtection="0"/>
    <xf numFmtId="0" fontId="73" fillId="23" borderId="0" applyNumberFormat="0" applyBorder="0" applyAlignment="0" applyProtection="0"/>
    <xf numFmtId="207" fontId="73" fillId="23" borderId="0" applyNumberFormat="0" applyBorder="0" applyAlignment="0" applyProtection="0"/>
    <xf numFmtId="0" fontId="233" fillId="13" borderId="0" applyNumberFormat="0" applyBorder="0" applyAlignment="0" applyProtection="0"/>
    <xf numFmtId="207" fontId="233" fillId="13" borderId="0" applyNumberFormat="0" applyBorder="0" applyAlignment="0" applyProtection="0"/>
    <xf numFmtId="0" fontId="233" fillId="13" borderId="0" applyNumberFormat="0" applyBorder="0" applyAlignment="0" applyProtection="0"/>
    <xf numFmtId="0" fontId="53" fillId="13" borderId="0" applyNumberFormat="0" applyBorder="0" applyAlignment="0" applyProtection="0"/>
    <xf numFmtId="207" fontId="73" fillId="23" borderId="0" applyNumberFormat="0" applyBorder="0" applyAlignment="0" applyProtection="0"/>
    <xf numFmtId="0" fontId="233" fillId="13" borderId="0" applyNumberFormat="0" applyBorder="0" applyAlignment="0" applyProtection="0"/>
    <xf numFmtId="0" fontId="73" fillId="23" borderId="0" applyNumberFormat="0" applyBorder="0" applyAlignment="0" applyProtection="0"/>
    <xf numFmtId="0" fontId="73" fillId="23" borderId="0" applyNumberFormat="0" applyBorder="0" applyAlignment="0" applyProtection="0"/>
    <xf numFmtId="207" fontId="73" fillId="23" borderId="0" applyNumberFormat="0" applyBorder="0" applyAlignment="0" applyProtection="0"/>
    <xf numFmtId="207" fontId="73" fillId="23" borderId="0" applyNumberFormat="0" applyBorder="0" applyAlignment="0" applyProtection="0"/>
    <xf numFmtId="0" fontId="233" fillId="85" borderId="0" applyNumberFormat="0" applyBorder="0" applyAlignment="0" applyProtection="0"/>
    <xf numFmtId="0" fontId="53" fillId="23" borderId="0" applyNumberFormat="0" applyBorder="0" applyAlignment="0" applyProtection="0"/>
    <xf numFmtId="207" fontId="53" fillId="23" borderId="0" applyNumberFormat="0" applyBorder="0" applyAlignment="0" applyProtection="0"/>
    <xf numFmtId="0" fontId="1" fillId="23" borderId="0" applyNumberFormat="0" applyBorder="0" applyAlignment="0" applyProtection="0"/>
    <xf numFmtId="0" fontId="53" fillId="23" borderId="0" applyNumberFormat="0" applyBorder="0" applyAlignment="0" applyProtection="0"/>
    <xf numFmtId="207" fontId="53" fillId="23" borderId="0" applyNumberFormat="0" applyBorder="0" applyAlignment="0" applyProtection="0"/>
    <xf numFmtId="0" fontId="1" fillId="23" borderId="0" applyNumberFormat="0" applyBorder="0" applyAlignment="0" applyProtection="0"/>
    <xf numFmtId="0" fontId="233" fillId="23" borderId="0" applyNumberFormat="0" applyBorder="0" applyAlignment="0" applyProtection="0"/>
    <xf numFmtId="207" fontId="233" fillId="23" borderId="0" applyNumberFormat="0" applyBorder="0" applyAlignment="0" applyProtection="0"/>
    <xf numFmtId="0" fontId="233" fillId="23" borderId="0" applyNumberFormat="0" applyBorder="0" applyAlignment="0" applyProtection="0"/>
    <xf numFmtId="0" fontId="53" fillId="23" borderId="0" applyNumberFormat="0" applyBorder="0" applyAlignment="0" applyProtection="0"/>
    <xf numFmtId="0" fontId="233" fillId="23" borderId="0" applyNumberFormat="0" applyBorder="0" applyAlignment="0" applyProtection="0"/>
    <xf numFmtId="223" fontId="53" fillId="19" borderId="0" applyNumberFormat="0" applyBorder="0" applyAlignment="0" applyProtection="0"/>
    <xf numFmtId="0" fontId="53" fillId="19" borderId="0" applyNumberFormat="0" applyBorder="0" applyAlignment="0" applyProtection="0"/>
    <xf numFmtId="0" fontId="1" fillId="19" borderId="0" applyNumberFormat="0" applyBorder="0" applyAlignment="0" applyProtection="0"/>
    <xf numFmtId="0" fontId="53" fillId="19" borderId="0" applyNumberFormat="0" applyBorder="0" applyAlignment="0" applyProtection="0"/>
    <xf numFmtId="0" fontId="1" fillId="19" borderId="0" applyNumberFormat="0" applyBorder="0" applyAlignment="0" applyProtection="0"/>
    <xf numFmtId="0" fontId="53" fillId="19" borderId="0" applyNumberFormat="0" applyBorder="0" applyAlignment="0" applyProtection="0"/>
    <xf numFmtId="0" fontId="1" fillId="19" borderId="0" applyNumberFormat="0" applyBorder="0" applyAlignment="0" applyProtection="0"/>
    <xf numFmtId="0" fontId="53" fillId="19" borderId="0" applyNumberFormat="0" applyBorder="0" applyAlignment="0" applyProtection="0"/>
    <xf numFmtId="0" fontId="1" fillId="19" borderId="0" applyNumberFormat="0" applyBorder="0" applyAlignment="0" applyProtection="0"/>
    <xf numFmtId="223" fontId="1" fillId="19" borderId="0" applyNumberFormat="0" applyBorder="0" applyAlignment="0" applyProtection="0"/>
    <xf numFmtId="223" fontId="53" fillId="20" borderId="0" applyNumberFormat="0" applyBorder="0" applyAlignment="0" applyProtection="0"/>
    <xf numFmtId="0" fontId="53" fillId="20" borderId="0" applyNumberFormat="0" applyBorder="0" applyAlignment="0" applyProtection="0"/>
    <xf numFmtId="0" fontId="1" fillId="20" borderId="0" applyNumberFormat="0" applyBorder="0" applyAlignment="0" applyProtection="0"/>
    <xf numFmtId="0" fontId="53" fillId="20" borderId="0" applyNumberFormat="0" applyBorder="0" applyAlignment="0" applyProtection="0"/>
    <xf numFmtId="0" fontId="1" fillId="20" borderId="0" applyNumberFormat="0" applyBorder="0" applyAlignment="0" applyProtection="0"/>
    <xf numFmtId="0" fontId="53" fillId="20" borderId="0" applyNumberFormat="0" applyBorder="0" applyAlignment="0" applyProtection="0"/>
    <xf numFmtId="0" fontId="1" fillId="20" borderId="0" applyNumberFormat="0" applyBorder="0" applyAlignment="0" applyProtection="0"/>
    <xf numFmtId="0" fontId="53" fillId="20" borderId="0" applyNumberFormat="0" applyBorder="0" applyAlignment="0" applyProtection="0"/>
    <xf numFmtId="0" fontId="1" fillId="20" borderId="0" applyNumberFormat="0" applyBorder="0" applyAlignment="0" applyProtection="0"/>
    <xf numFmtId="223" fontId="1" fillId="20" borderId="0" applyNumberFormat="0" applyBorder="0" applyAlignment="0" applyProtection="0"/>
    <xf numFmtId="223" fontId="53" fillId="22" borderId="0" applyNumberFormat="0" applyBorder="0" applyAlignment="0" applyProtection="0"/>
    <xf numFmtId="223" fontId="233" fillId="82" borderId="0" applyNumberFormat="0" applyBorder="0" applyAlignment="0" applyProtection="0"/>
    <xf numFmtId="223" fontId="233" fillId="82" borderId="0" applyNumberFormat="0" applyBorder="0" applyAlignment="0" applyProtection="0"/>
    <xf numFmtId="223" fontId="233" fillId="82" borderId="0" applyNumberFormat="0" applyBorder="0" applyAlignment="0" applyProtection="0"/>
    <xf numFmtId="223" fontId="233" fillId="82" borderId="0" applyNumberFormat="0" applyBorder="0" applyAlignment="0" applyProtection="0"/>
    <xf numFmtId="223" fontId="233" fillId="82" borderId="0" applyNumberFormat="0" applyBorder="0" applyAlignment="0" applyProtection="0"/>
    <xf numFmtId="223" fontId="233" fillId="82" borderId="0" applyNumberFormat="0" applyBorder="0" applyAlignment="0" applyProtection="0"/>
    <xf numFmtId="223" fontId="233" fillId="82" borderId="0" applyNumberFormat="0" applyBorder="0" applyAlignment="0" applyProtection="0"/>
    <xf numFmtId="223" fontId="233" fillId="82" borderId="0" applyNumberFormat="0" applyBorder="0" applyAlignment="0" applyProtection="0"/>
    <xf numFmtId="223" fontId="233" fillId="82" borderId="0" applyNumberFormat="0" applyBorder="0" applyAlignment="0" applyProtection="0"/>
    <xf numFmtId="223" fontId="233" fillId="82" borderId="0" applyNumberFormat="0" applyBorder="0" applyAlignment="0" applyProtection="0"/>
    <xf numFmtId="223" fontId="233" fillId="82" borderId="0" applyNumberFormat="0" applyBorder="0" applyAlignment="0" applyProtection="0"/>
    <xf numFmtId="223" fontId="233" fillId="82" borderId="0" applyNumberFormat="0" applyBorder="0" applyAlignment="0" applyProtection="0"/>
    <xf numFmtId="223" fontId="233" fillId="82" borderId="0" applyNumberFormat="0" applyBorder="0" applyAlignment="0" applyProtection="0"/>
    <xf numFmtId="223" fontId="233" fillId="82" borderId="0" applyNumberFormat="0" applyBorder="0" applyAlignment="0" applyProtection="0"/>
    <xf numFmtId="0" fontId="53" fillId="22" borderId="0" applyNumberFormat="0" applyBorder="0" applyAlignment="0" applyProtection="0"/>
    <xf numFmtId="0" fontId="1" fillId="22" borderId="0" applyNumberFormat="0" applyBorder="0" applyAlignment="0" applyProtection="0"/>
    <xf numFmtId="0" fontId="53" fillId="22" borderId="0" applyNumberFormat="0" applyBorder="0" applyAlignment="0" applyProtection="0"/>
    <xf numFmtId="0" fontId="1" fillId="22" borderId="0" applyNumberFormat="0" applyBorder="0" applyAlignment="0" applyProtection="0"/>
    <xf numFmtId="0" fontId="53" fillId="22" borderId="0" applyNumberFormat="0" applyBorder="0" applyAlignment="0" applyProtection="0"/>
    <xf numFmtId="0" fontId="1" fillId="22" borderId="0" applyNumberFormat="0" applyBorder="0" applyAlignment="0" applyProtection="0"/>
    <xf numFmtId="223" fontId="1" fillId="22" borderId="0" applyNumberFormat="0" applyBorder="0" applyAlignment="0" applyProtection="0"/>
    <xf numFmtId="223" fontId="53" fillId="14" borderId="0" applyNumberFormat="0" applyBorder="0" applyAlignment="0" applyProtection="0"/>
    <xf numFmtId="0" fontId="53" fillId="14" borderId="0" applyNumberFormat="0" applyBorder="0" applyAlignment="0" applyProtection="0"/>
    <xf numFmtId="0" fontId="1" fillId="14" borderId="0" applyNumberFormat="0" applyBorder="0" applyAlignment="0" applyProtection="0"/>
    <xf numFmtId="0" fontId="53" fillId="14" borderId="0" applyNumberFormat="0" applyBorder="0" applyAlignment="0" applyProtection="0"/>
    <xf numFmtId="0" fontId="1" fillId="14" borderId="0" applyNumberFormat="0" applyBorder="0" applyAlignment="0" applyProtection="0"/>
    <xf numFmtId="0" fontId="53" fillId="14" borderId="0" applyNumberFormat="0" applyBorder="0" applyAlignment="0" applyProtection="0"/>
    <xf numFmtId="0" fontId="1" fillId="14" borderId="0" applyNumberFormat="0" applyBorder="0" applyAlignment="0" applyProtection="0"/>
    <xf numFmtId="0" fontId="53" fillId="14" borderId="0" applyNumberFormat="0" applyBorder="0" applyAlignment="0" applyProtection="0"/>
    <xf numFmtId="0" fontId="1" fillId="14" borderId="0" applyNumberFormat="0" applyBorder="0" applyAlignment="0" applyProtection="0"/>
    <xf numFmtId="223" fontId="1" fillId="14" borderId="0" applyNumberFormat="0" applyBorder="0" applyAlignment="0" applyProtection="0"/>
    <xf numFmtId="223" fontId="53" fillId="19" borderId="0" applyNumberFormat="0" applyBorder="0" applyAlignment="0" applyProtection="0"/>
    <xf numFmtId="0" fontId="53" fillId="19" borderId="0" applyNumberFormat="0" applyBorder="0" applyAlignment="0" applyProtection="0"/>
    <xf numFmtId="0" fontId="1" fillId="19" borderId="0" applyNumberFormat="0" applyBorder="0" applyAlignment="0" applyProtection="0"/>
    <xf numFmtId="0" fontId="53" fillId="19" borderId="0" applyNumberFormat="0" applyBorder="0" applyAlignment="0" applyProtection="0"/>
    <xf numFmtId="0" fontId="1" fillId="19" borderId="0" applyNumberFormat="0" applyBorder="0" applyAlignment="0" applyProtection="0"/>
    <xf numFmtId="0" fontId="53" fillId="19" borderId="0" applyNumberFormat="0" applyBorder="0" applyAlignment="0" applyProtection="0"/>
    <xf numFmtId="0" fontId="1" fillId="19" borderId="0" applyNumberFormat="0" applyBorder="0" applyAlignment="0" applyProtection="0"/>
    <xf numFmtId="0" fontId="53" fillId="19" borderId="0" applyNumberFormat="0" applyBorder="0" applyAlignment="0" applyProtection="0"/>
    <xf numFmtId="0" fontId="1" fillId="19" borderId="0" applyNumberFormat="0" applyBorder="0" applyAlignment="0" applyProtection="0"/>
    <xf numFmtId="223" fontId="1" fillId="19" borderId="0" applyNumberFormat="0" applyBorder="0" applyAlignment="0" applyProtection="0"/>
    <xf numFmtId="223" fontId="53" fillId="23" borderId="0" applyNumberFormat="0" applyBorder="0" applyAlignment="0" applyProtection="0"/>
    <xf numFmtId="0" fontId="53" fillId="23" borderId="0" applyNumberFormat="0" applyBorder="0" applyAlignment="0" applyProtection="0"/>
    <xf numFmtId="0" fontId="1" fillId="23" borderId="0" applyNumberFormat="0" applyBorder="0" applyAlignment="0" applyProtection="0"/>
    <xf numFmtId="0" fontId="53" fillId="23" borderId="0" applyNumberFormat="0" applyBorder="0" applyAlignment="0" applyProtection="0"/>
    <xf numFmtId="0" fontId="1" fillId="23" borderId="0" applyNumberFormat="0" applyBorder="0" applyAlignment="0" applyProtection="0"/>
    <xf numFmtId="0" fontId="53" fillId="23" borderId="0" applyNumberFormat="0" applyBorder="0" applyAlignment="0" applyProtection="0"/>
    <xf numFmtId="0" fontId="1" fillId="23" borderId="0" applyNumberFormat="0" applyBorder="0" applyAlignment="0" applyProtection="0"/>
    <xf numFmtId="0" fontId="53" fillId="23" borderId="0" applyNumberFormat="0" applyBorder="0" applyAlignment="0" applyProtection="0"/>
    <xf numFmtId="0" fontId="1" fillId="23" borderId="0" applyNumberFormat="0" applyBorder="0" applyAlignment="0" applyProtection="0"/>
    <xf numFmtId="223" fontId="1" fillId="23" borderId="0" applyNumberFormat="0" applyBorder="0" applyAlignment="0" applyProtection="0"/>
    <xf numFmtId="0" fontId="20" fillId="0" borderId="0" applyNumberFormat="0" applyAlignment="0"/>
    <xf numFmtId="0" fontId="20" fillId="0" borderId="0" applyNumberFormat="0" applyAlignment="0"/>
    <xf numFmtId="207" fontId="20" fillId="0" borderId="0" applyNumberFormat="0" applyAlignment="0"/>
    <xf numFmtId="223" fontId="20" fillId="0" borderId="0" applyNumberFormat="0" applyAlignment="0"/>
    <xf numFmtId="223" fontId="20" fillId="0" borderId="0" applyNumberFormat="0" applyAlignment="0"/>
    <xf numFmtId="207" fontId="20" fillId="0" borderId="0" applyNumberFormat="0" applyAlignment="0"/>
    <xf numFmtId="0" fontId="20" fillId="0" borderId="0" applyNumberFormat="0" applyAlignment="0"/>
    <xf numFmtId="223" fontId="20" fillId="0" borderId="0" applyNumberFormat="0" applyAlignment="0"/>
    <xf numFmtId="0" fontId="20" fillId="0" borderId="0" applyNumberFormat="0" applyAlignment="0"/>
    <xf numFmtId="223" fontId="162" fillId="0" borderId="0"/>
    <xf numFmtId="0" fontId="127" fillId="0" borderId="0" applyNumberFormat="0" applyAlignment="0"/>
    <xf numFmtId="207" fontId="127" fillId="0" borderId="0" applyNumberFormat="0" applyAlignment="0"/>
    <xf numFmtId="0" fontId="127" fillId="0" borderId="0" applyNumberFormat="0" applyAlignment="0"/>
    <xf numFmtId="223" fontId="128" fillId="0" borderId="0" applyNumberFormat="0" applyAlignment="0"/>
    <xf numFmtId="0" fontId="128" fillId="0" borderId="0" applyNumberFormat="0" applyAlignment="0"/>
    <xf numFmtId="0" fontId="127" fillId="0" borderId="0" applyNumberFormat="0" applyAlignment="0"/>
    <xf numFmtId="0" fontId="127" fillId="0" borderId="0" applyNumberFormat="0" applyAlignment="0"/>
    <xf numFmtId="0" fontId="127" fillId="0" borderId="0" applyNumberFormat="0" applyAlignment="0"/>
    <xf numFmtId="207" fontId="127" fillId="0" borderId="0" applyNumberFormat="0" applyAlignment="0"/>
    <xf numFmtId="207" fontId="127" fillId="0" borderId="0" applyNumberFormat="0" applyAlignment="0"/>
    <xf numFmtId="223" fontId="127" fillId="0" borderId="0" applyNumberFormat="0" applyAlignment="0"/>
    <xf numFmtId="207" fontId="127" fillId="0" borderId="0" applyNumberFormat="0" applyAlignment="0"/>
    <xf numFmtId="0" fontId="127" fillId="0" borderId="0" applyNumberFormat="0" applyAlignment="0"/>
    <xf numFmtId="207" fontId="127" fillId="0" borderId="0" applyNumberFormat="0" applyAlignment="0"/>
    <xf numFmtId="223" fontId="127" fillId="0" borderId="0" applyNumberFormat="0" applyAlignment="0"/>
    <xf numFmtId="0" fontId="127" fillId="0" borderId="0" applyNumberFormat="0" applyAlignment="0"/>
    <xf numFmtId="207" fontId="127" fillId="0" borderId="0" applyNumberFormat="0" applyAlignment="0"/>
    <xf numFmtId="223" fontId="127" fillId="0" borderId="0" applyNumberFormat="0" applyAlignment="0"/>
    <xf numFmtId="0" fontId="127" fillId="0" borderId="0" applyNumberFormat="0" applyAlignment="0"/>
    <xf numFmtId="207" fontId="127" fillId="0" borderId="0" applyNumberFormat="0" applyAlignment="0"/>
    <xf numFmtId="223" fontId="127" fillId="0" borderId="0" applyNumberFormat="0" applyAlignment="0"/>
    <xf numFmtId="0" fontId="127" fillId="0" borderId="0" applyNumberFormat="0" applyAlignment="0"/>
    <xf numFmtId="207" fontId="127" fillId="0" borderId="0" applyNumberFormat="0" applyAlignment="0"/>
    <xf numFmtId="223" fontId="127" fillId="0" borderId="0" applyNumberFormat="0" applyAlignment="0"/>
    <xf numFmtId="0" fontId="127" fillId="0" borderId="0" applyNumberFormat="0" applyAlignment="0"/>
    <xf numFmtId="207" fontId="127" fillId="0" borderId="0" applyNumberFormat="0" applyAlignment="0"/>
    <xf numFmtId="0" fontId="127" fillId="0" borderId="0" applyNumberFormat="0" applyAlignment="0"/>
    <xf numFmtId="223" fontId="127" fillId="0" borderId="0" applyNumberFormat="0" applyAlignment="0"/>
    <xf numFmtId="0" fontId="128" fillId="0" borderId="0" applyNumberFormat="0" applyAlignment="0"/>
    <xf numFmtId="207" fontId="128" fillId="0" borderId="0" applyNumberFormat="0" applyAlignment="0"/>
    <xf numFmtId="0" fontId="128" fillId="0" borderId="0" applyNumberFormat="0" applyAlignment="0"/>
    <xf numFmtId="207" fontId="128" fillId="0" borderId="0" applyNumberFormat="0" applyAlignment="0"/>
    <xf numFmtId="0" fontId="127" fillId="0" borderId="0" applyNumberFormat="0" applyAlignment="0"/>
    <xf numFmtId="207" fontId="127" fillId="0" borderId="0" applyNumberFormat="0" applyAlignment="0"/>
    <xf numFmtId="0" fontId="127" fillId="0" borderId="0" applyNumberFormat="0" applyAlignment="0"/>
    <xf numFmtId="207" fontId="127" fillId="0" borderId="0" applyNumberFormat="0" applyAlignment="0"/>
    <xf numFmtId="0" fontId="128" fillId="0" borderId="0" applyNumberFormat="0" applyAlignment="0"/>
    <xf numFmtId="207" fontId="128" fillId="0" borderId="0" applyNumberFormat="0" applyAlignment="0"/>
    <xf numFmtId="0" fontId="128" fillId="0" borderId="0" applyNumberFormat="0" applyAlignment="0"/>
    <xf numFmtId="223" fontId="128" fillId="0" borderId="0" applyNumberFormat="0" applyAlignment="0"/>
    <xf numFmtId="0" fontId="128" fillId="0" borderId="0" applyNumberFormat="0" applyAlignment="0"/>
    <xf numFmtId="207" fontId="128" fillId="0" borderId="0" applyNumberFormat="0" applyAlignment="0"/>
    <xf numFmtId="0" fontId="128" fillId="0" borderId="0" applyNumberFormat="0" applyAlignment="0"/>
    <xf numFmtId="207" fontId="128" fillId="0" borderId="0" applyNumberFormat="0" applyAlignment="0"/>
    <xf numFmtId="223" fontId="128" fillId="0" borderId="0" applyNumberFormat="0" applyAlignment="0"/>
    <xf numFmtId="0" fontId="128" fillId="0" borderId="0" applyNumberFormat="0" applyAlignment="0"/>
    <xf numFmtId="207" fontId="128" fillId="0" borderId="0" applyNumberFormat="0" applyAlignment="0"/>
    <xf numFmtId="223" fontId="128" fillId="0" borderId="0" applyNumberFormat="0" applyAlignment="0"/>
    <xf numFmtId="0" fontId="234" fillId="86" borderId="0" applyNumberFormat="0" applyBorder="0" applyAlignment="0" applyProtection="0"/>
    <xf numFmtId="0" fontId="234" fillId="86" borderId="0" applyNumberFormat="0" applyBorder="0" applyAlignment="0" applyProtection="0"/>
    <xf numFmtId="0" fontId="234" fillId="24" borderId="0" applyNumberFormat="0" applyBorder="0" applyAlignment="0" applyProtection="0"/>
    <xf numFmtId="207" fontId="234" fillId="24" borderId="0" applyNumberFormat="0" applyBorder="0" applyAlignment="0" applyProtection="0"/>
    <xf numFmtId="0" fontId="54" fillId="24" borderId="0" applyNumberFormat="0" applyBorder="0" applyAlignment="0" applyProtection="0"/>
    <xf numFmtId="207" fontId="234" fillId="86" borderId="0" applyNumberFormat="0" applyBorder="0" applyAlignment="0" applyProtection="0"/>
    <xf numFmtId="223" fontId="54" fillId="8" borderId="0" applyNumberFormat="0" applyBorder="0" applyAlignment="0" applyProtection="0"/>
    <xf numFmtId="223" fontId="18" fillId="8" borderId="0" applyNumberFormat="0" applyBorder="0" applyAlignment="0" applyProtection="0"/>
    <xf numFmtId="207" fontId="234" fillId="86"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234" fillId="25" borderId="0" applyNumberFormat="0" applyBorder="0" applyAlignment="0" applyProtection="0"/>
    <xf numFmtId="207" fontId="234" fillId="25" borderId="0" applyNumberFormat="0" applyBorder="0" applyAlignment="0" applyProtection="0"/>
    <xf numFmtId="0" fontId="54" fillId="25" borderId="0" applyNumberFormat="0" applyBorder="0" applyAlignment="0" applyProtection="0"/>
    <xf numFmtId="207" fontId="54" fillId="24" borderId="0" applyNumberFormat="0" applyBorder="0" applyAlignment="0" applyProtection="0"/>
    <xf numFmtId="207" fontId="54"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234" fillId="24" borderId="0" applyNumberFormat="0" applyBorder="0" applyAlignment="0" applyProtection="0"/>
    <xf numFmtId="207" fontId="234" fillId="24" borderId="0" applyNumberFormat="0" applyBorder="0" applyAlignment="0" applyProtection="0"/>
    <xf numFmtId="0" fontId="234" fillId="86" borderId="0" applyNumberFormat="0" applyBorder="0" applyAlignment="0" applyProtection="0"/>
    <xf numFmtId="0" fontId="54" fillId="24" borderId="0" applyNumberFormat="0" applyBorder="0" applyAlignment="0" applyProtection="0"/>
    <xf numFmtId="0" fontId="234" fillId="87" borderId="0" applyNumberFormat="0" applyBorder="0" applyAlignment="0" applyProtection="0"/>
    <xf numFmtId="0" fontId="234" fillId="87" borderId="0" applyNumberFormat="0" applyBorder="0" applyAlignment="0" applyProtection="0"/>
    <xf numFmtId="0" fontId="234" fillId="20" borderId="0" applyNumberFormat="0" applyBorder="0" applyAlignment="0" applyProtection="0"/>
    <xf numFmtId="207" fontId="234" fillId="20" borderId="0" applyNumberFormat="0" applyBorder="0" applyAlignment="0" applyProtection="0"/>
    <xf numFmtId="0" fontId="54" fillId="20" borderId="0" applyNumberFormat="0" applyBorder="0" applyAlignment="0" applyProtection="0"/>
    <xf numFmtId="207" fontId="234" fillId="87" borderId="0" applyNumberFormat="0" applyBorder="0" applyAlignment="0" applyProtection="0"/>
    <xf numFmtId="223" fontId="54" fillId="21" borderId="0" applyNumberFormat="0" applyBorder="0" applyAlignment="0" applyProtection="0"/>
    <xf numFmtId="223" fontId="18" fillId="21" borderId="0" applyNumberFormat="0" applyBorder="0" applyAlignment="0" applyProtection="0"/>
    <xf numFmtId="207" fontId="234" fillId="87"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234" fillId="20" borderId="0" applyNumberFormat="0" applyBorder="0" applyAlignment="0" applyProtection="0"/>
    <xf numFmtId="207" fontId="234" fillId="20" borderId="0" applyNumberFormat="0" applyBorder="0" applyAlignment="0" applyProtection="0"/>
    <xf numFmtId="0" fontId="54" fillId="20" borderId="0" applyNumberFormat="0" applyBorder="0" applyAlignment="0" applyProtection="0"/>
    <xf numFmtId="207" fontId="54" fillId="20" borderId="0" applyNumberFormat="0" applyBorder="0" applyAlignment="0" applyProtection="0"/>
    <xf numFmtId="207" fontId="54"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234" fillId="20" borderId="0" applyNumberFormat="0" applyBorder="0" applyAlignment="0" applyProtection="0"/>
    <xf numFmtId="207" fontId="234" fillId="20" borderId="0" applyNumberFormat="0" applyBorder="0" applyAlignment="0" applyProtection="0"/>
    <xf numFmtId="0" fontId="234" fillId="87" borderId="0" applyNumberFormat="0" applyBorder="0" applyAlignment="0" applyProtection="0"/>
    <xf numFmtId="0" fontId="54" fillId="20" borderId="0" applyNumberFormat="0" applyBorder="0" applyAlignment="0" applyProtection="0"/>
    <xf numFmtId="0" fontId="234" fillId="88" borderId="0" applyNumberFormat="0" applyBorder="0" applyAlignment="0" applyProtection="0"/>
    <xf numFmtId="0" fontId="234" fillId="88" borderId="0" applyNumberFormat="0" applyBorder="0" applyAlignment="0" applyProtection="0"/>
    <xf numFmtId="0" fontId="234" fillId="22" borderId="0" applyNumberFormat="0" applyBorder="0" applyAlignment="0" applyProtection="0"/>
    <xf numFmtId="207" fontId="234" fillId="22" borderId="0" applyNumberFormat="0" applyBorder="0" applyAlignment="0" applyProtection="0"/>
    <xf numFmtId="0" fontId="54" fillId="22" borderId="0" applyNumberFormat="0" applyBorder="0" applyAlignment="0" applyProtection="0"/>
    <xf numFmtId="207" fontId="234" fillId="88" borderId="0" applyNumberFormat="0" applyBorder="0" applyAlignment="0" applyProtection="0"/>
    <xf numFmtId="223" fontId="54" fillId="16" borderId="0" applyNumberFormat="0" applyBorder="0" applyAlignment="0" applyProtection="0"/>
    <xf numFmtId="223" fontId="18" fillId="16" borderId="0" applyNumberFormat="0" applyBorder="0" applyAlignment="0" applyProtection="0"/>
    <xf numFmtId="207" fontId="234" fillId="88"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234" fillId="13" borderId="0" applyNumberFormat="0" applyBorder="0" applyAlignment="0" applyProtection="0"/>
    <xf numFmtId="207" fontId="234" fillId="13" borderId="0" applyNumberFormat="0" applyBorder="0" applyAlignment="0" applyProtection="0"/>
    <xf numFmtId="0" fontId="54" fillId="13" borderId="0" applyNumberFormat="0" applyBorder="0" applyAlignment="0" applyProtection="0"/>
    <xf numFmtId="207" fontId="54" fillId="22" borderId="0" applyNumberFormat="0" applyBorder="0" applyAlignment="0" applyProtection="0"/>
    <xf numFmtId="207" fontId="54"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234" fillId="22" borderId="0" applyNumberFormat="0" applyBorder="0" applyAlignment="0" applyProtection="0"/>
    <xf numFmtId="207" fontId="234" fillId="22" borderId="0" applyNumberFormat="0" applyBorder="0" applyAlignment="0" applyProtection="0"/>
    <xf numFmtId="0" fontId="234" fillId="88" borderId="0" applyNumberFormat="0" applyBorder="0" applyAlignment="0" applyProtection="0"/>
    <xf numFmtId="0" fontId="54" fillId="22" borderId="0" applyNumberFormat="0" applyBorder="0" applyAlignment="0" applyProtection="0"/>
    <xf numFmtId="0" fontId="234" fillId="89" borderId="0" applyNumberFormat="0" applyBorder="0" applyAlignment="0" applyProtection="0"/>
    <xf numFmtId="0" fontId="234" fillId="89" borderId="0" applyNumberFormat="0" applyBorder="0" applyAlignment="0" applyProtection="0"/>
    <xf numFmtId="0" fontId="234" fillId="26" borderId="0" applyNumberFormat="0" applyBorder="0" applyAlignment="0" applyProtection="0"/>
    <xf numFmtId="207" fontId="234" fillId="26" borderId="0" applyNumberFormat="0" applyBorder="0" applyAlignment="0" applyProtection="0"/>
    <xf numFmtId="0" fontId="54" fillId="26" borderId="0" applyNumberFormat="0" applyBorder="0" applyAlignment="0" applyProtection="0"/>
    <xf numFmtId="207" fontId="234" fillId="89" borderId="0" applyNumberFormat="0" applyBorder="0" applyAlignment="0" applyProtection="0"/>
    <xf numFmtId="223" fontId="54" fillId="9" borderId="0" applyNumberFormat="0" applyBorder="0" applyAlignment="0" applyProtection="0"/>
    <xf numFmtId="223" fontId="18" fillId="9" borderId="0" applyNumberFormat="0" applyBorder="0" applyAlignment="0" applyProtection="0"/>
    <xf numFmtId="207" fontId="234" fillId="89"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234" fillId="9" borderId="0" applyNumberFormat="0" applyBorder="0" applyAlignment="0" applyProtection="0"/>
    <xf numFmtId="207" fontId="234" fillId="9" borderId="0" applyNumberFormat="0" applyBorder="0" applyAlignment="0" applyProtection="0"/>
    <xf numFmtId="0" fontId="54" fillId="9" borderId="0" applyNumberFormat="0" applyBorder="0" applyAlignment="0" applyProtection="0"/>
    <xf numFmtId="207" fontId="54" fillId="26" borderId="0" applyNumberFormat="0" applyBorder="0" applyAlignment="0" applyProtection="0"/>
    <xf numFmtId="207" fontId="54"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234" fillId="26" borderId="0" applyNumberFormat="0" applyBorder="0" applyAlignment="0" applyProtection="0"/>
    <xf numFmtId="207" fontId="234" fillId="26" borderId="0" applyNumberFormat="0" applyBorder="0" applyAlignment="0" applyProtection="0"/>
    <xf numFmtId="0" fontId="234" fillId="89" borderId="0" applyNumberFormat="0" applyBorder="0" applyAlignment="0" applyProtection="0"/>
    <xf numFmtId="0" fontId="54" fillId="26" borderId="0" applyNumberFormat="0" applyBorder="0" applyAlignment="0" applyProtection="0"/>
    <xf numFmtId="0" fontId="234" fillId="90" borderId="0" applyNumberFormat="0" applyBorder="0" applyAlignment="0" applyProtection="0"/>
    <xf numFmtId="0" fontId="234" fillId="90" borderId="0" applyNumberFormat="0" applyBorder="0" applyAlignment="0" applyProtection="0"/>
    <xf numFmtId="0" fontId="234" fillId="25" borderId="0" applyNumberFormat="0" applyBorder="0" applyAlignment="0" applyProtection="0"/>
    <xf numFmtId="207" fontId="234" fillId="25" borderId="0" applyNumberFormat="0" applyBorder="0" applyAlignment="0" applyProtection="0"/>
    <xf numFmtId="0" fontId="54" fillId="25" borderId="0" applyNumberFormat="0" applyBorder="0" applyAlignment="0" applyProtection="0"/>
    <xf numFmtId="207" fontId="234" fillId="90" borderId="0" applyNumberFormat="0" applyBorder="0" applyAlignment="0" applyProtection="0"/>
    <xf numFmtId="223" fontId="54" fillId="8" borderId="0" applyNumberFormat="0" applyBorder="0" applyAlignment="0" applyProtection="0"/>
    <xf numFmtId="223" fontId="18" fillId="8" borderId="0" applyNumberFormat="0" applyBorder="0" applyAlignment="0" applyProtection="0"/>
    <xf numFmtId="207" fontId="234" fillId="90"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234" fillId="25" borderId="0" applyNumberFormat="0" applyBorder="0" applyAlignment="0" applyProtection="0"/>
    <xf numFmtId="207" fontId="234" fillId="25" borderId="0" applyNumberFormat="0" applyBorder="0" applyAlignment="0" applyProtection="0"/>
    <xf numFmtId="0" fontId="54" fillId="25" borderId="0" applyNumberFormat="0" applyBorder="0" applyAlignment="0" applyProtection="0"/>
    <xf numFmtId="207" fontId="54" fillId="25" borderId="0" applyNumberFormat="0" applyBorder="0" applyAlignment="0" applyProtection="0"/>
    <xf numFmtId="207" fontId="54"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234" fillId="25" borderId="0" applyNumberFormat="0" applyBorder="0" applyAlignment="0" applyProtection="0"/>
    <xf numFmtId="207" fontId="234" fillId="25" borderId="0" applyNumberFormat="0" applyBorder="0" applyAlignment="0" applyProtection="0"/>
    <xf numFmtId="0" fontId="234" fillId="90" borderId="0" applyNumberFormat="0" applyBorder="0" applyAlignment="0" applyProtection="0"/>
    <xf numFmtId="0" fontId="54" fillId="25" borderId="0" applyNumberFormat="0" applyBorder="0" applyAlignment="0" applyProtection="0"/>
    <xf numFmtId="0" fontId="234" fillId="91" borderId="0" applyNumberFormat="0" applyBorder="0" applyAlignment="0" applyProtection="0"/>
    <xf numFmtId="0" fontId="234" fillId="91" borderId="0" applyNumberFormat="0" applyBorder="0" applyAlignment="0" applyProtection="0"/>
    <xf numFmtId="0" fontId="234" fillId="27" borderId="0" applyNumberFormat="0" applyBorder="0" applyAlignment="0" applyProtection="0"/>
    <xf numFmtId="207" fontId="234" fillId="27" borderId="0" applyNumberFormat="0" applyBorder="0" applyAlignment="0" applyProtection="0"/>
    <xf numFmtId="0" fontId="54" fillId="27" borderId="0" applyNumberFormat="0" applyBorder="0" applyAlignment="0" applyProtection="0"/>
    <xf numFmtId="207" fontId="234" fillId="91" borderId="0" applyNumberFormat="0" applyBorder="0" applyAlignment="0" applyProtection="0"/>
    <xf numFmtId="223" fontId="54" fillId="11" borderId="0" applyNumberFormat="0" applyBorder="0" applyAlignment="0" applyProtection="0"/>
    <xf numFmtId="223" fontId="18" fillId="11" borderId="0" applyNumberFormat="0" applyBorder="0" applyAlignment="0" applyProtection="0"/>
    <xf numFmtId="207" fontId="234" fillId="91"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234" fillId="91" borderId="0" applyNumberFormat="0" applyBorder="0" applyAlignment="0" applyProtection="0"/>
    <xf numFmtId="207" fontId="234" fillId="91" borderId="0" applyNumberFormat="0" applyBorder="0" applyAlignment="0" applyProtection="0"/>
    <xf numFmtId="0" fontId="54" fillId="27" borderId="0" applyNumberFormat="0" applyBorder="0" applyAlignment="0" applyProtection="0"/>
    <xf numFmtId="207" fontId="54" fillId="27" borderId="0" applyNumberFormat="0" applyBorder="0" applyAlignment="0" applyProtection="0"/>
    <xf numFmtId="207" fontId="54"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234" fillId="27" borderId="0" applyNumberFormat="0" applyBorder="0" applyAlignment="0" applyProtection="0"/>
    <xf numFmtId="207" fontId="234" fillId="27" borderId="0" applyNumberFormat="0" applyBorder="0" applyAlignment="0" applyProtection="0"/>
    <xf numFmtId="0" fontId="54" fillId="27" borderId="0" applyNumberFormat="0" applyBorder="0" applyAlignment="0" applyProtection="0"/>
    <xf numFmtId="223" fontId="54" fillId="24" borderId="0" applyNumberFormat="0" applyBorder="0" applyAlignment="0" applyProtection="0"/>
    <xf numFmtId="0" fontId="54" fillId="24" borderId="0" applyNumberFormat="0" applyBorder="0" applyAlignment="0" applyProtection="0"/>
    <xf numFmtId="0" fontId="18" fillId="24" borderId="0" applyNumberFormat="0" applyBorder="0" applyAlignment="0" applyProtection="0"/>
    <xf numFmtId="0" fontId="54" fillId="24" borderId="0" applyNumberFormat="0" applyBorder="0" applyAlignment="0" applyProtection="0"/>
    <xf numFmtId="0" fontId="18" fillId="24" borderId="0" applyNumberFormat="0" applyBorder="0" applyAlignment="0" applyProtection="0"/>
    <xf numFmtId="0" fontId="54" fillId="24" borderId="0" applyNumberFormat="0" applyBorder="0" applyAlignment="0" applyProtection="0"/>
    <xf numFmtId="0" fontId="18" fillId="24" borderId="0" applyNumberFormat="0" applyBorder="0" applyAlignment="0" applyProtection="0"/>
    <xf numFmtId="0" fontId="54" fillId="24" borderId="0" applyNumberFormat="0" applyBorder="0" applyAlignment="0" applyProtection="0"/>
    <xf numFmtId="0" fontId="18" fillId="24" borderId="0" applyNumberFormat="0" applyBorder="0" applyAlignment="0" applyProtection="0"/>
    <xf numFmtId="223" fontId="18" fillId="24" borderId="0" applyNumberFormat="0" applyBorder="0" applyAlignment="0" applyProtection="0"/>
    <xf numFmtId="223" fontId="54" fillId="20" borderId="0" applyNumberFormat="0" applyBorder="0" applyAlignment="0" applyProtection="0"/>
    <xf numFmtId="0" fontId="54" fillId="20" borderId="0" applyNumberFormat="0" applyBorder="0" applyAlignment="0" applyProtection="0"/>
    <xf numFmtId="0" fontId="18" fillId="20" borderId="0" applyNumberFormat="0" applyBorder="0" applyAlignment="0" applyProtection="0"/>
    <xf numFmtId="0" fontId="54" fillId="20" borderId="0" applyNumberFormat="0" applyBorder="0" applyAlignment="0" applyProtection="0"/>
    <xf numFmtId="0" fontId="18" fillId="20" borderId="0" applyNumberFormat="0" applyBorder="0" applyAlignment="0" applyProtection="0"/>
    <xf numFmtId="0" fontId="54" fillId="20" borderId="0" applyNumberFormat="0" applyBorder="0" applyAlignment="0" applyProtection="0"/>
    <xf numFmtId="0" fontId="18" fillId="20" borderId="0" applyNumberFormat="0" applyBorder="0" applyAlignment="0" applyProtection="0"/>
    <xf numFmtId="0" fontId="54" fillId="20" borderId="0" applyNumberFormat="0" applyBorder="0" applyAlignment="0" applyProtection="0"/>
    <xf numFmtId="0" fontId="18" fillId="20" borderId="0" applyNumberFormat="0" applyBorder="0" applyAlignment="0" applyProtection="0"/>
    <xf numFmtId="223" fontId="18" fillId="20" borderId="0" applyNumberFormat="0" applyBorder="0" applyAlignment="0" applyProtection="0"/>
    <xf numFmtId="223" fontId="54" fillId="22" borderId="0" applyNumberFormat="0" applyBorder="0" applyAlignment="0" applyProtection="0"/>
    <xf numFmtId="0" fontId="54" fillId="22" borderId="0" applyNumberFormat="0" applyBorder="0" applyAlignment="0" applyProtection="0"/>
    <xf numFmtId="0" fontId="18" fillId="22" borderId="0" applyNumberFormat="0" applyBorder="0" applyAlignment="0" applyProtection="0"/>
    <xf numFmtId="0" fontId="54" fillId="22" borderId="0" applyNumberFormat="0" applyBorder="0" applyAlignment="0" applyProtection="0"/>
    <xf numFmtId="0" fontId="18" fillId="22" borderId="0" applyNumberFormat="0" applyBorder="0" applyAlignment="0" applyProtection="0"/>
    <xf numFmtId="0" fontId="54" fillId="22" borderId="0" applyNumberFormat="0" applyBorder="0" applyAlignment="0" applyProtection="0"/>
    <xf numFmtId="0" fontId="18" fillId="22" borderId="0" applyNumberFormat="0" applyBorder="0" applyAlignment="0" applyProtection="0"/>
    <xf numFmtId="0" fontId="54" fillId="22" borderId="0" applyNumberFormat="0" applyBorder="0" applyAlignment="0" applyProtection="0"/>
    <xf numFmtId="0" fontId="18" fillId="22" borderId="0" applyNumberFormat="0" applyBorder="0" applyAlignment="0" applyProtection="0"/>
    <xf numFmtId="223" fontId="18" fillId="22" borderId="0" applyNumberFormat="0" applyBorder="0" applyAlignment="0" applyProtection="0"/>
    <xf numFmtId="223" fontId="54" fillId="26" borderId="0" applyNumberFormat="0" applyBorder="0" applyAlignment="0" applyProtection="0"/>
    <xf numFmtId="0" fontId="54" fillId="26" borderId="0" applyNumberFormat="0" applyBorder="0" applyAlignment="0" applyProtection="0"/>
    <xf numFmtId="0" fontId="18" fillId="26" borderId="0" applyNumberFormat="0" applyBorder="0" applyAlignment="0" applyProtection="0"/>
    <xf numFmtId="0" fontId="54" fillId="26" borderId="0" applyNumberFormat="0" applyBorder="0" applyAlignment="0" applyProtection="0"/>
    <xf numFmtId="0" fontId="18" fillId="26" borderId="0" applyNumberFormat="0" applyBorder="0" applyAlignment="0" applyProtection="0"/>
    <xf numFmtId="0" fontId="54" fillId="26" borderId="0" applyNumberFormat="0" applyBorder="0" applyAlignment="0" applyProtection="0"/>
    <xf numFmtId="0" fontId="18" fillId="26" borderId="0" applyNumberFormat="0" applyBorder="0" applyAlignment="0" applyProtection="0"/>
    <xf numFmtId="0" fontId="54" fillId="26" borderId="0" applyNumberFormat="0" applyBorder="0" applyAlignment="0" applyProtection="0"/>
    <xf numFmtId="0" fontId="18" fillId="26" borderId="0" applyNumberFormat="0" applyBorder="0" applyAlignment="0" applyProtection="0"/>
    <xf numFmtId="223" fontId="18" fillId="26" borderId="0" applyNumberFormat="0" applyBorder="0" applyAlignment="0" applyProtection="0"/>
    <xf numFmtId="223" fontId="54" fillId="25" borderId="0" applyNumberFormat="0" applyBorder="0" applyAlignment="0" applyProtection="0"/>
    <xf numFmtId="0" fontId="54" fillId="25" borderId="0" applyNumberFormat="0" applyBorder="0" applyAlignment="0" applyProtection="0"/>
    <xf numFmtId="0" fontId="18" fillId="25" borderId="0" applyNumberFormat="0" applyBorder="0" applyAlignment="0" applyProtection="0"/>
    <xf numFmtId="0" fontId="54" fillId="25" borderId="0" applyNumberFormat="0" applyBorder="0" applyAlignment="0" applyProtection="0"/>
    <xf numFmtId="0" fontId="18" fillId="25" borderId="0" applyNumberFormat="0" applyBorder="0" applyAlignment="0" applyProtection="0"/>
    <xf numFmtId="0" fontId="54" fillId="25" borderId="0" applyNumberFormat="0" applyBorder="0" applyAlignment="0" applyProtection="0"/>
    <xf numFmtId="0" fontId="18" fillId="25" borderId="0" applyNumberFormat="0" applyBorder="0" applyAlignment="0" applyProtection="0"/>
    <xf numFmtId="0" fontId="54" fillId="25" borderId="0" applyNumberFormat="0" applyBorder="0" applyAlignment="0" applyProtection="0"/>
    <xf numFmtId="0" fontId="18" fillId="25" borderId="0" applyNumberFormat="0" applyBorder="0" applyAlignment="0" applyProtection="0"/>
    <xf numFmtId="223" fontId="18" fillId="25" borderId="0" applyNumberFormat="0" applyBorder="0" applyAlignment="0" applyProtection="0"/>
    <xf numFmtId="223" fontId="54" fillId="27" borderId="0" applyNumberFormat="0" applyBorder="0" applyAlignment="0" applyProtection="0"/>
    <xf numFmtId="0" fontId="54" fillId="27" borderId="0" applyNumberFormat="0" applyBorder="0" applyAlignment="0" applyProtection="0"/>
    <xf numFmtId="0" fontId="18" fillId="27" borderId="0" applyNumberFormat="0" applyBorder="0" applyAlignment="0" applyProtection="0"/>
    <xf numFmtId="0" fontId="54" fillId="27" borderId="0" applyNumberFormat="0" applyBorder="0" applyAlignment="0" applyProtection="0"/>
    <xf numFmtId="0" fontId="18" fillId="27" borderId="0" applyNumberFormat="0" applyBorder="0" applyAlignment="0" applyProtection="0"/>
    <xf numFmtId="0" fontId="54" fillId="27" borderId="0" applyNumberFormat="0" applyBorder="0" applyAlignment="0" applyProtection="0"/>
    <xf numFmtId="0" fontId="18" fillId="27" borderId="0" applyNumberFormat="0" applyBorder="0" applyAlignment="0" applyProtection="0"/>
    <xf numFmtId="0" fontId="54" fillId="27" borderId="0" applyNumberFormat="0" applyBorder="0" applyAlignment="0" applyProtection="0"/>
    <xf numFmtId="0" fontId="18" fillId="27" borderId="0" applyNumberFormat="0" applyBorder="0" applyAlignment="0" applyProtection="0"/>
    <xf numFmtId="223" fontId="18" fillId="27" borderId="0" applyNumberFormat="0" applyBorder="0" applyAlignment="0" applyProtection="0"/>
    <xf numFmtId="223" fontId="162" fillId="0" borderId="0">
      <protection locked="0"/>
    </xf>
    <xf numFmtId="0" fontId="129" fillId="0" borderId="5" applyNumberFormat="0" applyAlignment="0"/>
    <xf numFmtId="207" fontId="129" fillId="0" borderId="5" applyNumberFormat="0" applyAlignment="0"/>
    <xf numFmtId="223" fontId="129" fillId="0" borderId="5" applyNumberFormat="0" applyAlignment="0"/>
    <xf numFmtId="0" fontId="33" fillId="28" borderId="6" applyNumberFormat="0" applyAlignment="0"/>
    <xf numFmtId="0" fontId="33" fillId="28" borderId="7" applyNumberFormat="0" applyAlignment="0"/>
    <xf numFmtId="207" fontId="33" fillId="28" borderId="6" applyNumberFormat="0" applyAlignment="0"/>
    <xf numFmtId="0" fontId="33" fillId="28" borderId="5" applyNumberFormat="0" applyAlignment="0"/>
    <xf numFmtId="0" fontId="33" fillId="28" borderId="6" applyNumberFormat="0" applyAlignment="0"/>
    <xf numFmtId="223" fontId="33" fillId="28" borderId="6" applyNumberFormat="0" applyAlignment="0"/>
    <xf numFmtId="0" fontId="33" fillId="28" borderId="6" applyNumberFormat="0" applyAlignment="0"/>
    <xf numFmtId="0" fontId="33" fillId="28" borderId="6" applyNumberFormat="0" applyAlignment="0"/>
    <xf numFmtId="0" fontId="33" fillId="28" borderId="7" applyNumberFormat="0" applyAlignment="0"/>
    <xf numFmtId="0" fontId="33" fillId="28" borderId="7" applyNumberFormat="0" applyAlignment="0"/>
    <xf numFmtId="0" fontId="33" fillId="28" borderId="7" applyNumberFormat="0" applyAlignment="0"/>
    <xf numFmtId="0" fontId="33" fillId="28" borderId="7" applyNumberFormat="0" applyAlignment="0"/>
    <xf numFmtId="0" fontId="33" fillId="28" borderId="5" applyNumberFormat="0" applyAlignment="0"/>
    <xf numFmtId="207" fontId="33" fillId="28" borderId="5" applyNumberFormat="0" applyAlignment="0"/>
    <xf numFmtId="0" fontId="33" fillId="28" borderId="5" applyNumberFormat="0" applyAlignment="0"/>
    <xf numFmtId="207" fontId="33" fillId="28" borderId="5" applyNumberFormat="0" applyAlignment="0"/>
    <xf numFmtId="0" fontId="33" fillId="28" borderId="7" applyNumberFormat="0" applyAlignment="0"/>
    <xf numFmtId="207" fontId="33" fillId="28" borderId="7" applyNumberFormat="0" applyAlignment="0"/>
    <xf numFmtId="0" fontId="33" fillId="28" borderId="7" applyNumberFormat="0" applyAlignment="0"/>
    <xf numFmtId="207" fontId="33" fillId="28" borderId="7" applyNumberFormat="0" applyAlignment="0"/>
    <xf numFmtId="0" fontId="33" fillId="28" borderId="7" applyNumberFormat="0" applyAlignment="0"/>
    <xf numFmtId="207" fontId="33" fillId="28" borderId="7" applyNumberFormat="0" applyAlignment="0"/>
    <xf numFmtId="0" fontId="33" fillId="28" borderId="7" applyNumberFormat="0" applyAlignment="0"/>
    <xf numFmtId="207" fontId="33" fillId="28" borderId="7" applyNumberFormat="0" applyAlignment="0"/>
    <xf numFmtId="0" fontId="33" fillId="28" borderId="5" applyNumberFormat="0" applyAlignment="0"/>
    <xf numFmtId="0" fontId="33" fillId="28" borderId="7" applyNumberFormat="0" applyAlignment="0"/>
    <xf numFmtId="207" fontId="33" fillId="28" borderId="7" applyNumberFormat="0" applyAlignment="0"/>
    <xf numFmtId="0" fontId="33" fillId="28" borderId="7" applyNumberFormat="0" applyAlignment="0"/>
    <xf numFmtId="207" fontId="33" fillId="28" borderId="7" applyNumberFormat="0" applyAlignment="0"/>
    <xf numFmtId="0" fontId="33" fillId="28" borderId="5" applyNumberFormat="0" applyAlignment="0"/>
    <xf numFmtId="207" fontId="33" fillId="28" borderId="5" applyNumberFormat="0" applyAlignment="0"/>
    <xf numFmtId="0" fontId="33" fillId="28" borderId="5" applyNumberFormat="0" applyAlignment="0"/>
    <xf numFmtId="207" fontId="33" fillId="28" borderId="5" applyNumberFormat="0" applyAlignment="0"/>
    <xf numFmtId="0" fontId="33" fillId="28" borderId="7" applyNumberFormat="0" applyAlignment="0"/>
    <xf numFmtId="207" fontId="33" fillId="28" borderId="7" applyNumberFormat="0" applyAlignment="0"/>
    <xf numFmtId="223" fontId="33" fillId="28" borderId="7" applyNumberFormat="0" applyAlignment="0"/>
    <xf numFmtId="207" fontId="33" fillId="28" borderId="7" applyNumberFormat="0" applyAlignment="0"/>
    <xf numFmtId="0" fontId="33" fillId="28" borderId="6" applyNumberFormat="0" applyAlignment="0"/>
    <xf numFmtId="207" fontId="33" fillId="28" borderId="6" applyNumberFormat="0" applyAlignment="0"/>
    <xf numFmtId="0" fontId="33" fillId="28" borderId="6" applyNumberFormat="0" applyAlignment="0"/>
    <xf numFmtId="223" fontId="33" fillId="28" borderId="6" applyNumberFormat="0" applyAlignment="0"/>
    <xf numFmtId="0" fontId="33" fillId="28" borderId="5" applyNumberFormat="0" applyAlignment="0"/>
    <xf numFmtId="207" fontId="33" fillId="28" borderId="5" applyNumberFormat="0" applyAlignment="0"/>
    <xf numFmtId="0" fontId="33" fillId="28" borderId="6" applyNumberFormat="0" applyAlignment="0"/>
    <xf numFmtId="207" fontId="33" fillId="28" borderId="6" applyNumberFormat="0" applyAlignment="0"/>
    <xf numFmtId="0" fontId="33" fillId="28" borderId="7" applyNumberFormat="0" applyAlignment="0"/>
    <xf numFmtId="207" fontId="33" fillId="28" borderId="7" applyNumberFormat="0" applyAlignment="0"/>
    <xf numFmtId="0" fontId="33" fillId="28" borderId="6" applyNumberFormat="0" applyAlignment="0"/>
    <xf numFmtId="207" fontId="33" fillId="28" borderId="6" applyNumberFormat="0" applyAlignment="0"/>
    <xf numFmtId="0" fontId="33" fillId="28" borderId="7" applyNumberFormat="0" applyAlignment="0"/>
    <xf numFmtId="207" fontId="33" fillId="28" borderId="7" applyNumberFormat="0" applyAlignment="0"/>
    <xf numFmtId="0" fontId="33" fillId="28" borderId="7" applyNumberFormat="0" applyAlignment="0"/>
    <xf numFmtId="223" fontId="33" fillId="28" borderId="7" applyNumberFormat="0" applyAlignment="0"/>
    <xf numFmtId="0" fontId="33" fillId="28" borderId="6" applyNumberFormat="0" applyAlignment="0"/>
    <xf numFmtId="207" fontId="33" fillId="28" borderId="6" applyNumberFormat="0" applyAlignment="0"/>
    <xf numFmtId="0" fontId="33" fillId="28" borderId="6" applyNumberFormat="0" applyAlignment="0"/>
    <xf numFmtId="207" fontId="33" fillId="28" borderId="6" applyNumberFormat="0" applyAlignment="0"/>
    <xf numFmtId="0" fontId="33" fillId="28" borderId="7" applyNumberFormat="0" applyAlignment="0"/>
    <xf numFmtId="207" fontId="33" fillId="28" borderId="7" applyNumberFormat="0" applyAlignment="0"/>
    <xf numFmtId="0" fontId="33" fillId="28" borderId="5" applyNumberFormat="0" applyAlignment="0"/>
    <xf numFmtId="207" fontId="33" fillId="28" borderId="5" applyNumberFormat="0" applyAlignment="0"/>
    <xf numFmtId="0" fontId="33" fillId="28" borderId="5" applyNumberFormat="0" applyAlignment="0"/>
    <xf numFmtId="207" fontId="33" fillId="28" borderId="5" applyNumberFormat="0" applyAlignment="0"/>
    <xf numFmtId="0" fontId="130" fillId="0" borderId="0" applyNumberFormat="0" applyAlignment="0">
      <alignment vertical="top" wrapText="1"/>
    </xf>
    <xf numFmtId="207" fontId="130" fillId="0" borderId="0" applyNumberFormat="0" applyAlignment="0">
      <alignment vertical="top" wrapText="1"/>
    </xf>
    <xf numFmtId="0" fontId="20" fillId="0" borderId="0" applyNumberFormat="0" applyAlignment="0"/>
    <xf numFmtId="207" fontId="20" fillId="0" borderId="0" applyNumberFormat="0" applyAlignment="0"/>
    <xf numFmtId="0" fontId="20" fillId="0" borderId="0" applyNumberFormat="0" applyAlignment="0"/>
    <xf numFmtId="223" fontId="20" fillId="0" borderId="0" applyNumberFormat="0" applyAlignment="0"/>
    <xf numFmtId="223" fontId="20" fillId="0" borderId="0" applyNumberFormat="0" applyAlignment="0"/>
    <xf numFmtId="0" fontId="20" fillId="0" borderId="0" applyNumberFormat="0" applyAlignment="0"/>
    <xf numFmtId="223" fontId="20" fillId="0" borderId="0" applyNumberFormat="0" applyAlignment="0"/>
    <xf numFmtId="0" fontId="20" fillId="0" borderId="0" applyNumberFormat="0" applyAlignment="0"/>
    <xf numFmtId="207" fontId="20" fillId="0" borderId="0" applyNumberFormat="0" applyAlignment="0"/>
    <xf numFmtId="207" fontId="20" fillId="0" borderId="0" applyNumberFormat="0" applyAlignment="0"/>
    <xf numFmtId="0" fontId="234" fillId="92" borderId="0" applyNumberFormat="0" applyBorder="0" applyAlignment="0" applyProtection="0"/>
    <xf numFmtId="0" fontId="54" fillId="29" borderId="0" applyNumberFormat="0" applyBorder="0" applyAlignment="0" applyProtection="0"/>
    <xf numFmtId="0" fontId="234" fillId="92" borderId="0" applyNumberFormat="0" applyBorder="0" applyAlignment="0" applyProtection="0"/>
    <xf numFmtId="0" fontId="234" fillId="29" borderId="0" applyNumberFormat="0" applyBorder="0" applyAlignment="0" applyProtection="0"/>
    <xf numFmtId="207" fontId="234" fillId="29" borderId="0" applyNumberFormat="0" applyBorder="0" applyAlignment="0" applyProtection="0"/>
    <xf numFmtId="0" fontId="54" fillId="29" borderId="0" applyNumberFormat="0" applyBorder="0" applyAlignment="0" applyProtection="0"/>
    <xf numFmtId="207" fontId="234" fillId="92" borderId="0" applyNumberFormat="0" applyBorder="0" applyAlignment="0" applyProtection="0"/>
    <xf numFmtId="223" fontId="54" fillId="25" borderId="0" applyNumberFormat="0" applyBorder="0" applyAlignment="0" applyProtection="0"/>
    <xf numFmtId="223" fontId="18" fillId="25" borderId="0" applyNumberFormat="0" applyBorder="0" applyAlignment="0" applyProtection="0"/>
    <xf numFmtId="207" fontId="234" fillId="92" borderId="0" applyNumberFormat="0" applyBorder="0" applyAlignment="0" applyProtection="0"/>
    <xf numFmtId="0" fontId="234" fillId="92" borderId="0" applyNumberFormat="0" applyBorder="0" applyAlignment="0" applyProtection="0"/>
    <xf numFmtId="0" fontId="234" fillId="92" borderId="0" applyNumberFormat="0" applyBorder="0" applyAlignment="0" applyProtection="0"/>
    <xf numFmtId="0" fontId="234" fillId="92" borderId="0" applyNumberFormat="0" applyBorder="0" applyAlignment="0" applyProtection="0"/>
    <xf numFmtId="0" fontId="234" fillId="92" borderId="0" applyNumberFormat="0" applyBorder="0" applyAlignment="0" applyProtection="0"/>
    <xf numFmtId="0" fontId="234" fillId="92"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234" fillId="25" borderId="0" applyNumberFormat="0" applyBorder="0" applyAlignment="0" applyProtection="0"/>
    <xf numFmtId="207" fontId="234" fillId="25" borderId="0" applyNumberFormat="0" applyBorder="0" applyAlignment="0" applyProtection="0"/>
    <xf numFmtId="0" fontId="54" fillId="25" borderId="0" applyNumberFormat="0" applyBorder="0" applyAlignment="0" applyProtection="0"/>
    <xf numFmtId="207" fontId="54" fillId="29" borderId="0" applyNumberFormat="0" applyBorder="0" applyAlignment="0" applyProtection="0"/>
    <xf numFmtId="207" fontId="54"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234" fillId="29" borderId="0" applyNumberFormat="0" applyBorder="0" applyAlignment="0" applyProtection="0"/>
    <xf numFmtId="207" fontId="234" fillId="29" borderId="0" applyNumberFormat="0" applyBorder="0" applyAlignment="0" applyProtection="0"/>
    <xf numFmtId="0" fontId="234" fillId="92" borderId="0" applyNumberFormat="0" applyBorder="0" applyAlignment="0" applyProtection="0"/>
    <xf numFmtId="0" fontId="54" fillId="29" borderId="0" applyNumberFormat="0" applyBorder="0" applyAlignment="0" applyProtection="0"/>
    <xf numFmtId="0" fontId="234" fillId="93" borderId="0" applyNumberFormat="0" applyBorder="0" applyAlignment="0" applyProtection="0"/>
    <xf numFmtId="0" fontId="54" fillId="30" borderId="0" applyNumberFormat="0" applyBorder="0" applyAlignment="0" applyProtection="0"/>
    <xf numFmtId="0" fontId="234" fillId="93" borderId="0" applyNumberFormat="0" applyBorder="0" applyAlignment="0" applyProtection="0"/>
    <xf numFmtId="0" fontId="234" fillId="30" borderId="0" applyNumberFormat="0" applyBorder="0" applyAlignment="0" applyProtection="0"/>
    <xf numFmtId="207" fontId="234" fillId="30" borderId="0" applyNumberFormat="0" applyBorder="0" applyAlignment="0" applyProtection="0"/>
    <xf numFmtId="0" fontId="54" fillId="30" borderId="0" applyNumberFormat="0" applyBorder="0" applyAlignment="0" applyProtection="0"/>
    <xf numFmtId="207" fontId="234" fillId="93" borderId="0" applyNumberFormat="0" applyBorder="0" applyAlignment="0" applyProtection="0"/>
    <xf numFmtId="223" fontId="54" fillId="21" borderId="0" applyNumberFormat="0" applyBorder="0" applyAlignment="0" applyProtection="0"/>
    <xf numFmtId="223" fontId="18" fillId="21" borderId="0" applyNumberFormat="0" applyBorder="0" applyAlignment="0" applyProtection="0"/>
    <xf numFmtId="207" fontId="234" fillId="93" borderId="0" applyNumberFormat="0" applyBorder="0" applyAlignment="0" applyProtection="0"/>
    <xf numFmtId="0" fontId="234" fillId="93" borderId="0" applyNumberFormat="0" applyBorder="0" applyAlignment="0" applyProtection="0"/>
    <xf numFmtId="0" fontId="234" fillId="93" borderId="0" applyNumberFormat="0" applyBorder="0" applyAlignment="0" applyProtection="0"/>
    <xf numFmtId="0" fontId="234" fillId="93" borderId="0" applyNumberFormat="0" applyBorder="0" applyAlignment="0" applyProtection="0"/>
    <xf numFmtId="0" fontId="234" fillId="93" borderId="0" applyNumberFormat="0" applyBorder="0" applyAlignment="0" applyProtection="0"/>
    <xf numFmtId="0" fontId="234" fillId="93"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234" fillId="30" borderId="0" applyNumberFormat="0" applyBorder="0" applyAlignment="0" applyProtection="0"/>
    <xf numFmtId="207" fontId="234" fillId="30" borderId="0" applyNumberFormat="0" applyBorder="0" applyAlignment="0" applyProtection="0"/>
    <xf numFmtId="0" fontId="54" fillId="30" borderId="0" applyNumberFormat="0" applyBorder="0" applyAlignment="0" applyProtection="0"/>
    <xf numFmtId="207" fontId="54" fillId="30" borderId="0" applyNumberFormat="0" applyBorder="0" applyAlignment="0" applyProtection="0"/>
    <xf numFmtId="207" fontId="54"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234" fillId="30" borderId="0" applyNumberFormat="0" applyBorder="0" applyAlignment="0" applyProtection="0"/>
    <xf numFmtId="207" fontId="234" fillId="30" borderId="0" applyNumberFormat="0" applyBorder="0" applyAlignment="0" applyProtection="0"/>
    <xf numFmtId="0" fontId="234" fillId="93" borderId="0" applyNumberFormat="0" applyBorder="0" applyAlignment="0" applyProtection="0"/>
    <xf numFmtId="0" fontId="54" fillId="30" borderId="0" applyNumberFormat="0" applyBorder="0" applyAlignment="0" applyProtection="0"/>
    <xf numFmtId="0" fontId="234" fillId="94" borderId="0" applyNumberFormat="0" applyBorder="0" applyAlignment="0" applyProtection="0"/>
    <xf numFmtId="0" fontId="54" fillId="31" borderId="0" applyNumberFormat="0" applyBorder="0" applyAlignment="0" applyProtection="0"/>
    <xf numFmtId="0" fontId="234" fillId="94" borderId="0" applyNumberFormat="0" applyBorder="0" applyAlignment="0" applyProtection="0"/>
    <xf numFmtId="0" fontId="234" fillId="31" borderId="0" applyNumberFormat="0" applyBorder="0" applyAlignment="0" applyProtection="0"/>
    <xf numFmtId="207" fontId="234" fillId="31" borderId="0" applyNumberFormat="0" applyBorder="0" applyAlignment="0" applyProtection="0"/>
    <xf numFmtId="0" fontId="54" fillId="31" borderId="0" applyNumberFormat="0" applyBorder="0" applyAlignment="0" applyProtection="0"/>
    <xf numFmtId="207" fontId="234" fillId="94" borderId="0" applyNumberFormat="0" applyBorder="0" applyAlignment="0" applyProtection="0"/>
    <xf numFmtId="223" fontId="54" fillId="16" borderId="0" applyNumberFormat="0" applyBorder="0" applyAlignment="0" applyProtection="0"/>
    <xf numFmtId="223" fontId="18" fillId="16" borderId="0" applyNumberFormat="0" applyBorder="0" applyAlignment="0" applyProtection="0"/>
    <xf numFmtId="207" fontId="234" fillId="94" borderId="0" applyNumberFormat="0" applyBorder="0" applyAlignment="0" applyProtection="0"/>
    <xf numFmtId="0" fontId="234" fillId="94" borderId="0" applyNumberFormat="0" applyBorder="0" applyAlignment="0" applyProtection="0"/>
    <xf numFmtId="0" fontId="234" fillId="94" borderId="0" applyNumberFormat="0" applyBorder="0" applyAlignment="0" applyProtection="0"/>
    <xf numFmtId="0" fontId="234" fillId="94" borderId="0" applyNumberFormat="0" applyBorder="0" applyAlignment="0" applyProtection="0"/>
    <xf numFmtId="0" fontId="234" fillId="94" borderId="0" applyNumberFormat="0" applyBorder="0" applyAlignment="0" applyProtection="0"/>
    <xf numFmtId="0" fontId="234" fillId="94"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234" fillId="31" borderId="0" applyNumberFormat="0" applyBorder="0" applyAlignment="0" applyProtection="0"/>
    <xf numFmtId="207" fontId="234" fillId="31" borderId="0" applyNumberFormat="0" applyBorder="0" applyAlignment="0" applyProtection="0"/>
    <xf numFmtId="0" fontId="54" fillId="31" borderId="0" applyNumberFormat="0" applyBorder="0" applyAlignment="0" applyProtection="0"/>
    <xf numFmtId="207" fontId="54" fillId="31" borderId="0" applyNumberFormat="0" applyBorder="0" applyAlignment="0" applyProtection="0"/>
    <xf numFmtId="207" fontId="54"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234" fillId="31" borderId="0" applyNumberFormat="0" applyBorder="0" applyAlignment="0" applyProtection="0"/>
    <xf numFmtId="207" fontId="234" fillId="31" borderId="0" applyNumberFormat="0" applyBorder="0" applyAlignment="0" applyProtection="0"/>
    <xf numFmtId="0" fontId="234" fillId="94" borderId="0" applyNumberFormat="0" applyBorder="0" applyAlignment="0" applyProtection="0"/>
    <xf numFmtId="0" fontId="54" fillId="31" borderId="0" applyNumberFormat="0" applyBorder="0" applyAlignment="0" applyProtection="0"/>
    <xf numFmtId="0" fontId="234" fillId="95" borderId="0" applyNumberFormat="0" applyBorder="0" applyAlignment="0" applyProtection="0"/>
    <xf numFmtId="0" fontId="54" fillId="26" borderId="0" applyNumberFormat="0" applyBorder="0" applyAlignment="0" applyProtection="0"/>
    <xf numFmtId="0" fontId="234" fillId="95" borderId="0" applyNumberFormat="0" applyBorder="0" applyAlignment="0" applyProtection="0"/>
    <xf numFmtId="0" fontId="234" fillId="26" borderId="0" applyNumberFormat="0" applyBorder="0" applyAlignment="0" applyProtection="0"/>
    <xf numFmtId="207" fontId="234" fillId="26" borderId="0" applyNumberFormat="0" applyBorder="0" applyAlignment="0" applyProtection="0"/>
    <xf numFmtId="0" fontId="54" fillId="26" borderId="0" applyNumberFormat="0" applyBorder="0" applyAlignment="0" applyProtection="0"/>
    <xf numFmtId="207" fontId="234" fillId="95" borderId="0" applyNumberFormat="0" applyBorder="0" applyAlignment="0" applyProtection="0"/>
    <xf numFmtId="223" fontId="54" fillId="32" borderId="0" applyNumberFormat="0" applyBorder="0" applyAlignment="0" applyProtection="0"/>
    <xf numFmtId="223" fontId="18" fillId="32" borderId="0" applyNumberFormat="0" applyBorder="0" applyAlignment="0" applyProtection="0"/>
    <xf numFmtId="207" fontId="234" fillId="95" borderId="0" applyNumberFormat="0" applyBorder="0" applyAlignment="0" applyProtection="0"/>
    <xf numFmtId="0" fontId="234" fillId="95" borderId="0" applyNumberFormat="0" applyBorder="0" applyAlignment="0" applyProtection="0"/>
    <xf numFmtId="0" fontId="234" fillId="95" borderId="0" applyNumberFormat="0" applyBorder="0" applyAlignment="0" applyProtection="0"/>
    <xf numFmtId="0" fontId="234" fillId="95" borderId="0" applyNumberFormat="0" applyBorder="0" applyAlignment="0" applyProtection="0"/>
    <xf numFmtId="0" fontId="234" fillId="95" borderId="0" applyNumberFormat="0" applyBorder="0" applyAlignment="0" applyProtection="0"/>
    <xf numFmtId="0" fontId="234" fillId="95"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234" fillId="95" borderId="0" applyNumberFormat="0" applyBorder="0" applyAlignment="0" applyProtection="0"/>
    <xf numFmtId="207" fontId="234" fillId="95" borderId="0" applyNumberFormat="0" applyBorder="0" applyAlignment="0" applyProtection="0"/>
    <xf numFmtId="0" fontId="54" fillId="26" borderId="0" applyNumberFormat="0" applyBorder="0" applyAlignment="0" applyProtection="0"/>
    <xf numFmtId="207" fontId="54" fillId="26" borderId="0" applyNumberFormat="0" applyBorder="0" applyAlignment="0" applyProtection="0"/>
    <xf numFmtId="207" fontId="54"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234" fillId="26" borderId="0" applyNumberFormat="0" applyBorder="0" applyAlignment="0" applyProtection="0"/>
    <xf numFmtId="207" fontId="234" fillId="26" borderId="0" applyNumberFormat="0" applyBorder="0" applyAlignment="0" applyProtection="0"/>
    <xf numFmtId="0" fontId="54" fillId="26" borderId="0" applyNumberFormat="0" applyBorder="0" applyAlignment="0" applyProtection="0"/>
    <xf numFmtId="0" fontId="234" fillId="96" borderId="0" applyNumberFormat="0" applyBorder="0" applyAlignment="0" applyProtection="0"/>
    <xf numFmtId="0" fontId="54" fillId="25" borderId="0" applyNumberFormat="0" applyBorder="0" applyAlignment="0" applyProtection="0"/>
    <xf numFmtId="207" fontId="234" fillId="96" borderId="0" applyNumberFormat="0" applyBorder="0" applyAlignment="0" applyProtection="0"/>
    <xf numFmtId="223" fontId="54" fillId="25" borderId="0" applyNumberFormat="0" applyBorder="0" applyAlignment="0" applyProtection="0"/>
    <xf numFmtId="223" fontId="18" fillId="25" borderId="0" applyNumberFormat="0" applyBorder="0" applyAlignment="0" applyProtection="0"/>
    <xf numFmtId="0" fontId="234" fillId="96"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207" fontId="54" fillId="25" borderId="0" applyNumberFormat="0" applyBorder="0" applyAlignment="0" applyProtection="0"/>
    <xf numFmtId="0" fontId="18" fillId="25" borderId="0" applyNumberFormat="0" applyBorder="0" applyAlignment="0" applyProtection="0"/>
    <xf numFmtId="0" fontId="234" fillId="97" borderId="0" applyNumberFormat="0" applyBorder="0" applyAlignment="0" applyProtection="0"/>
    <xf numFmtId="0" fontId="54" fillId="33" borderId="0" applyNumberFormat="0" applyBorder="0" applyAlignment="0" applyProtection="0"/>
    <xf numFmtId="0" fontId="234" fillId="97" borderId="0" applyNumberFormat="0" applyBorder="0" applyAlignment="0" applyProtection="0"/>
    <xf numFmtId="0" fontId="234" fillId="33" borderId="0" applyNumberFormat="0" applyBorder="0" applyAlignment="0" applyProtection="0"/>
    <xf numFmtId="207" fontId="234" fillId="33" borderId="0" applyNumberFormat="0" applyBorder="0" applyAlignment="0" applyProtection="0"/>
    <xf numFmtId="0" fontId="54" fillId="33" borderId="0" applyNumberFormat="0" applyBorder="0" applyAlignment="0" applyProtection="0"/>
    <xf numFmtId="207" fontId="234" fillId="97" borderId="0" applyNumberFormat="0" applyBorder="0" applyAlignment="0" applyProtection="0"/>
    <xf numFmtId="223" fontId="54" fillId="33" borderId="0" applyNumberFormat="0" applyBorder="0" applyAlignment="0" applyProtection="0"/>
    <xf numFmtId="223" fontId="18" fillId="33" borderId="0" applyNumberFormat="0" applyBorder="0" applyAlignment="0" applyProtection="0"/>
    <xf numFmtId="207" fontId="234" fillId="97" borderId="0" applyNumberFormat="0" applyBorder="0" applyAlignment="0" applyProtection="0"/>
    <xf numFmtId="0" fontId="234" fillId="97" borderId="0" applyNumberFormat="0" applyBorder="0" applyAlignment="0" applyProtection="0"/>
    <xf numFmtId="0" fontId="234" fillId="97" borderId="0" applyNumberFormat="0" applyBorder="0" applyAlignment="0" applyProtection="0"/>
    <xf numFmtId="0" fontId="234" fillId="97" borderId="0" applyNumberFormat="0" applyBorder="0" applyAlignment="0" applyProtection="0"/>
    <xf numFmtId="0" fontId="234" fillId="97" borderId="0" applyNumberFormat="0" applyBorder="0" applyAlignment="0" applyProtection="0"/>
    <xf numFmtId="0" fontId="234" fillId="97"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234" fillId="33" borderId="0" applyNumberFormat="0" applyBorder="0" applyAlignment="0" applyProtection="0"/>
    <xf numFmtId="207" fontId="234" fillId="33" borderId="0" applyNumberFormat="0" applyBorder="0" applyAlignment="0" applyProtection="0"/>
    <xf numFmtId="0" fontId="54" fillId="33" borderId="0" applyNumberFormat="0" applyBorder="0" applyAlignment="0" applyProtection="0"/>
    <xf numFmtId="207" fontId="54" fillId="33" borderId="0" applyNumberFormat="0" applyBorder="0" applyAlignment="0" applyProtection="0"/>
    <xf numFmtId="207" fontId="54"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234" fillId="33" borderId="0" applyNumberFormat="0" applyBorder="0" applyAlignment="0" applyProtection="0"/>
    <xf numFmtId="207" fontId="234" fillId="33" borderId="0" applyNumberFormat="0" applyBorder="0" applyAlignment="0" applyProtection="0"/>
    <xf numFmtId="0" fontId="234" fillId="97" borderId="0" applyNumberFormat="0" applyBorder="0" applyAlignment="0" applyProtection="0"/>
    <xf numFmtId="0" fontId="54" fillId="33" borderId="0" applyNumberFormat="0" applyBorder="0" applyAlignment="0" applyProtection="0"/>
    <xf numFmtId="223" fontId="20" fillId="34" borderId="8">
      <alignment horizontal="center" vertical="center"/>
    </xf>
    <xf numFmtId="174" fontId="20" fillId="0" borderId="0" applyFont="0" applyFill="0" applyBorder="0" applyAlignment="0" applyProtection="0"/>
    <xf numFmtId="166" fontId="20" fillId="0" borderId="0" applyFont="0" applyFill="0" applyBorder="0" applyAlignment="0" applyProtection="0"/>
    <xf numFmtId="223" fontId="20" fillId="0" borderId="0"/>
    <xf numFmtId="207" fontId="55" fillId="0" borderId="0">
      <alignment horizontal="center" wrapText="1"/>
      <protection locked="0"/>
    </xf>
    <xf numFmtId="223" fontId="55" fillId="0" borderId="0">
      <alignment horizontal="center" wrapText="1"/>
      <protection locked="0"/>
    </xf>
    <xf numFmtId="223" fontId="170" fillId="0" borderId="9" applyNumberFormat="0" applyFill="0" applyAlignment="0" applyProtection="0"/>
    <xf numFmtId="41" fontId="20" fillId="0" borderId="0" applyFont="0" applyFill="0" applyBorder="0" applyAlignment="0" applyProtection="0"/>
    <xf numFmtId="43" fontId="20" fillId="0" borderId="0" applyFont="0" applyFill="0" applyBorder="0" applyAlignment="0" applyProtection="0"/>
    <xf numFmtId="271" fontId="20" fillId="0" borderId="0" applyFont="0" applyFill="0" applyBorder="0" applyAlignment="0" applyProtection="0"/>
    <xf numFmtId="223" fontId="20" fillId="35" borderId="0"/>
    <xf numFmtId="0" fontId="235" fillId="98" borderId="0" applyNumberFormat="0" applyBorder="0" applyAlignment="0" applyProtection="0"/>
    <xf numFmtId="0" fontId="56" fillId="10" borderId="0" applyNumberFormat="0" applyBorder="0" applyAlignment="0" applyProtection="0"/>
    <xf numFmtId="0" fontId="235" fillId="98" borderId="0" applyNumberFormat="0" applyBorder="0" applyAlignment="0" applyProtection="0"/>
    <xf numFmtId="0" fontId="235" fillId="10" borderId="0" applyNumberFormat="0" applyBorder="0" applyAlignment="0" applyProtection="0"/>
    <xf numFmtId="207" fontId="235" fillId="10" borderId="0" applyNumberFormat="0" applyBorder="0" applyAlignment="0" applyProtection="0"/>
    <xf numFmtId="0" fontId="56" fillId="10" borderId="0" applyNumberFormat="0" applyBorder="0" applyAlignment="0" applyProtection="0"/>
    <xf numFmtId="207" fontId="235" fillId="98" borderId="0" applyNumberFormat="0" applyBorder="0" applyAlignment="0" applyProtection="0"/>
    <xf numFmtId="223" fontId="56" fillId="14" borderId="0" applyNumberFormat="0" applyBorder="0" applyAlignment="0" applyProtection="0"/>
    <xf numFmtId="223" fontId="8" fillId="14" borderId="0" applyNumberFormat="0" applyBorder="0" applyAlignment="0" applyProtection="0"/>
    <xf numFmtId="207" fontId="235" fillId="98" borderId="0" applyNumberFormat="0" applyBorder="0" applyAlignment="0" applyProtection="0"/>
    <xf numFmtId="0" fontId="235" fillId="98" borderId="0" applyNumberFormat="0" applyBorder="0" applyAlignment="0" applyProtection="0"/>
    <xf numFmtId="0" fontId="235" fillId="98" borderId="0" applyNumberFormat="0" applyBorder="0" applyAlignment="0" applyProtection="0"/>
    <xf numFmtId="0" fontId="235" fillId="98" borderId="0" applyNumberFormat="0" applyBorder="0" applyAlignment="0" applyProtection="0"/>
    <xf numFmtId="0" fontId="235" fillId="98" borderId="0" applyNumberFormat="0" applyBorder="0" applyAlignment="0" applyProtection="0"/>
    <xf numFmtId="0" fontId="235" fillId="98"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235" fillId="10" borderId="0" applyNumberFormat="0" applyBorder="0" applyAlignment="0" applyProtection="0"/>
    <xf numFmtId="207" fontId="235" fillId="10" borderId="0" applyNumberFormat="0" applyBorder="0" applyAlignment="0" applyProtection="0"/>
    <xf numFmtId="0" fontId="56" fillId="10" borderId="0" applyNumberFormat="0" applyBorder="0" applyAlignment="0" applyProtection="0"/>
    <xf numFmtId="207" fontId="56" fillId="10" borderId="0" applyNumberFormat="0" applyBorder="0" applyAlignment="0" applyProtection="0"/>
    <xf numFmtId="207" fontId="56"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235" fillId="10" borderId="0" applyNumberFormat="0" applyBorder="0" applyAlignment="0" applyProtection="0"/>
    <xf numFmtId="207" fontId="235" fillId="10" borderId="0" applyNumberFormat="0" applyBorder="0" applyAlignment="0" applyProtection="0"/>
    <xf numFmtId="0" fontId="235" fillId="98" borderId="0" applyNumberFormat="0" applyBorder="0" applyAlignment="0" applyProtection="0"/>
    <xf numFmtId="0" fontId="56" fillId="10" borderId="0" applyNumberFormat="0" applyBorder="0" applyAlignment="0" applyProtection="0"/>
    <xf numFmtId="272" fontId="214" fillId="0" borderId="0" applyFont="0" applyFill="0" applyBorder="0" applyAlignment="0" applyProtection="0"/>
    <xf numFmtId="207" fontId="61" fillId="0" borderId="10" applyNumberFormat="0" applyFill="0" applyAlignment="0"/>
    <xf numFmtId="38" fontId="57" fillId="0" borderId="0" applyNumberFormat="0" applyFill="0" applyBorder="0" applyAlignment="0" applyProtection="0"/>
    <xf numFmtId="207" fontId="58" fillId="0" borderId="0" applyNumberFormat="0" applyFill="0" applyBorder="0" applyAlignment="0" applyProtection="0"/>
    <xf numFmtId="207" fontId="59" fillId="36" borderId="0" applyNumberFormat="0" applyFill="0" applyBorder="0" applyAlignment="0" applyProtection="0">
      <protection locked="0"/>
    </xf>
    <xf numFmtId="223" fontId="199" fillId="0" borderId="0" applyFont="0" applyFill="0" applyBorder="0" applyAlignment="0" applyProtection="0">
      <alignment horizontal="right"/>
    </xf>
    <xf numFmtId="0" fontId="152" fillId="37" borderId="0">
      <alignment horizontal="left"/>
    </xf>
    <xf numFmtId="207" fontId="60" fillId="0" borderId="0" applyNumberFormat="0" applyFill="0" applyBorder="0" applyAlignment="0" applyProtection="0"/>
    <xf numFmtId="2" fontId="201" fillId="0" borderId="0"/>
    <xf numFmtId="223" fontId="74" fillId="0" borderId="0" applyFill="0" applyBorder="0">
      <alignment horizontal="left" wrapText="1"/>
    </xf>
    <xf numFmtId="207" fontId="62" fillId="0" borderId="0" applyNumberFormat="0" applyFill="0" applyBorder="0" applyAlignment="0" applyProtection="0"/>
    <xf numFmtId="207" fontId="63" fillId="0" borderId="11" applyNumberFormat="0" applyFill="0" applyAlignment="0" applyProtection="0"/>
    <xf numFmtId="207" fontId="64" fillId="36" borderId="12" applyNumberFormat="0" applyFill="0" applyBorder="0" applyAlignment="0" applyProtection="0">
      <protection locked="0"/>
    </xf>
    <xf numFmtId="207" fontId="57" fillId="0" borderId="11" applyNumberFormat="0" applyFont="0" applyFill="0" applyAlignment="0" applyProtection="0"/>
    <xf numFmtId="223" fontId="77" fillId="12" borderId="0" applyNumberFormat="0" applyBorder="0" applyAlignment="0" applyProtection="0"/>
    <xf numFmtId="0" fontId="77" fillId="12" borderId="0" applyNumberFormat="0" applyBorder="0" applyAlignment="0" applyProtection="0"/>
    <xf numFmtId="0" fontId="7" fillId="12" borderId="0" applyNumberFormat="0" applyBorder="0" applyAlignment="0" applyProtection="0"/>
    <xf numFmtId="0" fontId="77" fillId="12" borderId="0" applyNumberFormat="0" applyBorder="0" applyAlignment="0" applyProtection="0"/>
    <xf numFmtId="0" fontId="7" fillId="12" borderId="0" applyNumberFormat="0" applyBorder="0" applyAlignment="0" applyProtection="0"/>
    <xf numFmtId="0" fontId="77" fillId="12" borderId="0" applyNumberFormat="0" applyBorder="0" applyAlignment="0" applyProtection="0"/>
    <xf numFmtId="0" fontId="7" fillId="12" borderId="0" applyNumberFormat="0" applyBorder="0" applyAlignment="0" applyProtection="0"/>
    <xf numFmtId="0" fontId="77" fillId="12" borderId="0" applyNumberFormat="0" applyBorder="0" applyAlignment="0" applyProtection="0"/>
    <xf numFmtId="0" fontId="7" fillId="12" borderId="0" applyNumberFormat="0" applyBorder="0" applyAlignment="0" applyProtection="0"/>
    <xf numFmtId="223" fontId="7" fillId="12" borderId="0" applyNumberFormat="0" applyBorder="0" applyAlignment="0" applyProtection="0"/>
    <xf numFmtId="181" fontId="43" fillId="0" borderId="0" applyFont="0" applyFill="0" applyBorder="0" applyAlignment="0" applyProtection="0"/>
    <xf numFmtId="223" fontId="20" fillId="0" borderId="0"/>
    <xf numFmtId="207" fontId="65" fillId="0" borderId="0"/>
    <xf numFmtId="0" fontId="65" fillId="0" borderId="0"/>
    <xf numFmtId="0" fontId="65" fillId="0" borderId="0"/>
    <xf numFmtId="207" fontId="20" fillId="0" borderId="0"/>
    <xf numFmtId="1" fontId="165" fillId="0" borderId="0">
      <protection locked="0"/>
    </xf>
    <xf numFmtId="1" fontId="165" fillId="0" borderId="0">
      <protection locked="0"/>
    </xf>
    <xf numFmtId="9" fontId="40" fillId="0" borderId="1" applyNumberFormat="0" applyBorder="0">
      <alignment horizontal="right"/>
    </xf>
    <xf numFmtId="207" fontId="20" fillId="0" borderId="0" applyFill="0" applyBorder="0" applyAlignment="0"/>
    <xf numFmtId="223" fontId="20" fillId="0" borderId="0" applyFill="0" applyBorder="0" applyAlignment="0"/>
    <xf numFmtId="170" fontId="34" fillId="0" borderId="0" applyFill="0" applyBorder="0" applyAlignment="0"/>
    <xf numFmtId="176" fontId="162" fillId="0" borderId="0" applyFill="0" applyBorder="0" applyAlignment="0"/>
    <xf numFmtId="182" fontId="20" fillId="0" borderId="0" applyFill="0" applyBorder="0" applyAlignment="0"/>
    <xf numFmtId="253" fontId="162" fillId="0" borderId="0" applyFill="0" applyBorder="0" applyAlignment="0"/>
    <xf numFmtId="183" fontId="20" fillId="0" borderId="0" applyFill="0" applyBorder="0" applyAlignment="0"/>
    <xf numFmtId="223" fontId="20" fillId="0" borderId="0" applyFill="0" applyBorder="0" applyAlignment="0"/>
    <xf numFmtId="184" fontId="20" fillId="0" borderId="0" applyFill="0" applyBorder="0" applyAlignment="0"/>
    <xf numFmtId="223" fontId="20" fillId="0" borderId="0" applyFill="0" applyBorder="0" applyAlignment="0"/>
    <xf numFmtId="185" fontId="20" fillId="0" borderId="0" applyFill="0" applyBorder="0" applyAlignment="0"/>
    <xf numFmtId="166" fontId="162" fillId="0" borderId="0" applyFill="0" applyBorder="0" applyAlignment="0"/>
    <xf numFmtId="169" fontId="34" fillId="0" borderId="0" applyFill="0" applyBorder="0" applyAlignment="0"/>
    <xf numFmtId="254" fontId="162" fillId="0" borderId="0" applyFill="0" applyBorder="0" applyAlignment="0"/>
    <xf numFmtId="170" fontId="34" fillId="0" borderId="0" applyFill="0" applyBorder="0" applyAlignment="0"/>
    <xf numFmtId="176" fontId="162" fillId="0" borderId="0" applyFill="0" applyBorder="0" applyAlignment="0"/>
    <xf numFmtId="0" fontId="236" fillId="99" borderId="66" applyNumberFormat="0" applyAlignment="0" applyProtection="0"/>
    <xf numFmtId="0" fontId="236" fillId="99" borderId="66" applyNumberFormat="0" applyAlignment="0" applyProtection="0"/>
    <xf numFmtId="0" fontId="237" fillId="9" borderId="66" applyNumberFormat="0" applyAlignment="0" applyProtection="0"/>
    <xf numFmtId="207" fontId="237" fillId="9" borderId="66" applyNumberFormat="0" applyAlignment="0" applyProtection="0"/>
    <xf numFmtId="0" fontId="66" fillId="9" borderId="6" applyNumberFormat="0" applyAlignment="0" applyProtection="0"/>
    <xf numFmtId="207" fontId="236" fillId="99" borderId="66" applyNumberFormat="0" applyAlignment="0" applyProtection="0"/>
    <xf numFmtId="223" fontId="66" fillId="15" borderId="6" applyNumberFormat="0" applyAlignment="0" applyProtection="0"/>
    <xf numFmtId="223" fontId="12" fillId="15" borderId="6" applyNumberFormat="0" applyAlignment="0" applyProtection="0"/>
    <xf numFmtId="207" fontId="236" fillId="99" borderId="66" applyNumberFormat="0" applyAlignment="0" applyProtection="0"/>
    <xf numFmtId="0" fontId="66" fillId="9" borderId="6" applyNumberFormat="0" applyAlignment="0" applyProtection="0"/>
    <xf numFmtId="0" fontId="66" fillId="9" borderId="6" applyNumberFormat="0" applyAlignment="0" applyProtection="0"/>
    <xf numFmtId="0" fontId="237" fillId="99" borderId="66" applyNumberFormat="0" applyAlignment="0" applyProtection="0"/>
    <xf numFmtId="207" fontId="237" fillId="99" borderId="66" applyNumberFormat="0" applyAlignment="0" applyProtection="0"/>
    <xf numFmtId="0" fontId="66" fillId="9" borderId="6" applyNumberFormat="0" applyAlignment="0" applyProtection="0"/>
    <xf numFmtId="207" fontId="66" fillId="9" borderId="6" applyNumberFormat="0" applyAlignment="0" applyProtection="0"/>
    <xf numFmtId="207" fontId="66" fillId="9" borderId="6" applyNumberFormat="0" applyAlignment="0" applyProtection="0"/>
    <xf numFmtId="0" fontId="12" fillId="9" borderId="6" applyNumberFormat="0" applyAlignment="0" applyProtection="0"/>
    <xf numFmtId="0" fontId="12" fillId="9" borderId="6" applyNumberFormat="0" applyAlignment="0" applyProtection="0"/>
    <xf numFmtId="0" fontId="12" fillId="9" borderId="6" applyNumberFormat="0" applyAlignment="0" applyProtection="0"/>
    <xf numFmtId="0" fontId="12" fillId="9" borderId="6" applyNumberFormat="0" applyAlignment="0" applyProtection="0"/>
    <xf numFmtId="0" fontId="12" fillId="9" borderId="6" applyNumberFormat="0" applyAlignment="0" applyProtection="0"/>
    <xf numFmtId="0" fontId="237" fillId="9" borderId="66" applyNumberFormat="0" applyAlignment="0" applyProtection="0"/>
    <xf numFmtId="207" fontId="237" fillId="9" borderId="66" applyNumberFormat="0" applyAlignment="0" applyProtection="0"/>
    <xf numFmtId="0" fontId="236" fillId="99" borderId="66" applyNumberFormat="0" applyAlignment="0" applyProtection="0"/>
    <xf numFmtId="0" fontId="66" fillId="9" borderId="6" applyNumberFormat="0" applyAlignment="0" applyProtection="0"/>
    <xf numFmtId="223" fontId="66" fillId="9" borderId="6" applyNumberFormat="0" applyAlignment="0" applyProtection="0"/>
    <xf numFmtId="0" fontId="66" fillId="9" borderId="6" applyNumberFormat="0" applyAlignment="0" applyProtection="0"/>
    <xf numFmtId="0" fontId="12" fillId="9" borderId="6" applyNumberFormat="0" applyAlignment="0" applyProtection="0"/>
    <xf numFmtId="0" fontId="66" fillId="9" borderId="6" applyNumberFormat="0" applyAlignment="0" applyProtection="0"/>
    <xf numFmtId="0" fontId="12" fillId="9" borderId="6" applyNumberFormat="0" applyAlignment="0" applyProtection="0"/>
    <xf numFmtId="0" fontId="66" fillId="9" borderId="6" applyNumberFormat="0" applyAlignment="0" applyProtection="0"/>
    <xf numFmtId="0" fontId="12" fillId="9" borderId="6" applyNumberFormat="0" applyAlignment="0" applyProtection="0"/>
    <xf numFmtId="0" fontId="66" fillId="9" borderId="6" applyNumberFormat="0" applyAlignment="0" applyProtection="0"/>
    <xf numFmtId="0" fontId="12" fillId="9" borderId="6" applyNumberFormat="0" applyAlignment="0" applyProtection="0"/>
    <xf numFmtId="223" fontId="12" fillId="9" borderId="6" applyNumberFormat="0" applyAlignment="0" applyProtection="0"/>
    <xf numFmtId="223" fontId="159" fillId="0" borderId="0"/>
    <xf numFmtId="223" fontId="87" fillId="0" borderId="0"/>
    <xf numFmtId="223" fontId="67" fillId="38" borderId="13" applyNumberFormat="0" applyAlignment="0" applyProtection="0"/>
    <xf numFmtId="0" fontId="67" fillId="38" borderId="13" applyNumberFormat="0" applyAlignment="0" applyProtection="0"/>
    <xf numFmtId="0" fontId="14" fillId="38" borderId="13" applyNumberFormat="0" applyAlignment="0" applyProtection="0"/>
    <xf numFmtId="0" fontId="67" fillId="38" borderId="13" applyNumberFormat="0" applyAlignment="0" applyProtection="0"/>
    <xf numFmtId="0" fontId="14" fillId="38" borderId="13" applyNumberFormat="0" applyAlignment="0" applyProtection="0"/>
    <xf numFmtId="0" fontId="67" fillId="38" borderId="13" applyNumberFormat="0" applyAlignment="0" applyProtection="0"/>
    <xf numFmtId="0" fontId="14" fillId="38" borderId="13" applyNumberFormat="0" applyAlignment="0" applyProtection="0"/>
    <xf numFmtId="0" fontId="67" fillId="38" borderId="13" applyNumberFormat="0" applyAlignment="0" applyProtection="0"/>
    <xf numFmtId="0" fontId="14" fillId="38" borderId="13" applyNumberFormat="0" applyAlignment="0" applyProtection="0"/>
    <xf numFmtId="223" fontId="14" fillId="38" borderId="13" applyNumberFormat="0" applyAlignment="0" applyProtection="0"/>
    <xf numFmtId="223" fontId="94" fillId="0" borderId="14" applyNumberFormat="0" applyFill="0" applyAlignment="0" applyProtection="0"/>
    <xf numFmtId="0" fontId="94" fillId="0" borderId="14" applyNumberFormat="0" applyFill="0" applyAlignment="0" applyProtection="0"/>
    <xf numFmtId="0" fontId="13" fillId="0" borderId="14" applyNumberFormat="0" applyFill="0" applyAlignment="0" applyProtection="0"/>
    <xf numFmtId="0" fontId="94" fillId="0" borderId="14" applyNumberFormat="0" applyFill="0" applyAlignment="0" applyProtection="0"/>
    <xf numFmtId="0" fontId="13" fillId="0" borderId="14" applyNumberFormat="0" applyFill="0" applyAlignment="0" applyProtection="0"/>
    <xf numFmtId="0" fontId="94" fillId="0" borderId="14" applyNumberFormat="0" applyFill="0" applyAlignment="0" applyProtection="0"/>
    <xf numFmtId="0" fontId="13" fillId="0" borderId="14" applyNumberFormat="0" applyFill="0" applyAlignment="0" applyProtection="0"/>
    <xf numFmtId="0" fontId="94" fillId="0" borderId="14" applyNumberFormat="0" applyFill="0" applyAlignment="0" applyProtection="0"/>
    <xf numFmtId="0" fontId="13" fillId="0" borderId="14" applyNumberFormat="0" applyFill="0" applyAlignment="0" applyProtection="0"/>
    <xf numFmtId="223" fontId="13" fillId="0" borderId="14" applyNumberFormat="0" applyFill="0" applyAlignment="0" applyProtection="0"/>
    <xf numFmtId="186" fontId="50" fillId="0" borderId="0" applyFill="0" applyBorder="0" applyProtection="0">
      <alignment horizontal="right"/>
    </xf>
    <xf numFmtId="223" fontId="171" fillId="0" borderId="0" applyNumberFormat="0" applyAlignment="0">
      <alignment vertical="center"/>
    </xf>
    <xf numFmtId="0" fontId="238" fillId="100" borderId="67" applyNumberFormat="0" applyAlignment="0" applyProtection="0"/>
    <xf numFmtId="0" fontId="67" fillId="38" borderId="13" applyNumberFormat="0" applyAlignment="0" applyProtection="0"/>
    <xf numFmtId="207" fontId="238" fillId="100" borderId="67" applyNumberFormat="0" applyAlignment="0" applyProtection="0"/>
    <xf numFmtId="223" fontId="67" fillId="38" borderId="13" applyNumberFormat="0" applyAlignment="0" applyProtection="0"/>
    <xf numFmtId="223" fontId="14" fillId="38" borderId="13" applyNumberFormat="0" applyAlignment="0" applyProtection="0"/>
    <xf numFmtId="0" fontId="238" fillId="100" borderId="67" applyNumberFormat="0" applyAlignment="0" applyProtection="0"/>
    <xf numFmtId="0" fontId="67" fillId="38" borderId="13" applyNumberFormat="0" applyAlignment="0" applyProtection="0"/>
    <xf numFmtId="0" fontId="67" fillId="38" borderId="13" applyNumberFormat="0" applyAlignment="0" applyProtection="0"/>
    <xf numFmtId="207" fontId="67" fillId="38" borderId="13" applyNumberFormat="0" applyAlignment="0" applyProtection="0"/>
    <xf numFmtId="0" fontId="14" fillId="38" borderId="13" applyNumberFormat="0" applyAlignment="0" applyProtection="0"/>
    <xf numFmtId="239" fontId="171" fillId="0" borderId="0" applyNumberFormat="0" applyAlignment="0">
      <alignment vertical="center"/>
    </xf>
    <xf numFmtId="207" fontId="29" fillId="0" borderId="0" applyNumberFormat="0" applyFill="0" applyBorder="0" applyAlignment="0" applyProtection="0">
      <alignment vertical="top"/>
      <protection locked="0"/>
    </xf>
    <xf numFmtId="208" fontId="220" fillId="39" borderId="7">
      <alignment horizontal="right" vertical="center" indent="1"/>
    </xf>
    <xf numFmtId="0" fontId="221" fillId="39" borderId="7">
      <alignment horizontal="right" vertical="center" indent="1"/>
    </xf>
    <xf numFmtId="0" fontId="220" fillId="39" borderId="7">
      <alignment horizontal="left" vertical="center" indent="1"/>
    </xf>
    <xf numFmtId="0" fontId="20" fillId="36" borderId="15">
      <alignment vertical="center"/>
    </xf>
    <xf numFmtId="0" fontId="239" fillId="101" borderId="7">
      <alignment horizontal="left" vertical="top" indent="1"/>
    </xf>
    <xf numFmtId="0" fontId="223" fillId="36" borderId="7">
      <alignment horizontal="center" vertical="center"/>
    </xf>
    <xf numFmtId="0" fontId="222" fillId="36" borderId="7">
      <alignment horizontal="center" vertical="center"/>
    </xf>
    <xf numFmtId="0" fontId="224" fillId="39" borderId="7">
      <alignment horizontal="center" vertical="center"/>
    </xf>
    <xf numFmtId="0" fontId="224" fillId="40" borderId="7">
      <alignment horizontal="center" vertical="center"/>
    </xf>
    <xf numFmtId="208" fontId="220" fillId="36" borderId="7">
      <alignment horizontal="right" vertical="center" indent="1"/>
    </xf>
    <xf numFmtId="0" fontId="20" fillId="36" borderId="0">
      <alignment vertical="center"/>
    </xf>
    <xf numFmtId="0" fontId="225" fillId="36" borderId="16">
      <alignment horizontal="left" vertical="center" indent="1"/>
    </xf>
    <xf numFmtId="0" fontId="224" fillId="36" borderId="17">
      <alignment horizontal="left" vertical="center" indent="1"/>
    </xf>
    <xf numFmtId="0" fontId="225" fillId="36" borderId="7">
      <alignment horizontal="left" vertical="center" indent="1"/>
    </xf>
    <xf numFmtId="0" fontId="221" fillId="36" borderId="7">
      <alignment horizontal="right" vertical="center" indent="1"/>
    </xf>
    <xf numFmtId="0" fontId="225" fillId="36" borderId="15">
      <alignment vertical="center"/>
    </xf>
    <xf numFmtId="0" fontId="226" fillId="41" borderId="7">
      <alignment horizontal="left" vertical="center" indent="1"/>
    </xf>
    <xf numFmtId="0" fontId="226" fillId="41" borderId="7">
      <alignment horizontal="left" vertical="center" indent="1"/>
    </xf>
    <xf numFmtId="0" fontId="220" fillId="36" borderId="7">
      <alignment horizontal="left" vertical="center" indent="1"/>
    </xf>
    <xf numFmtId="0" fontId="227" fillId="36" borderId="7">
      <alignment horizontal="left" vertical="center" wrapText="1" indent="1"/>
    </xf>
    <xf numFmtId="0" fontId="225" fillId="36" borderId="15">
      <alignment vertical="center"/>
    </xf>
    <xf numFmtId="0" fontId="223" fillId="28" borderId="7">
      <alignment horizontal="left" vertical="center" indent="1"/>
    </xf>
    <xf numFmtId="0" fontId="222" fillId="28" borderId="7">
      <alignment horizontal="left" vertical="center" indent="1"/>
    </xf>
    <xf numFmtId="223" fontId="38" fillId="42" borderId="18" applyNumberFormat="0">
      <alignment horizontal="left" vertical="center"/>
      <protection locked="0" hidden="1"/>
    </xf>
    <xf numFmtId="223" fontId="36" fillId="3" borderId="7">
      <alignment wrapText="1"/>
    </xf>
    <xf numFmtId="223" fontId="30" fillId="3" borderId="7" applyProtection="0">
      <alignment horizontal="center" vertical="center" wrapText="1"/>
    </xf>
    <xf numFmtId="223" fontId="172" fillId="43" borderId="0" applyNumberFormat="0" applyBorder="0" applyProtection="0">
      <alignment horizontal="centerContinuous" vertical="center"/>
    </xf>
    <xf numFmtId="0" fontId="30" fillId="3" borderId="7" applyProtection="0">
      <alignment horizontal="center" vertical="center" wrapText="1"/>
    </xf>
    <xf numFmtId="0" fontId="30" fillId="3" borderId="7" applyProtection="0">
      <alignment horizontal="center" vertical="center" wrapText="1"/>
    </xf>
    <xf numFmtId="0" fontId="30" fillId="3" borderId="7" applyProtection="0">
      <alignment horizontal="center" vertical="center" wrapText="1"/>
    </xf>
    <xf numFmtId="0" fontId="30" fillId="3" borderId="7" applyProtection="0">
      <alignment horizontal="center" vertical="center" wrapText="1"/>
    </xf>
    <xf numFmtId="0" fontId="30" fillId="3" borderId="7" applyProtection="0">
      <alignment horizontal="center" vertical="center" wrapText="1"/>
    </xf>
    <xf numFmtId="0" fontId="30" fillId="3" borderId="7" applyProtection="0">
      <alignment horizontal="center" vertical="center" wrapText="1"/>
    </xf>
    <xf numFmtId="0" fontId="30" fillId="3" borderId="7" applyProtection="0">
      <alignment horizontal="center" vertical="center" wrapText="1"/>
    </xf>
    <xf numFmtId="0" fontId="30" fillId="3" borderId="7" applyProtection="0">
      <alignment horizontal="center" vertical="center" wrapText="1"/>
    </xf>
    <xf numFmtId="0" fontId="30" fillId="3" borderId="7" applyProtection="0">
      <alignment horizontal="center" vertical="center" wrapText="1"/>
    </xf>
    <xf numFmtId="0" fontId="30" fillId="3" borderId="7" applyProtection="0">
      <alignment horizontal="center" vertical="center" wrapText="1"/>
    </xf>
    <xf numFmtId="0" fontId="30" fillId="3" borderId="7" applyProtection="0">
      <alignment horizontal="center" vertical="center" wrapText="1"/>
    </xf>
    <xf numFmtId="0" fontId="30" fillId="3" borderId="7" applyProtection="0">
      <alignment horizontal="center" vertical="center" wrapText="1"/>
    </xf>
    <xf numFmtId="223" fontId="172" fillId="43" borderId="19" applyNumberFormat="0" applyProtection="0">
      <alignment horizontal="center" vertical="center" wrapText="1"/>
    </xf>
    <xf numFmtId="223" fontId="173" fillId="17" borderId="0" applyNumberFormat="0">
      <alignment horizontal="center" vertical="top" wrapText="1"/>
    </xf>
    <xf numFmtId="223" fontId="173" fillId="17" borderId="0" applyNumberFormat="0">
      <alignment horizontal="left" vertical="top" wrapText="1"/>
    </xf>
    <xf numFmtId="223" fontId="173" fillId="17" borderId="0" applyNumberFormat="0">
      <alignment horizontal="centerContinuous" vertical="top"/>
    </xf>
    <xf numFmtId="223" fontId="138" fillId="17" borderId="0" applyNumberFormat="0">
      <alignment horizontal="center" vertical="top" wrapText="1"/>
    </xf>
    <xf numFmtId="223" fontId="173" fillId="44" borderId="0" applyNumberFormat="0">
      <alignment horizontal="center" vertical="top" wrapText="1"/>
    </xf>
    <xf numFmtId="223" fontId="100" fillId="0" borderId="20" applyNumberFormat="0" applyFont="0" applyFill="0" applyAlignment="0" applyProtection="0">
      <alignment horizontal="left"/>
    </xf>
    <xf numFmtId="223" fontId="173" fillId="3" borderId="15">
      <alignment horizontal="center" vertical="top" wrapText="1"/>
    </xf>
    <xf numFmtId="43" fontId="2" fillId="0" borderId="0" applyFont="0" applyFill="0" applyBorder="0" applyAlignment="0" applyProtection="0"/>
    <xf numFmtId="187" fontId="68" fillId="0" borderId="0"/>
    <xf numFmtId="187" fontId="68" fillId="0" borderId="0"/>
    <xf numFmtId="187" fontId="68" fillId="0" borderId="0"/>
    <xf numFmtId="187" fontId="68" fillId="0" borderId="0"/>
    <xf numFmtId="187" fontId="68" fillId="0" borderId="0"/>
    <xf numFmtId="187" fontId="68" fillId="0" borderId="0"/>
    <xf numFmtId="187" fontId="68" fillId="0" borderId="0"/>
    <xf numFmtId="187" fontId="68" fillId="0" borderId="0"/>
    <xf numFmtId="185" fontId="20" fillId="0" borderId="0" applyFont="0" applyFill="0" applyBorder="0" applyAlignment="0" applyProtection="0"/>
    <xf numFmtId="166" fontId="162" fillId="0" borderId="0" applyFont="0" applyFill="0" applyBorder="0" applyAlignment="0" applyProtection="0"/>
    <xf numFmtId="207" fontId="69" fillId="0" borderId="0" applyFont="0" applyFill="0" applyBorder="0" applyAlignment="0" applyProtection="0"/>
    <xf numFmtId="40" fontId="69" fillId="0" borderId="0" applyFont="0" applyFill="0" applyBorder="0" applyAlignment="0" applyProtection="0"/>
    <xf numFmtId="269" fontId="2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29" fillId="0" borderId="0" applyFont="0" applyFill="0" applyBorder="0" applyAlignment="0" applyProtection="0"/>
    <xf numFmtId="164" fontId="22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29"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164" fontId="123" fillId="0" borderId="0" applyFont="0" applyFill="0" applyBorder="0" applyAlignment="0" applyProtection="0"/>
    <xf numFmtId="164" fontId="20" fillId="0" borderId="0" applyFont="0" applyFill="0" applyBorder="0" applyAlignment="0" applyProtection="0"/>
    <xf numFmtId="164" fontId="230" fillId="0" borderId="0" applyFont="0" applyFill="0" applyBorder="0" applyAlignment="0" applyProtection="0"/>
    <xf numFmtId="164" fontId="20" fillId="0" borderId="0" applyFont="0" applyFill="0" applyBorder="0" applyAlignment="0" applyProtection="0"/>
    <xf numFmtId="43" fontId="20" fillId="0" borderId="0" applyFont="0" applyFill="0" applyBorder="0" applyAlignment="0" applyProtection="0"/>
    <xf numFmtId="164" fontId="123" fillId="0" borderId="0" applyFont="0" applyFill="0" applyBorder="0" applyAlignment="0" applyProtection="0"/>
    <xf numFmtId="43" fontId="20"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229" fillId="0" borderId="0" applyFont="0" applyFill="0" applyBorder="0" applyAlignment="0" applyProtection="0"/>
    <xf numFmtId="164" fontId="229" fillId="0" borderId="0" applyFont="0" applyFill="0" applyBorder="0" applyAlignment="0" applyProtection="0"/>
    <xf numFmtId="164" fontId="230" fillId="0" borderId="0" applyFont="0" applyFill="0" applyBorder="0" applyAlignment="0" applyProtection="0"/>
    <xf numFmtId="164" fontId="2" fillId="0" borderId="0" applyFont="0" applyFill="0" applyBorder="0" applyAlignment="0" applyProtection="0"/>
    <xf numFmtId="43" fontId="20" fillId="0" borderId="0" applyFont="0" applyFill="0" applyBorder="0" applyAlignment="0" applyProtection="0"/>
    <xf numFmtId="164" fontId="22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29" fillId="0" borderId="0" applyFont="0" applyFill="0" applyBorder="0" applyAlignment="0" applyProtection="0"/>
    <xf numFmtId="164" fontId="2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9" fillId="0" borderId="0" applyFont="0" applyFill="0" applyBorder="0" applyAlignment="0" applyProtection="0"/>
    <xf numFmtId="43" fontId="229" fillId="0" borderId="0" applyFont="0" applyFill="0" applyBorder="0" applyAlignment="0" applyProtection="0"/>
    <xf numFmtId="43" fontId="2" fillId="0" borderId="0" applyFont="0" applyFill="0" applyBorder="0" applyAlignment="0" applyProtection="0"/>
    <xf numFmtId="43" fontId="229" fillId="0" borderId="0" applyFont="0" applyFill="0" applyBorder="0" applyAlignment="0" applyProtection="0"/>
    <xf numFmtId="43" fontId="2" fillId="0" borderId="0" applyFont="0" applyFill="0" applyBorder="0" applyAlignment="0" applyProtection="0"/>
    <xf numFmtId="43" fontId="229" fillId="0" borderId="0" applyFont="0" applyFill="0" applyBorder="0" applyAlignment="0" applyProtection="0"/>
    <xf numFmtId="164" fontId="22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29" fillId="0" borderId="0" applyFont="0" applyFill="0" applyBorder="0" applyAlignment="0" applyProtection="0"/>
    <xf numFmtId="164" fontId="22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29" fillId="0" borderId="0" applyFont="0" applyFill="0" applyBorder="0" applyAlignment="0" applyProtection="0"/>
    <xf numFmtId="164" fontId="229" fillId="0" borderId="0" applyFont="0" applyFill="0" applyBorder="0" applyAlignment="0" applyProtection="0"/>
    <xf numFmtId="164" fontId="53" fillId="0" borderId="0" applyFont="0" applyFill="0" applyBorder="0" applyAlignment="0" applyProtection="0"/>
    <xf numFmtId="43" fontId="2" fillId="0" borderId="0" applyFont="0" applyFill="0" applyBorder="0" applyAlignment="0" applyProtection="0"/>
    <xf numFmtId="43" fontId="229" fillId="0" borderId="0" applyFont="0" applyFill="0" applyBorder="0" applyAlignment="0" applyProtection="0"/>
    <xf numFmtId="43" fontId="2" fillId="0" borderId="0" applyFont="0" applyFill="0" applyBorder="0" applyAlignment="0" applyProtection="0"/>
    <xf numFmtId="43" fontId="229"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29" fillId="0" borderId="0" applyFont="0" applyFill="0" applyBorder="0" applyAlignment="0" applyProtection="0"/>
    <xf numFmtId="43" fontId="229"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29" fillId="0" borderId="0" applyFont="0" applyFill="0" applyBorder="0" applyAlignment="0" applyProtection="0"/>
    <xf numFmtId="43" fontId="229" fillId="0" borderId="0" applyFont="0" applyFill="0" applyBorder="0" applyAlignment="0" applyProtection="0"/>
    <xf numFmtId="164" fontId="2" fillId="0" borderId="0" applyFont="0" applyFill="0" applyBorder="0" applyAlignment="0" applyProtection="0"/>
    <xf numFmtId="164" fontId="229" fillId="0" borderId="0" applyFont="0" applyFill="0" applyBorder="0" applyAlignment="0" applyProtection="0"/>
    <xf numFmtId="164" fontId="229" fillId="0" borderId="0" applyFont="0" applyFill="0" applyBorder="0" applyAlignment="0" applyProtection="0"/>
    <xf numFmtId="43"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273" fontId="2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29" fillId="0" borderId="0" applyFont="0" applyFill="0" applyBorder="0" applyAlignment="0" applyProtection="0"/>
    <xf numFmtId="164" fontId="2" fillId="0" borderId="0" applyFont="0" applyFill="0" applyBorder="0" applyAlignment="0" applyProtection="0"/>
    <xf numFmtId="43" fontId="20" fillId="0" borderId="0" applyFont="0" applyFill="0" applyBorder="0" applyAlignment="0" applyProtection="0"/>
    <xf numFmtId="164" fontId="229" fillId="0" borderId="0" applyFont="0" applyFill="0" applyBorder="0" applyAlignment="0" applyProtection="0"/>
    <xf numFmtId="164" fontId="22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29" fillId="0" borderId="0" applyFont="0" applyFill="0" applyBorder="0" applyAlignment="0" applyProtection="0"/>
    <xf numFmtId="164" fontId="22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29" fillId="0" borderId="0" applyFont="0" applyFill="0" applyBorder="0" applyAlignment="0" applyProtection="0"/>
    <xf numFmtId="164" fontId="229" fillId="0" borderId="0" applyFont="0" applyFill="0" applyBorder="0" applyAlignment="0" applyProtection="0"/>
    <xf numFmtId="164" fontId="53"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29" fillId="0" borderId="0" applyFont="0" applyFill="0" applyBorder="0" applyAlignment="0" applyProtection="0"/>
    <xf numFmtId="164" fontId="2" fillId="0" borderId="0" applyFont="0" applyFill="0" applyBorder="0" applyAlignment="0" applyProtection="0"/>
    <xf numFmtId="164" fontId="229" fillId="0" borderId="0" applyFont="0" applyFill="0" applyBorder="0" applyAlignment="0" applyProtection="0"/>
    <xf numFmtId="164" fontId="230" fillId="0" borderId="0" applyFont="0" applyFill="0" applyBorder="0" applyAlignment="0" applyProtection="0"/>
    <xf numFmtId="164" fontId="229" fillId="0" borderId="0" applyFont="0" applyFill="0" applyBorder="0" applyAlignment="0" applyProtection="0"/>
    <xf numFmtId="164" fontId="22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53" fillId="0" borderId="0" applyFont="0" applyFill="0" applyBorder="0" applyAlignment="0" applyProtection="0"/>
    <xf numFmtId="164" fontId="43" fillId="0" borderId="0" applyFont="0" applyFill="0" applyBorder="0" applyAlignment="0" applyProtection="0"/>
    <xf numFmtId="165" fontId="229"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4" fontId="20" fillId="0" borderId="0" applyFont="0" applyFill="0" applyBorder="0" applyAlignment="0" applyProtection="0"/>
    <xf numFmtId="43" fontId="20" fillId="0" borderId="0" applyFont="0" applyFill="0" applyBorder="0" applyAlignment="0" applyProtection="0"/>
    <xf numFmtId="165" fontId="229" fillId="0" borderId="0" applyFont="0" applyFill="0" applyBorder="0" applyAlignment="0" applyProtection="0"/>
    <xf numFmtId="43" fontId="20" fillId="0" borderId="0" applyFont="0" applyFill="0" applyBorder="0" applyAlignment="0" applyProtection="0"/>
    <xf numFmtId="165" fontId="2" fillId="0" borderId="0" applyFont="0" applyFill="0" applyBorder="0" applyAlignment="0" applyProtection="0"/>
    <xf numFmtId="164" fontId="20" fillId="0" borderId="0" applyFont="0" applyFill="0" applyBorder="0" applyAlignment="0" applyProtection="0"/>
    <xf numFmtId="165" fontId="229" fillId="0" borderId="0" applyFont="0" applyFill="0" applyBorder="0" applyAlignment="0" applyProtection="0"/>
    <xf numFmtId="164" fontId="20" fillId="0" borderId="0" applyFont="0" applyFill="0" applyBorder="0" applyAlignment="0" applyProtection="0"/>
    <xf numFmtId="165" fontId="22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0" fillId="0" borderId="0" applyFont="0" applyFill="0" applyBorder="0" applyAlignment="0" applyProtection="0"/>
    <xf numFmtId="164" fontId="229" fillId="0" borderId="0" applyFont="0" applyFill="0" applyBorder="0" applyAlignment="0" applyProtection="0"/>
    <xf numFmtId="164" fontId="22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29" fillId="0" borderId="0" applyFont="0" applyFill="0" applyBorder="0" applyAlignment="0" applyProtection="0"/>
    <xf numFmtId="43" fontId="20" fillId="0" borderId="0" applyFont="0" applyFill="0" applyBorder="0" applyAlignment="0" applyProtection="0"/>
    <xf numFmtId="164" fontId="22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29" fillId="0" borderId="0" applyFont="0" applyFill="0" applyBorder="0" applyAlignment="0" applyProtection="0"/>
    <xf numFmtId="164" fontId="229" fillId="0" borderId="0" applyFont="0" applyFill="0" applyBorder="0" applyAlignment="0" applyProtection="0"/>
    <xf numFmtId="164" fontId="53"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43" fontId="20" fillId="0" borderId="0" applyFont="0" applyFill="0" applyBorder="0" applyAlignment="0" applyProtection="0"/>
    <xf numFmtId="164" fontId="229" fillId="0" borderId="0" applyFont="0" applyFill="0" applyBorder="0" applyAlignment="0" applyProtection="0"/>
    <xf numFmtId="164" fontId="2" fillId="0" borderId="0" applyFont="0" applyFill="0" applyBorder="0" applyAlignment="0" applyProtection="0"/>
    <xf numFmtId="164" fontId="229" fillId="0" borderId="0" applyFont="0" applyFill="0" applyBorder="0" applyAlignment="0" applyProtection="0"/>
    <xf numFmtId="164" fontId="123" fillId="0" borderId="0" applyFont="0" applyFill="0" applyBorder="0" applyAlignment="0" applyProtection="0"/>
    <xf numFmtId="164" fontId="2" fillId="0" borderId="0" applyFont="0" applyFill="0" applyBorder="0" applyAlignment="0" applyProtection="0"/>
    <xf numFmtId="164" fontId="229" fillId="0" borderId="0" applyFont="0" applyFill="0" applyBorder="0" applyAlignment="0" applyProtection="0"/>
    <xf numFmtId="164" fontId="229"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4" fontId="2" fillId="0" borderId="0" applyFont="0" applyFill="0" applyBorder="0" applyAlignment="0" applyProtection="0"/>
    <xf numFmtId="164" fontId="53"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5" fontId="20" fillId="0" borderId="0" applyFont="0" applyFill="0" applyBorder="0" applyAlignment="0" applyProtection="0"/>
    <xf numFmtId="164" fontId="229" fillId="0" borderId="0" applyFont="0" applyFill="0" applyBorder="0" applyAlignment="0" applyProtection="0"/>
    <xf numFmtId="164" fontId="2" fillId="0" borderId="0" applyFont="0" applyFill="0" applyBorder="0" applyAlignment="0" applyProtection="0"/>
    <xf numFmtId="164" fontId="229" fillId="0" borderId="0" applyFont="0" applyFill="0" applyBorder="0" applyAlignment="0" applyProtection="0"/>
    <xf numFmtId="164" fontId="229"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43" fontId="20" fillId="0" borderId="0" applyFont="0" applyFill="0" applyBorder="0" applyAlignment="0" applyProtection="0"/>
    <xf numFmtId="164" fontId="21"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3" fontId="20" fillId="0" borderId="0" applyFont="0" applyFill="0" applyBorder="0" applyAlignment="0" applyProtection="0"/>
    <xf numFmtId="164" fontId="229" fillId="0" borderId="0" applyFont="0" applyFill="0" applyBorder="0" applyAlignment="0" applyProtection="0"/>
    <xf numFmtId="164" fontId="2" fillId="0" borderId="0" applyFont="0" applyFill="0" applyBorder="0" applyAlignment="0" applyProtection="0"/>
    <xf numFmtId="287" fontId="20" fillId="0" borderId="0" applyFont="0" applyFill="0" applyBorder="0" applyAlignment="0" applyProtection="0"/>
    <xf numFmtId="164" fontId="229" fillId="0" borderId="0" applyFont="0" applyFill="0" applyBorder="0" applyAlignment="0" applyProtection="0"/>
    <xf numFmtId="164" fontId="22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0" fillId="0" borderId="0" applyFont="0" applyFill="0" applyBorder="0" applyAlignment="0" applyProtection="0"/>
    <xf numFmtId="164" fontId="229" fillId="0" borderId="0" applyFont="0" applyFill="0" applyBorder="0" applyAlignment="0" applyProtection="0"/>
    <xf numFmtId="43" fontId="20" fillId="0" borderId="0" applyFont="0" applyFill="0" applyBorder="0" applyAlignment="0" applyProtection="0"/>
    <xf numFmtId="164" fontId="229" fillId="0" borderId="0" applyFont="0" applyFill="0" applyBorder="0" applyAlignment="0" applyProtection="0"/>
    <xf numFmtId="164" fontId="20" fillId="0" borderId="0" applyFont="0" applyFill="0" applyBorder="0" applyAlignment="0" applyProtection="0"/>
    <xf numFmtId="3" fontId="131" fillId="0" borderId="0">
      <alignment horizontal="right"/>
    </xf>
    <xf numFmtId="172" fontId="131" fillId="0" borderId="0">
      <alignment horizontal="right" vertical="top"/>
    </xf>
    <xf numFmtId="173" fontId="131" fillId="0" borderId="0">
      <alignment horizontal="right" vertical="top"/>
    </xf>
    <xf numFmtId="39" fontId="20" fillId="0" borderId="0" applyFont="0" applyFill="0" applyBorder="0" applyAlignment="0" applyProtection="0"/>
    <xf numFmtId="3" fontId="131" fillId="0" borderId="0">
      <alignment horizontal="right"/>
    </xf>
    <xf numFmtId="172" fontId="131" fillId="0" borderId="0">
      <alignment horizontal="right" vertical="top"/>
    </xf>
    <xf numFmtId="0" fontId="132" fillId="0" borderId="0">
      <protection locked="0"/>
    </xf>
    <xf numFmtId="223" fontId="161" fillId="0" borderId="0"/>
    <xf numFmtId="223" fontId="162" fillId="0" borderId="0"/>
    <xf numFmtId="207" fontId="132" fillId="0" borderId="0">
      <protection locked="0"/>
    </xf>
    <xf numFmtId="3" fontId="202" fillId="0" borderId="0" applyFont="0" applyFill="0" applyBorder="0" applyAlignment="0" applyProtection="0"/>
    <xf numFmtId="223" fontId="161" fillId="0" borderId="0"/>
    <xf numFmtId="223" fontId="162" fillId="0" borderId="0"/>
    <xf numFmtId="223" fontId="174" fillId="0" borderId="0">
      <alignment horizontal="left" vertical="center"/>
    </xf>
    <xf numFmtId="207" fontId="70" fillId="0" borderId="0" applyNumberFormat="0" applyAlignment="0">
      <alignment horizontal="left"/>
    </xf>
    <xf numFmtId="223" fontId="70" fillId="0" borderId="0" applyNumberFormat="0" applyAlignment="0">
      <alignment horizontal="left"/>
    </xf>
    <xf numFmtId="223" fontId="175" fillId="37" borderId="0">
      <alignment horizontal="left" vertical="top"/>
    </xf>
    <xf numFmtId="207" fontId="71" fillId="0" borderId="0" applyNumberFormat="0" applyAlignment="0"/>
    <xf numFmtId="223" fontId="71" fillId="0" borderId="0" applyNumberFormat="0" applyAlignment="0"/>
    <xf numFmtId="255" fontId="74" fillId="0" borderId="0" applyFill="0" applyBorder="0"/>
    <xf numFmtId="241" fontId="138" fillId="0" borderId="0" applyFont="0" applyFill="0" applyBorder="0" applyAlignment="0" applyProtection="0">
      <alignment vertical="center"/>
    </xf>
    <xf numFmtId="170" fontId="34" fillId="0" borderId="0" applyFont="0" applyFill="0" applyBorder="0" applyAlignment="0" applyProtection="0"/>
    <xf numFmtId="176" fontId="162" fillId="0" borderId="0" applyFont="0" applyFill="0" applyBorder="0" applyAlignment="0" applyProtection="0"/>
    <xf numFmtId="207" fontId="72" fillId="0" borderId="0" applyFont="0" applyFill="0" applyBorder="0" applyAlignment="0" applyProtection="0"/>
    <xf numFmtId="207" fontId="7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227" fontId="20" fillId="0" borderId="0" applyFont="0" applyFill="0" applyBorder="0" applyAlignment="0" applyProtection="0"/>
    <xf numFmtId="166" fontId="123" fillId="0" borderId="0" applyFont="0" applyFill="0" applyBorder="0" applyAlignment="0" applyProtection="0"/>
    <xf numFmtId="166" fontId="230" fillId="0" borderId="0" applyFont="0" applyFill="0" applyBorder="0" applyAlignment="0" applyProtection="0"/>
    <xf numFmtId="227" fontId="20" fillId="0" borderId="0" applyFont="0" applyFill="0" applyBorder="0" applyAlignment="0" applyProtection="0"/>
    <xf numFmtId="166" fontId="123" fillId="0" borderId="0" applyFont="0" applyFill="0" applyBorder="0" applyAlignment="0" applyProtection="0"/>
    <xf numFmtId="166" fontId="123" fillId="0" borderId="0" applyFont="0" applyFill="0" applyBorder="0" applyAlignment="0" applyProtection="0"/>
    <xf numFmtId="166" fontId="123"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166" fontId="230" fillId="0" borderId="0" applyFont="0" applyFill="0" applyBorder="0" applyAlignment="0" applyProtection="0"/>
    <xf numFmtId="166" fontId="230"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166" fontId="53"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166" fontId="21" fillId="0" borderId="0" applyFont="0" applyFill="0" applyBorder="0" applyAlignment="0" applyProtection="0"/>
    <xf numFmtId="166" fontId="20"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166" fontId="53"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166" fontId="53"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 fillId="0" borderId="0" applyFont="0" applyFill="0" applyBorder="0" applyAlignment="0" applyProtection="0"/>
    <xf numFmtId="166" fontId="53"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0"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1" fillId="0" borderId="0" applyFont="0" applyFill="0" applyBorder="0" applyAlignment="0" applyProtection="0"/>
    <xf numFmtId="166" fontId="20"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166" fontId="2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9" fillId="0" borderId="0" applyFont="0" applyFill="0" applyBorder="0" applyAlignment="0" applyProtection="0"/>
    <xf numFmtId="166" fontId="229" fillId="0" borderId="0" applyFont="0" applyFill="0" applyBorder="0" applyAlignment="0" applyProtection="0"/>
    <xf numFmtId="242" fontId="138" fillId="0" borderId="0" applyFont="0" applyFill="0" applyBorder="0" applyAlignment="0" applyProtection="0">
      <alignment vertical="center"/>
    </xf>
    <xf numFmtId="243" fontId="138" fillId="0" borderId="0" applyFont="0" applyFill="0" applyBorder="0" applyAlignment="0" applyProtection="0">
      <alignment vertical="center"/>
    </xf>
    <xf numFmtId="223" fontId="138" fillId="0" borderId="0" applyFont="0" applyFill="0" applyBorder="0" applyAlignment="0" applyProtection="0">
      <alignment vertical="center"/>
    </xf>
    <xf numFmtId="223" fontId="138" fillId="0" borderId="0" applyFont="0" applyFill="0" applyBorder="0" applyAlignment="0" applyProtection="0">
      <alignment vertical="center"/>
    </xf>
    <xf numFmtId="244" fontId="138" fillId="0" borderId="0" applyFont="0" applyFill="0" applyBorder="0" applyAlignment="0" applyProtection="0">
      <alignment vertical="center"/>
    </xf>
    <xf numFmtId="245" fontId="138" fillId="0" borderId="0" applyFont="0" applyFill="0" applyBorder="0" applyAlignment="0" applyProtection="0">
      <alignment vertical="center"/>
    </xf>
    <xf numFmtId="223" fontId="138" fillId="0" borderId="0" applyFont="0" applyFill="0" applyBorder="0" applyAlignment="0" applyProtection="0">
      <alignment vertical="center"/>
    </xf>
    <xf numFmtId="223" fontId="138" fillId="0" borderId="0" applyFont="0" applyFill="0" applyBorder="0" applyAlignment="0" applyProtection="0">
      <alignment vertical="center"/>
    </xf>
    <xf numFmtId="246" fontId="138" fillId="0" borderId="0" applyFont="0" applyFill="0" applyBorder="0" applyAlignment="0" applyProtection="0">
      <alignment vertical="center"/>
    </xf>
    <xf numFmtId="247" fontId="138" fillId="0" borderId="0" applyFont="0" applyFill="0" applyBorder="0" applyAlignment="0" applyProtection="0">
      <alignment vertical="center"/>
    </xf>
    <xf numFmtId="274" fontId="214" fillId="0" borderId="0" applyFont="0" applyFill="0" applyBorder="0" applyAlignment="0" applyProtection="0"/>
    <xf numFmtId="223" fontId="138" fillId="0" borderId="0" applyFont="0" applyFill="0" applyBorder="0" applyAlignment="0" applyProtection="0">
      <alignment vertical="center"/>
    </xf>
    <xf numFmtId="223" fontId="138" fillId="0" borderId="0" applyFont="0" applyFill="0" applyBorder="0" applyAlignment="0" applyProtection="0">
      <alignment vertical="center"/>
    </xf>
    <xf numFmtId="0" fontId="132" fillId="0" borderId="0">
      <protection locked="0"/>
    </xf>
    <xf numFmtId="207" fontId="132" fillId="0" borderId="0">
      <protection locked="0"/>
    </xf>
    <xf numFmtId="256" fontId="202" fillId="0" borderId="0" applyFont="0" applyFill="0" applyBorder="0" applyAlignment="0" applyProtection="0"/>
    <xf numFmtId="223" fontId="20" fillId="0" borderId="0" applyFont="0" applyFill="0" applyBorder="0" applyAlignment="0" applyProtection="0"/>
    <xf numFmtId="15" fontId="20" fillId="0" borderId="0" applyFont="0" applyFill="0" applyBorder="0" applyAlignment="0" applyProtection="0"/>
    <xf numFmtId="275" fontId="20" fillId="0" borderId="0" applyFont="0" applyFill="0" applyBorder="0" applyAlignment="0" applyProtection="0"/>
    <xf numFmtId="4" fontId="20" fillId="0" borderId="0" applyFont="0" applyFill="0" applyBorder="0" applyAlignment="0" applyProtection="0"/>
    <xf numFmtId="176" fontId="20" fillId="0" borderId="0" applyFont="0" applyFill="0" applyBorder="0" applyAlignment="0" applyProtection="0"/>
    <xf numFmtId="276" fontId="20" fillId="0" borderId="0" applyFont="0" applyFill="0" applyBorder="0" applyAlignment="0" applyProtection="0"/>
    <xf numFmtId="37" fontId="20" fillId="0" borderId="0" applyFont="0" applyFill="0" applyBorder="0" applyAlignment="0" applyProtection="0"/>
    <xf numFmtId="277" fontId="20" fillId="0" borderId="0" applyFont="0" applyFill="0" applyBorder="0" applyAlignment="0" applyProtection="0"/>
    <xf numFmtId="3" fontId="20" fillId="0" borderId="0" applyFont="0" applyFill="0" applyBorder="0" applyAlignment="0" applyProtection="0"/>
    <xf numFmtId="278" fontId="20" fillId="0" borderId="0" applyFont="0" applyFill="0" applyBorder="0" applyAlignment="0" applyProtection="0"/>
    <xf numFmtId="204" fontId="20" fillId="0" borderId="0" applyFont="0" applyFill="0" applyBorder="0" applyAlignment="0" applyProtection="0"/>
    <xf numFmtId="279" fontId="20" fillId="0" borderId="0" applyFont="0" applyFill="0" applyBorder="0" applyAlignment="0" applyProtection="0"/>
    <xf numFmtId="17" fontId="20" fillId="0" borderId="0" applyFont="0" applyFill="0" applyBorder="0" applyAlignment="0" applyProtection="0"/>
    <xf numFmtId="280" fontId="20" fillId="0" borderId="0" applyFont="0" applyFill="0" applyBorder="0" applyAlignment="0" applyProtection="0"/>
    <xf numFmtId="2" fontId="20" fillId="0" borderId="0" applyFont="0" applyFill="0" applyBorder="0" applyAlignment="0" applyProtection="0"/>
    <xf numFmtId="281" fontId="20" fillId="0" borderId="0" applyFont="0" applyFill="0" applyBorder="0" applyAlignment="0" applyProtection="0"/>
    <xf numFmtId="164" fontId="20" fillId="0" borderId="0" applyFont="0" applyFill="0" applyBorder="0" applyAlignment="0" applyProtection="0"/>
    <xf numFmtId="229" fontId="20" fillId="0" borderId="0" applyFont="0" applyFill="0" applyBorder="0" applyAlignment="0" applyProtection="0"/>
    <xf numFmtId="1" fontId="20" fillId="0" borderId="0" applyFont="0" applyFill="0" applyBorder="0" applyAlignment="0" applyProtection="0"/>
    <xf numFmtId="216" fontId="20" fillId="0" borderId="0" applyFont="0" applyFill="0" applyBorder="0" applyAlignment="0" applyProtection="0"/>
    <xf numFmtId="9" fontId="20" fillId="0" borderId="0" applyFont="0" applyFill="0" applyBorder="0" applyAlignment="0" applyProtection="0"/>
    <xf numFmtId="175" fontId="20" fillId="0" borderId="0" applyFont="0" applyFill="0" applyBorder="0" applyAlignment="0" applyProtection="0"/>
    <xf numFmtId="14" fontId="20" fillId="0" borderId="0" applyFont="0" applyFill="0" applyBorder="0" applyAlignment="0" applyProtection="0"/>
    <xf numFmtId="188" fontId="43" fillId="0" borderId="0" applyFont="0" applyFill="0" applyBorder="0" applyAlignment="0" applyProtection="0"/>
    <xf numFmtId="15" fontId="59" fillId="36" borderId="0" applyFont="0" applyFill="0" applyBorder="0" applyAlignment="0" applyProtection="0">
      <protection locked="0"/>
    </xf>
    <xf numFmtId="248" fontId="138" fillId="0" borderId="0" applyFont="0" applyFill="0" applyBorder="0" applyAlignment="0" applyProtection="0">
      <alignment vertical="center"/>
    </xf>
    <xf numFmtId="249" fontId="138" fillId="0" borderId="0" applyFont="0" applyFill="0" applyBorder="0" applyAlignment="0" applyProtection="0">
      <alignment vertical="center"/>
    </xf>
    <xf numFmtId="0" fontId="132" fillId="0" borderId="0">
      <protection locked="0"/>
    </xf>
    <xf numFmtId="0" fontId="132" fillId="0" borderId="0">
      <protection locked="0"/>
    </xf>
    <xf numFmtId="0" fontId="132" fillId="0" borderId="0">
      <protection locked="0"/>
    </xf>
    <xf numFmtId="0" fontId="132" fillId="0" borderId="0">
      <protection locked="0"/>
    </xf>
    <xf numFmtId="0" fontId="132" fillId="0" borderId="0">
      <protection locked="0"/>
    </xf>
    <xf numFmtId="235" fontId="100" fillId="0" borderId="0" applyFont="0" applyFill="0" applyBorder="0" applyAlignment="0" applyProtection="0"/>
    <xf numFmtId="0" fontId="132" fillId="0" borderId="0">
      <protection locked="0"/>
    </xf>
    <xf numFmtId="0" fontId="132" fillId="0" borderId="0">
      <protection locked="0"/>
    </xf>
    <xf numFmtId="0" fontId="132" fillId="0" borderId="0">
      <protection locked="0"/>
    </xf>
    <xf numFmtId="0" fontId="132" fillId="0" borderId="0">
      <protection locked="0"/>
    </xf>
    <xf numFmtId="0" fontId="132" fillId="0" borderId="0">
      <protection locked="0"/>
    </xf>
    <xf numFmtId="0" fontId="132" fillId="0" borderId="0">
      <protection locked="0"/>
    </xf>
    <xf numFmtId="0" fontId="132" fillId="0" borderId="0">
      <protection locked="0"/>
    </xf>
    <xf numFmtId="14" fontId="73" fillId="0" borderId="0" applyFill="0" applyBorder="0" applyAlignment="0"/>
    <xf numFmtId="22" fontId="31" fillId="0" borderId="0" applyFill="0" applyBorder="0" applyProtection="0">
      <alignment horizontal="right"/>
    </xf>
    <xf numFmtId="15" fontId="138" fillId="0" borderId="0" applyFont="0" applyFill="0" applyBorder="0" applyAlignment="0">
      <alignment horizontal="left"/>
    </xf>
    <xf numFmtId="17" fontId="35" fillId="45" borderId="21">
      <alignment horizontal="center"/>
    </xf>
    <xf numFmtId="223" fontId="163" fillId="42" borderId="22" applyNumberFormat="0">
      <alignment horizontal="left" vertical="center"/>
      <protection locked="0" hidden="1"/>
    </xf>
    <xf numFmtId="207" fontId="74" fillId="0" borderId="0" applyFont="0" applyFill="0" applyBorder="0" applyAlignment="0" applyProtection="0"/>
    <xf numFmtId="40" fontId="34" fillId="0" borderId="0" applyFont="0" applyFill="0" applyBorder="0" applyAlignment="0" applyProtection="0"/>
    <xf numFmtId="223" fontId="132" fillId="0" borderId="0">
      <protection locked="0"/>
    </xf>
    <xf numFmtId="223" fontId="160" fillId="0" borderId="0"/>
    <xf numFmtId="223" fontId="164" fillId="0" borderId="0"/>
    <xf numFmtId="223" fontId="164" fillId="0" borderId="0"/>
    <xf numFmtId="207" fontId="50" fillId="0" borderId="0" applyFont="0" applyFill="0" applyBorder="0" applyAlignment="0" applyProtection="0">
      <alignment horizontal="right"/>
    </xf>
    <xf numFmtId="207" fontId="50" fillId="0" borderId="0" applyFont="0" applyFill="0" applyBorder="0" applyAlignment="0" applyProtection="0">
      <alignment horizontal="right"/>
    </xf>
    <xf numFmtId="189" fontId="44" fillId="0" borderId="0"/>
    <xf numFmtId="209" fontId="74" fillId="0" borderId="0" applyFont="0" applyBorder="0" applyAlignment="0"/>
    <xf numFmtId="223" fontId="165" fillId="0" borderId="0">
      <protection locked="0"/>
    </xf>
    <xf numFmtId="223" fontId="165" fillId="0" borderId="0">
      <protection locked="0"/>
    </xf>
    <xf numFmtId="223" fontId="82" fillId="0" borderId="0" applyNumberFormat="0" applyFill="0" applyBorder="0" applyAlignment="0" applyProtection="0"/>
    <xf numFmtId="0" fontId="82" fillId="0" borderId="0" applyNumberFormat="0" applyFill="0" applyBorder="0" applyAlignment="0" applyProtection="0"/>
    <xf numFmtId="0" fontId="6" fillId="0" borderId="0" applyNumberFormat="0" applyFill="0" applyBorder="0" applyAlignment="0" applyProtection="0"/>
    <xf numFmtId="0" fontId="82" fillId="0" borderId="0" applyNumberFormat="0" applyFill="0" applyBorder="0" applyAlignment="0" applyProtection="0"/>
    <xf numFmtId="0" fontId="6" fillId="0" borderId="0" applyNumberFormat="0" applyFill="0" applyBorder="0" applyAlignment="0" applyProtection="0"/>
    <xf numFmtId="0" fontId="82" fillId="0" borderId="0" applyNumberFormat="0" applyFill="0" applyBorder="0" applyAlignment="0" applyProtection="0"/>
    <xf numFmtId="0" fontId="6" fillId="0" borderId="0" applyNumberFormat="0" applyFill="0" applyBorder="0" applyAlignment="0" applyProtection="0"/>
    <xf numFmtId="0" fontId="82" fillId="0" borderId="0" applyNumberFormat="0" applyFill="0" applyBorder="0" applyAlignment="0" applyProtection="0"/>
    <xf numFmtId="0" fontId="6" fillId="0" borderId="0" applyNumberFormat="0" applyFill="0" applyBorder="0" applyAlignment="0" applyProtection="0"/>
    <xf numFmtId="223" fontId="6" fillId="0" borderId="0" applyNumberFormat="0" applyFill="0" applyBorder="0" applyAlignment="0" applyProtection="0"/>
    <xf numFmtId="223" fontId="54" fillId="29" borderId="0" applyNumberFormat="0" applyBorder="0" applyAlignment="0" applyProtection="0"/>
    <xf numFmtId="0" fontId="54" fillId="29" borderId="0" applyNumberFormat="0" applyBorder="0" applyAlignment="0" applyProtection="0"/>
    <xf numFmtId="0" fontId="18" fillId="29" borderId="0" applyNumberFormat="0" applyBorder="0" applyAlignment="0" applyProtection="0"/>
    <xf numFmtId="0" fontId="54" fillId="29" borderId="0" applyNumberFormat="0" applyBorder="0" applyAlignment="0" applyProtection="0"/>
    <xf numFmtId="0" fontId="18" fillId="29" borderId="0" applyNumberFormat="0" applyBorder="0" applyAlignment="0" applyProtection="0"/>
    <xf numFmtId="0" fontId="54" fillId="29" borderId="0" applyNumberFormat="0" applyBorder="0" applyAlignment="0" applyProtection="0"/>
    <xf numFmtId="0" fontId="18" fillId="29" borderId="0" applyNumberFormat="0" applyBorder="0" applyAlignment="0" applyProtection="0"/>
    <xf numFmtId="0" fontId="54" fillId="29" borderId="0" applyNumberFormat="0" applyBorder="0" applyAlignment="0" applyProtection="0"/>
    <xf numFmtId="0" fontId="18" fillId="29" borderId="0" applyNumberFormat="0" applyBorder="0" applyAlignment="0" applyProtection="0"/>
    <xf numFmtId="223" fontId="18" fillId="29" borderId="0" applyNumberFormat="0" applyBorder="0" applyAlignment="0" applyProtection="0"/>
    <xf numFmtId="223" fontId="54" fillId="30" borderId="0" applyNumberFormat="0" applyBorder="0" applyAlignment="0" applyProtection="0"/>
    <xf numFmtId="0" fontId="54" fillId="30" borderId="0" applyNumberFormat="0" applyBorder="0" applyAlignment="0" applyProtection="0"/>
    <xf numFmtId="0" fontId="18" fillId="30" borderId="0" applyNumberFormat="0" applyBorder="0" applyAlignment="0" applyProtection="0"/>
    <xf numFmtId="0" fontId="54" fillId="30" borderId="0" applyNumberFormat="0" applyBorder="0" applyAlignment="0" applyProtection="0"/>
    <xf numFmtId="0" fontId="18" fillId="30" borderId="0" applyNumberFormat="0" applyBorder="0" applyAlignment="0" applyProtection="0"/>
    <xf numFmtId="0" fontId="54" fillId="30" borderId="0" applyNumberFormat="0" applyBorder="0" applyAlignment="0" applyProtection="0"/>
    <xf numFmtId="0" fontId="18" fillId="30" borderId="0" applyNumberFormat="0" applyBorder="0" applyAlignment="0" applyProtection="0"/>
    <xf numFmtId="0" fontId="54" fillId="30" borderId="0" applyNumberFormat="0" applyBorder="0" applyAlignment="0" applyProtection="0"/>
    <xf numFmtId="0" fontId="18" fillId="30" borderId="0" applyNumberFormat="0" applyBorder="0" applyAlignment="0" applyProtection="0"/>
    <xf numFmtId="223" fontId="18" fillId="30" borderId="0" applyNumberFormat="0" applyBorder="0" applyAlignment="0" applyProtection="0"/>
    <xf numFmtId="223" fontId="54" fillId="31" borderId="0" applyNumberFormat="0" applyBorder="0" applyAlignment="0" applyProtection="0"/>
    <xf numFmtId="223" fontId="234" fillId="94" borderId="0" applyNumberFormat="0" applyBorder="0" applyAlignment="0" applyProtection="0"/>
    <xf numFmtId="0" fontId="54" fillId="31" borderId="0" applyNumberFormat="0" applyBorder="0" applyAlignment="0" applyProtection="0"/>
    <xf numFmtId="0" fontId="18" fillId="31" borderId="0" applyNumberFormat="0" applyBorder="0" applyAlignment="0" applyProtection="0"/>
    <xf numFmtId="0" fontId="54" fillId="31" borderId="0" applyNumberFormat="0" applyBorder="0" applyAlignment="0" applyProtection="0"/>
    <xf numFmtId="0" fontId="18" fillId="31" borderId="0" applyNumberFormat="0" applyBorder="0" applyAlignment="0" applyProtection="0"/>
    <xf numFmtId="0" fontId="54" fillId="31" borderId="0" applyNumberFormat="0" applyBorder="0" applyAlignment="0" applyProtection="0"/>
    <xf numFmtId="0" fontId="18" fillId="31" borderId="0" applyNumberFormat="0" applyBorder="0" applyAlignment="0" applyProtection="0"/>
    <xf numFmtId="223" fontId="18" fillId="31" borderId="0" applyNumberFormat="0" applyBorder="0" applyAlignment="0" applyProtection="0"/>
    <xf numFmtId="223" fontId="54" fillId="26" borderId="0" applyNumberFormat="0" applyBorder="0" applyAlignment="0" applyProtection="0"/>
    <xf numFmtId="0" fontId="54" fillId="26" borderId="0" applyNumberFormat="0" applyBorder="0" applyAlignment="0" applyProtection="0"/>
    <xf numFmtId="0" fontId="18" fillId="26" borderId="0" applyNumberFormat="0" applyBorder="0" applyAlignment="0" applyProtection="0"/>
    <xf numFmtId="0" fontId="54" fillId="26" borderId="0" applyNumberFormat="0" applyBorder="0" applyAlignment="0" applyProtection="0"/>
    <xf numFmtId="0" fontId="18" fillId="26" borderId="0" applyNumberFormat="0" applyBorder="0" applyAlignment="0" applyProtection="0"/>
    <xf numFmtId="0" fontId="54" fillId="26" borderId="0" applyNumberFormat="0" applyBorder="0" applyAlignment="0" applyProtection="0"/>
    <xf numFmtId="0" fontId="18" fillId="26" borderId="0" applyNumberFormat="0" applyBorder="0" applyAlignment="0" applyProtection="0"/>
    <xf numFmtId="0" fontId="54" fillId="26" borderId="0" applyNumberFormat="0" applyBorder="0" applyAlignment="0" applyProtection="0"/>
    <xf numFmtId="0" fontId="18" fillId="26" borderId="0" applyNumberFormat="0" applyBorder="0" applyAlignment="0" applyProtection="0"/>
    <xf numFmtId="223" fontId="18" fillId="26" borderId="0" applyNumberFormat="0" applyBorder="0" applyAlignment="0" applyProtection="0"/>
    <xf numFmtId="223" fontId="54" fillId="25" borderId="0" applyNumberFormat="0" applyBorder="0" applyAlignment="0" applyProtection="0"/>
    <xf numFmtId="0" fontId="54" fillId="25" borderId="0" applyNumberFormat="0" applyBorder="0" applyAlignment="0" applyProtection="0"/>
    <xf numFmtId="0" fontId="18" fillId="25" borderId="0" applyNumberFormat="0" applyBorder="0" applyAlignment="0" applyProtection="0"/>
    <xf numFmtId="0" fontId="54" fillId="25" borderId="0" applyNumberFormat="0" applyBorder="0" applyAlignment="0" applyProtection="0"/>
    <xf numFmtId="0" fontId="18" fillId="25" borderId="0" applyNumberFormat="0" applyBorder="0" applyAlignment="0" applyProtection="0"/>
    <xf numFmtId="0" fontId="54" fillId="25" borderId="0" applyNumberFormat="0" applyBorder="0" applyAlignment="0" applyProtection="0"/>
    <xf numFmtId="0" fontId="18" fillId="25" borderId="0" applyNumberFormat="0" applyBorder="0" applyAlignment="0" applyProtection="0"/>
    <xf numFmtId="0" fontId="54" fillId="25" borderId="0" applyNumberFormat="0" applyBorder="0" applyAlignment="0" applyProtection="0"/>
    <xf numFmtId="0" fontId="18" fillId="25" borderId="0" applyNumberFormat="0" applyBorder="0" applyAlignment="0" applyProtection="0"/>
    <xf numFmtId="223" fontId="18" fillId="25" borderId="0" applyNumberFormat="0" applyBorder="0" applyAlignment="0" applyProtection="0"/>
    <xf numFmtId="223" fontId="54" fillId="33" borderId="0" applyNumberFormat="0" applyBorder="0" applyAlignment="0" applyProtection="0"/>
    <xf numFmtId="0" fontId="54" fillId="33" borderId="0" applyNumberFormat="0" applyBorder="0" applyAlignment="0" applyProtection="0"/>
    <xf numFmtId="0" fontId="18" fillId="33" borderId="0" applyNumberFormat="0" applyBorder="0" applyAlignment="0" applyProtection="0"/>
    <xf numFmtId="0" fontId="54" fillId="33" borderId="0" applyNumberFormat="0" applyBorder="0" applyAlignment="0" applyProtection="0"/>
    <xf numFmtId="0" fontId="18" fillId="33" borderId="0" applyNumberFormat="0" applyBorder="0" applyAlignment="0" applyProtection="0"/>
    <xf numFmtId="0" fontId="54" fillId="33" borderId="0" applyNumberFormat="0" applyBorder="0" applyAlignment="0" applyProtection="0"/>
    <xf numFmtId="0" fontId="18" fillId="33" borderId="0" applyNumberFormat="0" applyBorder="0" applyAlignment="0" applyProtection="0"/>
    <xf numFmtId="0" fontId="54" fillId="33" borderId="0" applyNumberFormat="0" applyBorder="0" applyAlignment="0" applyProtection="0"/>
    <xf numFmtId="0" fontId="18" fillId="33" borderId="0" applyNumberFormat="0" applyBorder="0" applyAlignment="0" applyProtection="0"/>
    <xf numFmtId="223" fontId="18" fillId="33" borderId="0" applyNumberFormat="0" applyBorder="0" applyAlignment="0" applyProtection="0"/>
    <xf numFmtId="185" fontId="20" fillId="0" borderId="0" applyFill="0" applyBorder="0" applyAlignment="0"/>
    <xf numFmtId="166" fontId="162" fillId="0" borderId="0" applyFill="0" applyBorder="0" applyAlignment="0"/>
    <xf numFmtId="170" fontId="34" fillId="0" borderId="0" applyFill="0" applyBorder="0" applyAlignment="0"/>
    <xf numFmtId="176" fontId="162" fillId="0" borderId="0" applyFill="0" applyBorder="0" applyAlignment="0"/>
    <xf numFmtId="185" fontId="20" fillId="0" borderId="0" applyFill="0" applyBorder="0" applyAlignment="0"/>
    <xf numFmtId="166" fontId="162" fillId="0" borderId="0" applyFill="0" applyBorder="0" applyAlignment="0"/>
    <xf numFmtId="169" fontId="34" fillId="0" borderId="0" applyFill="0" applyBorder="0" applyAlignment="0"/>
    <xf numFmtId="254" fontId="162" fillId="0" borderId="0" applyFill="0" applyBorder="0" applyAlignment="0"/>
    <xf numFmtId="170" fontId="34" fillId="0" borderId="0" applyFill="0" applyBorder="0" applyAlignment="0"/>
    <xf numFmtId="176" fontId="162" fillId="0" borderId="0" applyFill="0" applyBorder="0" applyAlignment="0"/>
    <xf numFmtId="207" fontId="75" fillId="0" borderId="0" applyNumberFormat="0" applyAlignment="0">
      <alignment horizontal="left"/>
    </xf>
    <xf numFmtId="223" fontId="75" fillId="0" borderId="0" applyNumberFormat="0" applyAlignment="0">
      <alignment horizontal="left"/>
    </xf>
    <xf numFmtId="223" fontId="91" fillId="11" borderId="6" applyNumberFormat="0" applyAlignment="0" applyProtection="0"/>
    <xf numFmtId="0" fontId="91" fillId="11" borderId="6" applyNumberFormat="0" applyAlignment="0" applyProtection="0"/>
    <xf numFmtId="0" fontId="10" fillId="11" borderId="6" applyNumberFormat="0" applyAlignment="0" applyProtection="0"/>
    <xf numFmtId="0" fontId="91" fillId="11" borderId="6" applyNumberFormat="0" applyAlignment="0" applyProtection="0"/>
    <xf numFmtId="0" fontId="10" fillId="11" borderId="6" applyNumberFormat="0" applyAlignment="0" applyProtection="0"/>
    <xf numFmtId="0" fontId="91" fillId="11" borderId="6" applyNumberFormat="0" applyAlignment="0" applyProtection="0"/>
    <xf numFmtId="0" fontId="10" fillId="11" borderId="6" applyNumberFormat="0" applyAlignment="0" applyProtection="0"/>
    <xf numFmtId="0" fontId="91" fillId="11" borderId="6" applyNumberFormat="0" applyAlignment="0" applyProtection="0"/>
    <xf numFmtId="0" fontId="10" fillId="11" borderId="6" applyNumberFormat="0" applyAlignment="0" applyProtection="0"/>
    <xf numFmtId="223" fontId="10" fillId="11" borderId="6" applyNumberFormat="0" applyAlignment="0" applyProtection="0"/>
    <xf numFmtId="3" fontId="203" fillId="0" borderId="0" applyNumberFormat="0" applyFill="0" applyBorder="0" applyProtection="0">
      <protection locked="0"/>
    </xf>
    <xf numFmtId="223" fontId="153" fillId="0" borderId="0"/>
    <xf numFmtId="223" fontId="20" fillId="0" borderId="0" applyNumberFormat="0" applyFill="0" applyBorder="0" applyAlignment="0" applyProtection="0"/>
    <xf numFmtId="223" fontId="20" fillId="0" borderId="0"/>
    <xf numFmtId="223" fontId="20" fillId="0" borderId="0"/>
    <xf numFmtId="223" fontId="20" fillId="0" borderId="0"/>
    <xf numFmtId="223" fontId="20" fillId="0" borderId="0"/>
    <xf numFmtId="223" fontId="153" fillId="0" borderId="0"/>
    <xf numFmtId="207" fontId="34" fillId="0" borderId="0" applyFont="0" applyFill="0" applyBorder="0" applyAlignment="0" applyProtection="0"/>
    <xf numFmtId="223" fontId="166" fillId="0" borderId="0" applyFont="0" applyFill="0" applyBorder="0" applyAlignment="0" applyProtection="0"/>
    <xf numFmtId="0" fontId="240" fillId="0" borderId="0" applyNumberFormat="0" applyFill="0" applyBorder="0" applyAlignment="0" applyProtection="0"/>
    <xf numFmtId="0" fontId="76" fillId="0" borderId="0" applyNumberFormat="0" applyFill="0" applyBorder="0" applyAlignment="0" applyProtection="0"/>
    <xf numFmtId="207" fontId="240" fillId="0" borderId="0" applyNumberFormat="0" applyFill="0" applyBorder="0" applyAlignment="0" applyProtection="0"/>
    <xf numFmtId="223" fontId="76" fillId="0" borderId="0" applyNumberFormat="0" applyFill="0" applyBorder="0" applyAlignment="0" applyProtection="0"/>
    <xf numFmtId="223" fontId="16" fillId="0" borderId="0" applyNumberFormat="0" applyFill="0" applyBorder="0" applyAlignment="0" applyProtection="0"/>
    <xf numFmtId="0" fontId="240"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7" fontId="76" fillId="0" borderId="0" applyNumberFormat="0" applyFill="0" applyBorder="0" applyAlignment="0" applyProtection="0"/>
    <xf numFmtId="0" fontId="16" fillId="0" borderId="0" applyNumberFormat="0" applyFill="0" applyBorder="0" applyAlignment="0" applyProtection="0"/>
    <xf numFmtId="190" fontId="20" fillId="0" borderId="0" applyNumberFormat="0" applyFill="0" applyBorder="0" applyAlignment="0" applyProtection="0"/>
    <xf numFmtId="191" fontId="20" fillId="0" borderId="0" applyNumberFormat="0" applyFill="0" applyBorder="0" applyAlignment="0" applyProtection="0"/>
    <xf numFmtId="223" fontId="132" fillId="0" borderId="0">
      <protection locked="0"/>
    </xf>
    <xf numFmtId="223" fontId="132" fillId="0" borderId="0">
      <protection locked="0"/>
    </xf>
    <xf numFmtId="223" fontId="132" fillId="0" borderId="0">
      <protection locked="0"/>
    </xf>
    <xf numFmtId="223" fontId="132" fillId="0" borderId="0">
      <protection locked="0"/>
    </xf>
    <xf numFmtId="223" fontId="132" fillId="0" borderId="0">
      <protection locked="0"/>
    </xf>
    <xf numFmtId="223" fontId="132" fillId="0" borderId="0">
      <protection locked="0"/>
    </xf>
    <xf numFmtId="223" fontId="132" fillId="0" borderId="0">
      <protection locked="0"/>
    </xf>
    <xf numFmtId="223" fontId="20" fillId="0" borderId="0" applyFill="0" applyBorder="0">
      <alignment wrapText="1"/>
    </xf>
    <xf numFmtId="223" fontId="74" fillId="0" borderId="0" applyFill="0" applyBorder="0"/>
    <xf numFmtId="255" fontId="20" fillId="0" borderId="23" applyFill="0" applyBorder="0">
      <protection locked="0"/>
    </xf>
    <xf numFmtId="1" fontId="132" fillId="0" borderId="0">
      <protection locked="0"/>
    </xf>
    <xf numFmtId="223" fontId="162" fillId="0" borderId="0"/>
    <xf numFmtId="223" fontId="132" fillId="0" borderId="0">
      <protection locked="0"/>
    </xf>
    <xf numFmtId="3" fontId="20" fillId="0" borderId="0" applyFont="0" applyFill="0" applyAlignment="0" applyProtection="0"/>
    <xf numFmtId="3" fontId="73" fillId="36" borderId="15"/>
    <xf numFmtId="223" fontId="132" fillId="0" borderId="0">
      <protection locked="0"/>
    </xf>
    <xf numFmtId="3" fontId="20" fillId="0" borderId="0" applyFont="0" applyFill="0" applyBorder="0" applyAlignment="0" applyProtection="0"/>
    <xf numFmtId="0" fontId="132" fillId="0" borderId="0">
      <protection locked="0"/>
    </xf>
    <xf numFmtId="207" fontId="132" fillId="0" borderId="0">
      <protection locked="0"/>
    </xf>
    <xf numFmtId="2" fontId="202" fillId="0" borderId="0" applyFont="0" applyFill="0" applyBorder="0" applyAlignment="0" applyProtection="0"/>
    <xf numFmtId="223" fontId="215" fillId="0" borderId="0" applyNumberFormat="0" applyFill="0" applyBorder="0" applyAlignment="0" applyProtection="0"/>
    <xf numFmtId="0" fontId="20" fillId="0" borderId="0"/>
    <xf numFmtId="207" fontId="20" fillId="0" borderId="0"/>
    <xf numFmtId="192" fontId="74" fillId="36" borderId="7" applyFont="0" applyBorder="0" applyAlignment="0" applyProtection="0">
      <alignment vertical="top"/>
    </xf>
    <xf numFmtId="193" fontId="50" fillId="0" borderId="0" applyFill="0" applyBorder="0">
      <alignment horizontal="right"/>
    </xf>
    <xf numFmtId="207" fontId="30" fillId="3" borderId="24" applyNumberFormat="0" applyFill="0" applyAlignment="0" applyProtection="0"/>
    <xf numFmtId="0" fontId="241" fillId="102" borderId="0" applyNumberFormat="0" applyBorder="0" applyAlignment="0" applyProtection="0"/>
    <xf numFmtId="0" fontId="241" fillId="102" borderId="0" applyNumberFormat="0" applyBorder="0" applyAlignment="0" applyProtection="0"/>
    <xf numFmtId="0" fontId="241" fillId="12" borderId="0" applyNumberFormat="0" applyBorder="0" applyAlignment="0" applyProtection="0"/>
    <xf numFmtId="207" fontId="241" fillId="12" borderId="0" applyNumberFormat="0" applyBorder="0" applyAlignment="0" applyProtection="0"/>
    <xf numFmtId="0" fontId="77" fillId="12" borderId="0" applyNumberFormat="0" applyBorder="0" applyAlignment="0" applyProtection="0"/>
    <xf numFmtId="207" fontId="241" fillId="102" borderId="0" applyNumberFormat="0" applyBorder="0" applyAlignment="0" applyProtection="0"/>
    <xf numFmtId="223" fontId="77" fillId="12" borderId="0" applyNumberFormat="0" applyBorder="0" applyAlignment="0" applyProtection="0"/>
    <xf numFmtId="223" fontId="7" fillId="12" borderId="0" applyNumberFormat="0" applyBorder="0" applyAlignment="0" applyProtection="0"/>
    <xf numFmtId="207" fontId="241" fillId="102" borderId="0" applyNumberFormat="0" applyBorder="0" applyAlignment="0" applyProtection="0"/>
    <xf numFmtId="0" fontId="77" fillId="12" borderId="0" applyNumberFormat="0" applyBorder="0" applyAlignment="0" applyProtection="0"/>
    <xf numFmtId="0" fontId="77" fillId="12" borderId="0" applyNumberFormat="0" applyBorder="0" applyAlignment="0" applyProtection="0"/>
    <xf numFmtId="0" fontId="241" fillId="12" borderId="0" applyNumberFormat="0" applyBorder="0" applyAlignment="0" applyProtection="0"/>
    <xf numFmtId="207" fontId="241" fillId="12" borderId="0" applyNumberFormat="0" applyBorder="0" applyAlignment="0" applyProtection="0"/>
    <xf numFmtId="0" fontId="77" fillId="12" borderId="0" applyNumberFormat="0" applyBorder="0" applyAlignment="0" applyProtection="0"/>
    <xf numFmtId="207" fontId="77" fillId="12" borderId="0" applyNumberFormat="0" applyBorder="0" applyAlignment="0" applyProtection="0"/>
    <xf numFmtId="207" fontId="7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241" fillId="12" borderId="0" applyNumberFormat="0" applyBorder="0" applyAlignment="0" applyProtection="0"/>
    <xf numFmtId="207" fontId="241" fillId="12" borderId="0" applyNumberFormat="0" applyBorder="0" applyAlignment="0" applyProtection="0"/>
    <xf numFmtId="0" fontId="241" fillId="102" borderId="0" applyNumberFormat="0" applyBorder="0" applyAlignment="0" applyProtection="0"/>
    <xf numFmtId="0" fontId="77" fillId="12" borderId="0" applyNumberFormat="0" applyBorder="0" applyAlignment="0" applyProtection="0"/>
    <xf numFmtId="38" fontId="74" fillId="3" borderId="0" applyNumberFormat="0" applyBorder="0" applyAlignment="0" applyProtection="0"/>
    <xf numFmtId="223" fontId="176" fillId="0" borderId="0" applyNumberFormat="0">
      <alignment vertical="center"/>
    </xf>
    <xf numFmtId="223" fontId="177" fillId="0" borderId="0" applyNumberFormat="0" applyFill="0" applyBorder="0" applyAlignment="0" applyProtection="0">
      <alignment vertical="center"/>
    </xf>
    <xf numFmtId="223" fontId="178" fillId="0" borderId="0" applyNumberFormat="0" applyFill="0" applyBorder="0" applyAlignment="0" applyProtection="0">
      <alignment vertical="center"/>
    </xf>
    <xf numFmtId="223" fontId="78" fillId="0" borderId="0" applyNumberFormat="0" applyFill="0" applyBorder="0" applyAlignment="0" applyProtection="0">
      <alignment horizontal="left" vertical="center"/>
    </xf>
    <xf numFmtId="223" fontId="173" fillId="0" borderId="0" applyNumberFormat="0" applyFill="0" applyBorder="0" applyAlignment="0" applyProtection="0">
      <alignment vertical="center"/>
    </xf>
    <xf numFmtId="0" fontId="30" fillId="34" borderId="0" applyNumberFormat="0" applyAlignment="0"/>
    <xf numFmtId="207" fontId="30" fillId="34" borderId="0" applyNumberFormat="0" applyAlignment="0"/>
    <xf numFmtId="223" fontId="30" fillId="34" borderId="0" applyNumberFormat="0" applyAlignment="0"/>
    <xf numFmtId="257" fontId="121" fillId="0" borderId="0" applyNumberFormat="0" applyFill="0" applyBorder="0" applyProtection="0">
      <alignment horizontal="right"/>
    </xf>
    <xf numFmtId="207" fontId="78" fillId="0" borderId="25" applyNumberFormat="0" applyAlignment="0" applyProtection="0">
      <alignment horizontal="left" vertical="center"/>
    </xf>
    <xf numFmtId="223" fontId="78" fillId="0" borderId="25" applyNumberFormat="0" applyAlignment="0" applyProtection="0">
      <alignment horizontal="left" vertical="center"/>
    </xf>
    <xf numFmtId="207" fontId="78" fillId="0" borderId="24">
      <alignment horizontal="left" vertical="center"/>
    </xf>
    <xf numFmtId="223" fontId="78" fillId="0" borderId="24">
      <alignment horizontal="left" vertical="center"/>
    </xf>
    <xf numFmtId="207" fontId="79" fillId="46" borderId="26" applyProtection="0">
      <alignment horizontal="center"/>
    </xf>
    <xf numFmtId="0" fontId="242" fillId="0" borderId="68" applyNumberFormat="0" applyFill="0" applyAlignment="0" applyProtection="0"/>
    <xf numFmtId="0" fontId="80" fillId="0" borderId="27" applyNumberFormat="0" applyFill="0" applyAlignment="0" applyProtection="0"/>
    <xf numFmtId="0" fontId="133" fillId="0" borderId="27" applyNumberFormat="0" applyFill="0" applyAlignment="0" applyProtection="0"/>
    <xf numFmtId="207" fontId="133" fillId="0" borderId="27" applyNumberFormat="0" applyFill="0" applyAlignment="0" applyProtection="0"/>
    <xf numFmtId="0" fontId="80" fillId="0" borderId="27" applyNumberFormat="0" applyFill="0" applyAlignment="0" applyProtection="0"/>
    <xf numFmtId="207" fontId="80" fillId="0" borderId="27" applyNumberFormat="0" applyFill="0" applyAlignment="0" applyProtection="0"/>
    <xf numFmtId="0" fontId="4" fillId="0" borderId="27" applyNumberFormat="0" applyFill="0" applyAlignment="0" applyProtection="0"/>
    <xf numFmtId="207" fontId="242" fillId="0" borderId="68" applyNumberFormat="0" applyFill="0" applyAlignment="0" applyProtection="0"/>
    <xf numFmtId="223" fontId="154" fillId="0" borderId="28" applyNumberFormat="0" applyFill="0" applyAlignment="0" applyProtection="0"/>
    <xf numFmtId="0" fontId="242" fillId="0" borderId="68" applyNumberFormat="0" applyFill="0" applyAlignment="0" applyProtection="0"/>
    <xf numFmtId="0" fontId="80" fillId="0" borderId="27" applyNumberFormat="0" applyFill="0" applyAlignment="0" applyProtection="0"/>
    <xf numFmtId="0" fontId="133" fillId="0" borderId="27" applyNumberFormat="0" applyFill="0" applyAlignment="0" applyProtection="0"/>
    <xf numFmtId="0" fontId="242" fillId="0" borderId="28" applyNumberFormat="0" applyFill="0" applyAlignment="0" applyProtection="0"/>
    <xf numFmtId="207" fontId="242" fillId="0" borderId="28" applyNumberFormat="0" applyFill="0" applyAlignment="0" applyProtection="0"/>
    <xf numFmtId="0" fontId="80" fillId="0" borderId="28" applyNumberFormat="0" applyFill="0" applyAlignment="0" applyProtection="0"/>
    <xf numFmtId="207" fontId="133" fillId="0" borderId="27" applyNumberFormat="0" applyFill="0" applyAlignment="0" applyProtection="0"/>
    <xf numFmtId="207" fontId="133" fillId="0" borderId="27" applyNumberFormat="0" applyFill="0" applyAlignment="0" applyProtection="0"/>
    <xf numFmtId="0" fontId="133" fillId="0" borderId="27" applyNumberFormat="0" applyFill="0" applyAlignment="0" applyProtection="0"/>
    <xf numFmtId="207" fontId="133" fillId="0" borderId="27" applyNumberFormat="0" applyFill="0" applyAlignment="0" applyProtection="0"/>
    <xf numFmtId="0" fontId="242" fillId="0" borderId="68" applyNumberFormat="0" applyFill="0" applyAlignment="0" applyProtection="0"/>
    <xf numFmtId="0" fontId="133" fillId="0" borderId="27" applyNumberFormat="0" applyFill="0" applyAlignment="0" applyProtection="0"/>
    <xf numFmtId="207" fontId="133" fillId="0" borderId="27" applyNumberFormat="0" applyFill="0" applyAlignment="0" applyProtection="0"/>
    <xf numFmtId="0" fontId="80" fillId="0" borderId="27" applyNumberFormat="0" applyFill="0" applyAlignment="0" applyProtection="0"/>
    <xf numFmtId="207" fontId="80" fillId="0" borderId="27" applyNumberFormat="0" applyFill="0" applyAlignment="0" applyProtection="0"/>
    <xf numFmtId="0" fontId="4" fillId="0" borderId="27" applyNumberFormat="0" applyFill="0" applyAlignment="0" applyProtection="0"/>
    <xf numFmtId="223" fontId="179" fillId="0" borderId="0" applyNumberFormat="0">
      <alignment horizontal="left"/>
    </xf>
    <xf numFmtId="223" fontId="179" fillId="0" borderId="0" applyNumberFormat="0">
      <alignment horizontal="left"/>
    </xf>
    <xf numFmtId="223" fontId="179" fillId="0" borderId="0" applyNumberFormat="0">
      <alignment horizontal="left"/>
    </xf>
    <xf numFmtId="223" fontId="179" fillId="0" borderId="0" applyNumberFormat="0">
      <alignment horizontal="left"/>
    </xf>
    <xf numFmtId="0" fontId="243" fillId="0" borderId="69" applyNumberFormat="0" applyFill="0" applyAlignment="0" applyProtection="0"/>
    <xf numFmtId="0" fontId="81" fillId="0" borderId="29" applyNumberFormat="0" applyFill="0" applyAlignment="0" applyProtection="0"/>
    <xf numFmtId="0" fontId="134" fillId="0" borderId="29" applyNumberFormat="0" applyFill="0" applyAlignment="0" applyProtection="0"/>
    <xf numFmtId="207" fontId="134" fillId="0" borderId="29" applyNumberFormat="0" applyFill="0" applyAlignment="0" applyProtection="0"/>
    <xf numFmtId="0" fontId="81" fillId="0" borderId="29" applyNumberFormat="0" applyFill="0" applyAlignment="0" applyProtection="0"/>
    <xf numFmtId="207" fontId="81" fillId="0" borderId="29" applyNumberFormat="0" applyFill="0" applyAlignment="0" applyProtection="0"/>
    <xf numFmtId="0" fontId="5" fillId="0" borderId="29" applyNumberFormat="0" applyFill="0" applyAlignment="0" applyProtection="0"/>
    <xf numFmtId="207" fontId="243" fillId="0" borderId="69" applyNumberFormat="0" applyFill="0" applyAlignment="0" applyProtection="0"/>
    <xf numFmtId="223" fontId="155" fillId="0" borderId="30" applyNumberFormat="0" applyFill="0" applyAlignment="0" applyProtection="0"/>
    <xf numFmtId="0" fontId="243" fillId="0" borderId="69" applyNumberFormat="0" applyFill="0" applyAlignment="0" applyProtection="0"/>
    <xf numFmtId="0" fontId="81" fillId="0" borderId="29" applyNumberFormat="0" applyFill="0" applyAlignment="0" applyProtection="0"/>
    <xf numFmtId="0" fontId="134" fillId="0" borderId="29" applyNumberFormat="0" applyFill="0" applyAlignment="0" applyProtection="0"/>
    <xf numFmtId="0" fontId="243" fillId="0" borderId="29" applyNumberFormat="0" applyFill="0" applyAlignment="0" applyProtection="0"/>
    <xf numFmtId="207" fontId="243" fillId="0" borderId="29" applyNumberFormat="0" applyFill="0" applyAlignment="0" applyProtection="0"/>
    <xf numFmtId="0" fontId="81" fillId="0" borderId="29" applyNumberFormat="0" applyFill="0" applyAlignment="0" applyProtection="0"/>
    <xf numFmtId="207" fontId="134" fillId="0" borderId="29" applyNumberFormat="0" applyFill="0" applyAlignment="0" applyProtection="0"/>
    <xf numFmtId="207" fontId="134" fillId="0" borderId="29" applyNumberFormat="0" applyFill="0" applyAlignment="0" applyProtection="0"/>
    <xf numFmtId="0" fontId="134" fillId="0" borderId="29" applyNumberFormat="0" applyFill="0" applyAlignment="0" applyProtection="0"/>
    <xf numFmtId="207" fontId="134" fillId="0" borderId="29" applyNumberFormat="0" applyFill="0" applyAlignment="0" applyProtection="0"/>
    <xf numFmtId="0" fontId="243" fillId="0" borderId="69" applyNumberFormat="0" applyFill="0" applyAlignment="0" applyProtection="0"/>
    <xf numFmtId="0" fontId="134" fillId="0" borderId="29" applyNumberFormat="0" applyFill="0" applyAlignment="0" applyProtection="0"/>
    <xf numFmtId="207" fontId="134" fillId="0" borderId="29" applyNumberFormat="0" applyFill="0" applyAlignment="0" applyProtection="0"/>
    <xf numFmtId="0" fontId="81" fillId="0" borderId="29" applyNumberFormat="0" applyFill="0" applyAlignment="0" applyProtection="0"/>
    <xf numFmtId="207" fontId="81" fillId="0" borderId="29" applyNumberFormat="0" applyFill="0" applyAlignment="0" applyProtection="0"/>
    <xf numFmtId="0" fontId="5" fillId="0" borderId="29" applyNumberFormat="0" applyFill="0" applyAlignment="0" applyProtection="0"/>
    <xf numFmtId="0" fontId="244" fillId="0" borderId="70" applyNumberFormat="0" applyFill="0" applyAlignment="0" applyProtection="0"/>
    <xf numFmtId="0" fontId="82" fillId="0" borderId="31" applyNumberFormat="0" applyFill="0" applyAlignment="0" applyProtection="0"/>
    <xf numFmtId="0" fontId="82" fillId="0" borderId="31" applyNumberFormat="0" applyFill="0" applyAlignment="0" applyProtection="0"/>
    <xf numFmtId="207" fontId="82" fillId="0" borderId="31" applyNumberFormat="0" applyFill="0" applyAlignment="0" applyProtection="0"/>
    <xf numFmtId="0" fontId="6" fillId="0" borderId="31" applyNumberFormat="0" applyFill="0" applyAlignment="0" applyProtection="0"/>
    <xf numFmtId="207" fontId="244" fillId="0" borderId="70" applyNumberFormat="0" applyFill="0" applyAlignment="0" applyProtection="0"/>
    <xf numFmtId="223" fontId="156" fillId="0" borderId="32" applyNumberFormat="0" applyFill="0" applyAlignment="0" applyProtection="0"/>
    <xf numFmtId="0" fontId="244" fillId="0" borderId="70" applyNumberFormat="0" applyFill="0" applyAlignment="0" applyProtection="0"/>
    <xf numFmtId="0" fontId="82" fillId="0" borderId="31" applyNumberFormat="0" applyFill="0" applyAlignment="0" applyProtection="0"/>
    <xf numFmtId="0" fontId="82" fillId="0" borderId="31" applyNumberFormat="0" applyFill="0" applyAlignment="0" applyProtection="0"/>
    <xf numFmtId="0" fontId="244" fillId="0" borderId="33" applyNumberFormat="0" applyFill="0" applyAlignment="0" applyProtection="0"/>
    <xf numFmtId="207" fontId="244" fillId="0" borderId="33" applyNumberFormat="0" applyFill="0" applyAlignment="0" applyProtection="0"/>
    <xf numFmtId="0" fontId="82" fillId="0" borderId="33" applyNumberFormat="0" applyFill="0" applyAlignment="0" applyProtection="0"/>
    <xf numFmtId="207" fontId="82" fillId="0" borderId="31" applyNumberFormat="0" applyFill="0" applyAlignment="0" applyProtection="0"/>
    <xf numFmtId="207" fontId="82" fillId="0" borderId="31" applyNumberFormat="0" applyFill="0" applyAlignment="0" applyProtection="0"/>
    <xf numFmtId="0" fontId="6" fillId="0" borderId="31" applyNumberFormat="0" applyFill="0" applyAlignment="0" applyProtection="0"/>
    <xf numFmtId="0" fontId="6" fillId="0" borderId="31" applyNumberFormat="0" applyFill="0" applyAlignment="0" applyProtection="0"/>
    <xf numFmtId="0" fontId="6" fillId="0" borderId="31" applyNumberFormat="0" applyFill="0" applyAlignment="0" applyProtection="0"/>
    <xf numFmtId="0" fontId="6" fillId="0" borderId="31" applyNumberFormat="0" applyFill="0" applyAlignment="0" applyProtection="0"/>
    <xf numFmtId="0" fontId="6" fillId="0" borderId="31" applyNumberFormat="0" applyFill="0" applyAlignment="0" applyProtection="0"/>
    <xf numFmtId="0" fontId="244" fillId="0" borderId="70" applyNumberFormat="0" applyFill="0" applyAlignment="0" applyProtection="0"/>
    <xf numFmtId="0" fontId="244"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207" fontId="82" fillId="0" borderId="0" applyNumberFormat="0" applyFill="0" applyBorder="0" applyAlignment="0" applyProtection="0"/>
    <xf numFmtId="0" fontId="6" fillId="0" borderId="0" applyNumberFormat="0" applyFill="0" applyBorder="0" applyAlignment="0" applyProtection="0"/>
    <xf numFmtId="207" fontId="244" fillId="0" borderId="0" applyNumberFormat="0" applyFill="0" applyBorder="0" applyAlignment="0" applyProtection="0"/>
    <xf numFmtId="223" fontId="82" fillId="0" borderId="0" applyNumberFormat="0" applyFill="0" applyBorder="0" applyAlignment="0" applyProtection="0"/>
    <xf numFmtId="223" fontId="6" fillId="0" borderId="0" applyNumberFormat="0" applyFill="0" applyBorder="0" applyAlignment="0" applyProtection="0"/>
    <xf numFmtId="0" fontId="244"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244" fillId="0" borderId="0" applyNumberFormat="0" applyFill="0" applyBorder="0" applyAlignment="0" applyProtection="0"/>
    <xf numFmtId="207" fontId="244" fillId="0" borderId="0" applyNumberFormat="0" applyFill="0" applyBorder="0" applyAlignment="0" applyProtection="0"/>
    <xf numFmtId="0" fontId="82" fillId="0" borderId="0" applyNumberFormat="0" applyFill="0" applyBorder="0" applyAlignment="0" applyProtection="0"/>
    <xf numFmtId="207" fontId="82" fillId="0" borderId="0" applyNumberFormat="0" applyFill="0" applyBorder="0" applyAlignment="0" applyProtection="0"/>
    <xf numFmtId="207" fontId="82"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223" fontId="179" fillId="0" borderId="0" applyNumberFormat="0">
      <alignment horizontal="left"/>
    </xf>
    <xf numFmtId="223" fontId="179" fillId="0" borderId="0" applyNumberFormat="0">
      <alignment horizontal="left"/>
    </xf>
    <xf numFmtId="223" fontId="179" fillId="0" borderId="0" applyNumberFormat="0">
      <alignment horizontal="left"/>
    </xf>
    <xf numFmtId="223" fontId="179" fillId="0" borderId="0" applyNumberFormat="0">
      <alignment horizontal="left"/>
    </xf>
    <xf numFmtId="223" fontId="179" fillId="0" borderId="0" applyNumberFormat="0">
      <alignment horizontal="left"/>
    </xf>
    <xf numFmtId="207" fontId="83" fillId="0" borderId="0"/>
    <xf numFmtId="223" fontId="177" fillId="0" borderId="0" applyProtection="0"/>
    <xf numFmtId="207" fontId="84" fillId="0" borderId="0"/>
    <xf numFmtId="223" fontId="78" fillId="0" borderId="0" applyProtection="0"/>
    <xf numFmtId="207" fontId="85" fillId="0" borderId="0"/>
    <xf numFmtId="207" fontId="86" fillId="0" borderId="0"/>
    <xf numFmtId="207" fontId="87" fillId="0" borderId="0"/>
    <xf numFmtId="282" fontId="216" fillId="0" borderId="0" applyFont="0" applyFill="0" applyBorder="0" applyAlignment="0" applyProtection="0"/>
    <xf numFmtId="223" fontId="170" fillId="0" borderId="0" applyNumberFormat="0" applyFill="0" applyBorder="0" applyAlignment="0" applyProtection="0"/>
    <xf numFmtId="223" fontId="167" fillId="0" borderId="0" applyNumberFormat="0" applyFill="0" applyBorder="0" applyAlignment="0" applyProtection="0">
      <alignment vertical="top"/>
      <protection locked="0"/>
    </xf>
    <xf numFmtId="223" fontId="167" fillId="0" borderId="0" applyNumberFormat="0" applyFill="0" applyBorder="0" applyAlignment="0" applyProtection="0">
      <alignment vertical="top"/>
      <protection locked="0"/>
    </xf>
    <xf numFmtId="223" fontId="245" fillId="0" borderId="0" applyNumberFormat="0" applyFill="0" applyBorder="0" applyAlignment="0" applyProtection="0"/>
    <xf numFmtId="194" fontId="88" fillId="0" borderId="0" applyNumberFormat="0" applyFill="0" applyBorder="0" applyAlignment="0">
      <protection locked="0"/>
    </xf>
    <xf numFmtId="207" fontId="89" fillId="0" borderId="0"/>
    <xf numFmtId="0" fontId="246" fillId="0" borderId="0" applyNumberFormat="0" applyFill="0" applyBorder="0" applyAlignment="0" applyProtection="0">
      <alignment vertical="top"/>
      <protection locked="0"/>
    </xf>
    <xf numFmtId="0" fontId="247" fillId="0" borderId="0" applyNumberFormat="0" applyFill="0" applyBorder="0" applyAlignment="0" applyProtection="0">
      <alignment vertical="top"/>
      <protection locked="0"/>
    </xf>
    <xf numFmtId="207" fontId="247" fillId="0" borderId="0" applyNumberFormat="0" applyFill="0" applyBorder="0" applyAlignment="0" applyProtection="0">
      <alignment vertical="top"/>
      <protection locked="0"/>
    </xf>
    <xf numFmtId="223" fontId="29" fillId="0" borderId="0" applyNumberFormat="0" applyFill="0" applyBorder="0" applyAlignment="0" applyProtection="0">
      <alignment vertical="top"/>
      <protection locked="0"/>
    </xf>
    <xf numFmtId="0" fontId="14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248" fillId="0" borderId="0" applyNumberFormat="0" applyFill="0" applyBorder="0" applyAlignment="0" applyProtection="0">
      <alignment vertical="top"/>
      <protection locked="0"/>
    </xf>
    <xf numFmtId="207" fontId="248" fillId="0" borderId="0" applyNumberFormat="0" applyFill="0" applyBorder="0" applyAlignment="0" applyProtection="0">
      <alignment vertical="top"/>
      <protection locked="0"/>
    </xf>
    <xf numFmtId="0" fontId="245" fillId="0" borderId="0" applyNumberForma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207" fontId="29" fillId="0" borderId="0" applyNumberFormat="0" applyFill="0" applyBorder="0" applyAlignment="0" applyProtection="0">
      <alignment vertical="top"/>
      <protection locked="0"/>
    </xf>
    <xf numFmtId="0" fontId="228" fillId="0" borderId="0" applyNumberFormat="0" applyFill="0" applyBorder="0" applyAlignment="0" applyProtection="0">
      <alignment vertical="top"/>
      <protection locked="0"/>
    </xf>
    <xf numFmtId="0" fontId="246" fillId="0" borderId="0" applyNumberFormat="0" applyFill="0" applyBorder="0" applyAlignment="0" applyProtection="0">
      <alignment vertical="top"/>
      <protection locked="0"/>
    </xf>
    <xf numFmtId="207" fontId="24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207" fontId="29" fillId="0" borderId="0" applyNumberFormat="0" applyFill="0" applyBorder="0" applyAlignment="0" applyProtection="0">
      <alignment vertical="top"/>
      <protection locked="0"/>
    </xf>
    <xf numFmtId="0" fontId="249" fillId="0" borderId="0" applyNumberFormat="0" applyFill="0" applyBorder="0" applyAlignment="0" applyProtection="0">
      <alignment vertical="top"/>
      <protection locked="0"/>
    </xf>
    <xf numFmtId="223" fontId="245" fillId="0" borderId="0" applyNumberFormat="0" applyFill="0" applyBorder="0" applyAlignment="0" applyProtection="0"/>
    <xf numFmtId="207" fontId="29" fillId="0" borderId="0" applyNumberFormat="0" applyFill="0" applyBorder="0" applyAlignment="0" applyProtection="0">
      <alignment vertical="top"/>
      <protection locked="0"/>
    </xf>
    <xf numFmtId="0" fontId="247" fillId="0" borderId="0" applyNumberFormat="0" applyFill="0" applyBorder="0" applyAlignment="0" applyProtection="0"/>
    <xf numFmtId="3" fontId="74" fillId="0" borderId="1" applyBorder="0"/>
    <xf numFmtId="223" fontId="56" fillId="10" borderId="0" applyNumberFormat="0" applyBorder="0" applyAlignment="0" applyProtection="0"/>
    <xf numFmtId="0" fontId="56" fillId="10" borderId="0" applyNumberFormat="0" applyBorder="0" applyAlignment="0" applyProtection="0"/>
    <xf numFmtId="0" fontId="8" fillId="10" borderId="0" applyNumberFormat="0" applyBorder="0" applyAlignment="0" applyProtection="0"/>
    <xf numFmtId="0" fontId="56" fillId="10" borderId="0" applyNumberFormat="0" applyBorder="0" applyAlignment="0" applyProtection="0"/>
    <xf numFmtId="0" fontId="8" fillId="10" borderId="0" applyNumberFormat="0" applyBorder="0" applyAlignment="0" applyProtection="0"/>
    <xf numFmtId="0" fontId="56" fillId="10" borderId="0" applyNumberFormat="0" applyBorder="0" applyAlignment="0" applyProtection="0"/>
    <xf numFmtId="0" fontId="8" fillId="10" borderId="0" applyNumberFormat="0" applyBorder="0" applyAlignment="0" applyProtection="0"/>
    <xf numFmtId="0" fontId="56" fillId="10" borderId="0" applyNumberFormat="0" applyBorder="0" applyAlignment="0" applyProtection="0"/>
    <xf numFmtId="0" fontId="8" fillId="10" borderId="0" applyNumberFormat="0" applyBorder="0" applyAlignment="0" applyProtection="0"/>
    <xf numFmtId="223" fontId="8" fillId="10" borderId="0" applyNumberFormat="0" applyBorder="0" applyAlignment="0" applyProtection="0"/>
    <xf numFmtId="49" fontId="74" fillId="0" borderId="0" applyFill="0" applyBorder="0"/>
    <xf numFmtId="223" fontId="193" fillId="0" borderId="0" applyFill="0" applyBorder="0" applyAlignment="0" applyProtection="0">
      <alignment horizontal="right"/>
    </xf>
    <xf numFmtId="223" fontId="20" fillId="0" borderId="0" applyNumberFormat="0" applyFill="0" applyBorder="0" applyAlignment="0" applyProtection="0"/>
    <xf numFmtId="194" fontId="90" fillId="0" borderId="0" applyNumberFormat="0" applyFill="0" applyBorder="0" applyAlignment="0"/>
    <xf numFmtId="217" fontId="74" fillId="0" borderId="5" applyFont="0" applyFill="0" applyBorder="0">
      <protection locked="0"/>
    </xf>
    <xf numFmtId="0" fontId="250" fillId="103" borderId="66" applyNumberFormat="0" applyAlignment="0" applyProtection="0"/>
    <xf numFmtId="10" fontId="74" fillId="47" borderId="7" applyNumberFormat="0" applyBorder="0" applyAlignment="0" applyProtection="0"/>
    <xf numFmtId="0" fontId="91" fillId="11" borderId="6" applyNumberFormat="0" applyAlignment="0" applyProtection="0"/>
    <xf numFmtId="0" fontId="250" fillId="103" borderId="66" applyNumberFormat="0" applyAlignment="0" applyProtection="0"/>
    <xf numFmtId="0" fontId="250" fillId="9" borderId="66" applyNumberFormat="0" applyAlignment="0" applyProtection="0"/>
    <xf numFmtId="207" fontId="250" fillId="9" borderId="66" applyNumberFormat="0" applyAlignment="0" applyProtection="0"/>
    <xf numFmtId="0" fontId="91" fillId="9" borderId="6" applyNumberFormat="0" applyAlignment="0" applyProtection="0"/>
    <xf numFmtId="207" fontId="250" fillId="103" borderId="66" applyNumberFormat="0" applyAlignment="0" applyProtection="0"/>
    <xf numFmtId="223" fontId="188" fillId="0" borderId="1" applyNumberFormat="0" applyBorder="0" applyAlignment="0" applyProtection="0">
      <alignment horizontal="right"/>
    </xf>
    <xf numFmtId="207" fontId="250" fillId="103" borderId="66" applyNumberFormat="0" applyAlignment="0" applyProtection="0"/>
    <xf numFmtId="0" fontId="250" fillId="103" borderId="66" applyNumberFormat="0" applyAlignment="0" applyProtection="0"/>
    <xf numFmtId="0" fontId="250" fillId="103" borderId="66" applyNumberFormat="0" applyAlignment="0" applyProtection="0"/>
    <xf numFmtId="0" fontId="250" fillId="103" borderId="66" applyNumberFormat="0" applyAlignment="0" applyProtection="0"/>
    <xf numFmtId="0" fontId="250" fillId="103" borderId="66" applyNumberFormat="0" applyAlignment="0" applyProtection="0"/>
    <xf numFmtId="0" fontId="250" fillId="103" borderId="66" applyNumberFormat="0" applyAlignment="0" applyProtection="0"/>
    <xf numFmtId="0" fontId="91" fillId="11" borderId="6" applyNumberFormat="0" applyAlignment="0" applyProtection="0"/>
    <xf numFmtId="0" fontId="91" fillId="11" borderId="6" applyNumberFormat="0" applyAlignment="0" applyProtection="0"/>
    <xf numFmtId="0" fontId="250" fillId="103" borderId="66" applyNumberFormat="0" applyAlignment="0" applyProtection="0"/>
    <xf numFmtId="207" fontId="250" fillId="103" borderId="66" applyNumberFormat="0" applyAlignment="0" applyProtection="0"/>
    <xf numFmtId="0" fontId="91" fillId="11" borderId="6" applyNumberFormat="0" applyAlignment="0" applyProtection="0"/>
    <xf numFmtId="207" fontId="91" fillId="11" borderId="6" applyNumberFormat="0" applyAlignment="0" applyProtection="0"/>
    <xf numFmtId="223" fontId="93" fillId="0" borderId="9" applyNumberFormat="0" applyFill="0" applyAlignment="0" applyProtection="0"/>
    <xf numFmtId="207" fontId="91" fillId="11" borderId="6" applyNumberFormat="0" applyAlignment="0" applyProtection="0"/>
    <xf numFmtId="0" fontId="10" fillId="11" borderId="6" applyNumberFormat="0" applyAlignment="0" applyProtection="0"/>
    <xf numFmtId="0" fontId="10" fillId="11" borderId="6" applyNumberFormat="0" applyAlignment="0" applyProtection="0"/>
    <xf numFmtId="0" fontId="10" fillId="11" borderId="6" applyNumberFormat="0" applyAlignment="0" applyProtection="0"/>
    <xf numFmtId="0" fontId="10" fillId="11" borderId="6" applyNumberFormat="0" applyAlignment="0" applyProtection="0"/>
    <xf numFmtId="0" fontId="10" fillId="11" borderId="6" applyNumberFormat="0" applyAlignment="0" applyProtection="0"/>
    <xf numFmtId="0" fontId="250" fillId="9" borderId="66" applyNumberFormat="0" applyAlignment="0" applyProtection="0"/>
    <xf numFmtId="207" fontId="250" fillId="9" borderId="66" applyNumberFormat="0" applyAlignment="0" applyProtection="0"/>
    <xf numFmtId="223" fontId="93" fillId="0" borderId="9" applyNumberFormat="0" applyFill="0" applyAlignment="0" applyProtection="0"/>
    <xf numFmtId="0" fontId="91" fillId="9" borderId="6" applyNumberFormat="0" applyAlignment="0" applyProtection="0"/>
    <xf numFmtId="0" fontId="91" fillId="11" borderId="6" applyNumberFormat="0" applyAlignment="0" applyProtection="0"/>
    <xf numFmtId="223" fontId="93" fillId="0" borderId="9" applyNumberFormat="0" applyFill="0" applyAlignment="0" applyProtection="0"/>
    <xf numFmtId="0" fontId="250" fillId="9" borderId="66" applyNumberFormat="0" applyAlignment="0" applyProtection="0"/>
    <xf numFmtId="0" fontId="250" fillId="9" borderId="66" applyNumberFormat="0" applyAlignment="0" applyProtection="0"/>
    <xf numFmtId="0" fontId="250" fillId="9" borderId="66" applyNumberFormat="0" applyAlignment="0" applyProtection="0"/>
    <xf numFmtId="223" fontId="138" fillId="0" borderId="34" applyNumberFormat="0" applyAlignment="0">
      <alignment vertical="center"/>
    </xf>
    <xf numFmtId="176" fontId="92" fillId="48" borderId="0"/>
    <xf numFmtId="0" fontId="138" fillId="0" borderId="35" applyNumberFormat="0" applyAlignment="0">
      <alignment vertical="center"/>
      <protection locked="0"/>
    </xf>
    <xf numFmtId="207" fontId="138" fillId="0" borderId="35" applyNumberFormat="0" applyAlignment="0">
      <alignment vertical="center"/>
      <protection locked="0"/>
    </xf>
    <xf numFmtId="0" fontId="138" fillId="0" borderId="35" applyNumberFormat="0" applyAlignment="0">
      <alignment vertical="center"/>
      <protection locked="0"/>
    </xf>
    <xf numFmtId="223" fontId="138" fillId="0" borderId="35" applyNumberFormat="0" applyAlignment="0">
      <alignment vertical="center"/>
      <protection locked="0"/>
    </xf>
    <xf numFmtId="240" fontId="138" fillId="49" borderId="35" applyNumberFormat="0" applyAlignment="0">
      <alignment vertical="center"/>
      <protection locked="0"/>
    </xf>
    <xf numFmtId="0" fontId="138" fillId="2" borderId="0" applyNumberFormat="0" applyAlignment="0">
      <alignment vertical="center"/>
    </xf>
    <xf numFmtId="0" fontId="138" fillId="50" borderId="0" applyNumberFormat="0" applyAlignment="0">
      <alignment vertical="center"/>
    </xf>
    <xf numFmtId="207" fontId="138" fillId="50" borderId="0" applyNumberFormat="0" applyAlignment="0">
      <alignment vertical="center"/>
    </xf>
    <xf numFmtId="0" fontId="138" fillId="50" borderId="0" applyNumberFormat="0" applyAlignment="0">
      <alignment vertical="center"/>
    </xf>
    <xf numFmtId="223" fontId="138" fillId="50" borderId="0" applyNumberFormat="0" applyAlignment="0">
      <alignment vertical="center"/>
    </xf>
    <xf numFmtId="223" fontId="93" fillId="0" borderId="0" applyNumberFormat="0" applyFill="0" applyBorder="0" applyAlignment="0" applyProtection="0"/>
    <xf numFmtId="223" fontId="93" fillId="0" borderId="0" applyNumberFormat="0" applyFill="0" applyBorder="0" applyAlignment="0" applyProtection="0"/>
    <xf numFmtId="223" fontId="93" fillId="0" borderId="0" applyNumberFormat="0" applyFill="0" applyBorder="0" applyAlignment="0" applyProtection="0"/>
    <xf numFmtId="223" fontId="93" fillId="0" borderId="0" applyNumberFormat="0" applyFill="0" applyBorder="0" applyAlignment="0" applyProtection="0"/>
    <xf numFmtId="223" fontId="93" fillId="0" borderId="0" applyNumberFormat="0" applyFill="0" applyBorder="0" applyAlignment="0" applyProtection="0"/>
    <xf numFmtId="223" fontId="93" fillId="0" borderId="0" applyNumberFormat="0" applyFill="0" applyBorder="0" applyAlignment="0" applyProtection="0"/>
    <xf numFmtId="223" fontId="93" fillId="0" borderId="0" applyNumberFormat="0" applyFill="0" applyBorder="0" applyAlignment="0" applyProtection="0"/>
    <xf numFmtId="223" fontId="93" fillId="0" borderId="0" applyNumberFormat="0" applyFill="0" applyBorder="0" applyAlignment="0" applyProtection="0"/>
    <xf numFmtId="223" fontId="93" fillId="0" borderId="0" applyNumberFormat="0" applyFill="0" applyBorder="0" applyAlignment="0" applyProtection="0"/>
    <xf numFmtId="223" fontId="138" fillId="2" borderId="0" applyNumberFormat="0" applyAlignment="0">
      <alignment vertical="center"/>
    </xf>
    <xf numFmtId="223" fontId="138" fillId="0" borderId="36" applyNumberFormat="0" applyAlignment="0">
      <alignment vertical="center"/>
      <protection locked="0"/>
    </xf>
    <xf numFmtId="0" fontId="138" fillId="0" borderId="36" applyNumberFormat="0" applyAlignment="0">
      <alignment vertical="center"/>
      <protection locked="0"/>
    </xf>
    <xf numFmtId="195" fontId="20" fillId="47" borderId="0" applyNumberFormat="0" applyFont="0" applyBorder="0" applyAlignment="0" applyProtection="0">
      <alignment horizontal="center"/>
      <protection locked="0"/>
    </xf>
    <xf numFmtId="175" fontId="74" fillId="47" borderId="11" applyNumberFormat="0" applyFont="0" applyAlignment="0" applyProtection="0">
      <alignment horizontal="center"/>
      <protection locked="0"/>
    </xf>
    <xf numFmtId="207" fontId="93" fillId="0" borderId="0" applyNumberFormat="0" applyFill="0" applyBorder="0" applyAlignment="0">
      <protection locked="0"/>
    </xf>
    <xf numFmtId="223" fontId="150" fillId="0" borderId="0" applyNumberFormat="0" applyFill="0" applyBorder="0" applyAlignment="0">
      <protection locked="0"/>
    </xf>
    <xf numFmtId="0" fontId="20" fillId="0" borderId="0"/>
    <xf numFmtId="207" fontId="20" fillId="0" borderId="0"/>
    <xf numFmtId="223" fontId="145" fillId="0" borderId="0"/>
    <xf numFmtId="196" fontId="44" fillId="0" borderId="0"/>
    <xf numFmtId="207" fontId="30" fillId="0" borderId="37" applyNumberFormat="0" applyFill="0" applyAlignment="0" applyProtection="0"/>
    <xf numFmtId="207" fontId="50" fillId="0" borderId="0"/>
    <xf numFmtId="210" fontId="20" fillId="0" borderId="0"/>
    <xf numFmtId="207" fontId="89" fillId="0" borderId="0"/>
    <xf numFmtId="207" fontId="89" fillId="0" borderId="0"/>
    <xf numFmtId="258" fontId="20" fillId="0" borderId="0" applyFont="0" applyFill="0" applyBorder="0" applyAlignment="0" applyProtection="0"/>
    <xf numFmtId="259" fontId="20" fillId="0" borderId="0" applyFont="0" applyFill="0" applyBorder="0" applyAlignment="0" applyProtection="0"/>
    <xf numFmtId="197" fontId="50" fillId="0" borderId="0" applyFont="0" applyFill="0" applyBorder="0" applyAlignment="0" applyProtection="0">
      <alignment horizontal="right"/>
    </xf>
    <xf numFmtId="38" fontId="217" fillId="4" borderId="7" applyNumberFormat="0" applyFont="0" applyAlignment="0" applyProtection="0"/>
    <xf numFmtId="185" fontId="20" fillId="0" borderId="0" applyFill="0" applyBorder="0" applyAlignment="0"/>
    <xf numFmtId="166" fontId="162" fillId="0" borderId="0" applyFill="0" applyBorder="0" applyAlignment="0"/>
    <xf numFmtId="170" fontId="34" fillId="0" borderId="0" applyFill="0" applyBorder="0" applyAlignment="0"/>
    <xf numFmtId="176" fontId="162" fillId="0" borderId="0" applyFill="0" applyBorder="0" applyAlignment="0"/>
    <xf numFmtId="185" fontId="20" fillId="0" borderId="0" applyFill="0" applyBorder="0" applyAlignment="0"/>
    <xf numFmtId="166" fontId="162" fillId="0" borderId="0" applyFill="0" applyBorder="0" applyAlignment="0"/>
    <xf numFmtId="169" fontId="34" fillId="0" borderId="0" applyFill="0" applyBorder="0" applyAlignment="0"/>
    <xf numFmtId="254" fontId="162" fillId="0" borderId="0" applyFill="0" applyBorder="0" applyAlignment="0"/>
    <xf numFmtId="170" fontId="34" fillId="0" borderId="0" applyFill="0" applyBorder="0" applyAlignment="0"/>
    <xf numFmtId="176" fontId="162" fillId="0" borderId="0" applyFill="0" applyBorder="0" applyAlignment="0"/>
    <xf numFmtId="223" fontId="138" fillId="51" borderId="0" applyNumberFormat="0" applyFont="0" applyBorder="0" applyAlignment="0" applyProtection="0">
      <alignment horizontal="left"/>
    </xf>
    <xf numFmtId="0" fontId="251" fillId="0" borderId="71" applyNumberFormat="0" applyFill="0" applyAlignment="0" applyProtection="0"/>
    <xf numFmtId="0" fontId="94" fillId="0" borderId="14" applyNumberFormat="0" applyFill="0" applyAlignment="0" applyProtection="0"/>
    <xf numFmtId="0" fontId="94" fillId="0" borderId="14" applyNumberFormat="0" applyFill="0" applyAlignment="0" applyProtection="0"/>
    <xf numFmtId="207" fontId="94" fillId="0" borderId="14" applyNumberFormat="0" applyFill="0" applyAlignment="0" applyProtection="0"/>
    <xf numFmtId="0" fontId="13" fillId="0" borderId="14" applyNumberFormat="0" applyFill="0" applyAlignment="0" applyProtection="0"/>
    <xf numFmtId="207" fontId="251" fillId="0" borderId="71" applyNumberFormat="0" applyFill="0" applyAlignment="0" applyProtection="0"/>
    <xf numFmtId="223" fontId="94" fillId="0" borderId="14" applyNumberFormat="0" applyFill="0" applyAlignment="0" applyProtection="0"/>
    <xf numFmtId="223" fontId="13" fillId="0" borderId="14" applyNumberFormat="0" applyFill="0" applyAlignment="0" applyProtection="0"/>
    <xf numFmtId="0" fontId="251" fillId="0" borderId="71" applyNumberFormat="0" applyFill="0" applyAlignment="0" applyProtection="0"/>
    <xf numFmtId="0" fontId="94" fillId="0" borderId="14" applyNumberFormat="0" applyFill="0" applyAlignment="0" applyProtection="0"/>
    <xf numFmtId="0" fontId="94" fillId="0" borderId="14" applyNumberFormat="0" applyFill="0" applyAlignment="0" applyProtection="0"/>
    <xf numFmtId="0" fontId="139" fillId="0" borderId="14" applyNumberFormat="0" applyFill="0" applyAlignment="0" applyProtection="0"/>
    <xf numFmtId="207" fontId="139" fillId="0" borderId="14" applyNumberFormat="0" applyFill="0" applyAlignment="0" applyProtection="0"/>
    <xf numFmtId="0" fontId="231" fillId="0" borderId="14" applyNumberFormat="0" applyFill="0" applyAlignment="0" applyProtection="0"/>
    <xf numFmtId="0" fontId="94" fillId="0" borderId="14" applyNumberFormat="0" applyFill="0" applyAlignment="0" applyProtection="0"/>
    <xf numFmtId="207" fontId="94" fillId="0" borderId="14" applyNumberFormat="0" applyFill="0" applyAlignment="0" applyProtection="0"/>
    <xf numFmtId="207" fontId="94" fillId="0" borderId="14" applyNumberFormat="0" applyFill="0" applyAlignment="0" applyProtection="0"/>
    <xf numFmtId="0" fontId="13" fillId="0" borderId="14" applyNumberFormat="0" applyFill="0" applyAlignment="0" applyProtection="0"/>
    <xf numFmtId="0" fontId="13" fillId="0" borderId="14" applyNumberFormat="0" applyFill="0" applyAlignment="0" applyProtection="0"/>
    <xf numFmtId="0" fontId="13" fillId="0" borderId="14" applyNumberFormat="0" applyFill="0" applyAlignment="0" applyProtection="0"/>
    <xf numFmtId="0" fontId="13" fillId="0" borderId="14" applyNumberFormat="0" applyFill="0" applyAlignment="0" applyProtection="0"/>
    <xf numFmtId="0" fontId="13" fillId="0" borderId="14" applyNumberFormat="0" applyFill="0" applyAlignment="0" applyProtection="0"/>
    <xf numFmtId="0" fontId="251" fillId="0" borderId="71" applyNumberFormat="0" applyFill="0" applyAlignment="0" applyProtection="0"/>
    <xf numFmtId="176" fontId="95" fillId="52" borderId="0"/>
    <xf numFmtId="223" fontId="20" fillId="53" borderId="0" applyNumberFormat="0" applyFont="0" applyAlignment="0"/>
    <xf numFmtId="223" fontId="20" fillId="54" borderId="38" applyNumberFormat="0" applyFont="0" applyAlignment="0"/>
    <xf numFmtId="10" fontId="180" fillId="4" borderId="15"/>
    <xf numFmtId="1" fontId="96" fillId="55" borderId="0"/>
    <xf numFmtId="223" fontId="181" fillId="0" borderId="0" applyNumberFormat="0" applyFill="0" applyBorder="0" applyProtection="0">
      <alignment horizontal="left" vertical="center"/>
    </xf>
    <xf numFmtId="260" fontId="204" fillId="0" borderId="23" applyNumberFormat="0" applyFill="0" applyBorder="0" applyAlignment="0" applyProtection="0">
      <alignment horizontal="center"/>
    </xf>
    <xf numFmtId="207" fontId="20" fillId="3" borderId="37" applyNumberFormat="0" applyFill="0" applyAlignment="0" applyProtection="0"/>
    <xf numFmtId="207" fontId="97" fillId="3" borderId="37" applyNumberFormat="0" applyFill="0" applyAlignment="0" applyProtection="0"/>
    <xf numFmtId="38" fontId="34" fillId="0" borderId="0" applyFont="0" applyFill="0" applyBorder="0" applyAlignment="0" applyProtection="0"/>
    <xf numFmtId="40" fontId="34" fillId="0" borderId="0" applyFont="0" applyFill="0" applyBorder="0" applyAlignment="0" applyProtection="0"/>
    <xf numFmtId="269" fontId="20" fillId="0" borderId="0" applyFont="0" applyFill="0" applyBorder="0" applyAlignment="0" applyProtection="0"/>
    <xf numFmtId="38" fontId="34" fillId="0" borderId="0" applyFont="0" applyFill="0" applyBorder="0" applyAlignment="0" applyProtection="0"/>
    <xf numFmtId="232" fontId="20" fillId="0" borderId="0" applyFont="0" applyFill="0" applyBorder="0" applyAlignment="0" applyProtection="0"/>
    <xf numFmtId="232" fontId="20" fillId="0" borderId="0" applyFont="0" applyFill="0" applyBorder="0" applyAlignment="0" applyProtection="0"/>
    <xf numFmtId="232" fontId="20" fillId="0" borderId="0" applyFont="0" applyFill="0" applyBorder="0" applyAlignment="0" applyProtection="0"/>
    <xf numFmtId="232" fontId="20" fillId="0" borderId="0" applyFont="0" applyFill="0" applyBorder="0" applyAlignment="0" applyProtection="0"/>
    <xf numFmtId="232" fontId="20" fillId="0" borderId="0" applyFont="0" applyFill="0" applyBorder="0" applyAlignment="0" applyProtection="0"/>
    <xf numFmtId="232" fontId="20" fillId="0" borderId="0" applyFont="0" applyFill="0" applyBorder="0" applyAlignment="0" applyProtection="0"/>
    <xf numFmtId="164" fontId="20" fillId="0" borderId="0" applyFont="0" applyFill="0" applyBorder="0" applyAlignment="0" applyProtection="0"/>
    <xf numFmtId="231" fontId="20" fillId="0" borderId="0" applyFont="0" applyFill="0" applyBorder="0" applyAlignment="0" applyProtection="0"/>
    <xf numFmtId="231" fontId="20" fillId="0" borderId="0" applyFont="0" applyFill="0" applyBorder="0" applyAlignment="0" applyProtection="0"/>
    <xf numFmtId="234" fontId="20" fillId="0" borderId="0" applyFont="0" applyFill="0" applyBorder="0" applyAlignment="0" applyProtection="0"/>
    <xf numFmtId="223" fontId="164" fillId="0" borderId="0" applyFont="0" applyFill="0" applyBorder="0" applyAlignment="0" applyProtection="0"/>
    <xf numFmtId="232" fontId="20" fillId="0" borderId="0" applyFont="0" applyFill="0" applyBorder="0" applyAlignment="0" applyProtection="0"/>
    <xf numFmtId="232" fontId="20" fillId="0" borderId="0" applyFont="0" applyFill="0" applyBorder="0" applyAlignment="0" applyProtection="0"/>
    <xf numFmtId="232" fontId="20" fillId="0" borderId="0" applyFont="0" applyFill="0" applyBorder="0" applyAlignment="0" applyProtection="0"/>
    <xf numFmtId="233" fontId="20" fillId="0" borderId="0" applyFont="0" applyFill="0" applyBorder="0" applyAlignment="0" applyProtection="0"/>
    <xf numFmtId="232" fontId="20" fillId="0" borderId="0" applyFont="0" applyFill="0" applyBorder="0" applyAlignment="0" applyProtection="0"/>
    <xf numFmtId="232" fontId="20" fillId="0" borderId="0" applyFont="0" applyFill="0" applyBorder="0" applyAlignment="0" applyProtection="0"/>
    <xf numFmtId="232" fontId="20" fillId="0" borderId="0" applyFont="0" applyFill="0" applyBorder="0" applyAlignment="0" applyProtection="0"/>
    <xf numFmtId="232" fontId="20" fillId="0" borderId="0" applyFont="0" applyFill="0" applyBorder="0" applyAlignment="0" applyProtection="0"/>
    <xf numFmtId="40" fontId="34" fillId="0" borderId="0" applyFont="0" applyFill="0" applyBorder="0" applyAlignment="0" applyProtection="0"/>
    <xf numFmtId="207" fontId="20" fillId="0" borderId="0" applyFont="0" applyFill="0" applyBorder="0" applyAlignment="0" applyProtection="0"/>
    <xf numFmtId="207" fontId="20" fillId="0" borderId="0" applyFont="0" applyFill="0" applyBorder="0" applyAlignment="0" applyProtection="0"/>
    <xf numFmtId="283" fontId="214" fillId="0" borderId="0" applyFont="0" applyFill="0" applyBorder="0" applyAlignment="0" applyProtection="0"/>
    <xf numFmtId="223" fontId="188" fillId="56" borderId="0">
      <alignment horizontal="right"/>
    </xf>
    <xf numFmtId="223" fontId="205" fillId="0" borderId="19"/>
    <xf numFmtId="261" fontId="20" fillId="0" borderId="0" applyFont="0" applyFill="0" applyBorder="0" applyAlignment="0" applyProtection="0"/>
    <xf numFmtId="262" fontId="20" fillId="0" borderId="0" applyFont="0" applyFill="0" applyBorder="0" applyAlignment="0" applyProtection="0"/>
    <xf numFmtId="198" fontId="34" fillId="0" borderId="0" applyFont="0" applyFill="0" applyBorder="0" applyAlignment="0" applyProtection="0"/>
    <xf numFmtId="199" fontId="34" fillId="0" borderId="0" applyFont="0" applyFill="0" applyBorder="0" applyAlignment="0" applyProtection="0"/>
    <xf numFmtId="207" fontId="20" fillId="0" borderId="0" applyFont="0" applyFill="0" applyBorder="0" applyAlignment="0" applyProtection="0"/>
    <xf numFmtId="207" fontId="20" fillId="0" borderId="0" applyFont="0" applyFill="0" applyBorder="0" applyAlignment="0" applyProtection="0"/>
    <xf numFmtId="223" fontId="132" fillId="0" borderId="0">
      <protection locked="0"/>
    </xf>
    <xf numFmtId="263" fontId="132" fillId="0" borderId="0">
      <protection locked="0"/>
    </xf>
    <xf numFmtId="200" fontId="50" fillId="0" borderId="0" applyFill="0" applyBorder="0" applyProtection="0">
      <alignment horizontal="center"/>
    </xf>
    <xf numFmtId="17" fontId="73" fillId="4" borderId="7"/>
    <xf numFmtId="0" fontId="140" fillId="0" borderId="0" applyNumberFormat="0" applyAlignment="0">
      <alignment vertical="center"/>
    </xf>
    <xf numFmtId="207" fontId="140" fillId="0" borderId="0" applyNumberFormat="0" applyAlignment="0">
      <alignment vertical="center"/>
    </xf>
    <xf numFmtId="0" fontId="140" fillId="0" borderId="0" applyNumberFormat="0" applyAlignment="0">
      <alignment vertical="center"/>
    </xf>
    <xf numFmtId="223" fontId="182" fillId="0" borderId="0" applyNumberFormat="0" applyFill="0" applyBorder="0" applyProtection="0">
      <alignment horizontal="left"/>
    </xf>
    <xf numFmtId="284" fontId="20" fillId="0" borderId="39" applyBorder="0" applyAlignment="0" applyProtection="0">
      <alignment horizontal="center"/>
    </xf>
    <xf numFmtId="0" fontId="252" fillId="104" borderId="0" applyNumberFormat="0" applyBorder="0" applyAlignment="0" applyProtection="0"/>
    <xf numFmtId="0" fontId="98" fillId="13" borderId="0" applyNumberFormat="0" applyBorder="0" applyAlignment="0" applyProtection="0"/>
    <xf numFmtId="0" fontId="252" fillId="104" borderId="0" applyNumberFormat="0" applyBorder="0" applyAlignment="0" applyProtection="0"/>
    <xf numFmtId="0" fontId="253" fillId="104" borderId="0" applyNumberFormat="0" applyBorder="0" applyAlignment="0" applyProtection="0"/>
    <xf numFmtId="207" fontId="253" fillId="104" borderId="0" applyNumberFormat="0" applyBorder="0" applyAlignment="0" applyProtection="0"/>
    <xf numFmtId="0" fontId="98" fillId="13" borderId="0" applyNumberFormat="0" applyBorder="0" applyAlignment="0" applyProtection="0"/>
    <xf numFmtId="207" fontId="252" fillId="104" borderId="0" applyNumberFormat="0" applyBorder="0" applyAlignment="0" applyProtection="0"/>
    <xf numFmtId="223" fontId="98" fillId="13" borderId="0" applyNumberFormat="0" applyBorder="0" applyAlignment="0" applyProtection="0"/>
    <xf numFmtId="223" fontId="9" fillId="13" borderId="0" applyNumberFormat="0" applyBorder="0" applyAlignment="0" applyProtection="0"/>
    <xf numFmtId="207" fontId="252" fillId="104" borderId="0" applyNumberFormat="0" applyBorder="0" applyAlignment="0" applyProtection="0"/>
    <xf numFmtId="0" fontId="252" fillId="104" borderId="0" applyNumberFormat="0" applyBorder="0" applyAlignment="0" applyProtection="0"/>
    <xf numFmtId="0" fontId="252" fillId="104" borderId="0" applyNumberFormat="0" applyBorder="0" applyAlignment="0" applyProtection="0"/>
    <xf numFmtId="0" fontId="252" fillId="104" borderId="0" applyNumberFormat="0" applyBorder="0" applyAlignment="0" applyProtection="0"/>
    <xf numFmtId="0" fontId="252" fillId="104" borderId="0" applyNumberFormat="0" applyBorder="0" applyAlignment="0" applyProtection="0"/>
    <xf numFmtId="0" fontId="252" fillId="104"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253" fillId="104" borderId="0" applyNumberFormat="0" applyBorder="0" applyAlignment="0" applyProtection="0"/>
    <xf numFmtId="207" fontId="253" fillId="104" borderId="0" applyNumberFormat="0" applyBorder="0" applyAlignment="0" applyProtection="0"/>
    <xf numFmtId="0" fontId="98" fillId="13" borderId="0" applyNumberFormat="0" applyBorder="0" applyAlignment="0" applyProtection="0"/>
    <xf numFmtId="207" fontId="98" fillId="13" borderId="0" applyNumberFormat="0" applyBorder="0" applyAlignment="0" applyProtection="0"/>
    <xf numFmtId="207" fontId="98"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253" fillId="104" borderId="0" applyNumberFormat="0" applyBorder="0" applyAlignment="0" applyProtection="0"/>
    <xf numFmtId="207" fontId="253" fillId="104" borderId="0" applyNumberFormat="0" applyBorder="0" applyAlignment="0" applyProtection="0"/>
    <xf numFmtId="0" fontId="252" fillId="104" borderId="0" applyNumberFormat="0" applyBorder="0" applyAlignment="0" applyProtection="0"/>
    <xf numFmtId="0" fontId="98" fillId="13" borderId="0" applyNumberFormat="0" applyBorder="0" applyAlignment="0" applyProtection="0"/>
    <xf numFmtId="0" fontId="9"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 fillId="13" borderId="0" applyNumberFormat="0" applyBorder="0" applyAlignment="0" applyProtection="0"/>
    <xf numFmtId="223" fontId="20" fillId="0" borderId="0" applyNumberFormat="0" applyFill="0" applyBorder="0" applyAlignment="0" applyProtection="0"/>
    <xf numFmtId="207" fontId="99" fillId="0" borderId="0">
      <alignment horizontal="left"/>
    </xf>
    <xf numFmtId="37" fontId="49" fillId="0" borderId="0"/>
    <xf numFmtId="37" fontId="168" fillId="0" borderId="0"/>
    <xf numFmtId="0" fontId="99" fillId="0" borderId="0">
      <alignment horizontal="left"/>
    </xf>
    <xf numFmtId="223" fontId="71" fillId="0" borderId="0"/>
    <xf numFmtId="207" fontId="20" fillId="0" borderId="0"/>
    <xf numFmtId="223" fontId="145" fillId="0" borderId="0"/>
    <xf numFmtId="0" fontId="254" fillId="0" borderId="0"/>
    <xf numFmtId="207" fontId="254"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0" fontId="141" fillId="0" borderId="0"/>
    <xf numFmtId="0" fontId="20" fillId="0" borderId="0"/>
    <xf numFmtId="207" fontId="20" fillId="0" borderId="0"/>
    <xf numFmtId="0" fontId="20"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0" fontId="233" fillId="0" borderId="0"/>
    <xf numFmtId="207" fontId="233" fillId="0" borderId="0"/>
    <xf numFmtId="0"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0" fontId="53" fillId="0" borderId="0"/>
    <xf numFmtId="0" fontId="233" fillId="0" borderId="0"/>
    <xf numFmtId="207" fontId="233" fillId="0" borderId="0"/>
    <xf numFmtId="0"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0" fontId="20" fillId="0" borderId="0"/>
    <xf numFmtId="0" fontId="20"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0" fontId="53" fillId="0" borderId="0"/>
    <xf numFmtId="207" fontId="233" fillId="0" borderId="0"/>
    <xf numFmtId="0"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07" fontId="233" fillId="0" borderId="0"/>
    <xf numFmtId="0" fontId="20"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0" fontId="21" fillId="0" borderId="0"/>
    <xf numFmtId="0" fontId="20" fillId="0" borderId="0"/>
    <xf numFmtId="207" fontId="20" fillId="0" borderId="0"/>
    <xf numFmtId="0" fontId="20" fillId="0" borderId="0"/>
    <xf numFmtId="207" fontId="20" fillId="0" borderId="0"/>
    <xf numFmtId="0" fontId="255" fillId="0" borderId="0"/>
    <xf numFmtId="0"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0" fontId="20" fillId="0" borderId="0"/>
    <xf numFmtId="0"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0" fontId="255"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0" fontId="255"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0" fontId="20" fillId="0" borderId="0"/>
    <xf numFmtId="0" fontId="233" fillId="0" borderId="0"/>
    <xf numFmtId="0" fontId="233" fillId="0" borderId="0"/>
    <xf numFmtId="0" fontId="233" fillId="0" borderId="0"/>
    <xf numFmtId="0" fontId="233" fillId="0" borderId="0"/>
    <xf numFmtId="223" fontId="20" fillId="0" borderId="0"/>
    <xf numFmtId="223" fontId="20" fillId="0" borderId="0"/>
    <xf numFmtId="0" fontId="22" fillId="0" borderId="0">
      <alignment wrapText="1"/>
    </xf>
    <xf numFmtId="0" fontId="20" fillId="0" borderId="0">
      <alignment wrapText="1"/>
    </xf>
    <xf numFmtId="0" fontId="20" fillId="0" borderId="0"/>
    <xf numFmtId="207" fontId="20" fillId="0" borderId="0"/>
    <xf numFmtId="223" fontId="233" fillId="0" borderId="0"/>
    <xf numFmtId="223" fontId="233" fillId="0" borderId="0"/>
    <xf numFmtId="207" fontId="20" fillId="0" borderId="0">
      <alignment wrapText="1"/>
    </xf>
    <xf numFmtId="223" fontId="233" fillId="0" borderId="0"/>
    <xf numFmtId="223" fontId="233" fillId="0" borderId="0"/>
    <xf numFmtId="223" fontId="233" fillId="0" borderId="0"/>
    <xf numFmtId="223" fontId="233" fillId="0" borderId="0"/>
    <xf numFmtId="223" fontId="233" fillId="0" borderId="0"/>
    <xf numFmtId="223" fontId="233" fillId="0" borderId="0"/>
    <xf numFmtId="0" fontId="20" fillId="0" borderId="0">
      <alignment wrapText="1"/>
    </xf>
    <xf numFmtId="0" fontId="22" fillId="0" borderId="0">
      <alignment wrapText="1"/>
    </xf>
    <xf numFmtId="0" fontId="20" fillId="0" borderId="0">
      <alignment wrapText="1"/>
    </xf>
    <xf numFmtId="0" fontId="233" fillId="0" borderId="0"/>
    <xf numFmtId="207" fontId="20" fillId="0" borderId="0"/>
    <xf numFmtId="0" fontId="233" fillId="0" borderId="0"/>
    <xf numFmtId="0" fontId="20" fillId="0" borderId="0"/>
    <xf numFmtId="0" fontId="233" fillId="0" borderId="0"/>
    <xf numFmtId="0" fontId="233" fillId="0" borderId="0"/>
    <xf numFmtId="0" fontId="20" fillId="0" borderId="0">
      <alignment wrapText="1"/>
    </xf>
    <xf numFmtId="207" fontId="20" fillId="0" borderId="0">
      <alignment wrapText="1"/>
    </xf>
    <xf numFmtId="0" fontId="20" fillId="0" borderId="0">
      <alignment wrapText="1"/>
    </xf>
    <xf numFmtId="223" fontId="233" fillId="0" borderId="0"/>
    <xf numFmtId="223" fontId="233" fillId="0" borderId="0"/>
    <xf numFmtId="207" fontId="20" fillId="0" borderId="0">
      <alignment wrapText="1"/>
    </xf>
    <xf numFmtId="0" fontId="20" fillId="0" borderId="0">
      <alignment wrapText="1"/>
    </xf>
    <xf numFmtId="0" fontId="233" fillId="0" borderId="0"/>
    <xf numFmtId="0" fontId="233" fillId="0" borderId="0"/>
    <xf numFmtId="0" fontId="22" fillId="0" borderId="0">
      <alignment wrapText="1"/>
    </xf>
    <xf numFmtId="223" fontId="233" fillId="0" borderId="0"/>
    <xf numFmtId="223" fontId="233" fillId="0" borderId="0"/>
    <xf numFmtId="223" fontId="233" fillId="0" borderId="0"/>
    <xf numFmtId="223" fontId="233" fillId="0" borderId="0"/>
    <xf numFmtId="223" fontId="233" fillId="0" borderId="0"/>
    <xf numFmtId="207" fontId="20" fillId="0" borderId="0"/>
    <xf numFmtId="207" fontId="20" fillId="0" borderId="0"/>
    <xf numFmtId="223" fontId="20" fillId="0" borderId="0" applyNumberFormat="0" applyFill="0" applyBorder="0" applyAlignment="0" applyProtection="0"/>
    <xf numFmtId="0" fontId="20" fillId="0" borderId="0"/>
    <xf numFmtId="0" fontId="233" fillId="0" borderId="0"/>
    <xf numFmtId="207" fontId="233" fillId="0" borderId="0"/>
    <xf numFmtId="0" fontId="233" fillId="0" borderId="0"/>
    <xf numFmtId="223" fontId="164" fillId="0" borderId="0" applyNumberFormat="0" applyFill="0" applyBorder="0" applyAlignment="0" applyProtection="0"/>
    <xf numFmtId="0" fontId="53" fillId="0" borderId="0"/>
    <xf numFmtId="207" fontId="20" fillId="0" borderId="0"/>
    <xf numFmtId="0" fontId="233" fillId="0" borderId="0"/>
    <xf numFmtId="0" fontId="20" fillId="0" borderId="0"/>
    <xf numFmtId="223" fontId="20" fillId="0" borderId="0"/>
    <xf numFmtId="0" fontId="142" fillId="0" borderId="0"/>
    <xf numFmtId="223" fontId="20"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73" fillId="0" borderId="0"/>
    <xf numFmtId="0" fontId="255" fillId="0" borderId="0"/>
    <xf numFmtId="223" fontId="53" fillId="0" borderId="0"/>
    <xf numFmtId="223" fontId="1"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5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0" fillId="0" borderId="0" applyNumberFormat="0" applyFill="0" applyBorder="0" applyAlignment="0" applyProtection="0"/>
    <xf numFmtId="223" fontId="20" fillId="0" borderId="0"/>
    <xf numFmtId="223" fontId="20" fillId="0" borderId="0"/>
    <xf numFmtId="223" fontId="20" fillId="0" borderId="0"/>
    <xf numFmtId="223" fontId="20" fillId="0" borderId="0"/>
    <xf numFmtId="223" fontId="20" fillId="0" borderId="0"/>
    <xf numFmtId="0" fontId="20" fillId="0" borderId="0"/>
    <xf numFmtId="223" fontId="20" fillId="0" borderId="0"/>
    <xf numFmtId="223" fontId="20" fillId="0" borderId="0"/>
    <xf numFmtId="0" fontId="20" fillId="0" borderId="0"/>
    <xf numFmtId="0" fontId="20" fillId="0" borderId="0"/>
    <xf numFmtId="0" fontId="20" fillId="0" borderId="0">
      <alignment wrapText="1"/>
    </xf>
    <xf numFmtId="207" fontId="52" fillId="0" borderId="0"/>
    <xf numFmtId="0" fontId="20" fillId="0" borderId="0">
      <alignment wrapText="1"/>
    </xf>
    <xf numFmtId="207" fontId="20" fillId="0" borderId="0">
      <alignment wrapText="1"/>
    </xf>
    <xf numFmtId="223" fontId="160" fillId="0" borderId="0"/>
    <xf numFmtId="207" fontId="73" fillId="0" borderId="0"/>
    <xf numFmtId="223" fontId="34" fillId="0" borderId="0"/>
    <xf numFmtId="0" fontId="73" fillId="0" borderId="0"/>
    <xf numFmtId="0" fontId="73" fillId="0" borderId="0"/>
    <xf numFmtId="207" fontId="73" fillId="0" borderId="0"/>
    <xf numFmtId="223" fontId="53" fillId="0" borderId="0"/>
    <xf numFmtId="223" fontId="1" fillId="0" borderId="0"/>
    <xf numFmtId="0" fontId="233" fillId="0" borderId="0"/>
    <xf numFmtId="207" fontId="233" fillId="0" borderId="0"/>
    <xf numFmtId="0" fontId="233" fillId="0" borderId="0"/>
    <xf numFmtId="0" fontId="34" fillId="0" borderId="0"/>
    <xf numFmtId="0" fontId="53" fillId="0" borderId="0"/>
    <xf numFmtId="0" fontId="233" fillId="0" borderId="0"/>
    <xf numFmtId="0" fontId="256" fillId="0" borderId="0"/>
    <xf numFmtId="0" fontId="20" fillId="0" borderId="0"/>
    <xf numFmtId="223" fontId="20" fillId="0" borderId="0"/>
    <xf numFmtId="0" fontId="5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57" fillId="0" borderId="0"/>
    <xf numFmtId="0" fontId="143" fillId="0" borderId="0"/>
    <xf numFmtId="207" fontId="143" fillId="0" borderId="0"/>
    <xf numFmtId="223" fontId="160" fillId="0" borderId="0"/>
    <xf numFmtId="207" fontId="255"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55" fillId="0" borderId="0"/>
    <xf numFmtId="223" fontId="20" fillId="0" borderId="0"/>
    <xf numFmtId="0" fontId="14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3" fillId="0" borderId="0"/>
    <xf numFmtId="0" fontId="233" fillId="0" borderId="0"/>
    <xf numFmtId="0" fontId="233" fillId="0" borderId="0"/>
    <xf numFmtId="0" fontId="233" fillId="0" borderId="0"/>
    <xf numFmtId="223" fontId="20" fillId="0" borderId="0"/>
    <xf numFmtId="0" fontId="20" fillId="0" borderId="0"/>
    <xf numFmtId="0" fontId="233" fillId="0" borderId="0"/>
    <xf numFmtId="0" fontId="233" fillId="0" borderId="0"/>
    <xf numFmtId="207" fontId="73" fillId="0" borderId="0"/>
    <xf numFmtId="223" fontId="164" fillId="0" borderId="0"/>
    <xf numFmtId="0" fontId="73" fillId="0" borderId="0"/>
    <xf numFmtId="0" fontId="73" fillId="0" borderId="0"/>
    <xf numFmtId="207" fontId="73" fillId="0" borderId="0"/>
    <xf numFmtId="0" fontId="233" fillId="0" borderId="0"/>
    <xf numFmtId="207" fontId="233" fillId="0" borderId="0"/>
    <xf numFmtId="223" fontId="73" fillId="0" borderId="0"/>
    <xf numFmtId="0" fontId="53" fillId="0" borderId="0"/>
    <xf numFmtId="207" fontId="233" fillId="0" borderId="0"/>
    <xf numFmtId="0" fontId="53" fillId="0" borderId="0"/>
    <xf numFmtId="0" fontId="255" fillId="0" borderId="0"/>
    <xf numFmtId="0" fontId="233" fillId="0" borderId="0"/>
    <xf numFmtId="0" fontId="255" fillId="0" borderId="0"/>
    <xf numFmtId="0" fontId="20" fillId="0" borderId="0"/>
    <xf numFmtId="223" fontId="233" fillId="0" borderId="0"/>
    <xf numFmtId="223" fontId="233" fillId="0" borderId="0"/>
    <xf numFmtId="0" fontId="73" fillId="0" borderId="0"/>
    <xf numFmtId="207" fontId="7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223" fontId="20" fillId="0" borderId="0"/>
    <xf numFmtId="0" fontId="73" fillId="0" borderId="0"/>
    <xf numFmtId="207" fontId="73" fillId="0" borderId="0"/>
    <xf numFmtId="223" fontId="233" fillId="0" borderId="0"/>
    <xf numFmtId="223" fontId="233" fillId="0" borderId="0"/>
    <xf numFmtId="0" fontId="233" fillId="0" borderId="0"/>
    <xf numFmtId="0" fontId="233" fillId="0" borderId="0"/>
    <xf numFmtId="0" fontId="233" fillId="0" borderId="0"/>
    <xf numFmtId="0" fontId="233" fillId="0" borderId="0"/>
    <xf numFmtId="223" fontId="233" fillId="0" borderId="0"/>
    <xf numFmtId="223" fontId="233" fillId="0" borderId="0"/>
    <xf numFmtId="0" fontId="233" fillId="0" borderId="0"/>
    <xf numFmtId="0" fontId="233" fillId="0" borderId="0"/>
    <xf numFmtId="0" fontId="233" fillId="0" borderId="0"/>
    <xf numFmtId="207" fontId="20" fillId="0" borderId="0"/>
    <xf numFmtId="0" fontId="233" fillId="0" borderId="0"/>
    <xf numFmtId="0" fontId="233" fillId="0" borderId="0"/>
    <xf numFmtId="0" fontId="233" fillId="0" borderId="0"/>
    <xf numFmtId="0" fontId="233" fillId="0" borderId="0"/>
    <xf numFmtId="223" fontId="233" fillId="0" borderId="0"/>
    <xf numFmtId="223"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223" fontId="233" fillId="0" borderId="0"/>
    <xf numFmtId="223"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0"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0" fontId="233" fillId="0" borderId="0"/>
    <xf numFmtId="0" fontId="73" fillId="0" borderId="0"/>
    <xf numFmtId="207" fontId="73" fillId="0" borderId="0"/>
    <xf numFmtId="0" fontId="73" fillId="0" borderId="0"/>
    <xf numFmtId="207" fontId="73" fillId="0" borderId="0"/>
    <xf numFmtId="207" fontId="233" fillId="0" borderId="0"/>
    <xf numFmtId="0" fontId="20" fillId="0" borderId="0"/>
    <xf numFmtId="0" fontId="21" fillId="0" borderId="0"/>
    <xf numFmtId="0" fontId="233" fillId="0" borderId="0"/>
    <xf numFmtId="223" fontId="258" fillId="0" borderId="0"/>
    <xf numFmtId="0" fontId="53" fillId="0" borderId="0"/>
    <xf numFmtId="0" fontId="20" fillId="0" borderId="0"/>
    <xf numFmtId="0" fontId="20" fillId="0" borderId="0"/>
    <xf numFmtId="207" fontId="73" fillId="0" borderId="0"/>
    <xf numFmtId="223" fontId="233" fillId="0" borderId="0"/>
    <xf numFmtId="223" fontId="233" fillId="0" borderId="0"/>
    <xf numFmtId="0" fontId="73" fillId="0" borderId="0"/>
    <xf numFmtId="223" fontId="233" fillId="0" borderId="0"/>
    <xf numFmtId="223" fontId="233" fillId="0" borderId="0"/>
    <xf numFmtId="223" fontId="233" fillId="0" borderId="0"/>
    <xf numFmtId="223" fontId="233" fillId="0" borderId="0"/>
    <xf numFmtId="0" fontId="21" fillId="0" borderId="0"/>
    <xf numFmtId="0" fontId="20" fillId="0" borderId="0"/>
    <xf numFmtId="223" fontId="233" fillId="0" borderId="0"/>
    <xf numFmtId="207" fontId="73" fillId="0" borderId="0"/>
    <xf numFmtId="223" fontId="233" fillId="0" borderId="0"/>
    <xf numFmtId="0" fontId="7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0" fontId="233" fillId="0" borderId="0"/>
    <xf numFmtId="207" fontId="254"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0" fontId="254"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223" fontId="233" fillId="0" borderId="0"/>
    <xf numFmtId="0" fontId="141" fillId="0" borderId="0"/>
    <xf numFmtId="38" fontId="214" fillId="0" borderId="0" applyNumberFormat="0" applyFill="0" applyBorder="0" applyAlignment="0" applyProtection="0"/>
    <xf numFmtId="3" fontId="25" fillId="51" borderId="1" applyNumberFormat="0" applyFont="0" applyFill="0" applyBorder="0"/>
    <xf numFmtId="207" fontId="100" fillId="0" borderId="0"/>
    <xf numFmtId="1" fontId="131" fillId="0" borderId="0">
      <alignment horizontal="right" vertical="top"/>
    </xf>
    <xf numFmtId="211" fontId="131" fillId="0" borderId="0">
      <alignment horizontal="right" vertical="top"/>
    </xf>
    <xf numFmtId="223" fontId="162" fillId="0" borderId="0"/>
    <xf numFmtId="207" fontId="101" fillId="0" borderId="0" applyFill="0" applyBorder="0" applyAlignment="0" applyProtection="0"/>
    <xf numFmtId="223" fontId="197" fillId="0" borderId="0"/>
    <xf numFmtId="223" fontId="138" fillId="57" borderId="0" applyBorder="0" applyAlignment="0">
      <alignment horizontal="left"/>
    </xf>
    <xf numFmtId="223" fontId="20" fillId="58" borderId="5" applyNumberFormat="0" applyFont="0" applyAlignment="0" applyProtection="0"/>
    <xf numFmtId="0" fontId="20" fillId="58" borderId="5" applyNumberFormat="0" applyFont="0" applyAlignment="0" applyProtection="0"/>
    <xf numFmtId="0" fontId="20" fillId="58" borderId="5" applyNumberFormat="0" applyFont="0" applyAlignment="0" applyProtection="0"/>
    <xf numFmtId="0" fontId="20" fillId="58" borderId="5" applyNumberFormat="0" applyFont="0" applyAlignment="0" applyProtection="0"/>
    <xf numFmtId="0" fontId="20" fillId="58" borderId="5" applyNumberFormat="0" applyFont="0" applyAlignment="0" applyProtection="0"/>
    <xf numFmtId="0" fontId="20" fillId="105" borderId="72" applyNumberFormat="0" applyFont="0" applyAlignment="0" applyProtection="0"/>
    <xf numFmtId="0" fontId="229" fillId="105" borderId="72" applyNumberFormat="0" applyFont="0" applyAlignment="0" applyProtection="0"/>
    <xf numFmtId="0" fontId="2" fillId="105" borderId="72" applyNumberFormat="0" applyFont="0" applyAlignment="0" applyProtection="0"/>
    <xf numFmtId="0" fontId="2" fillId="105" borderId="72" applyNumberFormat="0" applyFont="0" applyAlignment="0" applyProtection="0"/>
    <xf numFmtId="0" fontId="73" fillId="58" borderId="5" applyNumberFormat="0" applyFont="0" applyAlignment="0" applyProtection="0"/>
    <xf numFmtId="0" fontId="229" fillId="105" borderId="72" applyNumberFormat="0" applyFont="0" applyAlignment="0" applyProtection="0"/>
    <xf numFmtId="0" fontId="53" fillId="105" borderId="72" applyNumberFormat="0" applyFont="0" applyAlignment="0" applyProtection="0"/>
    <xf numFmtId="207" fontId="53" fillId="105" borderId="72" applyNumberFormat="0" applyFont="0" applyAlignment="0" applyProtection="0"/>
    <xf numFmtId="0" fontId="1" fillId="105" borderId="72" applyNumberFormat="0" applyFont="0" applyAlignment="0" applyProtection="0"/>
    <xf numFmtId="0" fontId="53" fillId="58" borderId="5" applyNumberFormat="0" applyFont="0" applyAlignment="0" applyProtection="0"/>
    <xf numFmtId="207" fontId="73" fillId="58" borderId="5" applyNumberFormat="0" applyFont="0" applyAlignment="0" applyProtection="0"/>
    <xf numFmtId="207" fontId="73" fillId="58" borderId="5" applyNumberFormat="0" applyFont="0" applyAlignment="0" applyProtection="0"/>
    <xf numFmtId="0" fontId="73" fillId="58" borderId="5" applyNumberFormat="0" applyFont="0" applyAlignment="0" applyProtection="0"/>
    <xf numFmtId="0" fontId="73" fillId="58" borderId="5" applyNumberFormat="0" applyFont="0" applyAlignment="0" applyProtection="0"/>
    <xf numFmtId="0" fontId="73" fillId="58" borderId="5" applyNumberFormat="0" applyFont="0" applyAlignment="0" applyProtection="0"/>
    <xf numFmtId="0" fontId="73" fillId="58" borderId="5" applyNumberFormat="0" applyFont="0" applyAlignment="0" applyProtection="0"/>
    <xf numFmtId="0" fontId="73" fillId="58" borderId="5" applyNumberFormat="0" applyFont="0" applyAlignment="0" applyProtection="0"/>
    <xf numFmtId="0" fontId="73" fillId="58" borderId="5" applyNumberFormat="0" applyFont="0" applyAlignment="0" applyProtection="0"/>
    <xf numFmtId="207" fontId="73" fillId="58" borderId="5" applyNumberFormat="0" applyFont="0" applyAlignment="0" applyProtection="0"/>
    <xf numFmtId="0" fontId="53" fillId="105" borderId="72" applyNumberFormat="0" applyFont="0" applyAlignment="0" applyProtection="0"/>
    <xf numFmtId="207" fontId="53" fillId="105" borderId="72" applyNumberFormat="0" applyFont="0" applyAlignment="0" applyProtection="0"/>
    <xf numFmtId="0" fontId="1" fillId="105" borderId="72" applyNumberFormat="0" applyFont="0" applyAlignment="0" applyProtection="0"/>
    <xf numFmtId="0" fontId="53" fillId="58" borderId="5" applyNumberFormat="0" applyFont="0" applyAlignment="0" applyProtection="0"/>
    <xf numFmtId="0" fontId="2" fillId="105" borderId="72" applyNumberFormat="0" applyFont="0" applyAlignment="0" applyProtection="0"/>
    <xf numFmtId="207" fontId="2" fillId="105" borderId="72" applyNumberFormat="0" applyFont="0" applyAlignment="0" applyProtection="0"/>
    <xf numFmtId="236" fontId="183" fillId="0" borderId="0" applyNumberFormat="0" applyFill="0" applyBorder="0" applyAlignment="0" applyProtection="0"/>
    <xf numFmtId="0" fontId="229" fillId="105" borderId="72" applyNumberFormat="0" applyFont="0" applyAlignment="0" applyProtection="0"/>
    <xf numFmtId="0" fontId="53" fillId="58" borderId="5" applyNumberFormat="0" applyFont="0" applyAlignment="0" applyProtection="0"/>
    <xf numFmtId="207" fontId="2" fillId="105" borderId="72" applyNumberFormat="0" applyFont="0" applyAlignment="0" applyProtection="0"/>
    <xf numFmtId="0" fontId="2" fillId="105" borderId="72" applyNumberFormat="0" applyFont="0" applyAlignment="0" applyProtection="0"/>
    <xf numFmtId="0" fontId="229" fillId="105" borderId="72" applyNumberFormat="0" applyFont="0" applyAlignment="0" applyProtection="0"/>
    <xf numFmtId="207" fontId="2" fillId="105" borderId="72" applyNumberFormat="0" applyFont="0" applyAlignment="0" applyProtection="0"/>
    <xf numFmtId="0" fontId="229" fillId="105" borderId="72" applyNumberFormat="0" applyFont="0" applyAlignment="0" applyProtection="0"/>
    <xf numFmtId="0" fontId="53" fillId="58" borderId="5" applyNumberFormat="0" applyFont="0" applyAlignment="0" applyProtection="0"/>
    <xf numFmtId="0" fontId="2" fillId="105" borderId="72" applyNumberFormat="0" applyFont="0" applyAlignment="0" applyProtection="0"/>
    <xf numFmtId="0" fontId="229" fillId="105" borderId="72" applyNumberFormat="0" applyFont="0" applyAlignment="0" applyProtection="0"/>
    <xf numFmtId="0" fontId="73" fillId="58" borderId="5" applyNumberFormat="0" applyFont="0" applyAlignment="0" applyProtection="0"/>
    <xf numFmtId="207" fontId="73" fillId="58" borderId="5" applyNumberFormat="0" applyFont="0" applyAlignment="0" applyProtection="0"/>
    <xf numFmtId="0" fontId="73" fillId="58" borderId="5" applyNumberFormat="0" applyFont="0" applyAlignment="0" applyProtection="0"/>
    <xf numFmtId="207" fontId="73" fillId="58" borderId="5" applyNumberFormat="0" applyFont="0" applyAlignment="0" applyProtection="0"/>
    <xf numFmtId="0" fontId="53" fillId="105" borderId="72" applyNumberFormat="0" applyFont="0" applyAlignment="0" applyProtection="0"/>
    <xf numFmtId="207" fontId="53" fillId="105" borderId="72" applyNumberFormat="0" applyFont="0" applyAlignment="0" applyProtection="0"/>
    <xf numFmtId="0" fontId="1" fillId="105" borderId="72" applyNumberFormat="0" applyFont="0" applyAlignment="0" applyProtection="0"/>
    <xf numFmtId="0" fontId="53" fillId="58" borderId="5" applyNumberFormat="0" applyFont="0" applyAlignment="0" applyProtection="0"/>
    <xf numFmtId="207" fontId="2" fillId="105" borderId="72" applyNumberFormat="0" applyFont="0" applyAlignment="0" applyProtection="0"/>
    <xf numFmtId="0" fontId="2" fillId="105" borderId="72" applyNumberFormat="0" applyFont="0" applyAlignment="0" applyProtection="0"/>
    <xf numFmtId="0" fontId="229" fillId="105" borderId="72" applyNumberFormat="0" applyFont="0" applyAlignment="0" applyProtection="0"/>
    <xf numFmtId="207" fontId="2" fillId="105" borderId="72" applyNumberFormat="0" applyFont="0" applyAlignment="0" applyProtection="0"/>
    <xf numFmtId="0" fontId="229" fillId="105" borderId="72" applyNumberFormat="0" applyFont="0" applyAlignment="0" applyProtection="0"/>
    <xf numFmtId="0" fontId="229" fillId="105" borderId="72" applyNumberFormat="0" applyFont="0" applyAlignment="0" applyProtection="0"/>
    <xf numFmtId="0" fontId="229" fillId="105" borderId="72" applyNumberFormat="0" applyFont="0" applyAlignment="0" applyProtection="0"/>
    <xf numFmtId="0" fontId="53" fillId="58" borderId="5" applyNumberFormat="0" applyFont="0" applyAlignment="0" applyProtection="0"/>
    <xf numFmtId="0" fontId="73" fillId="58" borderId="5" applyNumberFormat="0" applyFont="0" applyAlignment="0" applyProtection="0"/>
    <xf numFmtId="0" fontId="73" fillId="58" borderId="5" applyNumberFormat="0" applyFont="0" applyAlignment="0" applyProtection="0"/>
    <xf numFmtId="207" fontId="73" fillId="58" borderId="5" applyNumberFormat="0" applyFont="0" applyAlignment="0" applyProtection="0"/>
    <xf numFmtId="207" fontId="73" fillId="58" borderId="5" applyNumberFormat="0" applyFont="0" applyAlignment="0" applyProtection="0"/>
    <xf numFmtId="0" fontId="2" fillId="105" borderId="72" applyNumberFormat="0" applyFont="0" applyAlignment="0" applyProtection="0"/>
    <xf numFmtId="0" fontId="229" fillId="105" borderId="72" applyNumberFormat="0" applyFont="0" applyAlignment="0" applyProtection="0"/>
    <xf numFmtId="0" fontId="73" fillId="58" borderId="5" applyNumberFormat="0" applyFont="0" applyAlignment="0" applyProtection="0"/>
    <xf numFmtId="0" fontId="73" fillId="58" borderId="5" applyNumberFormat="0" applyFont="0" applyAlignment="0" applyProtection="0"/>
    <xf numFmtId="207" fontId="73" fillId="58" borderId="5" applyNumberFormat="0" applyFont="0" applyAlignment="0" applyProtection="0"/>
    <xf numFmtId="207" fontId="73" fillId="58" borderId="5" applyNumberFormat="0" applyFont="0" applyAlignment="0" applyProtection="0"/>
    <xf numFmtId="0" fontId="20" fillId="58" borderId="5" applyNumberFormat="0" applyFont="0" applyAlignment="0" applyProtection="0"/>
    <xf numFmtId="207" fontId="20" fillId="58" borderId="5" applyNumberFormat="0" applyFont="0" applyAlignment="0" applyProtection="0"/>
    <xf numFmtId="0" fontId="20" fillId="58" borderId="5" applyNumberFormat="0" applyFont="0" applyAlignment="0" applyProtection="0"/>
    <xf numFmtId="207" fontId="20" fillId="58" borderId="5" applyNumberFormat="0" applyFont="0" applyAlignment="0" applyProtection="0"/>
    <xf numFmtId="0" fontId="53" fillId="105" borderId="72" applyNumberFormat="0" applyFont="0" applyAlignment="0" applyProtection="0"/>
    <xf numFmtId="207" fontId="53" fillId="105" borderId="72" applyNumberFormat="0" applyFont="0" applyAlignment="0" applyProtection="0"/>
    <xf numFmtId="0" fontId="1" fillId="105" borderId="72" applyNumberFormat="0" applyFont="0" applyAlignment="0" applyProtection="0"/>
    <xf numFmtId="0" fontId="53" fillId="58" borderId="5" applyNumberFormat="0" applyFont="0" applyAlignment="0" applyProtection="0"/>
    <xf numFmtId="0" fontId="2" fillId="105" borderId="72" applyNumberFormat="0" applyFont="0" applyAlignment="0" applyProtection="0"/>
    <xf numFmtId="207" fontId="2" fillId="105" borderId="72" applyNumberFormat="0" applyFont="0" applyAlignment="0" applyProtection="0"/>
    <xf numFmtId="0" fontId="2" fillId="105" borderId="72" applyNumberFormat="0" applyFont="0" applyAlignment="0" applyProtection="0"/>
    <xf numFmtId="0" fontId="229" fillId="105" borderId="72" applyNumberFormat="0" applyFont="0" applyAlignment="0" applyProtection="0"/>
    <xf numFmtId="0" fontId="229" fillId="105" borderId="72" applyNumberFormat="0" applyFont="0" applyAlignment="0" applyProtection="0"/>
    <xf numFmtId="0" fontId="53" fillId="58" borderId="5" applyNumberFormat="0" applyFont="0" applyAlignment="0" applyProtection="0"/>
    <xf numFmtId="223" fontId="100" fillId="0" borderId="0"/>
    <xf numFmtId="223" fontId="100" fillId="0" borderId="0"/>
    <xf numFmtId="1" fontId="25" fillId="0" borderId="0" applyFont="0" applyFill="0" applyBorder="0" applyAlignment="0" applyProtection="0">
      <protection locked="0"/>
    </xf>
    <xf numFmtId="239" fontId="138" fillId="0" borderId="0" applyFont="0" applyFill="0" applyBorder="0" applyAlignment="0" applyProtection="0">
      <alignment vertical="center"/>
    </xf>
    <xf numFmtId="38" fontId="100" fillId="0" borderId="12" applyFont="0" applyFill="0" applyBorder="0" applyAlignment="0" applyProtection="0"/>
    <xf numFmtId="38" fontId="100" fillId="0" borderId="12" applyFont="0" applyFill="0" applyBorder="0" applyAlignment="0" applyProtection="0"/>
    <xf numFmtId="38" fontId="100" fillId="0" borderId="12" applyFont="0" applyFill="0" applyBorder="0" applyAlignment="0" applyProtection="0"/>
    <xf numFmtId="38" fontId="100" fillId="0" borderId="12" applyFont="0" applyFill="0" applyBorder="0" applyAlignment="0" applyProtection="0"/>
    <xf numFmtId="38" fontId="100" fillId="0" borderId="12" applyFont="0" applyFill="0" applyBorder="0" applyAlignment="0" applyProtection="0"/>
    <xf numFmtId="38" fontId="100" fillId="0" borderId="12" applyFont="0" applyFill="0" applyBorder="0" applyAlignment="0" applyProtection="0"/>
    <xf numFmtId="38" fontId="100" fillId="0" borderId="12" applyFont="0" applyFill="0" applyBorder="0" applyAlignment="0" applyProtection="0"/>
    <xf numFmtId="38" fontId="100" fillId="0" borderId="12" applyFont="0" applyFill="0" applyBorder="0" applyAlignment="0" applyProtection="0"/>
    <xf numFmtId="38" fontId="100" fillId="0" borderId="12" applyFont="0" applyFill="0" applyBorder="0" applyAlignment="0" applyProtection="0"/>
    <xf numFmtId="38" fontId="100" fillId="0" borderId="12" applyFont="0" applyFill="0" applyBorder="0" applyAlignment="0" applyProtection="0"/>
    <xf numFmtId="38" fontId="100" fillId="0" borderId="12" applyFont="0" applyFill="0" applyBorder="0" applyAlignment="0" applyProtection="0"/>
    <xf numFmtId="38" fontId="100" fillId="0" borderId="12" applyFont="0" applyFill="0" applyBorder="0" applyAlignment="0" applyProtection="0"/>
    <xf numFmtId="38" fontId="100" fillId="0" borderId="12" applyFont="0" applyFill="0" applyBorder="0" applyAlignment="0" applyProtection="0"/>
    <xf numFmtId="240" fontId="138" fillId="0" borderId="0" applyFont="0" applyFill="0" applyBorder="0" applyAlignment="0" applyProtection="0">
      <alignment vertical="center"/>
    </xf>
    <xf numFmtId="223" fontId="206" fillId="0" borderId="0" applyNumberFormat="0" applyAlignment="0">
      <alignment vertical="top"/>
    </xf>
    <xf numFmtId="40" fontId="207" fillId="0" borderId="0" applyFont="0" applyFill="0" applyBorder="0" applyAlignment="0" applyProtection="0"/>
    <xf numFmtId="38" fontId="207" fillId="0" borderId="0" applyFont="0" applyFill="0" applyBorder="0" applyAlignment="0" applyProtection="0"/>
    <xf numFmtId="169" fontId="145" fillId="0" borderId="7" applyFill="0" applyBorder="0" applyAlignment="0" applyProtection="0"/>
    <xf numFmtId="0" fontId="259" fillId="99" borderId="73" applyNumberFormat="0" applyAlignment="0" applyProtection="0"/>
    <xf numFmtId="0" fontId="102" fillId="9" borderId="40" applyNumberFormat="0" applyAlignment="0" applyProtection="0"/>
    <xf numFmtId="0" fontId="259" fillId="99" borderId="73" applyNumberFormat="0" applyAlignment="0" applyProtection="0"/>
    <xf numFmtId="0" fontId="259" fillId="9" borderId="73" applyNumberFormat="0" applyAlignment="0" applyProtection="0"/>
    <xf numFmtId="207" fontId="259" fillId="9" borderId="73" applyNumberFormat="0" applyAlignment="0" applyProtection="0"/>
    <xf numFmtId="0" fontId="102" fillId="9" borderId="40" applyNumberFormat="0" applyAlignment="0" applyProtection="0"/>
    <xf numFmtId="207" fontId="259" fillId="99" borderId="73" applyNumberFormat="0" applyAlignment="0" applyProtection="0"/>
    <xf numFmtId="223" fontId="102" fillId="15" borderId="40" applyNumberFormat="0" applyAlignment="0" applyProtection="0"/>
    <xf numFmtId="223" fontId="11" fillId="15" borderId="40" applyNumberFormat="0" applyAlignment="0" applyProtection="0"/>
    <xf numFmtId="207" fontId="259" fillId="99" borderId="73" applyNumberFormat="0" applyAlignment="0" applyProtection="0"/>
    <xf numFmtId="0" fontId="259" fillId="99" borderId="73" applyNumberFormat="0" applyAlignment="0" applyProtection="0"/>
    <xf numFmtId="0" fontId="259" fillId="99" borderId="73" applyNumberFormat="0" applyAlignment="0" applyProtection="0"/>
    <xf numFmtId="0" fontId="259" fillId="99" borderId="73" applyNumberFormat="0" applyAlignment="0" applyProtection="0"/>
    <xf numFmtId="0" fontId="259" fillId="99" borderId="73" applyNumberFormat="0" applyAlignment="0" applyProtection="0"/>
    <xf numFmtId="0" fontId="259" fillId="99" borderId="73" applyNumberFormat="0" applyAlignment="0" applyProtection="0"/>
    <xf numFmtId="0" fontId="102" fillId="9" borderId="40" applyNumberFormat="0" applyAlignment="0" applyProtection="0"/>
    <xf numFmtId="0" fontId="102" fillId="9" borderId="40" applyNumberFormat="0" applyAlignment="0" applyProtection="0"/>
    <xf numFmtId="0" fontId="259" fillId="99" borderId="73" applyNumberFormat="0" applyAlignment="0" applyProtection="0"/>
    <xf numFmtId="207" fontId="259" fillId="99" borderId="73" applyNumberFormat="0" applyAlignment="0" applyProtection="0"/>
    <xf numFmtId="0" fontId="102" fillId="9" borderId="40" applyNumberFormat="0" applyAlignment="0" applyProtection="0"/>
    <xf numFmtId="207" fontId="102" fillId="9" borderId="40" applyNumberFormat="0" applyAlignment="0" applyProtection="0"/>
    <xf numFmtId="207" fontId="102" fillId="9" borderId="40" applyNumberFormat="0" applyAlignment="0" applyProtection="0"/>
    <xf numFmtId="0" fontId="11" fillId="9" borderId="40" applyNumberFormat="0" applyAlignment="0" applyProtection="0"/>
    <xf numFmtId="0" fontId="11" fillId="9" borderId="40" applyNumberFormat="0" applyAlignment="0" applyProtection="0"/>
    <xf numFmtId="0" fontId="11" fillId="9" borderId="40" applyNumberFormat="0" applyAlignment="0" applyProtection="0"/>
    <xf numFmtId="0" fontId="11" fillId="9" borderId="40" applyNumberFormat="0" applyAlignment="0" applyProtection="0"/>
    <xf numFmtId="0" fontId="11" fillId="9" borderId="40" applyNumberFormat="0" applyAlignment="0" applyProtection="0"/>
    <xf numFmtId="0" fontId="259" fillId="9" borderId="73" applyNumberFormat="0" applyAlignment="0" applyProtection="0"/>
    <xf numFmtId="207" fontId="259" fillId="9" borderId="73" applyNumberFormat="0" applyAlignment="0" applyProtection="0"/>
    <xf numFmtId="0" fontId="102" fillId="9" borderId="40" applyNumberFormat="0" applyAlignment="0" applyProtection="0"/>
    <xf numFmtId="40" fontId="73" fillId="36" borderId="0">
      <alignment horizontal="right"/>
    </xf>
    <xf numFmtId="0" fontId="41" fillId="6" borderId="5" applyNumberFormat="0" applyAlignment="0"/>
    <xf numFmtId="207" fontId="41" fillId="6" borderId="5" applyNumberFormat="0" applyAlignment="0"/>
    <xf numFmtId="0" fontId="41" fillId="6" borderId="5" applyNumberFormat="0" applyAlignment="0"/>
    <xf numFmtId="223" fontId="41" fillId="6" borderId="5" applyNumberFormat="0" applyAlignment="0"/>
    <xf numFmtId="0" fontId="41" fillId="59" borderId="41" applyNumberFormat="0" applyAlignment="0"/>
    <xf numFmtId="0" fontId="41" fillId="6" borderId="5" applyNumberFormat="0" applyAlignment="0"/>
    <xf numFmtId="201" fontId="20" fillId="0" borderId="0" applyNumberFormat="0" applyFill="0" applyBorder="0" applyAlignment="0" applyProtection="0"/>
    <xf numFmtId="202" fontId="20" fillId="0" borderId="0" applyNumberFormat="0" applyFill="0" applyBorder="0" applyAlignment="0" applyProtection="0"/>
    <xf numFmtId="14" fontId="55" fillId="0" borderId="0">
      <alignment horizontal="center" wrapText="1"/>
      <protection locked="0"/>
    </xf>
    <xf numFmtId="9" fontId="2" fillId="0" borderId="0" applyFont="0" applyFill="0" applyBorder="0" applyAlignment="0" applyProtection="0"/>
    <xf numFmtId="175" fontId="20" fillId="0" borderId="0" applyFont="0" applyFill="0" applyBorder="0" applyAlignment="0" applyProtection="0"/>
    <xf numFmtId="9" fontId="57" fillId="0" borderId="0" applyFont="0" applyFill="0" applyBorder="0" applyAlignment="0" applyProtection="0"/>
    <xf numFmtId="223" fontId="20" fillId="0" borderId="0" applyFont="0" applyFill="0" applyBorder="0" applyAlignment="0" applyProtection="0"/>
    <xf numFmtId="172" fontId="34" fillId="0" borderId="0" applyFont="0" applyFill="0" applyBorder="0" applyAlignment="0" applyProtection="0"/>
    <xf numFmtId="252" fontId="100" fillId="0" borderId="0" applyFont="0" applyFill="0" applyBorder="0" applyAlignment="0" applyProtection="0"/>
    <xf numFmtId="207" fontId="103" fillId="0" borderId="0" applyFont="0" applyFill="0" applyBorder="0" applyAlignment="0" applyProtection="0"/>
    <xf numFmtId="10" fontId="20" fillId="0" borderId="0" applyFont="0" applyFill="0" applyBorder="0" applyAlignment="0" applyProtection="0"/>
    <xf numFmtId="9" fontId="229" fillId="0" borderId="0" applyFont="0" applyFill="0" applyBorder="0" applyAlignment="0" applyProtection="0"/>
    <xf numFmtId="9" fontId="229" fillId="0" borderId="0" applyFont="0" applyFill="0" applyBorder="0" applyAlignment="0" applyProtection="0"/>
    <xf numFmtId="9" fontId="230" fillId="0" borderId="0" applyFont="0" applyFill="0" applyBorder="0" applyAlignment="0" applyProtection="0"/>
    <xf numFmtId="9" fontId="229" fillId="0" borderId="0" applyFont="0" applyFill="0" applyBorder="0" applyAlignment="0" applyProtection="0"/>
    <xf numFmtId="9" fontId="229" fillId="0" borderId="0" applyFont="0" applyFill="0" applyBorder="0" applyAlignment="0" applyProtection="0"/>
    <xf numFmtId="9" fontId="230" fillId="0" borderId="0" applyFont="0" applyFill="0" applyBorder="0" applyAlignment="0" applyProtection="0"/>
    <xf numFmtId="9" fontId="229" fillId="0" borderId="0" applyFont="0" applyFill="0" applyBorder="0" applyAlignment="0" applyProtection="0"/>
    <xf numFmtId="9" fontId="229" fillId="0" borderId="0" applyFont="0" applyFill="0" applyBorder="0" applyAlignment="0" applyProtection="0"/>
    <xf numFmtId="9" fontId="229"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5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9" fillId="0" borderId="0" applyFont="0" applyFill="0" applyBorder="0" applyAlignment="0" applyProtection="0"/>
    <xf numFmtId="9" fontId="2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9" fillId="0" borderId="0" applyFont="0" applyFill="0" applyBorder="0" applyAlignment="0" applyProtection="0"/>
    <xf numFmtId="9" fontId="229" fillId="0" borderId="0" applyFont="0" applyFill="0" applyBorder="0" applyAlignment="0" applyProtection="0"/>
    <xf numFmtId="9" fontId="2" fillId="0" borderId="0" applyFont="0" applyFill="0" applyBorder="0" applyAlignment="0" applyProtection="0"/>
    <xf numFmtId="9" fontId="229" fillId="0" borderId="0" applyFont="0" applyFill="0" applyBorder="0" applyAlignment="0" applyProtection="0"/>
    <xf numFmtId="9" fontId="2" fillId="0" borderId="0" applyFont="0" applyFill="0" applyBorder="0" applyAlignment="0" applyProtection="0"/>
    <xf numFmtId="9" fontId="229"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9" fillId="0" borderId="0" applyFont="0" applyFill="0" applyBorder="0" applyAlignment="0" applyProtection="0"/>
    <xf numFmtId="9" fontId="2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9" fillId="0" borderId="0" applyFont="0" applyFill="0" applyBorder="0" applyAlignment="0" applyProtection="0"/>
    <xf numFmtId="9" fontId="2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9" fillId="0" borderId="0" applyFont="0" applyFill="0" applyBorder="0" applyAlignment="0" applyProtection="0"/>
    <xf numFmtId="9" fontId="229" fillId="0" borderId="0" applyFont="0" applyFill="0" applyBorder="0" applyAlignment="0" applyProtection="0"/>
    <xf numFmtId="9" fontId="2" fillId="0" borderId="0" applyFont="0" applyFill="0" applyBorder="0" applyAlignment="0" applyProtection="0"/>
    <xf numFmtId="9" fontId="229" fillId="0" borderId="0" applyFont="0" applyFill="0" applyBorder="0" applyAlignment="0" applyProtection="0"/>
    <xf numFmtId="9" fontId="229"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53"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29" fillId="0" borderId="0" applyFont="0" applyFill="0" applyBorder="0" applyAlignment="0" applyProtection="0"/>
    <xf numFmtId="9" fontId="229" fillId="0" borderId="0" applyFont="0" applyFill="0" applyBorder="0" applyAlignment="0" applyProtection="0"/>
    <xf numFmtId="9" fontId="21"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29" fillId="0" borderId="0" applyFont="0" applyFill="0" applyBorder="0" applyAlignment="0" applyProtection="0"/>
    <xf numFmtId="9" fontId="2" fillId="0" borderId="0" applyFont="0" applyFill="0" applyBorder="0" applyAlignment="0" applyProtection="0"/>
    <xf numFmtId="9" fontId="123" fillId="0" borderId="0" applyFont="0" applyFill="0" applyBorder="0" applyAlignment="0" applyProtection="0"/>
    <xf numFmtId="9" fontId="230" fillId="0" borderId="0" applyFont="0" applyFill="0" applyBorder="0" applyAlignment="0" applyProtection="0"/>
    <xf numFmtId="9" fontId="20" fillId="0" borderId="0" applyFont="0" applyFill="0" applyBorder="0" applyAlignment="0" applyProtection="0"/>
    <xf numFmtId="9" fontId="123" fillId="0" borderId="0" applyFont="0" applyFill="0" applyBorder="0" applyAlignment="0" applyProtection="0"/>
    <xf numFmtId="9" fontId="123" fillId="0" borderId="0" applyFont="0" applyFill="0" applyBorder="0" applyAlignment="0" applyProtection="0"/>
    <xf numFmtId="9" fontId="123" fillId="0" borderId="0" applyFont="0" applyFill="0" applyBorder="0" applyAlignment="0" applyProtection="0"/>
    <xf numFmtId="212" fontId="26" fillId="4" borderId="5" applyFont="0" applyFill="0" applyBorder="0" applyAlignment="0" applyProtection="0">
      <alignment horizontal="center"/>
      <protection locked="0"/>
    </xf>
    <xf numFmtId="236" fontId="100" fillId="0" borderId="0" applyFont="0" applyFill="0" applyBorder="0" applyAlignment="0" applyProtection="0"/>
    <xf numFmtId="213" fontId="138" fillId="0" borderId="0" applyFont="0" applyFill="0" applyBorder="0" applyAlignment="0" applyProtection="0">
      <alignment vertical="center"/>
    </xf>
    <xf numFmtId="250" fontId="138" fillId="0" borderId="0" applyFont="0" applyFill="0" applyBorder="0" applyAlignment="0" applyProtection="0">
      <alignment horizontal="right" vertical="center"/>
    </xf>
    <xf numFmtId="9" fontId="194" fillId="0" borderId="0" applyNumberFormat="0" applyFill="0" applyBorder="0" applyProtection="0">
      <alignment horizontal="right"/>
    </xf>
    <xf numFmtId="223" fontId="132" fillId="0" borderId="0">
      <protection locked="0"/>
    </xf>
    <xf numFmtId="9" fontId="53"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207" fontId="104" fillId="0" borderId="0" applyFont="0" applyFill="0" applyBorder="0" applyAlignment="0" applyProtection="0">
      <alignment horizontal="center"/>
    </xf>
    <xf numFmtId="207" fontId="104" fillId="0" borderId="0" applyFont="0" applyFill="0" applyBorder="0" applyAlignment="0" applyProtection="0">
      <alignment horizontal="center"/>
    </xf>
    <xf numFmtId="207" fontId="104" fillId="0" borderId="0" applyFont="0" applyFill="0" applyBorder="0" applyAlignment="0" applyProtection="0">
      <alignment horizontal="center"/>
    </xf>
    <xf numFmtId="0" fontId="104" fillId="0" borderId="0" applyFont="0" applyFill="0" applyBorder="0" applyAlignment="0" applyProtection="0">
      <alignment horizontal="center"/>
    </xf>
    <xf numFmtId="13" fontId="20" fillId="0" borderId="0" applyFont="0" applyFill="0" applyProtection="0"/>
    <xf numFmtId="185" fontId="20" fillId="0" borderId="0" applyFill="0" applyBorder="0" applyAlignment="0"/>
    <xf numFmtId="166" fontId="162" fillId="0" borderId="0" applyFill="0" applyBorder="0" applyAlignment="0"/>
    <xf numFmtId="170" fontId="34" fillId="0" borderId="0" applyFill="0" applyBorder="0" applyAlignment="0"/>
    <xf numFmtId="176" fontId="162" fillId="0" borderId="0" applyFill="0" applyBorder="0" applyAlignment="0"/>
    <xf numFmtId="185" fontId="20" fillId="0" borderId="0" applyFill="0" applyBorder="0" applyAlignment="0"/>
    <xf numFmtId="166" fontId="162" fillId="0" borderId="0" applyFill="0" applyBorder="0" applyAlignment="0"/>
    <xf numFmtId="169" fontId="34" fillId="0" borderId="0" applyFill="0" applyBorder="0" applyAlignment="0"/>
    <xf numFmtId="254" fontId="162" fillId="0" borderId="0" applyFill="0" applyBorder="0" applyAlignment="0"/>
    <xf numFmtId="170" fontId="34" fillId="0" borderId="0" applyFill="0" applyBorder="0" applyAlignment="0"/>
    <xf numFmtId="176" fontId="162" fillId="0" borderId="0" applyFill="0" applyBorder="0" applyAlignment="0"/>
    <xf numFmtId="5" fontId="105" fillId="0" borderId="0"/>
    <xf numFmtId="264" fontId="138" fillId="36" borderId="7">
      <alignment vertical="center"/>
    </xf>
    <xf numFmtId="207" fontId="25" fillId="3" borderId="7" applyNumberFormat="0" applyFont="0" applyAlignment="0" applyProtection="0"/>
    <xf numFmtId="195" fontId="20" fillId="3" borderId="0" applyNumberFormat="0" applyFont="0" applyBorder="0" applyAlignment="0" applyProtection="0">
      <alignment horizontal="center"/>
      <protection locked="0"/>
    </xf>
    <xf numFmtId="9" fontId="52" fillId="0" borderId="0" applyFont="0" applyFill="0" applyBorder="0" applyAlignment="0" applyProtection="0"/>
    <xf numFmtId="9" fontId="20" fillId="0" borderId="0" applyFont="0" applyFill="0" applyBorder="0" applyAlignment="0" applyProtection="0"/>
    <xf numFmtId="252" fontId="169" fillId="0" borderId="0" applyNumberFormat="0" applyFill="0" applyBorder="0" applyProtection="0">
      <alignment horizontal="left" indent="2"/>
    </xf>
    <xf numFmtId="214" fontId="74" fillId="0" borderId="0" applyBorder="0">
      <alignment horizontal="right"/>
    </xf>
    <xf numFmtId="207" fontId="34" fillId="0" borderId="0" applyNumberFormat="0" applyFont="0" applyFill="0" applyBorder="0" applyAlignment="0" applyProtection="0">
      <alignment horizontal="left"/>
    </xf>
    <xf numFmtId="223"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207" fontId="106" fillId="0" borderId="19">
      <alignment horizontal="center"/>
    </xf>
    <xf numFmtId="223" fontId="106" fillId="0" borderId="19">
      <alignment horizontal="center"/>
    </xf>
    <xf numFmtId="3" fontId="34" fillId="0" borderId="0" applyFont="0" applyFill="0" applyBorder="0" applyAlignment="0" applyProtection="0"/>
    <xf numFmtId="207" fontId="34" fillId="60" borderId="0" applyNumberFormat="0" applyFont="0" applyBorder="0" applyAlignment="0" applyProtection="0"/>
    <xf numFmtId="223" fontId="34" fillId="60" borderId="0" applyNumberFormat="0" applyFont="0" applyBorder="0" applyAlignment="0" applyProtection="0"/>
    <xf numFmtId="265" fontId="132" fillId="0" borderId="0">
      <protection locked="0"/>
    </xf>
    <xf numFmtId="266" fontId="132" fillId="0" borderId="0">
      <protection locked="0"/>
    </xf>
    <xf numFmtId="223" fontId="162" fillId="0" borderId="0"/>
    <xf numFmtId="223" fontId="208" fillId="0" borderId="0">
      <alignment horizontal="left"/>
      <protection locked="0"/>
    </xf>
    <xf numFmtId="49" fontId="138" fillId="0" borderId="0">
      <alignment horizontal="right"/>
    </xf>
    <xf numFmtId="223" fontId="184" fillId="0" borderId="0"/>
    <xf numFmtId="223" fontId="185" fillId="0" borderId="0"/>
    <xf numFmtId="203" fontId="20" fillId="0" borderId="0" applyNumberFormat="0" applyFill="0" applyBorder="0" applyAlignment="0" applyProtection="0">
      <alignment horizontal="left"/>
    </xf>
    <xf numFmtId="267" fontId="163" fillId="0" borderId="0" applyNumberFormat="0" applyFill="0" applyBorder="0" applyAlignment="0" applyProtection="0">
      <alignment horizontal="left"/>
    </xf>
    <xf numFmtId="38" fontId="163" fillId="0" borderId="0"/>
    <xf numFmtId="223" fontId="147" fillId="0" borderId="0" applyFill="0" applyBorder="0">
      <alignment horizontal="left"/>
    </xf>
    <xf numFmtId="268" fontId="147" fillId="0" borderId="23" applyFill="0" applyBorder="0">
      <protection locked="0"/>
    </xf>
    <xf numFmtId="223" fontId="100" fillId="0" borderId="42" applyNumberFormat="0" applyFont="0" applyFill="0" applyAlignment="0" applyProtection="0"/>
    <xf numFmtId="171" fontId="20" fillId="59" borderId="0" applyBorder="0" applyProtection="0">
      <alignment horizontal="left" wrapText="1"/>
    </xf>
    <xf numFmtId="223" fontId="172" fillId="43" borderId="0" applyNumberFormat="0" applyBorder="0" applyProtection="0">
      <alignment horizontal="left"/>
    </xf>
    <xf numFmtId="223" fontId="172" fillId="43" borderId="43" applyNumberFormat="0" applyBorder="0" applyProtection="0">
      <alignment horizontal="left" wrapText="1"/>
    </xf>
    <xf numFmtId="223" fontId="73" fillId="0" borderId="0"/>
    <xf numFmtId="223" fontId="138" fillId="0" borderId="0" applyNumberFormat="0" applyFill="0" applyBorder="0">
      <alignment horizontal="left" vertical="center" wrapText="1" indent="1"/>
    </xf>
    <xf numFmtId="223" fontId="173" fillId="0" borderId="0" applyNumberFormat="0" applyFill="0" applyBorder="0">
      <alignment horizontal="left" vertical="center" wrapText="1"/>
    </xf>
    <xf numFmtId="223" fontId="100" fillId="0" borderId="44" applyNumberFormat="0" applyFont="0" applyFill="0" applyAlignment="0" applyProtection="0"/>
    <xf numFmtId="207" fontId="107" fillId="0" borderId="4">
      <alignment horizontal="centerContinuous"/>
    </xf>
    <xf numFmtId="207" fontId="107" fillId="0" borderId="4">
      <alignment horizontal="centerContinuous"/>
    </xf>
    <xf numFmtId="0" fontId="107" fillId="0" borderId="4">
      <alignment horizontal="centerContinuous"/>
    </xf>
    <xf numFmtId="0" fontId="107" fillId="0" borderId="4">
      <alignment horizontal="centerContinuous"/>
    </xf>
    <xf numFmtId="207" fontId="107" fillId="0" borderId="4">
      <alignment horizontal="centerContinuous"/>
    </xf>
    <xf numFmtId="0" fontId="107" fillId="0" borderId="4">
      <alignment horizontal="centerContinuous"/>
    </xf>
    <xf numFmtId="0" fontId="107" fillId="0" borderId="4">
      <alignment horizontal="centerContinuous"/>
    </xf>
    <xf numFmtId="207" fontId="107" fillId="0" borderId="4">
      <alignment horizontal="centerContinuous"/>
    </xf>
    <xf numFmtId="0" fontId="107" fillId="0" borderId="4">
      <alignment horizontal="centerContinuous"/>
    </xf>
    <xf numFmtId="0" fontId="107" fillId="0" borderId="4">
      <alignment horizontal="centerContinuous"/>
    </xf>
    <xf numFmtId="207" fontId="107" fillId="0" borderId="0"/>
    <xf numFmtId="207" fontId="107" fillId="0" borderId="4">
      <protection locked="0"/>
    </xf>
    <xf numFmtId="0" fontId="107" fillId="0" borderId="4">
      <protection locked="0"/>
    </xf>
    <xf numFmtId="0" fontId="107" fillId="0" borderId="4">
      <protection locked="0"/>
    </xf>
    <xf numFmtId="0" fontId="107" fillId="0" borderId="0"/>
    <xf numFmtId="0" fontId="107" fillId="0" borderId="0"/>
    <xf numFmtId="0" fontId="107" fillId="0" borderId="4">
      <alignment horizontal="centerContinuous"/>
    </xf>
    <xf numFmtId="207" fontId="107" fillId="0" borderId="4">
      <alignment horizontal="centerContinuous"/>
    </xf>
    <xf numFmtId="0" fontId="107" fillId="0" borderId="4">
      <alignment horizontal="centerContinuous"/>
    </xf>
    <xf numFmtId="0" fontId="107" fillId="0" borderId="4">
      <alignment horizontal="centerContinuous"/>
    </xf>
    <xf numFmtId="207" fontId="107" fillId="0" borderId="4">
      <alignment horizontal="centerContinuous"/>
    </xf>
    <xf numFmtId="0" fontId="107" fillId="0" borderId="4">
      <alignment horizontal="centerContinuous"/>
    </xf>
    <xf numFmtId="0" fontId="107" fillId="0" borderId="4">
      <alignment horizontal="centerContinuous"/>
    </xf>
    <xf numFmtId="207" fontId="107" fillId="0" borderId="4">
      <alignment horizontal="centerContinuous"/>
    </xf>
    <xf numFmtId="0" fontId="107" fillId="0" borderId="4">
      <alignment horizontal="centerContinuous"/>
    </xf>
    <xf numFmtId="0" fontId="107" fillId="0" borderId="4">
      <alignment horizontal="centerContinuous"/>
    </xf>
    <xf numFmtId="207" fontId="107" fillId="0" borderId="4">
      <alignment horizontal="centerContinuous"/>
    </xf>
    <xf numFmtId="0" fontId="107" fillId="0" borderId="4">
      <alignment horizontal="centerContinuous"/>
    </xf>
    <xf numFmtId="0" fontId="107" fillId="0" borderId="4">
      <alignment horizontal="centerContinuous"/>
    </xf>
    <xf numFmtId="207" fontId="107" fillId="0" borderId="4">
      <alignment horizontal="centerContinuous"/>
    </xf>
    <xf numFmtId="0" fontId="107" fillId="0" borderId="4">
      <alignment horizontal="centerContinuous"/>
    </xf>
    <xf numFmtId="0" fontId="107" fillId="0" borderId="4">
      <alignment horizontal="centerContinuous"/>
    </xf>
    <xf numFmtId="207" fontId="107" fillId="0" borderId="4">
      <alignment horizontal="centerContinuous"/>
    </xf>
    <xf numFmtId="0" fontId="107" fillId="0" borderId="4">
      <alignment horizontal="centerContinuous"/>
    </xf>
    <xf numFmtId="0" fontId="107" fillId="0" borderId="4">
      <alignment horizontal="centerContinuous"/>
    </xf>
    <xf numFmtId="207" fontId="107" fillId="0" borderId="4">
      <alignment horizontal="centerContinuous"/>
    </xf>
    <xf numFmtId="0" fontId="107" fillId="0" borderId="4">
      <alignment horizontal="centerContinuous"/>
    </xf>
    <xf numFmtId="0" fontId="107" fillId="0" borderId="4">
      <alignment horizontal="centerContinuous"/>
    </xf>
    <xf numFmtId="207" fontId="107" fillId="0" borderId="4">
      <alignment horizontal="centerContinuous"/>
    </xf>
    <xf numFmtId="207" fontId="107" fillId="0" borderId="4">
      <alignment horizontal="centerContinuous"/>
    </xf>
    <xf numFmtId="0" fontId="107" fillId="0" borderId="4">
      <alignment horizontal="centerContinuous"/>
    </xf>
    <xf numFmtId="0" fontId="107" fillId="0" borderId="4">
      <alignment horizontal="centerContinuous"/>
    </xf>
    <xf numFmtId="0" fontId="107" fillId="0" borderId="4">
      <alignment horizontal="centerContinuous"/>
    </xf>
    <xf numFmtId="0" fontId="107" fillId="0" borderId="4">
      <alignment horizontal="centerContinuous"/>
    </xf>
    <xf numFmtId="207" fontId="107" fillId="0" borderId="4">
      <alignment horizontal="centerContinuous"/>
    </xf>
    <xf numFmtId="0" fontId="107" fillId="0" borderId="4">
      <alignment horizontal="centerContinuous"/>
    </xf>
    <xf numFmtId="0" fontId="107" fillId="0" borderId="4">
      <alignment horizontal="centerContinuous"/>
    </xf>
    <xf numFmtId="207" fontId="107" fillId="0" borderId="4">
      <alignment horizontal="centerContinuous"/>
    </xf>
    <xf numFmtId="0" fontId="107" fillId="0" borderId="4">
      <alignment horizontal="centerContinuous"/>
    </xf>
    <xf numFmtId="0" fontId="107" fillId="0" borderId="4">
      <alignment horizontal="centerContinuous"/>
    </xf>
    <xf numFmtId="0" fontId="107" fillId="0" borderId="4">
      <alignment horizontal="centerContinuous"/>
    </xf>
    <xf numFmtId="207" fontId="107" fillId="0" borderId="4">
      <alignment horizontal="centerContinuous"/>
    </xf>
    <xf numFmtId="0" fontId="107" fillId="0" borderId="4">
      <alignment horizontal="centerContinuous"/>
    </xf>
    <xf numFmtId="0" fontId="107" fillId="0" borderId="4">
      <alignment horizontal="centerContinuous"/>
    </xf>
    <xf numFmtId="223" fontId="102" fillId="9" borderId="40" applyNumberFormat="0" applyAlignment="0" applyProtection="0"/>
    <xf numFmtId="0" fontId="102" fillId="9" borderId="40" applyNumberFormat="0" applyAlignment="0" applyProtection="0"/>
    <xf numFmtId="0" fontId="11" fillId="9" borderId="40" applyNumberFormat="0" applyAlignment="0" applyProtection="0"/>
    <xf numFmtId="0" fontId="102" fillId="9" borderId="40" applyNumberFormat="0" applyAlignment="0" applyProtection="0"/>
    <xf numFmtId="0" fontId="11" fillId="9" borderId="40" applyNumberFormat="0" applyAlignment="0" applyProtection="0"/>
    <xf numFmtId="0" fontId="102" fillId="9" borderId="40" applyNumberFormat="0" applyAlignment="0" applyProtection="0"/>
    <xf numFmtId="0" fontId="11" fillId="9" borderId="40" applyNumberFormat="0" applyAlignment="0" applyProtection="0"/>
    <xf numFmtId="0" fontId="102" fillId="9" borderId="40" applyNumberFormat="0" applyAlignment="0" applyProtection="0"/>
    <xf numFmtId="0" fontId="11" fillId="9" borderId="40" applyNumberFormat="0" applyAlignment="0" applyProtection="0"/>
    <xf numFmtId="223" fontId="11" fillId="9" borderId="40" applyNumberFormat="0" applyAlignment="0" applyProtection="0"/>
    <xf numFmtId="4" fontId="73" fillId="4" borderId="40" applyNumberFormat="0" applyProtection="0">
      <alignment vertical="center"/>
    </xf>
    <xf numFmtId="4" fontId="108" fillId="4" borderId="40" applyNumberFormat="0" applyProtection="0">
      <alignment vertical="center"/>
    </xf>
    <xf numFmtId="4" fontId="73" fillId="4" borderId="40" applyNumberFormat="0" applyProtection="0">
      <alignment horizontal="left" vertical="center" indent="1"/>
    </xf>
    <xf numFmtId="4" fontId="73" fillId="4" borderId="40" applyNumberFormat="0" applyProtection="0">
      <alignment horizontal="left" vertical="center" indent="1"/>
    </xf>
    <xf numFmtId="207" fontId="20" fillId="39" borderId="40" applyNumberFormat="0" applyProtection="0">
      <alignment horizontal="left" vertical="center" indent="1"/>
    </xf>
    <xf numFmtId="4" fontId="73" fillId="37" borderId="40" applyNumberFormat="0" applyProtection="0">
      <alignment horizontal="right" vertical="center"/>
    </xf>
    <xf numFmtId="4" fontId="73" fillId="61" borderId="40" applyNumberFormat="0" applyProtection="0">
      <alignment horizontal="right" vertical="center"/>
    </xf>
    <xf numFmtId="4" fontId="73" fillId="62" borderId="40" applyNumberFormat="0" applyProtection="0">
      <alignment horizontal="right" vertical="center"/>
    </xf>
    <xf numFmtId="4" fontId="73" fillId="63" borderId="40" applyNumberFormat="0" applyProtection="0">
      <alignment horizontal="right" vertical="center"/>
    </xf>
    <xf numFmtId="4" fontId="73" fillId="64" borderId="40" applyNumberFormat="0" applyProtection="0">
      <alignment horizontal="right" vertical="center"/>
    </xf>
    <xf numFmtId="4" fontId="73" fillId="65" borderId="40" applyNumberFormat="0" applyProtection="0">
      <alignment horizontal="right" vertical="center"/>
    </xf>
    <xf numFmtId="4" fontId="73" fillId="66" borderId="40" applyNumberFormat="0" applyProtection="0">
      <alignment horizontal="right" vertical="center"/>
    </xf>
    <xf numFmtId="4" fontId="73" fillId="67" borderId="40" applyNumberFormat="0" applyProtection="0">
      <alignment horizontal="right" vertical="center"/>
    </xf>
    <xf numFmtId="4" fontId="73" fillId="50" borderId="40" applyNumberFormat="0" applyProtection="0">
      <alignment horizontal="right" vertical="center"/>
    </xf>
    <xf numFmtId="4" fontId="36" fillId="68" borderId="40" applyNumberFormat="0" applyProtection="0">
      <alignment horizontal="left" vertical="center" indent="1"/>
    </xf>
    <xf numFmtId="4" fontId="73" fillId="69" borderId="45" applyNumberFormat="0" applyProtection="0">
      <alignment horizontal="left" vertical="center" indent="1"/>
    </xf>
    <xf numFmtId="4" fontId="109" fillId="70" borderId="0" applyNumberFormat="0" applyProtection="0">
      <alignment horizontal="left" vertical="center" indent="1"/>
    </xf>
    <xf numFmtId="207" fontId="20" fillId="39" borderId="40" applyNumberFormat="0" applyProtection="0">
      <alignment horizontal="left" vertical="center" indent="1"/>
    </xf>
    <xf numFmtId="4" fontId="73" fillId="69" borderId="40" applyNumberFormat="0" applyProtection="0">
      <alignment horizontal="left" vertical="center" indent="1"/>
    </xf>
    <xf numFmtId="4" fontId="73" fillId="18" borderId="40" applyNumberFormat="0" applyProtection="0">
      <alignment horizontal="left" vertical="center" indent="1"/>
    </xf>
    <xf numFmtId="207" fontId="20" fillId="18" borderId="40" applyNumberFormat="0" applyProtection="0">
      <alignment horizontal="left" vertical="center" indent="1"/>
    </xf>
    <xf numFmtId="207" fontId="20" fillId="18" borderId="40" applyNumberFormat="0" applyProtection="0">
      <alignment horizontal="left" vertical="center" indent="1"/>
    </xf>
    <xf numFmtId="207" fontId="20" fillId="71" borderId="40" applyNumberFormat="0" applyProtection="0">
      <alignment horizontal="left" vertical="center" indent="1"/>
    </xf>
    <xf numFmtId="207" fontId="20" fillId="71" borderId="40" applyNumberFormat="0" applyProtection="0">
      <alignment horizontal="left" vertical="center" indent="1"/>
    </xf>
    <xf numFmtId="207" fontId="20" fillId="3" borderId="40" applyNumberFormat="0" applyProtection="0">
      <alignment horizontal="left" vertical="center" indent="1"/>
    </xf>
    <xf numFmtId="207" fontId="20" fillId="3" borderId="40" applyNumberFormat="0" applyProtection="0">
      <alignment horizontal="left" vertical="center" indent="1"/>
    </xf>
    <xf numFmtId="207" fontId="20" fillId="39" borderId="40" applyNumberFormat="0" applyProtection="0">
      <alignment horizontal="left" vertical="center" indent="1"/>
    </xf>
    <xf numFmtId="207" fontId="20" fillId="39" borderId="40" applyNumberFormat="0" applyProtection="0">
      <alignment horizontal="left" vertical="center" indent="1"/>
    </xf>
    <xf numFmtId="4" fontId="73" fillId="47" borderId="40" applyNumberFormat="0" applyProtection="0">
      <alignment vertical="center"/>
    </xf>
    <xf numFmtId="4" fontId="108" fillId="47" borderId="40" applyNumberFormat="0" applyProtection="0">
      <alignment vertical="center"/>
    </xf>
    <xf numFmtId="4" fontId="73" fillId="47" borderId="40" applyNumberFormat="0" applyProtection="0">
      <alignment horizontal="left" vertical="center" indent="1"/>
    </xf>
    <xf numFmtId="4" fontId="73" fillId="47" borderId="40" applyNumberFormat="0" applyProtection="0">
      <alignment horizontal="left" vertical="center" indent="1"/>
    </xf>
    <xf numFmtId="4" fontId="73" fillId="69" borderId="40" applyNumberFormat="0" applyProtection="0">
      <alignment horizontal="right" vertical="center"/>
    </xf>
    <xf numFmtId="4" fontId="108" fillId="69" borderId="40" applyNumberFormat="0" applyProtection="0">
      <alignment horizontal="right" vertical="center"/>
    </xf>
    <xf numFmtId="207" fontId="20" fillId="39" borderId="40" applyNumberFormat="0" applyProtection="0">
      <alignment horizontal="left" vertical="center" indent="1"/>
    </xf>
    <xf numFmtId="207" fontId="20" fillId="39" borderId="40" applyNumberFormat="0" applyProtection="0">
      <alignment horizontal="left" vertical="center" indent="1"/>
    </xf>
    <xf numFmtId="207" fontId="110" fillId="0" borderId="0"/>
    <xf numFmtId="4" fontId="111" fillId="69" borderId="40" applyNumberFormat="0" applyProtection="0">
      <alignment horizontal="right" vertical="center"/>
    </xf>
    <xf numFmtId="223" fontId="152" fillId="37" borderId="0"/>
    <xf numFmtId="223" fontId="186" fillId="0" borderId="0" applyNumberFormat="0" applyFill="0" applyBorder="0" applyProtection="0">
      <alignment horizontal="left" vertical="center"/>
    </xf>
    <xf numFmtId="223" fontId="152" fillId="37" borderId="0" applyAlignment="0"/>
    <xf numFmtId="269" fontId="100" fillId="0" borderId="0" applyFont="0" applyFill="0" applyBorder="0" applyAlignment="0" applyProtection="0"/>
    <xf numFmtId="164" fontId="20" fillId="0" borderId="0" applyFont="0" applyFill="0" applyBorder="0" applyAlignment="0" applyProtection="0"/>
    <xf numFmtId="207" fontId="93" fillId="72" borderId="0" applyNumberFormat="0" applyFont="0" applyBorder="0" applyAlignment="0" applyProtection="0"/>
    <xf numFmtId="223" fontId="138" fillId="17" borderId="0">
      <alignment vertical="top" wrapText="1"/>
    </xf>
    <xf numFmtId="1" fontId="20" fillId="0" borderId="0" applyFill="0" applyBorder="0" applyAlignment="0" applyProtection="0"/>
    <xf numFmtId="40" fontId="100" fillId="0" borderId="0" applyFont="0" applyFill="0" applyBorder="0" applyAlignment="0" applyProtection="0"/>
    <xf numFmtId="237" fontId="100" fillId="0" borderId="0" applyFont="0" applyFill="0" applyBorder="0" applyAlignment="0" applyProtection="0"/>
    <xf numFmtId="223" fontId="209" fillId="0" borderId="0"/>
    <xf numFmtId="211" fontId="100" fillId="0" borderId="0" applyNumberFormat="0" applyBorder="0" applyAlignment="0"/>
    <xf numFmtId="211" fontId="100" fillId="0" borderId="0" applyNumberFormat="0" applyBorder="0" applyAlignment="0"/>
    <xf numFmtId="223" fontId="74" fillId="2" borderId="15">
      <alignment vertical="top" wrapText="1"/>
    </xf>
    <xf numFmtId="0" fontId="74" fillId="2" borderId="15">
      <alignment vertical="top" wrapText="1"/>
    </xf>
    <xf numFmtId="3" fontId="74" fillId="0" borderId="0"/>
    <xf numFmtId="223" fontId="74" fillId="2" borderId="15">
      <alignment vertical="top" wrapText="1"/>
    </xf>
    <xf numFmtId="0" fontId="2" fillId="0" borderId="0" applyNumberFormat="0" applyFont="0" applyFill="0" applyBorder="0" applyProtection="0">
      <alignment horizontal="left" vertical="center"/>
    </xf>
    <xf numFmtId="0" fontId="2" fillId="0" borderId="0" applyNumberFormat="0" applyFont="0" applyFill="0" applyBorder="0" applyProtection="0">
      <alignment horizontal="left" vertical="center"/>
    </xf>
    <xf numFmtId="0" fontId="229" fillId="0" borderId="0" applyNumberFormat="0" applyFont="0" applyFill="0" applyBorder="0" applyProtection="0">
      <alignment horizontal="left" vertical="center"/>
    </xf>
    <xf numFmtId="0" fontId="2" fillId="0" borderId="0" applyNumberFormat="0" applyFont="0" applyFill="0" applyBorder="0" applyProtection="0">
      <alignment horizontal="left" vertical="center"/>
    </xf>
    <xf numFmtId="0" fontId="229" fillId="0" borderId="0" applyNumberFormat="0" applyFont="0" applyFill="0" applyBorder="0" applyProtection="0">
      <alignment horizontal="left" vertical="center"/>
    </xf>
    <xf numFmtId="0" fontId="2" fillId="0" borderId="0" applyNumberFormat="0" applyFont="0" applyFill="0" applyBorder="0" applyProtection="0">
      <alignment horizontal="left" vertical="center"/>
    </xf>
    <xf numFmtId="0" fontId="229" fillId="0" borderId="0" applyNumberFormat="0" applyFont="0" applyFill="0" applyBorder="0" applyProtection="0">
      <alignment horizontal="left" vertical="center"/>
    </xf>
    <xf numFmtId="0" fontId="2" fillId="0" borderId="0" applyNumberFormat="0" applyFont="0" applyFill="0" applyBorder="0" applyProtection="0">
      <alignment horizontal="left" vertical="center"/>
    </xf>
    <xf numFmtId="0" fontId="229" fillId="0" borderId="0" applyNumberFormat="0" applyFont="0" applyFill="0" applyBorder="0" applyProtection="0">
      <alignment horizontal="left" vertical="center"/>
    </xf>
    <xf numFmtId="0" fontId="229" fillId="0" borderId="0" applyNumberFormat="0" applyFont="0" applyFill="0" applyBorder="0" applyProtection="0">
      <alignment horizontal="left" vertical="center"/>
    </xf>
    <xf numFmtId="0" fontId="147" fillId="0" borderId="74" applyNumberFormat="0" applyFill="0" applyProtection="0">
      <alignment horizontal="left" vertical="center" wrapText="1"/>
    </xf>
    <xf numFmtId="218" fontId="147" fillId="0" borderId="74" applyFill="0" applyProtection="0">
      <alignment horizontal="right" vertical="center" wrapText="1"/>
    </xf>
    <xf numFmtId="218" fontId="147" fillId="0" borderId="74" applyFill="0" applyProtection="0">
      <alignment horizontal="right" vertical="center" wrapText="1"/>
    </xf>
    <xf numFmtId="220" fontId="147" fillId="0" borderId="74" applyFill="0" applyProtection="0">
      <alignment horizontal="right" vertical="center" wrapText="1"/>
    </xf>
    <xf numFmtId="0" fontId="147" fillId="0" borderId="0" applyNumberFormat="0" applyFill="0" applyBorder="0" applyProtection="0">
      <alignment horizontal="left" vertical="center" wrapText="1"/>
    </xf>
    <xf numFmtId="0" fontId="147" fillId="0" borderId="0" applyNumberFormat="0" applyFill="0" applyBorder="0" applyProtection="0">
      <alignment horizontal="left" vertical="center" wrapText="1"/>
    </xf>
    <xf numFmtId="224" fontId="147" fillId="0" borderId="74" applyFill="0" applyProtection="0">
      <alignment horizontal="right" vertical="center" wrapText="1"/>
    </xf>
    <xf numFmtId="0" fontId="147" fillId="0" borderId="0" applyNumberFormat="0" applyFill="0" applyBorder="0" applyProtection="0">
      <alignment horizontal="left" vertical="center" wrapText="1"/>
    </xf>
    <xf numFmtId="219" fontId="147" fillId="0" borderId="0" applyFill="0" applyBorder="0" applyProtection="0">
      <alignment horizontal="right" vertical="center" wrapText="1"/>
    </xf>
    <xf numFmtId="0" fontId="147" fillId="0" borderId="0" applyNumberFormat="0" applyFill="0" applyBorder="0" applyProtection="0">
      <alignment horizontal="left" vertical="center" wrapText="1"/>
    </xf>
    <xf numFmtId="218" fontId="147" fillId="0" borderId="0" applyFill="0" applyBorder="0" applyProtection="0">
      <alignment horizontal="right" vertical="center" wrapText="1"/>
    </xf>
    <xf numFmtId="220" fontId="147" fillId="0" borderId="0" applyFill="0" applyBorder="0" applyProtection="0">
      <alignment horizontal="right" vertical="center" wrapText="1"/>
    </xf>
    <xf numFmtId="220" fontId="147" fillId="0" borderId="0" applyFill="0" applyBorder="0" applyProtection="0">
      <alignment horizontal="right" vertical="center" wrapText="1"/>
    </xf>
    <xf numFmtId="222" fontId="147" fillId="0" borderId="0" applyFill="0" applyBorder="0" applyProtection="0">
      <alignment horizontal="right" vertical="center" wrapText="1"/>
    </xf>
    <xf numFmtId="221" fontId="147" fillId="0" borderId="0" applyFill="0" applyBorder="0" applyProtection="0">
      <alignment horizontal="right" vertical="center" wrapText="1"/>
    </xf>
    <xf numFmtId="221" fontId="147" fillId="0" borderId="0" applyFill="0" applyBorder="0" applyProtection="0">
      <alignment horizontal="right" vertical="center" wrapText="1"/>
    </xf>
    <xf numFmtId="224" fontId="147" fillId="0" borderId="0" applyFill="0" applyBorder="0" applyProtection="0">
      <alignment horizontal="right" vertical="center" wrapText="1"/>
    </xf>
    <xf numFmtId="0" fontId="147" fillId="0" borderId="11" applyNumberFormat="0" applyFill="0" applyProtection="0">
      <alignment horizontal="left" vertical="center" wrapText="1"/>
    </xf>
    <xf numFmtId="0" fontId="147" fillId="0" borderId="11" applyNumberFormat="0" applyFill="0" applyProtection="0">
      <alignment horizontal="left" vertical="center" wrapText="1"/>
    </xf>
    <xf numFmtId="225" fontId="147" fillId="0" borderId="0" applyFill="0" applyBorder="0" applyProtection="0">
      <alignment horizontal="right" vertical="center" wrapText="1"/>
    </xf>
    <xf numFmtId="0" fontId="147" fillId="0" borderId="11" applyNumberFormat="0" applyFill="0" applyProtection="0">
      <alignment horizontal="left" vertical="center" wrapText="1"/>
    </xf>
    <xf numFmtId="0" fontId="147" fillId="0" borderId="11" applyNumberFormat="0" applyFill="0" applyProtection="0">
      <alignment horizontal="left" vertical="center" wrapText="1"/>
    </xf>
    <xf numFmtId="226" fontId="147" fillId="0" borderId="0" applyFill="0" applyBorder="0" applyProtection="0">
      <alignment horizontal="right" vertical="center" wrapText="1"/>
    </xf>
    <xf numFmtId="0" fontId="20" fillId="0" borderId="0" applyNumberFormat="0" applyFill="0" applyBorder="0" applyAlignment="0" applyProtection="0"/>
    <xf numFmtId="220" fontId="147" fillId="0" borderId="11" applyFill="0" applyProtection="0">
      <alignment horizontal="right" vertical="center" wrapText="1"/>
    </xf>
    <xf numFmtId="220" fontId="147" fillId="0" borderId="11" applyFill="0" applyProtection="0">
      <alignment horizontal="right" vertical="center" wrapText="1"/>
    </xf>
    <xf numFmtId="0" fontId="147" fillId="0" borderId="11" applyNumberFormat="0" applyFill="0" applyProtection="0">
      <alignment horizontal="left" vertical="center" wrapText="1"/>
    </xf>
    <xf numFmtId="222" fontId="147" fillId="0" borderId="0" applyFill="0" applyBorder="0" applyProtection="0">
      <alignment horizontal="right" vertical="center" wrapText="1"/>
    </xf>
    <xf numFmtId="222" fontId="147" fillId="0" borderId="0" applyFill="0" applyBorder="0" applyProtection="0">
      <alignment horizontal="right" vertical="center" wrapText="1"/>
    </xf>
    <xf numFmtId="0" fontId="147" fillId="0" borderId="11" applyNumberFormat="0" applyFill="0" applyProtection="0">
      <alignment horizontal="left" vertical="center" wrapText="1"/>
    </xf>
    <xf numFmtId="0" fontId="147" fillId="0" borderId="75" applyNumberFormat="0" applyFill="0" applyProtection="0">
      <alignment horizontal="left" vertical="center" wrapText="1"/>
    </xf>
    <xf numFmtId="0" fontId="147" fillId="0" borderId="75" applyNumberFormat="0" applyFill="0" applyProtection="0">
      <alignment horizontal="left" vertical="center" wrapText="1"/>
    </xf>
    <xf numFmtId="222" fontId="147" fillId="0" borderId="11" applyFill="0" applyProtection="0">
      <alignment horizontal="right" vertical="center" wrapText="1"/>
    </xf>
    <xf numFmtId="0" fontId="147" fillId="0" borderId="75" applyNumberFormat="0" applyFill="0" applyProtection="0">
      <alignment horizontal="left" vertical="center" wrapText="1"/>
    </xf>
    <xf numFmtId="0" fontId="147" fillId="0" borderId="75" applyNumberFormat="0" applyFill="0" applyProtection="0">
      <alignment horizontal="left" vertical="center" wrapText="1"/>
    </xf>
    <xf numFmtId="224" fontId="147" fillId="0" borderId="11" applyFill="0" applyProtection="0">
      <alignment horizontal="right" vertical="center" wrapText="1"/>
    </xf>
    <xf numFmtId="220" fontId="147" fillId="0" borderId="75" applyFill="0" applyProtection="0">
      <alignment horizontal="right" vertical="center" wrapText="1"/>
    </xf>
    <xf numFmtId="220" fontId="147" fillId="0" borderId="75" applyFill="0" applyProtection="0">
      <alignment horizontal="right" vertical="center" wrapText="1"/>
    </xf>
    <xf numFmtId="0" fontId="147" fillId="0" borderId="75" applyNumberFormat="0" applyFill="0" applyProtection="0">
      <alignment horizontal="left" vertical="center" wrapText="1"/>
    </xf>
    <xf numFmtId="0" fontId="20" fillId="0" borderId="0" applyNumberFormat="0" applyFill="0" applyBorder="0" applyProtection="0">
      <alignment vertical="center" wrapText="1"/>
    </xf>
    <xf numFmtId="0" fontId="20" fillId="0" borderId="0" applyNumberFormat="0" applyFill="0" applyBorder="0" applyProtection="0">
      <alignment vertical="center" wrapText="1"/>
    </xf>
    <xf numFmtId="0" fontId="147" fillId="0" borderId="75" applyNumberFormat="0" applyFill="0" applyProtection="0">
      <alignment horizontal="left" vertical="center" wrapText="1"/>
    </xf>
    <xf numFmtId="0" fontId="20" fillId="0" borderId="0" applyNumberFormat="0" applyFill="0" applyBorder="0" applyProtection="0">
      <alignment horizontal="left" vertical="center" wrapText="1"/>
    </xf>
    <xf numFmtId="0" fontId="20" fillId="0" borderId="0" applyNumberFormat="0" applyFill="0" applyBorder="0" applyProtection="0">
      <alignment horizontal="left" vertical="center" wrapText="1"/>
    </xf>
    <xf numFmtId="220" fontId="147" fillId="0" borderId="75" applyFill="0" applyProtection="0">
      <alignment horizontal="right" vertical="center" wrapText="1"/>
    </xf>
    <xf numFmtId="0" fontId="20" fillId="0" borderId="0" applyNumberFormat="0" applyFill="0" applyBorder="0" applyProtection="0">
      <alignment vertical="center" wrapText="1"/>
    </xf>
    <xf numFmtId="0" fontId="20" fillId="0" borderId="0" applyNumberFormat="0" applyFill="0" applyBorder="0" applyProtection="0">
      <alignment vertical="center" wrapText="1"/>
    </xf>
    <xf numFmtId="0" fontId="20" fillId="0" borderId="0" applyNumberFormat="0" applyFill="0" applyBorder="0" applyProtection="0">
      <alignment vertical="center" wrapText="1"/>
    </xf>
    <xf numFmtId="0" fontId="20" fillId="0" borderId="0" applyNumberFormat="0" applyFill="0" applyBorder="0" applyProtection="0">
      <alignment horizontal="left" vertical="center" wrapText="1"/>
    </xf>
    <xf numFmtId="0" fontId="2" fillId="0" borderId="0" applyNumberFormat="0" applyFont="0" applyFill="0" applyBorder="0" applyProtection="0">
      <alignment horizontal="left" vertical="center"/>
    </xf>
    <xf numFmtId="0" fontId="2" fillId="0" borderId="0" applyNumberFormat="0" applyFont="0" applyFill="0" applyBorder="0" applyProtection="0">
      <alignment horizontal="left" vertical="center"/>
    </xf>
    <xf numFmtId="0" fontId="229" fillId="0" borderId="0" applyNumberFormat="0" applyFont="0" applyFill="0" applyBorder="0" applyProtection="0">
      <alignment horizontal="left" vertical="center"/>
    </xf>
    <xf numFmtId="0" fontId="20" fillId="0" borderId="0" applyNumberFormat="0" applyFill="0" applyBorder="0" applyProtection="0">
      <alignment vertical="center" wrapText="1"/>
    </xf>
    <xf numFmtId="0" fontId="229" fillId="0" borderId="0" applyNumberFormat="0" applyFont="0" applyFill="0" applyBorder="0" applyProtection="0">
      <alignment horizontal="left" vertical="center"/>
    </xf>
    <xf numFmtId="0" fontId="78" fillId="0" borderId="0" applyNumberFormat="0" applyFill="0" applyBorder="0" applyProtection="0">
      <alignment horizontal="left" vertical="center" wrapText="1"/>
    </xf>
    <xf numFmtId="0" fontId="20" fillId="0" borderId="0" applyNumberFormat="0" applyFill="0" applyBorder="0" applyProtection="0">
      <alignment vertical="center" wrapText="1"/>
    </xf>
    <xf numFmtId="0" fontId="20" fillId="0" borderId="0" applyNumberFormat="0" applyFill="0" applyBorder="0" applyProtection="0">
      <alignment horizontal="left" vertical="center" wrapText="1"/>
    </xf>
    <xf numFmtId="0" fontId="20" fillId="0" borderId="0" applyNumberFormat="0" applyFill="0" applyBorder="0" applyProtection="0">
      <alignment vertical="center" wrapText="1"/>
    </xf>
    <xf numFmtId="0" fontId="20" fillId="0" borderId="0" applyNumberFormat="0" applyFill="0" applyBorder="0" applyProtection="0">
      <alignment vertical="center" wrapText="1"/>
    </xf>
    <xf numFmtId="0" fontId="2" fillId="0" borderId="0" applyNumberFormat="0" applyFont="0" applyFill="0" applyBorder="0" applyProtection="0">
      <alignment horizontal="left" vertical="center"/>
    </xf>
    <xf numFmtId="0" fontId="2" fillId="0" borderId="0" applyNumberFormat="0" applyFont="0" applyFill="0" applyBorder="0" applyProtection="0">
      <alignment horizontal="left" vertical="center"/>
    </xf>
    <xf numFmtId="0" fontId="229" fillId="0" borderId="0" applyNumberFormat="0" applyFont="0" applyFill="0" applyBorder="0" applyProtection="0">
      <alignment horizontal="left" vertical="center"/>
    </xf>
    <xf numFmtId="0" fontId="2" fillId="0" borderId="0" applyNumberFormat="0" applyFont="0" applyFill="0" applyBorder="0" applyProtection="0">
      <alignment horizontal="left" vertical="center"/>
    </xf>
    <xf numFmtId="0" fontId="229" fillId="0" borderId="0" applyNumberFormat="0" applyFont="0" applyFill="0" applyBorder="0" applyProtection="0">
      <alignment horizontal="left" vertical="center"/>
    </xf>
    <xf numFmtId="0" fontId="229" fillId="0" borderId="0" applyNumberFormat="0" applyFont="0" applyFill="0" applyBorder="0" applyProtection="0">
      <alignment horizontal="left" vertical="center"/>
    </xf>
    <xf numFmtId="0" fontId="78" fillId="0" borderId="0" applyNumberFormat="0" applyFill="0" applyBorder="0" applyProtection="0">
      <alignment horizontal="left" vertical="center" wrapText="1"/>
    </xf>
    <xf numFmtId="0" fontId="31" fillId="0" borderId="0" applyNumberFormat="0" applyFill="0" applyBorder="0" applyProtection="0">
      <alignment vertical="center" wrapText="1"/>
    </xf>
    <xf numFmtId="0" fontId="2" fillId="0" borderId="76" applyNumberFormat="0" applyFont="0" applyFill="0" applyProtection="0">
      <alignment horizontal="center" vertical="center" wrapText="1"/>
    </xf>
    <xf numFmtId="0" fontId="2" fillId="0" borderId="76" applyNumberFormat="0" applyFont="0" applyFill="0" applyProtection="0">
      <alignment horizontal="center" vertical="center" wrapText="1"/>
    </xf>
    <xf numFmtId="0" fontId="229" fillId="0" borderId="76" applyNumberFormat="0" applyFont="0" applyFill="0" applyProtection="0">
      <alignment horizontal="center" vertical="center" wrapText="1"/>
    </xf>
    <xf numFmtId="0" fontId="2" fillId="0" borderId="76" applyNumberFormat="0" applyFont="0" applyFill="0" applyProtection="0">
      <alignment horizontal="center" vertical="center" wrapText="1"/>
    </xf>
    <xf numFmtId="0" fontId="229" fillId="0" borderId="76" applyNumberFormat="0" applyFont="0" applyFill="0" applyProtection="0">
      <alignment horizontal="center" vertical="center" wrapText="1"/>
    </xf>
    <xf numFmtId="0" fontId="2" fillId="0" borderId="76" applyNumberFormat="0" applyFont="0" applyFill="0" applyProtection="0">
      <alignment horizontal="center" vertical="center" wrapText="1"/>
    </xf>
    <xf numFmtId="0" fontId="229" fillId="0" borderId="76" applyNumberFormat="0" applyFont="0" applyFill="0" applyProtection="0">
      <alignment horizontal="center" vertical="center" wrapText="1"/>
    </xf>
    <xf numFmtId="0" fontId="2" fillId="0" borderId="76" applyNumberFormat="0" applyFont="0" applyFill="0" applyProtection="0">
      <alignment horizontal="center" vertical="center" wrapText="1"/>
    </xf>
    <xf numFmtId="0" fontId="229" fillId="0" borderId="76" applyNumberFormat="0" applyFont="0" applyFill="0" applyProtection="0">
      <alignment horizontal="center" vertical="center" wrapText="1"/>
    </xf>
    <xf numFmtId="0" fontId="229" fillId="0" borderId="76" applyNumberFormat="0" applyFont="0" applyFill="0" applyProtection="0">
      <alignment horizontal="center" vertical="center" wrapText="1"/>
    </xf>
    <xf numFmtId="0" fontId="78" fillId="0" borderId="76" applyNumberFormat="0" applyFill="0" applyProtection="0">
      <alignment horizontal="center" vertical="center" wrapText="1"/>
    </xf>
    <xf numFmtId="0" fontId="78" fillId="0" borderId="76" applyNumberFormat="0" applyFill="0" applyProtection="0">
      <alignment horizontal="center" vertical="center" wrapText="1"/>
    </xf>
    <xf numFmtId="0" fontId="232" fillId="0" borderId="76" applyNumberFormat="0" applyFill="0" applyProtection="0">
      <alignment horizontal="center" vertical="center" wrapText="1"/>
    </xf>
    <xf numFmtId="0" fontId="78" fillId="0" borderId="76" applyNumberFormat="0" applyFill="0" applyProtection="0">
      <alignment horizontal="center" vertical="center" wrapText="1"/>
    </xf>
    <xf numFmtId="0" fontId="78" fillId="0" borderId="76" applyNumberFormat="0" applyFill="0" applyProtection="0">
      <alignment horizontal="center" vertical="center" wrapText="1"/>
    </xf>
    <xf numFmtId="0" fontId="232" fillId="0" borderId="76" applyNumberFormat="0" applyFill="0" applyProtection="0">
      <alignment horizontal="center" vertical="center" wrapText="1"/>
    </xf>
    <xf numFmtId="0" fontId="147" fillId="0" borderId="74" applyNumberFormat="0" applyFill="0" applyProtection="0">
      <alignment horizontal="left" vertical="center" wrapText="1"/>
    </xf>
    <xf numFmtId="207" fontId="34" fillId="0" borderId="0"/>
    <xf numFmtId="223" fontId="28" fillId="0" borderId="0">
      <alignment horizontal="right"/>
    </xf>
    <xf numFmtId="0" fontId="73" fillId="0" borderId="0">
      <alignment vertical="top"/>
    </xf>
    <xf numFmtId="0" fontId="73" fillId="0" borderId="0">
      <alignment vertical="top"/>
    </xf>
    <xf numFmtId="207" fontId="73" fillId="0" borderId="0">
      <alignment vertical="top"/>
    </xf>
    <xf numFmtId="223" fontId="196" fillId="0" borderId="0"/>
    <xf numFmtId="207" fontId="73" fillId="0" borderId="0">
      <alignment vertical="top"/>
    </xf>
    <xf numFmtId="0" fontId="34" fillId="0" borderId="0"/>
    <xf numFmtId="223" fontId="34" fillId="0" borderId="0"/>
    <xf numFmtId="0" fontId="43" fillId="0" borderId="0"/>
    <xf numFmtId="207" fontId="43" fillId="0" borderId="0"/>
    <xf numFmtId="223" fontId="73" fillId="0" borderId="0" applyNumberFormat="0" applyFont="0" applyFill="0" applyBorder="0" applyAlignment="0" applyProtection="0"/>
    <xf numFmtId="223" fontId="169" fillId="0" borderId="0"/>
    <xf numFmtId="223" fontId="205" fillId="0" borderId="0"/>
    <xf numFmtId="223" fontId="158" fillId="0" borderId="0"/>
    <xf numFmtId="223" fontId="63" fillId="0" borderId="0" applyNumberFormat="0" applyFill="0" applyBorder="0" applyAlignment="0" applyProtection="0">
      <alignment horizontal="left" vertical="center"/>
    </xf>
    <xf numFmtId="223" fontId="187" fillId="0" borderId="0">
      <alignment horizontal="left"/>
    </xf>
    <xf numFmtId="204" fontId="50" fillId="0" borderId="0" applyFill="0" applyBorder="0" applyProtection="0">
      <alignment horizontal="center"/>
    </xf>
    <xf numFmtId="278" fontId="20" fillId="0" borderId="46" applyNumberFormat="0" applyFont="0"/>
    <xf numFmtId="40" fontId="112" fillId="0" borderId="0" applyBorder="0">
      <alignment horizontal="right"/>
    </xf>
    <xf numFmtId="240" fontId="173" fillId="0" borderId="47" applyNumberFormat="0" applyFill="0" applyAlignment="0" applyProtection="0">
      <alignment vertical="center"/>
    </xf>
    <xf numFmtId="207" fontId="113" fillId="0" borderId="1"/>
    <xf numFmtId="207" fontId="25" fillId="3" borderId="0" applyNumberFormat="0" applyFont="0" applyBorder="0" applyAlignment="0" applyProtection="0"/>
    <xf numFmtId="260" fontId="210" fillId="0" borderId="23" applyNumberFormat="0" applyFill="0" applyBorder="0" applyAlignment="0" applyProtection="0">
      <alignment horizontal="center"/>
    </xf>
    <xf numFmtId="207" fontId="114" fillId="0" borderId="7" applyNumberFormat="0">
      <alignment horizontal="center"/>
    </xf>
    <xf numFmtId="9" fontId="20" fillId="0" borderId="0" applyNumberFormat="0" applyFill="0" applyBorder="0" applyAlignment="0" applyProtection="0"/>
    <xf numFmtId="207" fontId="63" fillId="0" borderId="11">
      <alignment horizontal="center"/>
    </xf>
    <xf numFmtId="0" fontId="63" fillId="0" borderId="11">
      <alignment horizontal="center"/>
    </xf>
    <xf numFmtId="207" fontId="63" fillId="0" borderId="11">
      <alignment horizontal="centerContinuous"/>
    </xf>
    <xf numFmtId="0" fontId="63" fillId="0" borderId="11">
      <alignment horizontal="centerContinuous"/>
    </xf>
    <xf numFmtId="0" fontId="63" fillId="0" borderId="11">
      <alignment horizontal="centerContinuous"/>
    </xf>
    <xf numFmtId="0" fontId="63" fillId="0" borderId="11">
      <alignment horizontal="center"/>
    </xf>
    <xf numFmtId="240" fontId="138" fillId="0" borderId="48" applyNumberFormat="0" applyFont="0" applyFill="0" applyAlignment="0" applyProtection="0">
      <alignment vertical="center"/>
    </xf>
    <xf numFmtId="223" fontId="173" fillId="0" borderId="0" applyNumberFormat="0"/>
    <xf numFmtId="223" fontId="138" fillId="3" borderId="0" applyNumberFormat="0" applyFont="0" applyBorder="0" applyAlignment="0" applyProtection="0">
      <alignment vertical="center"/>
    </xf>
    <xf numFmtId="223" fontId="138" fillId="0" borderId="0" applyNumberFormat="0" applyFont="0" applyFill="0" applyAlignment="0" applyProtection="0">
      <alignment vertical="center"/>
    </xf>
    <xf numFmtId="240" fontId="138" fillId="0" borderId="0" applyNumberFormat="0" applyFont="0" applyBorder="0" applyAlignment="0" applyProtection="0">
      <alignment vertical="center"/>
    </xf>
    <xf numFmtId="278" fontId="25" fillId="0" borderId="0" applyNumberFormat="0">
      <alignment horizontal="centerContinuous"/>
    </xf>
    <xf numFmtId="207" fontId="59" fillId="36" borderId="49" applyNumberFormat="0" applyFont="0" applyFill="0" applyAlignment="0" applyProtection="0">
      <protection locked="0"/>
    </xf>
    <xf numFmtId="207" fontId="59" fillId="36" borderId="50" applyNumberFormat="0" applyFont="0" applyFill="0" applyAlignment="0" applyProtection="0">
      <protection locked="0"/>
    </xf>
    <xf numFmtId="278" fontId="20" fillId="0" borderId="0" applyNumberFormat="0" applyAlignment="0"/>
    <xf numFmtId="278" fontId="173" fillId="0" borderId="0">
      <alignment horizontal="centerContinuous"/>
    </xf>
    <xf numFmtId="207" fontId="115" fillId="0" borderId="7">
      <alignment horizontal="center"/>
    </xf>
    <xf numFmtId="223" fontId="211" fillId="0" borderId="0"/>
    <xf numFmtId="223" fontId="195" fillId="62" borderId="0" applyNumberFormat="0" applyBorder="0" applyAlignment="0" applyProtection="0">
      <protection locked="0"/>
    </xf>
    <xf numFmtId="207" fontId="116" fillId="0" borderId="51" applyFill="0" applyBorder="0" applyAlignment="0" applyProtection="0"/>
    <xf numFmtId="238" fontId="20" fillId="0" borderId="15">
      <alignment horizontal="left"/>
    </xf>
    <xf numFmtId="238" fontId="20" fillId="0" borderId="15">
      <alignment horizontal="left"/>
    </xf>
    <xf numFmtId="49" fontId="73" fillId="0" borderId="0" applyFill="0" applyBorder="0" applyAlignment="0"/>
    <xf numFmtId="205" fontId="20" fillId="0" borderId="0" applyFill="0" applyBorder="0" applyAlignment="0"/>
    <xf numFmtId="223" fontId="20" fillId="0" borderId="0" applyFill="0" applyBorder="0" applyAlignment="0"/>
    <xf numFmtId="175" fontId="34" fillId="0" borderId="0" applyFill="0" applyBorder="0" applyAlignment="0"/>
    <xf numFmtId="223" fontId="212" fillId="0" borderId="0" applyFill="0" applyBorder="0" applyAlignment="0"/>
    <xf numFmtId="0" fontId="116" fillId="0" borderId="51" applyFill="0" applyBorder="0" applyAlignment="0" applyProtection="0"/>
    <xf numFmtId="223" fontId="118" fillId="0" borderId="0" applyNumberFormat="0" applyFill="0" applyBorder="0" applyAlignment="0" applyProtection="0"/>
    <xf numFmtId="0" fontId="118" fillId="0" borderId="0" applyNumberFormat="0" applyFill="0" applyBorder="0" applyAlignment="0" applyProtection="0"/>
    <xf numFmtId="0" fontId="15" fillId="0" borderId="0" applyNumberFormat="0" applyFill="0" applyBorder="0" applyAlignment="0" applyProtection="0"/>
    <xf numFmtId="0" fontId="118" fillId="0" borderId="0" applyNumberFormat="0" applyFill="0" applyBorder="0" applyAlignment="0" applyProtection="0"/>
    <xf numFmtId="0" fontId="15" fillId="0" borderId="0" applyNumberFormat="0" applyFill="0" applyBorder="0" applyAlignment="0" applyProtection="0"/>
    <xf numFmtId="0" fontId="118" fillId="0" borderId="0" applyNumberFormat="0" applyFill="0" applyBorder="0" applyAlignment="0" applyProtection="0"/>
    <xf numFmtId="0" fontId="15" fillId="0" borderId="0" applyNumberFormat="0" applyFill="0" applyBorder="0" applyAlignment="0" applyProtection="0"/>
    <xf numFmtId="0" fontId="118" fillId="0" borderId="0" applyNumberFormat="0" applyFill="0" applyBorder="0" applyAlignment="0" applyProtection="0"/>
    <xf numFmtId="0" fontId="15" fillId="0" borderId="0" applyNumberFormat="0" applyFill="0" applyBorder="0" applyAlignment="0" applyProtection="0"/>
    <xf numFmtId="223" fontId="15" fillId="0" borderId="0" applyNumberFormat="0" applyFill="0" applyBorder="0" applyAlignment="0" applyProtection="0"/>
    <xf numFmtId="223" fontId="76" fillId="0" borderId="0" applyNumberFormat="0" applyFill="0" applyBorder="0" applyAlignment="0" applyProtection="0"/>
    <xf numFmtId="0" fontId="76" fillId="0" borderId="0" applyNumberFormat="0" applyFill="0" applyBorder="0" applyAlignment="0" applyProtection="0"/>
    <xf numFmtId="0" fontId="16" fillId="0" borderId="0" applyNumberFormat="0" applyFill="0" applyBorder="0" applyAlignment="0" applyProtection="0"/>
    <xf numFmtId="0" fontId="76" fillId="0" borderId="0" applyNumberFormat="0" applyFill="0" applyBorder="0" applyAlignment="0" applyProtection="0"/>
    <xf numFmtId="0" fontId="16" fillId="0" borderId="0" applyNumberFormat="0" applyFill="0" applyBorder="0" applyAlignment="0" applyProtection="0"/>
    <xf numFmtId="0" fontId="76" fillId="0" borderId="0" applyNumberFormat="0" applyFill="0" applyBorder="0" applyAlignment="0" applyProtection="0"/>
    <xf numFmtId="0" fontId="16" fillId="0" borderId="0" applyNumberFormat="0" applyFill="0" applyBorder="0" applyAlignment="0" applyProtection="0"/>
    <xf numFmtId="0" fontId="76" fillId="0" borderId="0" applyNumberFormat="0" applyFill="0" applyBorder="0" applyAlignment="0" applyProtection="0"/>
    <xf numFmtId="0" fontId="16" fillId="0" borderId="0" applyNumberFormat="0" applyFill="0" applyBorder="0" applyAlignment="0" applyProtection="0"/>
    <xf numFmtId="223" fontId="16" fillId="0" borderId="0" applyNumberFormat="0" applyFill="0" applyBorder="0" applyAlignment="0" applyProtection="0"/>
    <xf numFmtId="285" fontId="214" fillId="0" borderId="0" applyFont="0" applyFill="0" applyBorder="0" applyAlignment="0" applyProtection="0"/>
    <xf numFmtId="286" fontId="214" fillId="0" borderId="0" applyFont="0" applyFill="0" applyBorder="0" applyAlignment="0" applyProtection="0"/>
    <xf numFmtId="18" fontId="59" fillId="36" borderId="0" applyFont="0" applyFill="0" applyBorder="0" applyAlignment="0" applyProtection="0">
      <protection locked="0"/>
    </xf>
    <xf numFmtId="0" fontId="260" fillId="0" borderId="0" applyNumberFormat="0" applyFill="0" applyBorder="0" applyAlignment="0" applyProtection="0"/>
    <xf numFmtId="0" fontId="144" fillId="0" borderId="0" applyNumberFormat="0" applyFill="0" applyBorder="0" applyAlignment="0" applyProtection="0"/>
    <xf numFmtId="207" fontId="144" fillId="0" borderId="0" applyNumberFormat="0" applyFill="0" applyBorder="0" applyAlignment="0" applyProtection="0"/>
    <xf numFmtId="223" fontId="157" fillId="0" borderId="0" applyNumberFormat="0" applyFill="0" applyBorder="0" applyAlignment="0" applyProtection="0"/>
    <xf numFmtId="0" fontId="3" fillId="0" borderId="0" applyNumberFormat="0" applyFill="0" applyBorder="0" applyAlignment="0" applyProtection="0"/>
    <xf numFmtId="0" fontId="260" fillId="0" borderId="0" applyNumberFormat="0" applyFill="0" applyBorder="0" applyAlignment="0" applyProtection="0"/>
    <xf numFmtId="207" fontId="260" fillId="0" borderId="0" applyNumberFormat="0" applyFill="0" applyBorder="0" applyAlignment="0" applyProtection="0"/>
    <xf numFmtId="0" fontId="144" fillId="0" borderId="0" applyNumberFormat="0" applyFill="0" applyBorder="0" applyAlignment="0" applyProtection="0"/>
    <xf numFmtId="223" fontId="172" fillId="43" borderId="19" applyNumberFormat="0" applyProtection="0">
      <alignment horizontal="left" vertical="center"/>
    </xf>
    <xf numFmtId="3" fontId="218" fillId="0" borderId="0"/>
    <xf numFmtId="223" fontId="144" fillId="0" borderId="0" applyNumberFormat="0" applyFill="0" applyBorder="0" applyAlignment="0" applyProtection="0"/>
    <xf numFmtId="223" fontId="80" fillId="0" borderId="27" applyNumberFormat="0" applyFill="0" applyAlignment="0" applyProtection="0"/>
    <xf numFmtId="0" fontId="80" fillId="0" borderId="27" applyNumberFormat="0" applyFill="0" applyAlignment="0" applyProtection="0"/>
    <xf numFmtId="0" fontId="4" fillId="0" borderId="27" applyNumberFormat="0" applyFill="0" applyAlignment="0" applyProtection="0"/>
    <xf numFmtId="0" fontId="80" fillId="0" borderId="27" applyNumberFormat="0" applyFill="0" applyAlignment="0" applyProtection="0"/>
    <xf numFmtId="0" fontId="4" fillId="0" borderId="27" applyNumberFormat="0" applyFill="0" applyAlignment="0" applyProtection="0"/>
    <xf numFmtId="0" fontId="80" fillId="0" borderId="27" applyNumberFormat="0" applyFill="0" applyAlignment="0" applyProtection="0"/>
    <xf numFmtId="0" fontId="4" fillId="0" borderId="27" applyNumberFormat="0" applyFill="0" applyAlignment="0" applyProtection="0"/>
    <xf numFmtId="0" fontId="80" fillId="0" borderId="27" applyNumberFormat="0" applyFill="0" applyAlignment="0" applyProtection="0"/>
    <xf numFmtId="0" fontId="4" fillId="0" borderId="27" applyNumberFormat="0" applyFill="0" applyAlignment="0" applyProtection="0"/>
    <xf numFmtId="223" fontId="4" fillId="0" borderId="27" applyNumberFormat="0" applyFill="0" applyAlignment="0" applyProtection="0"/>
    <xf numFmtId="223" fontId="81" fillId="0" borderId="29" applyNumberFormat="0" applyFill="0" applyAlignment="0" applyProtection="0"/>
    <xf numFmtId="0" fontId="81" fillId="0" borderId="29" applyNumberFormat="0" applyFill="0" applyAlignment="0" applyProtection="0"/>
    <xf numFmtId="0" fontId="5" fillId="0" borderId="29" applyNumberFormat="0" applyFill="0" applyAlignment="0" applyProtection="0"/>
    <xf numFmtId="0" fontId="81" fillId="0" borderId="29" applyNumberFormat="0" applyFill="0" applyAlignment="0" applyProtection="0"/>
    <xf numFmtId="0" fontId="5" fillId="0" borderId="29" applyNumberFormat="0" applyFill="0" applyAlignment="0" applyProtection="0"/>
    <xf numFmtId="0" fontId="81" fillId="0" borderId="29" applyNumberFormat="0" applyFill="0" applyAlignment="0" applyProtection="0"/>
    <xf numFmtId="0" fontId="5" fillId="0" borderId="29" applyNumberFormat="0" applyFill="0" applyAlignment="0" applyProtection="0"/>
    <xf numFmtId="0" fontId="81" fillId="0" borderId="29" applyNumberFormat="0" applyFill="0" applyAlignment="0" applyProtection="0"/>
    <xf numFmtId="0" fontId="5" fillId="0" borderId="29" applyNumberFormat="0" applyFill="0" applyAlignment="0" applyProtection="0"/>
    <xf numFmtId="223" fontId="5" fillId="0" borderId="29" applyNumberFormat="0" applyFill="0" applyAlignment="0" applyProtection="0"/>
    <xf numFmtId="223" fontId="82" fillId="0" borderId="31" applyNumberFormat="0" applyFill="0" applyAlignment="0" applyProtection="0"/>
    <xf numFmtId="0" fontId="82" fillId="0" borderId="31" applyNumberFormat="0" applyFill="0" applyAlignment="0" applyProtection="0"/>
    <xf numFmtId="0" fontId="6" fillId="0" borderId="31" applyNumberFormat="0" applyFill="0" applyAlignment="0" applyProtection="0"/>
    <xf numFmtId="0" fontId="82" fillId="0" borderId="31" applyNumberFormat="0" applyFill="0" applyAlignment="0" applyProtection="0"/>
    <xf numFmtId="0" fontId="6" fillId="0" borderId="31" applyNumberFormat="0" applyFill="0" applyAlignment="0" applyProtection="0"/>
    <xf numFmtId="0" fontId="82" fillId="0" borderId="31" applyNumberFormat="0" applyFill="0" applyAlignment="0" applyProtection="0"/>
    <xf numFmtId="0" fontId="6" fillId="0" borderId="31" applyNumberFormat="0" applyFill="0" applyAlignment="0" applyProtection="0"/>
    <xf numFmtId="0" fontId="82" fillId="0" borderId="31" applyNumberFormat="0" applyFill="0" applyAlignment="0" applyProtection="0"/>
    <xf numFmtId="0" fontId="6" fillId="0" borderId="31" applyNumberFormat="0" applyFill="0" applyAlignment="0" applyProtection="0"/>
    <xf numFmtId="223" fontId="6" fillId="0" borderId="31" applyNumberFormat="0" applyFill="0" applyAlignment="0" applyProtection="0"/>
    <xf numFmtId="0" fontId="144" fillId="0" borderId="0" applyNumberFormat="0" applyFill="0" applyBorder="0" applyAlignment="0" applyProtection="0"/>
    <xf numFmtId="0" fontId="3" fillId="0" borderId="0" applyNumberFormat="0" applyFill="0" applyBorder="0" applyAlignment="0" applyProtection="0"/>
    <xf numFmtId="0" fontId="144" fillId="0" borderId="0" applyNumberFormat="0" applyFill="0" applyBorder="0" applyAlignment="0" applyProtection="0"/>
    <xf numFmtId="0" fontId="3" fillId="0" borderId="0" applyNumberFormat="0" applyFill="0" applyBorder="0" applyAlignment="0" applyProtection="0"/>
    <xf numFmtId="0" fontId="144" fillId="0" borderId="0" applyNumberFormat="0" applyFill="0" applyBorder="0" applyAlignment="0" applyProtection="0"/>
    <xf numFmtId="0" fontId="3" fillId="0" borderId="0" applyNumberFormat="0" applyFill="0" applyBorder="0" applyAlignment="0" applyProtection="0"/>
    <xf numFmtId="0" fontId="144" fillId="0" borderId="0" applyNumberFormat="0" applyFill="0" applyBorder="0" applyAlignment="0" applyProtection="0"/>
    <xf numFmtId="0" fontId="3" fillId="0" borderId="0" applyNumberFormat="0" applyFill="0" applyBorder="0" applyAlignment="0" applyProtection="0"/>
    <xf numFmtId="223" fontId="3" fillId="0" borderId="0" applyNumberFormat="0" applyFill="0" applyBorder="0" applyAlignment="0" applyProtection="0"/>
    <xf numFmtId="223" fontId="219" fillId="0" borderId="0" applyNumberFormat="0" applyFill="0" applyBorder="0" applyAlignment="0" applyProtection="0"/>
    <xf numFmtId="223" fontId="173" fillId="0" borderId="52">
      <alignment horizontal="right" wrapText="1"/>
    </xf>
    <xf numFmtId="207" fontId="57" fillId="0" borderId="53" applyNumberFormat="0" applyFont="0" applyFill="0" applyAlignment="0" applyProtection="0"/>
    <xf numFmtId="204" fontId="50" fillId="1" borderId="54">
      <alignment horizontal="right"/>
    </xf>
    <xf numFmtId="0" fontId="261" fillId="0" borderId="77" applyNumberFormat="0" applyFill="0" applyAlignment="0" applyProtection="0"/>
    <xf numFmtId="0" fontId="117" fillId="0" borderId="55" applyNumberFormat="0" applyFill="0" applyAlignment="0" applyProtection="0"/>
    <xf numFmtId="0" fontId="261" fillId="0" borderId="77" applyNumberFormat="0" applyFill="0" applyAlignment="0" applyProtection="0"/>
    <xf numFmtId="0" fontId="36" fillId="0" borderId="55" applyNumberFormat="0" applyFill="0" applyAlignment="0" applyProtection="0"/>
    <xf numFmtId="207" fontId="36" fillId="0" borderId="55" applyNumberFormat="0" applyFill="0" applyAlignment="0" applyProtection="0"/>
    <xf numFmtId="223" fontId="117" fillId="0" borderId="56" applyNumberFormat="0" applyFill="0" applyAlignment="0" applyProtection="0"/>
    <xf numFmtId="223" fontId="17" fillId="0" borderId="56" applyNumberFormat="0" applyFill="0" applyAlignment="0" applyProtection="0"/>
    <xf numFmtId="0" fontId="261" fillId="0" borderId="55" applyNumberFormat="0" applyFill="0" applyAlignment="0" applyProtection="0"/>
    <xf numFmtId="207" fontId="261" fillId="0" borderId="55" applyNumberFormat="0" applyFill="0" applyAlignment="0" applyProtection="0"/>
    <xf numFmtId="0" fontId="117" fillId="0" borderId="55" applyNumberFormat="0" applyFill="0" applyAlignment="0" applyProtection="0"/>
    <xf numFmtId="0" fontId="17" fillId="0" borderId="55" applyNumberFormat="0" applyFill="0" applyAlignment="0" applyProtection="0"/>
    <xf numFmtId="0" fontId="117" fillId="0" borderId="55" applyNumberFormat="0" applyFill="0" applyAlignment="0" applyProtection="0"/>
    <xf numFmtId="207" fontId="261" fillId="0" borderId="77" applyNumberFormat="0" applyFill="0" applyAlignment="0" applyProtection="0"/>
    <xf numFmtId="223" fontId="117" fillId="0" borderId="55" applyNumberFormat="0" applyFill="0" applyAlignment="0" applyProtection="0"/>
    <xf numFmtId="223" fontId="17" fillId="0" borderId="55" applyNumberFormat="0" applyFill="0" applyAlignment="0" applyProtection="0"/>
    <xf numFmtId="207" fontId="261" fillId="0" borderId="77" applyNumberFormat="0" applyFill="0" applyAlignment="0" applyProtection="0"/>
    <xf numFmtId="0" fontId="261" fillId="0" borderId="77" applyNumberFormat="0" applyFill="0" applyAlignment="0" applyProtection="0"/>
    <xf numFmtId="0" fontId="261" fillId="0" borderId="77" applyNumberFormat="0" applyFill="0" applyAlignment="0" applyProtection="0"/>
    <xf numFmtId="0" fontId="261" fillId="0" borderId="77" applyNumberFormat="0" applyFill="0" applyAlignment="0" applyProtection="0"/>
    <xf numFmtId="0" fontId="261" fillId="0" borderId="77" applyNumberFormat="0" applyFill="0" applyAlignment="0" applyProtection="0"/>
    <xf numFmtId="0" fontId="117" fillId="0" borderId="55" applyNumberFormat="0" applyFill="0" applyAlignment="0" applyProtection="0"/>
    <xf numFmtId="0" fontId="36" fillId="0" borderId="55" applyNumberFormat="0" applyFill="0" applyAlignment="0" applyProtection="0"/>
    <xf numFmtId="0" fontId="261" fillId="0" borderId="56" applyNumberFormat="0" applyFill="0" applyAlignment="0" applyProtection="0"/>
    <xf numFmtId="207" fontId="261" fillId="0" borderId="56" applyNumberFormat="0" applyFill="0" applyAlignment="0" applyProtection="0"/>
    <xf numFmtId="0" fontId="117" fillId="0" borderId="56" applyNumberFormat="0" applyFill="0" applyAlignment="0" applyProtection="0"/>
    <xf numFmtId="207" fontId="36" fillId="0" borderId="55" applyNumberFormat="0" applyFill="0" applyAlignment="0" applyProtection="0"/>
    <xf numFmtId="0" fontId="117" fillId="0" borderId="55" applyNumberFormat="0" applyFill="0" applyAlignment="0" applyProtection="0"/>
    <xf numFmtId="0" fontId="17" fillId="0" borderId="55" applyNumberFormat="0" applyFill="0" applyAlignment="0" applyProtection="0"/>
    <xf numFmtId="207" fontId="36" fillId="0" borderId="55" applyNumberFormat="0" applyFill="0" applyAlignment="0" applyProtection="0"/>
    <xf numFmtId="0" fontId="36" fillId="0" borderId="55" applyNumberFormat="0" applyFill="0" applyAlignment="0" applyProtection="0"/>
    <xf numFmtId="207" fontId="36" fillId="0" borderId="55" applyNumberFormat="0" applyFill="0" applyAlignment="0" applyProtection="0"/>
    <xf numFmtId="0" fontId="261" fillId="0" borderId="77" applyNumberFormat="0" applyFill="0" applyAlignment="0" applyProtection="0"/>
    <xf numFmtId="0" fontId="117" fillId="0" borderId="55" applyNumberFormat="0" applyFill="0" applyAlignment="0" applyProtection="0"/>
    <xf numFmtId="0" fontId="17" fillId="0" borderId="55" applyNumberFormat="0" applyFill="0" applyAlignment="0" applyProtection="0"/>
    <xf numFmtId="0" fontId="36" fillId="0" borderId="55" applyNumberFormat="0" applyFill="0" applyAlignment="0" applyProtection="0"/>
    <xf numFmtId="207" fontId="36" fillId="0" borderId="55" applyNumberFormat="0" applyFill="0" applyAlignment="0" applyProtection="0"/>
    <xf numFmtId="0" fontId="117" fillId="0" borderId="55" applyNumberFormat="0" applyFill="0" applyAlignment="0" applyProtection="0"/>
    <xf numFmtId="0" fontId="17" fillId="0" borderId="55" applyNumberFormat="0" applyFill="0" applyAlignment="0" applyProtection="0"/>
    <xf numFmtId="0" fontId="117" fillId="0" borderId="55" applyNumberFormat="0" applyFill="0" applyAlignment="0" applyProtection="0"/>
    <xf numFmtId="207" fontId="117" fillId="0" borderId="55" applyNumberFormat="0" applyFill="0" applyAlignment="0" applyProtection="0"/>
    <xf numFmtId="0" fontId="17" fillId="0" borderId="55" applyNumberFormat="0" applyFill="0" applyAlignment="0" applyProtection="0"/>
    <xf numFmtId="0" fontId="261" fillId="0" borderId="55" applyNumberFormat="0" applyFill="0" applyAlignment="0" applyProtection="0"/>
    <xf numFmtId="207" fontId="261" fillId="0" borderId="55" applyNumberFormat="0" applyFill="0" applyAlignment="0" applyProtection="0"/>
    <xf numFmtId="0" fontId="117" fillId="0" borderId="55" applyNumberFormat="0" applyFill="0" applyAlignment="0" applyProtection="0"/>
    <xf numFmtId="240" fontId="173" fillId="0" borderId="0" applyNumberFormat="0" applyFill="0" applyBorder="0" applyAlignment="0" applyProtection="0">
      <alignment vertical="center"/>
    </xf>
    <xf numFmtId="240" fontId="173" fillId="17" borderId="0" applyNumberFormat="0" applyAlignment="0" applyProtection="0">
      <alignment vertical="center"/>
    </xf>
    <xf numFmtId="41" fontId="20" fillId="0" borderId="0" applyFont="0" applyFill="0" applyBorder="0" applyAlignment="0" applyProtection="0"/>
    <xf numFmtId="41" fontId="20" fillId="0" borderId="0" applyFont="0" applyFill="0" applyBorder="0" applyAlignment="0" applyProtection="0"/>
    <xf numFmtId="215" fontId="145"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204" fontId="50" fillId="0" borderId="0" applyFill="0" applyBorder="0">
      <alignment horizontal="left"/>
    </xf>
    <xf numFmtId="223" fontId="138" fillId="0" borderId="0" applyNumberFormat="0" applyFont="0" applyBorder="0" applyAlignment="0" applyProtection="0">
      <alignment vertical="center"/>
    </xf>
    <xf numFmtId="37" fontId="74" fillId="4" borderId="0" applyNumberFormat="0" applyBorder="0" applyAlignment="0" applyProtection="0"/>
    <xf numFmtId="37" fontId="74" fillId="0" borderId="0"/>
    <xf numFmtId="3" fontId="213" fillId="0" borderId="57" applyProtection="0"/>
    <xf numFmtId="278" fontId="20" fillId="0" borderId="0" applyNumberFormat="0" applyFill="0" applyBorder="0" applyAlignment="0" applyProtection="0"/>
    <xf numFmtId="223" fontId="138" fillId="0" borderId="0" applyNumberFormat="0" applyFont="0" applyAlignment="0" applyProtection="0">
      <alignment vertical="center"/>
    </xf>
    <xf numFmtId="228" fontId="20" fillId="0" borderId="0" applyFont="0" applyFill="0" applyBorder="0" applyAlignment="0" applyProtection="0"/>
    <xf numFmtId="270" fontId="20" fillId="0" borderId="0" applyFont="0" applyFill="0" applyBorder="0" applyAlignment="0" applyProtection="0"/>
    <xf numFmtId="227" fontId="20" fillId="0" borderId="0" applyFont="0" applyFill="0" applyBorder="0" applyAlignment="0" applyProtection="0"/>
    <xf numFmtId="207" fontId="74" fillId="0" borderId="0" applyFont="0" applyFill="0" applyBorder="0" applyAlignment="0" applyProtection="0"/>
    <xf numFmtId="207" fontId="20" fillId="0" borderId="0" applyFont="0" applyFill="0" applyBorder="0" applyAlignment="0" applyProtection="0"/>
    <xf numFmtId="0" fontId="262" fillId="0" borderId="0" applyNumberFormat="0" applyFill="0" applyBorder="0" applyAlignment="0" applyProtection="0"/>
    <xf numFmtId="0" fontId="262" fillId="0" borderId="0" applyNumberFormat="0" applyFill="0" applyBorder="0" applyAlignment="0" applyProtection="0"/>
    <xf numFmtId="207" fontId="262" fillId="0" borderId="0" applyNumberFormat="0" applyFill="0" applyBorder="0" applyAlignment="0" applyProtection="0"/>
    <xf numFmtId="223" fontId="118" fillId="0" borderId="0" applyNumberFormat="0" applyFill="0" applyBorder="0" applyAlignment="0" applyProtection="0"/>
    <xf numFmtId="223" fontId="15"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207" fontId="118" fillId="0" borderId="0" applyNumberFormat="0" applyFill="0" applyBorder="0" applyAlignment="0" applyProtection="0"/>
    <xf numFmtId="0" fontId="15" fillId="0" borderId="0" applyNumberFormat="0" applyFill="0" applyBorder="0" applyAlignment="0" applyProtection="0"/>
    <xf numFmtId="207" fontId="25" fillId="36" borderId="0" applyNumberFormat="0" applyFont="0" applyAlignment="0" applyProtection="0"/>
    <xf numFmtId="207" fontId="25" fillId="36" borderId="49" applyNumberFormat="0" applyFont="0" applyAlignment="0" applyProtection="0">
      <protection locked="0"/>
    </xf>
    <xf numFmtId="207" fontId="119" fillId="0" borderId="0" applyNumberFormat="0" applyFill="0" applyBorder="0" applyAlignment="0" applyProtection="0"/>
    <xf numFmtId="206" fontId="50" fillId="0" borderId="0" applyFill="0" applyBorder="0">
      <alignment horizontal="right"/>
    </xf>
    <xf numFmtId="223" fontId="151" fillId="37" borderId="0" applyAlignment="0"/>
    <xf numFmtId="223" fontId="100" fillId="43" borderId="0" applyNumberFormat="0" applyBorder="0" applyProtection="0">
      <alignment horizontal="left"/>
    </xf>
    <xf numFmtId="1" fontId="131" fillId="0" borderId="0">
      <alignment vertical="top" wrapText="1"/>
    </xf>
    <xf numFmtId="207" fontId="34" fillId="52" borderId="0" applyNumberFormat="0" applyFont="0" applyBorder="0" applyAlignment="0" applyProtection="0"/>
    <xf numFmtId="207" fontId="34" fillId="22" borderId="0" applyNumberFormat="0" applyFont="0" applyBorder="0" applyAlignment="0" applyProtection="0"/>
    <xf numFmtId="207" fontId="34" fillId="27" borderId="0" applyNumberFormat="0" applyFont="0" applyBorder="0" applyAlignment="0" applyProtection="0"/>
    <xf numFmtId="207" fontId="34" fillId="30" borderId="0" applyNumberFormat="0" applyFont="0" applyBorder="0" applyAlignment="0" applyProtection="0"/>
    <xf numFmtId="207" fontId="34" fillId="73" borderId="0" applyNumberFormat="0" applyFont="0" applyBorder="0" applyAlignment="0" applyProtection="0"/>
    <xf numFmtId="1" fontId="120" fillId="0" borderId="11">
      <alignment horizontal="center"/>
    </xf>
    <xf numFmtId="1" fontId="121" fillId="0" borderId="21" applyFill="0" applyProtection="0">
      <alignment horizontal="center"/>
    </xf>
    <xf numFmtId="0" fontId="125" fillId="0" borderId="0"/>
    <xf numFmtId="223" fontId="43" fillId="0" borderId="0" applyFont="0" applyFill="0" applyBorder="0" applyAlignment="0" applyProtection="0"/>
    <xf numFmtId="223" fontId="43" fillId="0" borderId="0" applyFont="0" applyFill="0" applyBorder="0" applyAlignment="0" applyProtection="0"/>
    <xf numFmtId="230" fontId="20" fillId="0" borderId="0" applyFont="0" applyFill="0" applyBorder="0" applyAlignment="0" applyProtection="0"/>
    <xf numFmtId="165" fontId="20" fillId="0" borderId="0" applyFont="0" applyFill="0" applyBorder="0" applyAlignment="0" applyProtection="0"/>
    <xf numFmtId="223" fontId="20" fillId="0" borderId="0"/>
    <xf numFmtId="164" fontId="20" fillId="0" borderId="0" applyFont="0" applyFill="0" applyBorder="0" applyAlignment="0" applyProtection="0"/>
    <xf numFmtId="167" fontId="20" fillId="0" borderId="0" applyFont="0" applyFill="0" applyBorder="0" applyAlignment="0" applyProtection="0"/>
    <xf numFmtId="223" fontId="20" fillId="0" borderId="0"/>
    <xf numFmtId="174"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74" fontId="20" fillId="0" borderId="0" applyFont="0" applyFill="0" applyBorder="0" applyAlignment="0" applyProtection="0"/>
    <xf numFmtId="0" fontId="255" fillId="0" borderId="0"/>
    <xf numFmtId="164" fontId="255" fillId="0" borderId="0" applyFont="0" applyFill="0" applyBorder="0" applyAlignment="0" applyProtection="0"/>
    <xf numFmtId="166" fontId="233" fillId="0" borderId="0" applyFont="0" applyFill="0" applyBorder="0" applyAlignment="0" applyProtection="0"/>
    <xf numFmtId="164" fontId="233" fillId="0" borderId="0" applyFont="0" applyFill="0" applyBorder="0" applyAlignment="0" applyProtection="0"/>
    <xf numFmtId="9" fontId="233" fillId="0" borderId="0" applyFont="0" applyFill="0" applyBorder="0" applyAlignment="0" applyProtection="0"/>
    <xf numFmtId="0" fontId="233" fillId="105" borderId="72" applyNumberFormat="0" applyFont="0" applyAlignment="0" applyProtection="0"/>
    <xf numFmtId="164" fontId="233" fillId="0" borderId="0" applyFont="0" applyFill="0" applyBorder="0" applyAlignment="0" applyProtection="0"/>
    <xf numFmtId="166" fontId="233" fillId="0" borderId="0" applyFont="0" applyFill="0" applyBorder="0" applyAlignment="0" applyProtection="0"/>
    <xf numFmtId="165"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6" fontId="233" fillId="0" borderId="0" applyFont="0" applyFill="0" applyBorder="0" applyAlignment="0" applyProtection="0"/>
    <xf numFmtId="0" fontId="233" fillId="105" borderId="72" applyNumberFormat="0" applyFont="0" applyAlignment="0" applyProtection="0"/>
    <xf numFmtId="9" fontId="233" fillId="0" borderId="0" applyFont="0" applyFill="0" applyBorder="0" applyAlignment="0" applyProtection="0"/>
    <xf numFmtId="166"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6" fontId="233" fillId="0" borderId="0" applyFont="0" applyFill="0" applyBorder="0" applyAlignment="0" applyProtection="0"/>
    <xf numFmtId="166"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6" fontId="233" fillId="0" borderId="0" applyFont="0" applyFill="0" applyBorder="0" applyAlignment="0" applyProtection="0"/>
    <xf numFmtId="0" fontId="18" fillId="24" borderId="0" applyNumberFormat="0" applyBorder="0" applyAlignment="0" applyProtection="0"/>
    <xf numFmtId="0" fontId="18" fillId="20"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25" borderId="0" applyNumberFormat="0" applyBorder="0" applyAlignment="0" applyProtection="0"/>
    <xf numFmtId="0" fontId="18" fillId="27"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26" borderId="0" applyNumberFormat="0" applyBorder="0" applyAlignment="0" applyProtection="0"/>
    <xf numFmtId="0" fontId="18" fillId="33" borderId="0" applyNumberFormat="0" applyBorder="0" applyAlignment="0" applyProtection="0"/>
    <xf numFmtId="0" fontId="8" fillId="10" borderId="0" applyNumberFormat="0" applyBorder="0" applyAlignment="0" applyProtection="0"/>
    <xf numFmtId="0" fontId="12" fillId="9" borderId="6" applyNumberFormat="0" applyAlignment="0" applyProtection="0"/>
    <xf numFmtId="0" fontId="132" fillId="0" borderId="0">
      <protection locked="0"/>
    </xf>
    <xf numFmtId="0" fontId="7" fillId="12" borderId="0" applyNumberFormat="0" applyBorder="0" applyAlignment="0" applyProtection="0"/>
    <xf numFmtId="0" fontId="6" fillId="0" borderId="31" applyNumberFormat="0" applyFill="0" applyAlignment="0" applyProtection="0"/>
    <xf numFmtId="0" fontId="6" fillId="0" borderId="0" applyNumberFormat="0" applyFill="0" applyBorder="0" applyAlignment="0" applyProtection="0"/>
    <xf numFmtId="0" fontId="10" fillId="11" borderId="6" applyNumberFormat="0" applyAlignment="0" applyProtection="0"/>
    <xf numFmtId="0" fontId="13" fillId="0" borderId="14" applyNumberFormat="0" applyFill="0" applyAlignment="0" applyProtection="0"/>
    <xf numFmtId="0" fontId="9" fillId="13" borderId="0" applyNumberFormat="0" applyBorder="0" applyAlignment="0" applyProtection="0"/>
    <xf numFmtId="0" fontId="11" fillId="9" borderId="40" applyNumberFormat="0" applyAlignment="0" applyProtection="0"/>
    <xf numFmtId="166" fontId="255" fillId="0" borderId="0" applyFont="0" applyFill="0" applyBorder="0" applyAlignment="0" applyProtection="0"/>
    <xf numFmtId="9" fontId="255" fillId="0" borderId="0" applyFont="0" applyFill="0" applyBorder="0" applyAlignment="0" applyProtection="0"/>
    <xf numFmtId="166"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6" fontId="233" fillId="0" borderId="0" applyFont="0" applyFill="0" applyBorder="0" applyAlignment="0" applyProtection="0"/>
    <xf numFmtId="0" fontId="264" fillId="0" borderId="14" applyNumberFormat="0" applyFill="0" applyAlignment="0" applyProtection="0"/>
    <xf numFmtId="0" fontId="233" fillId="105" borderId="72" applyNumberFormat="0" applyFont="0" applyAlignment="0" applyProtection="0"/>
    <xf numFmtId="0" fontId="233" fillId="0" borderId="0" applyNumberFormat="0" applyFont="0" applyFill="0" applyBorder="0" applyProtection="0">
      <alignment horizontal="left" vertical="center"/>
    </xf>
    <xf numFmtId="0" fontId="233" fillId="0" borderId="76" applyNumberFormat="0" applyFont="0" applyFill="0" applyProtection="0">
      <alignment horizontal="center" vertical="center" wrapText="1"/>
    </xf>
    <xf numFmtId="0" fontId="233" fillId="0" borderId="0" applyNumberFormat="0" applyFont="0" applyFill="0" applyBorder="0" applyProtection="0">
      <alignment horizontal="left" vertical="center"/>
    </xf>
    <xf numFmtId="164" fontId="233" fillId="0" borderId="0" applyFont="0" applyFill="0" applyBorder="0" applyAlignment="0" applyProtection="0"/>
    <xf numFmtId="0" fontId="233" fillId="105" borderId="72" applyNumberFormat="0" applyFont="0" applyAlignment="0" applyProtection="0"/>
    <xf numFmtId="0" fontId="233" fillId="105" borderId="72" applyNumberFormat="0" applyFont="0" applyAlignment="0" applyProtection="0"/>
    <xf numFmtId="166" fontId="233" fillId="0" borderId="0" applyFont="0" applyFill="0" applyBorder="0" applyAlignment="0" applyProtection="0"/>
    <xf numFmtId="0" fontId="233" fillId="0" borderId="76" applyNumberFormat="0" applyFont="0" applyFill="0" applyProtection="0">
      <alignment horizontal="center" vertical="center" wrapText="1"/>
    </xf>
    <xf numFmtId="0" fontId="233" fillId="0" borderId="0" applyNumberFormat="0" applyFont="0" applyFill="0" applyBorder="0" applyProtection="0">
      <alignment horizontal="left" vertical="center"/>
    </xf>
    <xf numFmtId="0" fontId="233" fillId="0" borderId="0" applyNumberFormat="0" applyFont="0" applyFill="0" applyBorder="0" applyProtection="0">
      <alignment horizontal="left" vertical="center"/>
    </xf>
    <xf numFmtId="0" fontId="233" fillId="0" borderId="76" applyNumberFormat="0" applyFont="0" applyFill="0" applyProtection="0">
      <alignment horizontal="center" vertical="center" wrapText="1"/>
    </xf>
    <xf numFmtId="0" fontId="233" fillId="0" borderId="0" applyNumberFormat="0" applyFont="0" applyFill="0" applyBorder="0" applyProtection="0">
      <alignment horizontal="left" vertical="center"/>
    </xf>
    <xf numFmtId="0" fontId="233" fillId="0" borderId="0" applyNumberFormat="0" applyFont="0" applyFill="0" applyBorder="0" applyProtection="0">
      <alignment horizontal="left" vertical="center"/>
    </xf>
    <xf numFmtId="0" fontId="233" fillId="0" borderId="76" applyNumberFormat="0" applyFont="0" applyFill="0" applyProtection="0">
      <alignment horizontal="center" vertical="center" wrapText="1"/>
    </xf>
    <xf numFmtId="0" fontId="233" fillId="0" borderId="0" applyNumberFormat="0" applyFont="0" applyFill="0" applyBorder="0" applyProtection="0">
      <alignment horizontal="left" vertical="center"/>
    </xf>
    <xf numFmtId="0" fontId="233" fillId="0" borderId="0" applyNumberFormat="0" applyFont="0" applyFill="0" applyBorder="0" applyProtection="0">
      <alignment horizontal="left" vertical="center"/>
    </xf>
    <xf numFmtId="0" fontId="233" fillId="0" borderId="76" applyNumberFormat="0" applyFont="0" applyFill="0" applyProtection="0">
      <alignment horizontal="center" vertical="center" wrapText="1"/>
    </xf>
    <xf numFmtId="0" fontId="233" fillId="0" borderId="0" applyNumberFormat="0" applyFont="0" applyFill="0" applyBorder="0" applyProtection="0">
      <alignment horizontal="left" vertical="center"/>
    </xf>
    <xf numFmtId="0" fontId="233" fillId="0" borderId="0" applyNumberFormat="0" applyFont="0" applyFill="0" applyBorder="0" applyProtection="0">
      <alignment horizontal="left" vertical="center"/>
    </xf>
    <xf numFmtId="9"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5"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6" fontId="233" fillId="0" borderId="0" applyFont="0" applyFill="0" applyBorder="0" applyAlignment="0" applyProtection="0"/>
    <xf numFmtId="0" fontId="233" fillId="105" borderId="72" applyNumberFormat="0" applyFont="0" applyAlignment="0" applyProtection="0"/>
    <xf numFmtId="9" fontId="233" fillId="0" borderId="0" applyFont="0" applyFill="0" applyBorder="0" applyAlignment="0" applyProtection="0"/>
    <xf numFmtId="166"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6" fontId="233" fillId="0" borderId="0" applyFont="0" applyFill="0" applyBorder="0" applyAlignment="0" applyProtection="0"/>
    <xf numFmtId="166"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6" fontId="233" fillId="0" borderId="0" applyFont="0" applyFill="0" applyBorder="0" applyAlignment="0" applyProtection="0"/>
    <xf numFmtId="166"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6" fontId="233" fillId="0" borderId="0" applyFont="0" applyFill="0" applyBorder="0" applyAlignment="0" applyProtection="0"/>
    <xf numFmtId="166"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6" fontId="233" fillId="0" borderId="0" applyFont="0" applyFill="0" applyBorder="0" applyAlignment="0" applyProtection="0"/>
    <xf numFmtId="0" fontId="233" fillId="105" borderId="72" applyNumberFormat="0" applyFont="0" applyAlignment="0" applyProtection="0"/>
    <xf numFmtId="166"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5" fontId="233" fillId="0" borderId="0" applyFont="0" applyFill="0" applyBorder="0" applyAlignment="0" applyProtection="0"/>
    <xf numFmtId="164" fontId="233" fillId="0" borderId="0" applyFont="0" applyFill="0" applyBorder="0" applyAlignment="0" applyProtection="0"/>
    <xf numFmtId="164" fontId="233" fillId="0" borderId="0" applyFont="0" applyFill="0" applyBorder="0" applyAlignment="0" applyProtection="0"/>
    <xf numFmtId="166" fontId="233" fillId="0" borderId="0" applyFont="0" applyFill="0" applyBorder="0" applyAlignment="0" applyProtection="0"/>
    <xf numFmtId="166" fontId="233" fillId="0" borderId="0" applyFont="0" applyFill="0" applyBorder="0" applyAlignment="0" applyProtection="0"/>
    <xf numFmtId="0" fontId="233" fillId="105" borderId="72" applyNumberFormat="0" applyFont="0" applyAlignment="0" applyProtection="0"/>
    <xf numFmtId="9" fontId="233" fillId="0" borderId="0" applyFont="0" applyFill="0" applyBorder="0" applyAlignment="0" applyProtection="0"/>
    <xf numFmtId="9" fontId="233" fillId="0" borderId="0" applyFont="0" applyFill="0" applyBorder="0" applyAlignment="0" applyProtection="0"/>
    <xf numFmtId="164" fontId="255" fillId="0" borderId="0" applyFont="0" applyFill="0" applyBorder="0" applyAlignment="0" applyProtection="0"/>
    <xf numFmtId="0" fontId="233" fillId="105" borderId="72" applyNumberFormat="0" applyFont="0" applyAlignment="0" applyProtection="0"/>
    <xf numFmtId="0" fontId="132" fillId="0" borderId="0">
      <protection locked="0"/>
    </xf>
    <xf numFmtId="166" fontId="255" fillId="0" borderId="0" applyFont="0" applyFill="0" applyBorder="0" applyAlignment="0" applyProtection="0"/>
    <xf numFmtId="9" fontId="255" fillId="0" borderId="0" applyFont="0" applyFill="0" applyBorder="0" applyAlignment="0" applyProtection="0"/>
    <xf numFmtId="9" fontId="233" fillId="0" borderId="0" applyFont="0" applyFill="0" applyBorder="0" applyAlignment="0" applyProtection="0"/>
    <xf numFmtId="223" fontId="21" fillId="0" borderId="0"/>
    <xf numFmtId="43" fontId="233" fillId="0" borderId="0" applyFont="0" applyFill="0" applyBorder="0" applyAlignment="0" applyProtection="0"/>
    <xf numFmtId="223" fontId="179" fillId="0" borderId="0" applyNumberFormat="0">
      <alignment horizontal="left"/>
    </xf>
    <xf numFmtId="223" fontId="179" fillId="0" borderId="0" applyNumberFormat="0">
      <alignment horizontal="left"/>
    </xf>
    <xf numFmtId="223" fontId="93" fillId="0" borderId="0" applyNumberFormat="0" applyFill="0" applyBorder="0" applyAlignment="0" applyProtection="0"/>
    <xf numFmtId="9" fontId="233" fillId="0" borderId="0" applyFont="0" applyFill="0" applyBorder="0" applyAlignment="0" applyProtection="0"/>
    <xf numFmtId="38" fontId="100" fillId="0" borderId="12" applyFont="0" applyFill="0" applyBorder="0" applyAlignment="0" applyProtection="0"/>
    <xf numFmtId="38" fontId="100" fillId="0" borderId="12" applyFont="0" applyFill="0" applyBorder="0" applyAlignment="0" applyProtection="0"/>
    <xf numFmtId="0" fontId="132" fillId="0" borderId="0">
      <protection locked="0"/>
    </xf>
    <xf numFmtId="43" fontId="233" fillId="0" borderId="0" applyFont="0" applyFill="0" applyBorder="0" applyAlignment="0" applyProtection="0"/>
    <xf numFmtId="9" fontId="233" fillId="0" borderId="0" applyFont="0" applyFill="0" applyBorder="0" applyAlignment="0" applyProtection="0"/>
    <xf numFmtId="43" fontId="233" fillId="0" borderId="0" applyFont="0" applyFill="0" applyBorder="0" applyAlignment="0" applyProtection="0"/>
    <xf numFmtId="9" fontId="233" fillId="0" borderId="0" applyFont="0" applyFill="0" applyBorder="0" applyAlignment="0" applyProtection="0"/>
    <xf numFmtId="43" fontId="233" fillId="0" borderId="0" applyFont="0" applyFill="0" applyBorder="0" applyAlignment="0" applyProtection="0"/>
    <xf numFmtId="9" fontId="233" fillId="0" borderId="0" applyFont="0" applyFill="0" applyBorder="0" applyAlignment="0" applyProtection="0"/>
    <xf numFmtId="223" fontId="93" fillId="0" borderId="0" applyNumberFormat="0" applyFill="0" applyBorder="0" applyAlignment="0" applyProtection="0"/>
    <xf numFmtId="9" fontId="233" fillId="0" borderId="0" applyFont="0" applyFill="0" applyBorder="0" applyAlignment="0" applyProtection="0"/>
    <xf numFmtId="43" fontId="233" fillId="0" borderId="0" applyFont="0" applyFill="0" applyBorder="0" applyAlignment="0" applyProtection="0"/>
    <xf numFmtId="9" fontId="233" fillId="0" borderId="0" applyFont="0" applyFill="0" applyBorder="0" applyAlignment="0" applyProtection="0"/>
    <xf numFmtId="43" fontId="233" fillId="0" borderId="0" applyFont="0" applyFill="0" applyBorder="0" applyAlignment="0" applyProtection="0"/>
    <xf numFmtId="9" fontId="233" fillId="0" borderId="0" applyFont="0" applyFill="0" applyBorder="0" applyAlignment="0" applyProtection="0"/>
    <xf numFmtId="43" fontId="233" fillId="0" borderId="0" applyFont="0" applyFill="0" applyBorder="0" applyAlignment="0" applyProtection="0"/>
    <xf numFmtId="9" fontId="233" fillId="0" borderId="0" applyFont="0" applyFill="0" applyBorder="0" applyAlignment="0" applyProtection="0"/>
    <xf numFmtId="43" fontId="233" fillId="0" borderId="0" applyFont="0" applyFill="0" applyBorder="0" applyAlignment="0" applyProtection="0"/>
    <xf numFmtId="9" fontId="233" fillId="0" borderId="0" applyFont="0" applyFill="0" applyBorder="0" applyAlignment="0" applyProtection="0"/>
    <xf numFmtId="9" fontId="233" fillId="0" borderId="0" applyFont="0" applyFill="0" applyBorder="0" applyAlignment="0" applyProtection="0"/>
    <xf numFmtId="9" fontId="233" fillId="0" borderId="0" applyFont="0" applyFill="0" applyBorder="0" applyAlignment="0" applyProtection="0"/>
    <xf numFmtId="164" fontId="233" fillId="0" borderId="0" applyFont="0" applyFill="0" applyBorder="0" applyAlignment="0" applyProtection="0"/>
    <xf numFmtId="9" fontId="233" fillId="0" borderId="0" applyFont="0" applyFill="0" applyBorder="0" applyAlignment="0" applyProtection="0"/>
    <xf numFmtId="0" fontId="21" fillId="0" borderId="0"/>
    <xf numFmtId="0" fontId="21" fillId="3" borderId="0" applyNumberFormat="0" applyFont="0" applyAlignment="0"/>
    <xf numFmtId="0" fontId="21" fillId="0" borderId="0" applyNumberFormat="0" applyAlignment="0"/>
    <xf numFmtId="0" fontId="21" fillId="0" borderId="0" applyNumberFormat="0" applyAlignment="0"/>
    <xf numFmtId="43" fontId="21" fillId="0" borderId="0" applyFont="0" applyFill="0" applyBorder="0" applyAlignment="0" applyProtection="0"/>
    <xf numFmtId="9" fontId="21" fillId="0" borderId="0" applyFont="0" applyFill="0" applyBorder="0" applyAlignment="0" applyProtection="0"/>
    <xf numFmtId="227" fontId="21" fillId="0" borderId="0" applyFont="0" applyFill="0" applyBorder="0" applyAlignment="0" applyProtection="0"/>
    <xf numFmtId="0" fontId="256" fillId="0" borderId="0"/>
    <xf numFmtId="9" fontId="1" fillId="0" borderId="0" applyFont="0" applyFill="0" applyBorder="0" applyAlignment="0" applyProtection="0"/>
    <xf numFmtId="223" fontId="1" fillId="8" borderId="0" applyNumberFormat="0" applyBorder="0" applyAlignment="0" applyProtection="0"/>
    <xf numFmtId="207" fontId="1" fillId="7" borderId="0" applyNumberFormat="0" applyBorder="0" applyAlignment="0" applyProtection="0"/>
    <xf numFmtId="207" fontId="1" fillId="7" borderId="0" applyNumberFormat="0" applyBorder="0" applyAlignment="0" applyProtection="0"/>
    <xf numFmtId="223" fontId="1" fillId="11" borderId="0" applyNumberFormat="0" applyBorder="0" applyAlignment="0" applyProtection="0"/>
    <xf numFmtId="207" fontId="1" fillId="10" borderId="0" applyNumberFormat="0" applyBorder="0" applyAlignment="0" applyProtection="0"/>
    <xf numFmtId="207" fontId="1" fillId="10" borderId="0" applyNumberFormat="0" applyBorder="0" applyAlignment="0" applyProtection="0"/>
    <xf numFmtId="223" fontId="1" fillId="13" borderId="0" applyNumberFormat="0" applyBorder="0" applyAlignment="0" applyProtection="0"/>
    <xf numFmtId="207" fontId="1" fillId="12" borderId="0" applyNumberFormat="0" applyBorder="0" applyAlignment="0" applyProtection="0"/>
    <xf numFmtId="207" fontId="1" fillId="12" borderId="0" applyNumberFormat="0" applyBorder="0" applyAlignment="0" applyProtection="0"/>
    <xf numFmtId="223" fontId="1" fillId="15" borderId="0" applyNumberFormat="0" applyBorder="0" applyAlignment="0" applyProtection="0"/>
    <xf numFmtId="207" fontId="1" fillId="14" borderId="0" applyNumberFormat="0" applyBorder="0" applyAlignment="0" applyProtection="0"/>
    <xf numFmtId="207" fontId="1" fillId="14" borderId="0" applyNumberFormat="0" applyBorder="0" applyAlignment="0" applyProtection="0"/>
    <xf numFmtId="223" fontId="1" fillId="8" borderId="0" applyNumberFormat="0" applyBorder="0" applyAlignment="0" applyProtection="0"/>
    <xf numFmtId="207" fontId="1" fillId="16" borderId="0" applyNumberFormat="0" applyBorder="0" applyAlignment="0" applyProtection="0"/>
    <xf numFmtId="207" fontId="1" fillId="16" borderId="0" applyNumberFormat="0" applyBorder="0" applyAlignment="0" applyProtection="0"/>
    <xf numFmtId="223" fontId="1" fillId="11" borderId="0" applyNumberFormat="0" applyBorder="0" applyAlignment="0" applyProtection="0"/>
    <xf numFmtId="207" fontId="1" fillId="11" borderId="0" applyNumberFormat="0" applyBorder="0" applyAlignment="0" applyProtection="0"/>
    <xf numFmtId="207" fontId="1" fillId="11" borderId="0" applyNumberFormat="0" applyBorder="0" applyAlignment="0" applyProtection="0"/>
    <xf numFmtId="223" fontId="1" fillId="8" borderId="0" applyNumberFormat="0" applyBorder="0" applyAlignment="0" applyProtection="0"/>
    <xf numFmtId="207" fontId="1" fillId="19" borderId="0" applyNumberFormat="0" applyBorder="0" applyAlignment="0" applyProtection="0"/>
    <xf numFmtId="207" fontId="1" fillId="19" borderId="0" applyNumberFormat="0" applyBorder="0" applyAlignment="0" applyProtection="0"/>
    <xf numFmtId="223" fontId="1" fillId="21" borderId="0" applyNumberFormat="0" applyBorder="0" applyAlignment="0" applyProtection="0"/>
    <xf numFmtId="207" fontId="1" fillId="20" borderId="0" applyNumberFormat="0" applyBorder="0" applyAlignment="0" applyProtection="0"/>
    <xf numFmtId="207" fontId="1" fillId="20" borderId="0" applyNumberFormat="0" applyBorder="0" applyAlignment="0" applyProtection="0"/>
    <xf numFmtId="223" fontId="1" fillId="16" borderId="0" applyNumberFormat="0" applyBorder="0" applyAlignment="0" applyProtection="0"/>
    <xf numFmtId="207" fontId="1" fillId="22" borderId="0" applyNumberFormat="0" applyBorder="0" applyAlignment="0" applyProtection="0"/>
    <xf numFmtId="207" fontId="1" fillId="22" borderId="0" applyNumberFormat="0" applyBorder="0" applyAlignment="0" applyProtection="0"/>
    <xf numFmtId="223" fontId="1" fillId="9" borderId="0" applyNumberFormat="0" applyBorder="0" applyAlignment="0" applyProtection="0"/>
    <xf numFmtId="207" fontId="1" fillId="14" borderId="0" applyNumberFormat="0" applyBorder="0" applyAlignment="0" applyProtection="0"/>
    <xf numFmtId="207" fontId="1" fillId="14" borderId="0" applyNumberFormat="0" applyBorder="0" applyAlignment="0" applyProtection="0"/>
    <xf numFmtId="223" fontId="1" fillId="8" borderId="0" applyNumberFormat="0" applyBorder="0" applyAlignment="0" applyProtection="0"/>
    <xf numFmtId="207" fontId="1" fillId="19" borderId="0" applyNumberFormat="0" applyBorder="0" applyAlignment="0" applyProtection="0"/>
    <xf numFmtId="207" fontId="1" fillId="19" borderId="0" applyNumberFormat="0" applyBorder="0" applyAlignment="0" applyProtection="0"/>
    <xf numFmtId="223" fontId="1" fillId="11" borderId="0" applyNumberFormat="0" applyBorder="0" applyAlignment="0" applyProtection="0"/>
    <xf numFmtId="207" fontId="1" fillId="23" borderId="0" applyNumberFormat="0" applyBorder="0" applyAlignment="0" applyProtection="0"/>
    <xf numFmtId="207" fontId="1" fillId="23" borderId="0" applyNumberFormat="0" applyBorder="0" applyAlignment="0" applyProtection="0"/>
    <xf numFmtId="223" fontId="18" fillId="8" borderId="0" applyNumberFormat="0" applyBorder="0" applyAlignment="0" applyProtection="0"/>
    <xf numFmtId="207" fontId="18" fillId="24" borderId="0" applyNumberFormat="0" applyBorder="0" applyAlignment="0" applyProtection="0"/>
    <xf numFmtId="207" fontId="18" fillId="24" borderId="0" applyNumberFormat="0" applyBorder="0" applyAlignment="0" applyProtection="0"/>
    <xf numFmtId="223" fontId="18" fillId="21" borderId="0" applyNumberFormat="0" applyBorder="0" applyAlignment="0" applyProtection="0"/>
    <xf numFmtId="207" fontId="18" fillId="20" borderId="0" applyNumberFormat="0" applyBorder="0" applyAlignment="0" applyProtection="0"/>
    <xf numFmtId="207" fontId="18" fillId="20" borderId="0" applyNumberFormat="0" applyBorder="0" applyAlignment="0" applyProtection="0"/>
    <xf numFmtId="223" fontId="18" fillId="16" borderId="0" applyNumberFormat="0" applyBorder="0" applyAlignment="0" applyProtection="0"/>
    <xf numFmtId="207" fontId="18" fillId="22" borderId="0" applyNumberFormat="0" applyBorder="0" applyAlignment="0" applyProtection="0"/>
    <xf numFmtId="207" fontId="18" fillId="22" borderId="0" applyNumberFormat="0" applyBorder="0" applyAlignment="0" applyProtection="0"/>
    <xf numFmtId="223" fontId="18" fillId="9" borderId="0" applyNumberFormat="0" applyBorder="0" applyAlignment="0" applyProtection="0"/>
    <xf numFmtId="207" fontId="18" fillId="26" borderId="0" applyNumberFormat="0" applyBorder="0" applyAlignment="0" applyProtection="0"/>
    <xf numFmtId="207" fontId="18" fillId="26" borderId="0" applyNumberFormat="0" applyBorder="0" applyAlignment="0" applyProtection="0"/>
    <xf numFmtId="223" fontId="18" fillId="8" borderId="0" applyNumberFormat="0" applyBorder="0" applyAlignment="0" applyProtection="0"/>
    <xf numFmtId="207" fontId="18" fillId="25" borderId="0" applyNumberFormat="0" applyBorder="0" applyAlignment="0" applyProtection="0"/>
    <xf numFmtId="207" fontId="18" fillId="25" borderId="0" applyNumberFormat="0" applyBorder="0" applyAlignment="0" applyProtection="0"/>
    <xf numFmtId="223" fontId="18" fillId="11" borderId="0" applyNumberFormat="0" applyBorder="0" applyAlignment="0" applyProtection="0"/>
    <xf numFmtId="207" fontId="18" fillId="27" borderId="0" applyNumberFormat="0" applyBorder="0" applyAlignment="0" applyProtection="0"/>
    <xf numFmtId="207" fontId="18" fillId="27" borderId="0" applyNumberFormat="0" applyBorder="0" applyAlignment="0" applyProtection="0"/>
    <xf numFmtId="0" fontId="18" fillId="29" borderId="0" applyNumberFormat="0" applyBorder="0" applyAlignment="0" applyProtection="0"/>
    <xf numFmtId="223" fontId="18" fillId="25" borderId="0" applyNumberFormat="0" applyBorder="0" applyAlignment="0" applyProtection="0"/>
    <xf numFmtId="207" fontId="18" fillId="29" borderId="0" applyNumberFormat="0" applyBorder="0" applyAlignment="0" applyProtection="0"/>
    <xf numFmtId="207" fontId="18" fillId="29" borderId="0" applyNumberFormat="0" applyBorder="0" applyAlignment="0" applyProtection="0"/>
    <xf numFmtId="0" fontId="18" fillId="30" borderId="0" applyNumberFormat="0" applyBorder="0" applyAlignment="0" applyProtection="0"/>
    <xf numFmtId="223" fontId="18" fillId="21" borderId="0" applyNumberFormat="0" applyBorder="0" applyAlignment="0" applyProtection="0"/>
    <xf numFmtId="207" fontId="18" fillId="30" borderId="0" applyNumberFormat="0" applyBorder="0" applyAlignment="0" applyProtection="0"/>
    <xf numFmtId="207" fontId="18" fillId="30" borderId="0" applyNumberFormat="0" applyBorder="0" applyAlignment="0" applyProtection="0"/>
    <xf numFmtId="0" fontId="18" fillId="31" borderId="0" applyNumberFormat="0" applyBorder="0" applyAlignment="0" applyProtection="0"/>
    <xf numFmtId="223" fontId="18" fillId="16" borderId="0" applyNumberFormat="0" applyBorder="0" applyAlignment="0" applyProtection="0"/>
    <xf numFmtId="207" fontId="18" fillId="31" borderId="0" applyNumberFormat="0" applyBorder="0" applyAlignment="0" applyProtection="0"/>
    <xf numFmtId="207" fontId="18" fillId="31" borderId="0" applyNumberFormat="0" applyBorder="0" applyAlignment="0" applyProtection="0"/>
    <xf numFmtId="0" fontId="18" fillId="26" borderId="0" applyNumberFormat="0" applyBorder="0" applyAlignment="0" applyProtection="0"/>
    <xf numFmtId="223" fontId="18" fillId="32" borderId="0" applyNumberFormat="0" applyBorder="0" applyAlignment="0" applyProtection="0"/>
    <xf numFmtId="207" fontId="18" fillId="26" borderId="0" applyNumberFormat="0" applyBorder="0" applyAlignment="0" applyProtection="0"/>
    <xf numFmtId="207" fontId="18" fillId="26" borderId="0" applyNumberFormat="0" applyBorder="0" applyAlignment="0" applyProtection="0"/>
    <xf numFmtId="0" fontId="18" fillId="25" borderId="0" applyNumberFormat="0" applyBorder="0" applyAlignment="0" applyProtection="0"/>
    <xf numFmtId="223" fontId="18" fillId="25" borderId="0" applyNumberFormat="0" applyBorder="0" applyAlignment="0" applyProtection="0"/>
    <xf numFmtId="207" fontId="18" fillId="25" borderId="0" applyNumberFormat="0" applyBorder="0" applyAlignment="0" applyProtection="0"/>
    <xf numFmtId="0" fontId="18" fillId="33" borderId="0" applyNumberFormat="0" applyBorder="0" applyAlignment="0" applyProtection="0"/>
    <xf numFmtId="223" fontId="18" fillId="33" borderId="0" applyNumberFormat="0" applyBorder="0" applyAlignment="0" applyProtection="0"/>
    <xf numFmtId="207" fontId="18" fillId="33" borderId="0" applyNumberFormat="0" applyBorder="0" applyAlignment="0" applyProtection="0"/>
    <xf numFmtId="207" fontId="18" fillId="33" borderId="0" applyNumberFormat="0" applyBorder="0" applyAlignment="0" applyProtection="0"/>
    <xf numFmtId="0" fontId="8" fillId="10" borderId="0" applyNumberFormat="0" applyBorder="0" applyAlignment="0" applyProtection="0"/>
    <xf numFmtId="223" fontId="8" fillId="14" borderId="0" applyNumberFormat="0" applyBorder="0" applyAlignment="0" applyProtection="0"/>
    <xf numFmtId="207" fontId="8" fillId="10" borderId="0" applyNumberFormat="0" applyBorder="0" applyAlignment="0" applyProtection="0"/>
    <xf numFmtId="207" fontId="8" fillId="10" borderId="0" applyNumberFormat="0" applyBorder="0" applyAlignment="0" applyProtection="0"/>
    <xf numFmtId="223" fontId="12" fillId="15" borderId="6" applyNumberFormat="0" applyAlignment="0" applyProtection="0"/>
    <xf numFmtId="207" fontId="12" fillId="9" borderId="6" applyNumberFormat="0" applyAlignment="0" applyProtection="0"/>
    <xf numFmtId="207" fontId="12" fillId="9" borderId="6" applyNumberFormat="0" applyAlignment="0" applyProtection="0"/>
    <xf numFmtId="0" fontId="14" fillId="38" borderId="13" applyNumberFormat="0" applyAlignment="0" applyProtection="0"/>
    <xf numFmtId="223" fontId="14" fillId="38" borderId="13" applyNumberFormat="0" applyAlignment="0" applyProtection="0"/>
    <xf numFmtId="207" fontId="14" fillId="38" borderId="13" applyNumberFormat="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2" fillId="0" borderId="0" applyFont="0" applyFill="0" applyBorder="0" applyAlignment="0" applyProtection="0"/>
    <xf numFmtId="164" fontId="122" fillId="0" borderId="0" applyFont="0" applyFill="0" applyBorder="0" applyAlignment="0" applyProtection="0"/>
    <xf numFmtId="164" fontId="122" fillId="0" borderId="0" applyFont="0" applyFill="0" applyBorder="0" applyAlignment="0" applyProtection="0"/>
    <xf numFmtId="164" fontId="122" fillId="0" borderId="0" applyFont="0" applyFill="0" applyBorder="0" applyAlignment="0" applyProtection="0"/>
    <xf numFmtId="164" fontId="1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22" fillId="0" borderId="0" applyFont="0" applyFill="0" applyBorder="0" applyAlignment="0" applyProtection="0"/>
    <xf numFmtId="166" fontId="122" fillId="0" borderId="0" applyFont="0" applyFill="0" applyBorder="0" applyAlignment="0" applyProtection="0"/>
    <xf numFmtId="166" fontId="122" fillId="0" borderId="0" applyFont="0" applyFill="0" applyBorder="0" applyAlignment="0" applyProtection="0"/>
    <xf numFmtId="166" fontId="122" fillId="0" borderId="0" applyFont="0" applyFill="0" applyBorder="0" applyAlignment="0" applyProtection="0"/>
    <xf numFmtId="166" fontId="12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22" fillId="0" borderId="0" applyFont="0" applyFill="0" applyBorder="0" applyAlignment="0" applyProtection="0"/>
    <xf numFmtId="166" fontId="12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6" fillId="0" borderId="0" applyNumberFormat="0" applyFill="0" applyBorder="0" applyAlignment="0" applyProtection="0"/>
    <xf numFmtId="223" fontId="16" fillId="0" borderId="0" applyNumberFormat="0" applyFill="0" applyBorder="0" applyAlignment="0" applyProtection="0"/>
    <xf numFmtId="207" fontId="16" fillId="0" borderId="0" applyNumberFormat="0" applyFill="0" applyBorder="0" applyAlignment="0" applyProtection="0"/>
    <xf numFmtId="223" fontId="7" fillId="12" borderId="0" applyNumberFormat="0" applyBorder="0" applyAlignment="0" applyProtection="0"/>
    <xf numFmtId="207" fontId="7" fillId="12" borderId="0" applyNumberFormat="0" applyBorder="0" applyAlignment="0" applyProtection="0"/>
    <xf numFmtId="207" fontId="7" fillId="12" borderId="0" applyNumberFormat="0" applyBorder="0" applyAlignment="0" applyProtection="0"/>
    <xf numFmtId="207" fontId="4" fillId="0" borderId="27" applyNumberFormat="0" applyFill="0" applyAlignment="0" applyProtection="0"/>
    <xf numFmtId="207" fontId="4" fillId="0" borderId="27" applyNumberFormat="0" applyFill="0" applyAlignment="0" applyProtection="0"/>
    <xf numFmtId="207" fontId="5" fillId="0" borderId="29" applyNumberFormat="0" applyFill="0" applyAlignment="0" applyProtection="0"/>
    <xf numFmtId="207" fontId="5" fillId="0" borderId="29" applyNumberFormat="0" applyFill="0" applyAlignment="0" applyProtection="0"/>
    <xf numFmtId="207" fontId="6" fillId="0" borderId="31" applyNumberFormat="0" applyFill="0" applyAlignment="0" applyProtection="0"/>
    <xf numFmtId="207" fontId="6" fillId="0" borderId="31" applyNumberFormat="0" applyFill="0" applyAlignment="0" applyProtection="0"/>
    <xf numFmtId="207" fontId="6" fillId="0" borderId="31" applyNumberFormat="0" applyFill="0" applyAlignment="0" applyProtection="0"/>
    <xf numFmtId="207" fontId="6" fillId="0" borderId="0" applyNumberFormat="0" applyFill="0" applyBorder="0" applyAlignment="0" applyProtection="0"/>
    <xf numFmtId="223" fontId="6" fillId="0" borderId="0" applyNumberFormat="0" applyFill="0" applyBorder="0" applyAlignment="0" applyProtection="0"/>
    <xf numFmtId="207" fontId="6" fillId="0" borderId="0" applyNumberFormat="0" applyFill="0" applyBorder="0" applyAlignment="0" applyProtection="0"/>
    <xf numFmtId="207" fontId="6" fillId="0" borderId="0" applyNumberFormat="0" applyFill="0" applyBorder="0" applyAlignment="0" applyProtection="0"/>
    <xf numFmtId="0" fontId="10" fillId="11" borderId="6" applyNumberFormat="0" applyAlignment="0" applyProtection="0"/>
    <xf numFmtId="207" fontId="10" fillId="11" borderId="6" applyNumberFormat="0" applyAlignment="0" applyProtection="0"/>
    <xf numFmtId="207" fontId="10" fillId="11" borderId="6" applyNumberFormat="0" applyAlignment="0" applyProtection="0"/>
    <xf numFmtId="0" fontId="10" fillId="11" borderId="6" applyNumberFormat="0" applyAlignment="0" applyProtection="0"/>
    <xf numFmtId="207" fontId="13" fillId="0" borderId="14" applyNumberFormat="0" applyFill="0" applyAlignment="0" applyProtection="0"/>
    <xf numFmtId="223" fontId="13" fillId="0" borderId="14" applyNumberFormat="0" applyFill="0" applyAlignment="0" applyProtection="0"/>
    <xf numFmtId="0" fontId="13" fillId="0" borderId="14" applyNumberFormat="0" applyFill="0" applyAlignment="0" applyProtection="0"/>
    <xf numFmtId="207" fontId="13" fillId="0" borderId="14" applyNumberFormat="0" applyFill="0" applyAlignment="0" applyProtection="0"/>
    <xf numFmtId="0" fontId="13" fillId="0" borderId="14" applyNumberFormat="0" applyFill="0" applyAlignment="0" applyProtection="0"/>
    <xf numFmtId="207" fontId="13" fillId="0" borderId="14" applyNumberFormat="0" applyFill="0" applyAlignment="0" applyProtection="0"/>
    <xf numFmtId="207" fontId="13" fillId="0" borderId="14" applyNumberFormat="0" applyFill="0" applyAlignment="0" applyProtection="0"/>
    <xf numFmtId="0" fontId="9" fillId="13" borderId="0" applyNumberFormat="0" applyBorder="0" applyAlignment="0" applyProtection="0"/>
    <xf numFmtId="223" fontId="9" fillId="13" borderId="0" applyNumberFormat="0" applyBorder="0" applyAlignment="0" applyProtection="0"/>
    <xf numFmtId="207" fontId="9" fillId="13" borderId="0" applyNumberFormat="0" applyBorder="0" applyAlignment="0" applyProtection="0"/>
    <xf numFmtId="207" fontId="9" fillId="13" borderId="0" applyNumberFormat="0" applyBorder="0" applyAlignment="0" applyProtection="0"/>
    <xf numFmtId="0" fontId="122" fillId="0" borderId="0"/>
    <xf numFmtId="223" fontId="1" fillId="0" borderId="0"/>
    <xf numFmtId="0" fontId="1" fillId="105" borderId="72" applyNumberFormat="0" applyFont="0" applyAlignment="0" applyProtection="0"/>
    <xf numFmtId="0" fontId="1" fillId="105" borderId="72" applyNumberFormat="0" applyFont="0" applyAlignment="0" applyProtection="0"/>
    <xf numFmtId="207" fontId="1" fillId="105" borderId="72" applyNumberFormat="0" applyFont="0" applyAlignment="0" applyProtection="0"/>
    <xf numFmtId="207" fontId="1" fillId="105" borderId="72" applyNumberFormat="0" applyFont="0" applyAlignment="0" applyProtection="0"/>
    <xf numFmtId="0" fontId="1" fillId="105" borderId="72" applyNumberFormat="0" applyFont="0" applyAlignment="0" applyProtection="0"/>
    <xf numFmtId="207" fontId="1" fillId="105" borderId="72" applyNumberFormat="0" applyFont="0" applyAlignment="0" applyProtection="0"/>
    <xf numFmtId="0" fontId="1" fillId="105" borderId="72" applyNumberFormat="0" applyFont="0" applyAlignment="0" applyProtection="0"/>
    <xf numFmtId="207" fontId="1" fillId="105" borderId="72" applyNumberFormat="0" applyFont="0" applyAlignment="0" applyProtection="0"/>
    <xf numFmtId="0" fontId="1" fillId="105" borderId="72" applyNumberFormat="0" applyFont="0" applyAlignment="0" applyProtection="0"/>
    <xf numFmtId="0" fontId="1" fillId="105" borderId="72" applyNumberFormat="0" applyFont="0" applyAlignment="0" applyProtection="0"/>
    <xf numFmtId="207" fontId="1" fillId="105" borderId="72" applyNumberFormat="0" applyFont="0" applyAlignment="0" applyProtection="0"/>
    <xf numFmtId="0" fontId="1" fillId="105" borderId="72" applyNumberFormat="0" applyFont="0" applyAlignment="0" applyProtection="0"/>
    <xf numFmtId="0" fontId="1" fillId="105" borderId="72" applyNumberFormat="0" applyFont="0" applyAlignment="0" applyProtection="0"/>
    <xf numFmtId="207" fontId="1" fillId="105" borderId="72" applyNumberFormat="0" applyFont="0" applyAlignment="0" applyProtection="0"/>
    <xf numFmtId="207" fontId="1" fillId="105" borderId="72" applyNumberFormat="0" applyFont="0" applyAlignment="0" applyProtection="0"/>
    <xf numFmtId="0" fontId="1" fillId="105" borderId="72" applyNumberFormat="0" applyFont="0" applyAlignment="0" applyProtection="0"/>
    <xf numFmtId="0" fontId="1" fillId="105" borderId="72" applyNumberFormat="0" applyFont="0" applyAlignment="0" applyProtection="0"/>
    <xf numFmtId="207" fontId="1" fillId="105" borderId="72" applyNumberFormat="0" applyFont="0" applyAlignment="0" applyProtection="0"/>
    <xf numFmtId="0" fontId="1" fillId="105" borderId="72" applyNumberFormat="0" applyFont="0" applyAlignment="0" applyProtection="0"/>
    <xf numFmtId="0" fontId="1" fillId="105" borderId="72" applyNumberFormat="0" applyFont="0" applyAlignment="0" applyProtection="0"/>
    <xf numFmtId="0" fontId="1" fillId="105" borderId="72" applyNumberFormat="0" applyFont="0" applyAlignment="0" applyProtection="0"/>
    <xf numFmtId="0" fontId="1" fillId="105" borderId="72" applyNumberFormat="0" applyFont="0" applyAlignment="0" applyProtection="0"/>
    <xf numFmtId="0" fontId="1" fillId="105" borderId="72" applyNumberFormat="0" applyFont="0" applyAlignment="0" applyProtection="0"/>
    <xf numFmtId="207" fontId="1" fillId="105" borderId="72" applyNumberFormat="0" applyFont="0" applyAlignment="0" applyProtection="0"/>
    <xf numFmtId="0" fontId="1" fillId="105" borderId="72" applyNumberFormat="0" applyFont="0" applyAlignment="0" applyProtection="0"/>
    <xf numFmtId="207" fontId="1" fillId="105" borderId="72" applyNumberFormat="0" applyFont="0" applyAlignment="0" applyProtection="0"/>
    <xf numFmtId="0" fontId="1" fillId="105" borderId="72" applyNumberFormat="0" applyFont="0" applyAlignment="0" applyProtection="0"/>
    <xf numFmtId="0" fontId="1" fillId="105" borderId="72" applyNumberFormat="0" applyFont="0" applyAlignment="0" applyProtection="0"/>
    <xf numFmtId="0" fontId="1" fillId="105" borderId="72" applyNumberFormat="0" applyFont="0" applyAlignment="0" applyProtection="0"/>
    <xf numFmtId="0" fontId="11" fillId="9" borderId="40" applyNumberFormat="0" applyAlignment="0" applyProtection="0"/>
    <xf numFmtId="223" fontId="11" fillId="15" borderId="40" applyNumberFormat="0" applyAlignment="0" applyProtection="0"/>
    <xf numFmtId="207" fontId="11" fillId="9" borderId="40" applyNumberFormat="0" applyAlignment="0" applyProtection="0"/>
    <xf numFmtId="207" fontId="11" fillId="9" borderId="40"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2" fillId="0" borderId="0" applyFont="0" applyFill="0" applyBorder="0" applyAlignment="0" applyProtection="0"/>
    <xf numFmtId="9" fontId="122" fillId="0" borderId="0" applyFont="0" applyFill="0" applyBorder="0" applyAlignment="0" applyProtection="0"/>
    <xf numFmtId="9" fontId="122" fillId="0" borderId="0" applyFont="0" applyFill="0" applyBorder="0" applyAlignment="0" applyProtection="0"/>
    <xf numFmtId="9" fontId="122" fillId="0" borderId="0" applyFont="0" applyFill="0" applyBorder="0" applyAlignment="0" applyProtection="0"/>
    <xf numFmtId="9" fontId="122" fillId="0" borderId="0" applyFont="0" applyFill="0" applyBorder="0" applyAlignment="0" applyProtection="0"/>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76" applyNumberFormat="0" applyFont="0" applyFill="0" applyProtection="0">
      <alignment horizontal="center" vertical="center" wrapText="1"/>
    </xf>
    <xf numFmtId="0" fontId="1" fillId="0" borderId="76" applyNumberFormat="0" applyFont="0" applyFill="0" applyProtection="0">
      <alignment horizontal="center" vertical="center" wrapText="1"/>
    </xf>
    <xf numFmtId="0" fontId="1" fillId="0" borderId="76" applyNumberFormat="0" applyFont="0" applyFill="0" applyProtection="0">
      <alignment horizontal="center" vertical="center" wrapText="1"/>
    </xf>
    <xf numFmtId="0" fontId="1" fillId="0" borderId="76" applyNumberFormat="0" applyFont="0" applyFill="0" applyProtection="0">
      <alignment horizontal="center" vertical="center" wrapText="1"/>
    </xf>
    <xf numFmtId="0" fontId="1" fillId="0" borderId="76" applyNumberFormat="0" applyFont="0" applyFill="0" applyProtection="0">
      <alignment horizontal="center" vertical="center" wrapText="1"/>
    </xf>
    <xf numFmtId="0" fontId="1" fillId="0" borderId="76" applyNumberFormat="0" applyFont="0" applyFill="0" applyProtection="0">
      <alignment horizontal="center" vertical="center" wrapText="1"/>
    </xf>
    <xf numFmtId="0" fontId="1" fillId="0" borderId="76" applyNumberFormat="0" applyFont="0" applyFill="0" applyProtection="0">
      <alignment horizontal="center" vertical="center" wrapText="1"/>
    </xf>
    <xf numFmtId="0" fontId="1" fillId="0" borderId="76" applyNumberFormat="0" applyFont="0" applyFill="0" applyProtection="0">
      <alignment horizontal="center" vertical="center" wrapText="1"/>
    </xf>
    <xf numFmtId="0" fontId="1" fillId="0" borderId="76" applyNumberFormat="0" applyFont="0" applyFill="0" applyProtection="0">
      <alignment horizontal="center" vertical="center" wrapText="1"/>
    </xf>
    <xf numFmtId="0" fontId="1" fillId="0" borderId="76" applyNumberFormat="0" applyFont="0" applyFill="0" applyProtection="0">
      <alignment horizontal="center" vertical="center" wrapText="1"/>
    </xf>
    <xf numFmtId="207" fontId="3" fillId="0" borderId="0" applyNumberFormat="0" applyFill="0" applyBorder="0" applyAlignment="0" applyProtection="0"/>
    <xf numFmtId="223" fontId="17" fillId="0" borderId="56" applyNumberFormat="0" applyFill="0" applyAlignment="0" applyProtection="0"/>
    <xf numFmtId="0" fontId="17" fillId="0" borderId="55" applyNumberFormat="0" applyFill="0" applyAlignment="0" applyProtection="0"/>
    <xf numFmtId="223" fontId="17" fillId="0" borderId="55" applyNumberFormat="0" applyFill="0" applyAlignment="0" applyProtection="0"/>
    <xf numFmtId="0" fontId="17" fillId="0" borderId="55" applyNumberFormat="0" applyFill="0" applyAlignment="0" applyProtection="0"/>
    <xf numFmtId="0" fontId="17" fillId="0" borderId="55" applyNumberFormat="0" applyFill="0" applyAlignment="0" applyProtection="0"/>
    <xf numFmtId="207" fontId="17" fillId="0" borderId="55" applyNumberFormat="0" applyFill="0" applyAlignment="0" applyProtection="0"/>
    <xf numFmtId="223" fontId="15" fillId="0" borderId="0" applyNumberFormat="0" applyFill="0" applyBorder="0" applyAlignment="0" applyProtection="0"/>
    <xf numFmtId="207" fontId="15" fillId="0" borderId="0" applyNumberFormat="0" applyFill="0" applyBorder="0" applyAlignment="0" applyProtection="0"/>
    <xf numFmtId="44" fontId="23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0" fillId="0" borderId="0"/>
    <xf numFmtId="9" fontId="1" fillId="0" borderId="0" applyFont="0" applyFill="0" applyBorder="0" applyAlignment="0" applyProtection="0"/>
    <xf numFmtId="0" fontId="20" fillId="0" borderId="0">
      <alignment wrapText="1"/>
    </xf>
    <xf numFmtId="0" fontId="233" fillId="0" borderId="0"/>
    <xf numFmtId="0" fontId="20" fillId="0" borderId="0"/>
    <xf numFmtId="9" fontId="1" fillId="0" borderId="0" applyFont="0" applyFill="0" applyBorder="0" applyAlignment="0" applyProtection="0"/>
    <xf numFmtId="0" fontId="78" fillId="0" borderId="76" applyNumberFormat="0" applyFill="0" applyProtection="0">
      <alignment horizontal="center" vertical="center" wrapText="1"/>
    </xf>
    <xf numFmtId="0" fontId="78" fillId="0" borderId="76" applyNumberFormat="0" applyFill="0" applyProtection="0">
      <alignment horizontal="center" vertical="center" wrapText="1"/>
    </xf>
    <xf numFmtId="223" fontId="20" fillId="0" borderId="0"/>
    <xf numFmtId="0" fontId="20" fillId="0" borderId="0"/>
    <xf numFmtId="0" fontId="20" fillId="3" borderId="0" applyNumberFormat="0" applyFont="0" applyAlignment="0"/>
    <xf numFmtId="0" fontId="20" fillId="0" borderId="0" applyNumberFormat="0" applyAlignment="0"/>
    <xf numFmtId="0" fontId="20" fillId="0" borderId="0" applyNumberFormat="0" applyAlignment="0"/>
    <xf numFmtId="43" fontId="20" fillId="0" borderId="0" applyFont="0" applyFill="0" applyBorder="0" applyAlignment="0" applyProtection="0"/>
    <xf numFmtId="9" fontId="20" fillId="0" borderId="0" applyFont="0" applyFill="0" applyBorder="0" applyAlignment="0" applyProtection="0"/>
    <xf numFmtId="227" fontId="20" fillId="0" borderId="0" applyFont="0" applyFill="0" applyBorder="0" applyAlignment="0" applyProtection="0"/>
    <xf numFmtId="0" fontId="233" fillId="0" borderId="0"/>
    <xf numFmtId="43" fontId="1" fillId="0" borderId="0" applyFont="0" applyFill="0" applyBorder="0" applyAlignment="0" applyProtection="0"/>
  </cellStyleXfs>
  <cellXfs count="285">
    <xf numFmtId="0" fontId="0" fillId="0" borderId="0" xfId="0"/>
    <xf numFmtId="0" fontId="0" fillId="0" borderId="0" xfId="0" applyAlignment="1">
      <alignment vertical="top"/>
    </xf>
    <xf numFmtId="0" fontId="17" fillId="0" borderId="0" xfId="0" applyFont="1"/>
    <xf numFmtId="0" fontId="0" fillId="0" borderId="0" xfId="0" applyAlignment="1">
      <alignment horizontal="left" vertical="top" wrapText="1"/>
    </xf>
    <xf numFmtId="0" fontId="23" fillId="0" borderId="0" xfId="0" applyFont="1"/>
    <xf numFmtId="0" fontId="19" fillId="0" borderId="0" xfId="0" applyFont="1"/>
    <xf numFmtId="0" fontId="24" fillId="0" borderId="0" xfId="0" applyFont="1"/>
    <xf numFmtId="2" fontId="0" fillId="0" borderId="58" xfId="0" applyNumberFormat="1" applyBorder="1"/>
    <xf numFmtId="2" fontId="0" fillId="0" borderId="59" xfId="0" applyNumberFormat="1" applyBorder="1"/>
    <xf numFmtId="2" fontId="0" fillId="0" borderId="60" xfId="0" applyNumberFormat="1" applyBorder="1"/>
    <xf numFmtId="2" fontId="0" fillId="0" borderId="1" xfId="0" applyNumberFormat="1" applyBorder="1"/>
    <xf numFmtId="2" fontId="0" fillId="0" borderId="23" xfId="0" applyNumberFormat="1" applyBorder="1"/>
    <xf numFmtId="2" fontId="0" fillId="0" borderId="12" xfId="0" applyNumberFormat="1" applyBorder="1"/>
    <xf numFmtId="0" fontId="17" fillId="3" borderId="61"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0" fillId="0" borderId="58" xfId="0" applyBorder="1"/>
    <xf numFmtId="0" fontId="0" fillId="0" borderId="62" xfId="0" applyBorder="1"/>
    <xf numFmtId="2" fontId="0" fillId="0" borderId="62" xfId="0" applyNumberFormat="1" applyBorder="1"/>
    <xf numFmtId="2" fontId="0" fillId="0" borderId="63" xfId="0" applyNumberFormat="1" applyBorder="1"/>
    <xf numFmtId="2" fontId="0" fillId="0" borderId="64" xfId="0" applyNumberFormat="1" applyBorder="1"/>
    <xf numFmtId="2" fontId="0" fillId="0" borderId="0" xfId="0" applyNumberFormat="1" applyBorder="1"/>
    <xf numFmtId="0" fontId="0" fillId="0" borderId="58" xfId="0" applyBorder="1" applyAlignment="1">
      <alignment vertical="top"/>
    </xf>
    <xf numFmtId="0" fontId="246" fillId="0" borderId="0" xfId="2488" applyAlignment="1" applyProtection="1"/>
    <xf numFmtId="3" fontId="0" fillId="0" borderId="0" xfId="0" applyNumberFormat="1" applyFont="1" applyAlignment="1">
      <alignment horizontal="center"/>
    </xf>
    <xf numFmtId="3" fontId="0" fillId="0" borderId="0" xfId="0" applyNumberFormat="1" applyFont="1" applyAlignment="1">
      <alignment horizontal="left"/>
    </xf>
    <xf numFmtId="0" fontId="0" fillId="0" borderId="0" xfId="0" applyFont="1"/>
    <xf numFmtId="9" fontId="0" fillId="0" borderId="0" xfId="0" applyNumberFormat="1" applyFill="1"/>
    <xf numFmtId="0" fontId="0" fillId="0" borderId="0" xfId="0" applyAlignment="1">
      <alignment wrapText="1"/>
    </xf>
    <xf numFmtId="0" fontId="122" fillId="0" borderId="0" xfId="0" applyFont="1" applyAlignment="1">
      <alignment wrapText="1"/>
    </xf>
    <xf numFmtId="0" fontId="0" fillId="0" borderId="0" xfId="0"/>
    <xf numFmtId="0" fontId="17" fillId="0" borderId="0" xfId="0" applyFont="1" applyAlignment="1">
      <alignment horizontal="left" vertical="center"/>
    </xf>
    <xf numFmtId="0" fontId="15" fillId="0" borderId="0" xfId="0" applyFont="1"/>
    <xf numFmtId="0" fontId="17" fillId="0" borderId="0" xfId="0" applyFont="1" applyAlignment="1">
      <alignment horizontal="left"/>
    </xf>
    <xf numFmtId="2" fontId="17" fillId="0" borderId="0" xfId="0" applyNumberFormat="1" applyFont="1" applyAlignment="1">
      <alignment horizontal="left"/>
    </xf>
    <xf numFmtId="43" fontId="17" fillId="0" borderId="7" xfId="0" applyNumberFormat="1" applyFont="1" applyBorder="1"/>
    <xf numFmtId="0" fontId="23" fillId="0" borderId="0" xfId="0" applyFont="1" applyFill="1"/>
    <xf numFmtId="0" fontId="0" fillId="0" borderId="0" xfId="0" applyBorder="1"/>
    <xf numFmtId="0" fontId="117" fillId="0" borderId="0" xfId="0" applyFont="1" applyBorder="1"/>
    <xf numFmtId="2" fontId="0" fillId="0" borderId="0" xfId="0" applyNumberFormat="1" applyAlignment="1">
      <alignment horizontal="right"/>
    </xf>
    <xf numFmtId="0" fontId="124" fillId="0" borderId="0" xfId="0" applyFont="1"/>
    <xf numFmtId="2" fontId="17" fillId="0" borderId="64" xfId="0" applyNumberFormat="1" applyFont="1" applyBorder="1"/>
    <xf numFmtId="0" fontId="149" fillId="0" borderId="0" xfId="0" applyFont="1"/>
    <xf numFmtId="0" fontId="0" fillId="0" borderId="0" xfId="0"/>
    <xf numFmtId="0" fontId="0" fillId="0" borderId="0" xfId="0" applyAlignment="1">
      <alignment horizontal="right"/>
    </xf>
    <xf numFmtId="0" fontId="0" fillId="0" borderId="0" xfId="0"/>
    <xf numFmtId="2" fontId="122" fillId="0" borderId="0" xfId="0" applyNumberFormat="1" applyFont="1" applyAlignment="1">
      <alignment horizontal="center"/>
    </xf>
    <xf numFmtId="0" fontId="246" fillId="0" borderId="0" xfId="2488" applyAlignment="1" applyProtection="1"/>
    <xf numFmtId="0" fontId="0" fillId="0" borderId="0" xfId="0"/>
    <xf numFmtId="43" fontId="0" fillId="0" borderId="0" xfId="1772" applyFont="1"/>
    <xf numFmtId="0" fontId="0" fillId="0" borderId="23" xfId="0" applyBorder="1"/>
    <xf numFmtId="0" fontId="0" fillId="0" borderId="63" xfId="0" applyBorder="1"/>
    <xf numFmtId="2" fontId="0" fillId="0" borderId="12" xfId="0" applyNumberFormat="1" applyBorder="1"/>
    <xf numFmtId="2" fontId="0" fillId="0" borderId="60" xfId="0" applyNumberFormat="1" applyBorder="1"/>
    <xf numFmtId="0" fontId="0" fillId="0" borderId="59" xfId="0" applyBorder="1"/>
    <xf numFmtId="0" fontId="246" fillId="0" borderId="0" xfId="2488" applyAlignment="1" applyProtection="1"/>
    <xf numFmtId="0" fontId="261" fillId="0" borderId="58" xfId="0" applyFont="1" applyBorder="1" applyAlignment="1">
      <alignment vertical="top"/>
    </xf>
    <xf numFmtId="0" fontId="0" fillId="0" borderId="11" xfId="0" applyBorder="1"/>
    <xf numFmtId="0" fontId="0" fillId="0" borderId="1" xfId="0" applyBorder="1" applyAlignment="1">
      <alignment vertical="top"/>
    </xf>
    <xf numFmtId="0" fontId="0" fillId="0" borderId="62" xfId="0" applyBorder="1" applyAlignment="1">
      <alignment vertical="top"/>
    </xf>
    <xf numFmtId="43" fontId="0" fillId="0" borderId="60" xfId="1772" applyFont="1" applyBorder="1"/>
    <xf numFmtId="43" fontId="0" fillId="0" borderId="12" xfId="1772" applyFont="1" applyBorder="1"/>
    <xf numFmtId="43" fontId="0" fillId="0" borderId="59" xfId="1772" applyFont="1" applyBorder="1"/>
    <xf numFmtId="43" fontId="0" fillId="0" borderId="23" xfId="1772" applyFont="1" applyBorder="1"/>
    <xf numFmtId="43" fontId="0" fillId="0" borderId="63" xfId="1772" applyFont="1" applyBorder="1"/>
    <xf numFmtId="9" fontId="0" fillId="0" borderId="12" xfId="3375" applyFont="1" applyBorder="1"/>
    <xf numFmtId="0" fontId="0" fillId="106" borderId="0" xfId="0" applyFill="1"/>
    <xf numFmtId="43" fontId="0" fillId="106" borderId="0" xfId="1772" applyFont="1" applyFill="1"/>
    <xf numFmtId="0" fontId="266" fillId="0" borderId="0" xfId="0" applyFont="1"/>
    <xf numFmtId="0" fontId="265" fillId="0" borderId="0" xfId="0" applyFont="1"/>
    <xf numFmtId="43" fontId="17" fillId="3" borderId="7" xfId="1772" applyFont="1" applyFill="1" applyBorder="1" applyAlignment="1">
      <alignment horizontal="center" vertical="center" wrapText="1"/>
    </xf>
    <xf numFmtId="0" fontId="263" fillId="106" borderId="59" xfId="0" applyFont="1" applyFill="1" applyBorder="1" applyAlignment="1">
      <alignment horizontal="center" vertical="center" wrapText="1"/>
    </xf>
    <xf numFmtId="0" fontId="261" fillId="0" borderId="63" xfId="0" applyFont="1" applyBorder="1"/>
    <xf numFmtId="0" fontId="267" fillId="0" borderId="0" xfId="0" applyFont="1"/>
    <xf numFmtId="171" fontId="0" fillId="106" borderId="0" xfId="1772" applyNumberFormat="1" applyFont="1" applyFill="1"/>
    <xf numFmtId="0" fontId="261" fillId="0" borderId="59" xfId="0" applyFont="1" applyBorder="1"/>
    <xf numFmtId="0" fontId="261" fillId="0" borderId="7" xfId="0" applyFont="1" applyBorder="1" applyAlignment="1">
      <alignment horizontal="center" vertical="center" wrapText="1"/>
    </xf>
    <xf numFmtId="43" fontId="261" fillId="0" borderId="63" xfId="1772" applyFont="1" applyBorder="1"/>
    <xf numFmtId="0" fontId="261" fillId="0" borderId="23" xfId="0" applyFont="1" applyBorder="1"/>
    <xf numFmtId="0" fontId="263" fillId="106" borderId="23" xfId="0" applyFont="1" applyFill="1" applyBorder="1" applyAlignment="1">
      <alignment horizontal="center" vertical="center" wrapText="1"/>
    </xf>
    <xf numFmtId="14" fontId="233" fillId="0" borderId="0" xfId="2770" applyNumberFormat="1"/>
    <xf numFmtId="49" fontId="261" fillId="0" borderId="0" xfId="0" applyNumberFormat="1" applyFont="1"/>
    <xf numFmtId="0" fontId="262" fillId="0" borderId="0" xfId="0" applyFont="1"/>
    <xf numFmtId="0" fontId="0" fillId="0" borderId="0" xfId="0" applyBorder="1" applyAlignment="1"/>
    <xf numFmtId="0" fontId="0" fillId="0" borderId="0" xfId="0"/>
    <xf numFmtId="0" fontId="0" fillId="0" borderId="0" xfId="0"/>
    <xf numFmtId="43" fontId="0" fillId="108" borderId="0" xfId="1772" applyFont="1" applyFill="1"/>
    <xf numFmtId="43" fontId="261" fillId="108" borderId="0" xfId="1772" applyFont="1" applyFill="1" applyAlignment="1">
      <alignment horizontal="right" vertical="center"/>
    </xf>
    <xf numFmtId="0" fontId="270" fillId="0" borderId="0" xfId="0" applyFont="1"/>
    <xf numFmtId="0" fontId="0" fillId="0" borderId="0" xfId="0" applyFill="1"/>
    <xf numFmtId="0" fontId="0" fillId="0" borderId="0" xfId="0"/>
    <xf numFmtId="0" fontId="0" fillId="0" borderId="0" xfId="0" applyAlignment="1"/>
    <xf numFmtId="0" fontId="0" fillId="0" borderId="0" xfId="0" quotePrefix="1"/>
    <xf numFmtId="43" fontId="0" fillId="0" borderId="0" xfId="1772" applyFont="1" applyFill="1"/>
    <xf numFmtId="0" fontId="0" fillId="0" borderId="0" xfId="0" applyFont="1"/>
    <xf numFmtId="0" fontId="17" fillId="0" borderId="0" xfId="0" applyFont="1" applyAlignment="1">
      <alignment horizontal="left"/>
    </xf>
    <xf numFmtId="0" fontId="124" fillId="0" borderId="0" xfId="0" applyFont="1"/>
    <xf numFmtId="0" fontId="0" fillId="0" borderId="0" xfId="0"/>
    <xf numFmtId="43" fontId="0" fillId="106" borderId="0" xfId="4361" applyFont="1" applyFill="1"/>
    <xf numFmtId="0" fontId="271" fillId="0" borderId="0" xfId="2488" applyFont="1" applyAlignment="1" applyProtection="1"/>
    <xf numFmtId="0" fontId="261" fillId="0" borderId="0" xfId="0" applyFont="1"/>
    <xf numFmtId="0" fontId="17" fillId="0" borderId="0" xfId="0" applyFont="1" applyAlignment="1">
      <alignment horizontal="center" wrapText="1"/>
    </xf>
    <xf numFmtId="9" fontId="0" fillId="106" borderId="0" xfId="3375" applyFont="1" applyFill="1"/>
    <xf numFmtId="0" fontId="0" fillId="0" borderId="0" xfId="0" applyFill="1" applyBorder="1"/>
    <xf numFmtId="10" fontId="0" fillId="0" borderId="0" xfId="3375" applyNumberFormat="1" applyFont="1"/>
    <xf numFmtId="10" fontId="263" fillId="106" borderId="12" xfId="3375" applyNumberFormat="1" applyFont="1" applyFill="1" applyBorder="1" applyAlignment="1">
      <alignment horizontal="center" vertical="center" wrapText="1"/>
    </xf>
    <xf numFmtId="10" fontId="263" fillId="106" borderId="60" xfId="3375" applyNumberFormat="1" applyFont="1" applyFill="1" applyBorder="1" applyAlignment="1">
      <alignment horizontal="center" vertical="center" wrapText="1"/>
    </xf>
    <xf numFmtId="0" fontId="261" fillId="0" borderId="59" xfId="0" applyFont="1" applyBorder="1" applyAlignment="1">
      <alignment horizontal="center" vertical="center" wrapText="1"/>
    </xf>
    <xf numFmtId="0" fontId="274" fillId="0" borderId="79" xfId="2488" applyFont="1" applyFill="1" applyBorder="1" applyAlignment="1" applyProtection="1"/>
    <xf numFmtId="0" fontId="274" fillId="0" borderId="78" xfId="2488" applyFont="1" applyFill="1" applyBorder="1" applyAlignment="1" applyProtection="1"/>
    <xf numFmtId="0" fontId="274" fillId="0" borderId="80" xfId="2488" applyFont="1" applyFill="1" applyBorder="1" applyAlignment="1" applyProtection="1"/>
    <xf numFmtId="0" fontId="273" fillId="0" borderId="0" xfId="2488" applyFont="1" applyAlignment="1" applyProtection="1"/>
    <xf numFmtId="43" fontId="261" fillId="0" borderId="64" xfId="1772" applyFont="1" applyBorder="1"/>
    <xf numFmtId="0" fontId="0" fillId="111" borderId="0" xfId="0" applyFill="1"/>
    <xf numFmtId="0" fontId="0" fillId="110" borderId="0" xfId="0" applyFill="1"/>
    <xf numFmtId="0" fontId="0" fillId="109" borderId="0" xfId="0" applyFill="1"/>
    <xf numFmtId="0" fontId="17" fillId="0" borderId="0" xfId="0" applyFont="1" applyFill="1" applyBorder="1" applyAlignment="1">
      <alignment horizontal="center" vertical="center" wrapText="1"/>
    </xf>
    <xf numFmtId="0" fontId="0" fillId="0" borderId="0" xfId="0"/>
    <xf numFmtId="0" fontId="17" fillId="3" borderId="7" xfId="0" applyFont="1" applyFill="1" applyBorder="1" applyAlignment="1">
      <alignment horizontal="center" vertical="center" wrapText="1"/>
    </xf>
    <xf numFmtId="0" fontId="246" fillId="0" borderId="0" xfId="2488" applyAlignment="1" applyProtection="1"/>
    <xf numFmtId="0" fontId="0" fillId="106" borderId="0" xfId="0" applyFill="1"/>
    <xf numFmtId="0" fontId="17" fillId="3" borderId="59" xfId="0" applyFont="1" applyFill="1" applyBorder="1" applyAlignment="1">
      <alignment horizontal="center" vertical="center" wrapText="1"/>
    </xf>
    <xf numFmtId="0" fontId="0" fillId="0" borderId="0" xfId="0"/>
    <xf numFmtId="0" fontId="23" fillId="108" borderId="0" xfId="0" applyFont="1" applyFill="1"/>
    <xf numFmtId="0" fontId="0" fillId="108" borderId="0" xfId="0" applyFill="1"/>
    <xf numFmtId="0" fontId="267" fillId="108" borderId="0" xfId="0" applyFont="1" applyFill="1"/>
    <xf numFmtId="0" fontId="266" fillId="108" borderId="0" xfId="0" applyFont="1" applyFill="1"/>
    <xf numFmtId="0" fontId="19" fillId="108" borderId="0" xfId="0" applyFont="1" applyFill="1"/>
    <xf numFmtId="0" fontId="261" fillId="108" borderId="7" xfId="0" applyFont="1" applyFill="1" applyBorder="1"/>
    <xf numFmtId="43" fontId="0" fillId="108" borderId="7" xfId="1772" applyFont="1" applyFill="1" applyBorder="1"/>
    <xf numFmtId="0" fontId="267" fillId="108" borderId="0" xfId="0" applyFont="1" applyFill="1" applyBorder="1" applyAlignment="1"/>
    <xf numFmtId="0" fontId="0" fillId="108" borderId="0" xfId="0" applyFill="1" applyBorder="1"/>
    <xf numFmtId="2" fontId="0" fillId="108" borderId="0" xfId="0" applyNumberFormat="1" applyFill="1" applyBorder="1"/>
    <xf numFmtId="0" fontId="0" fillId="108" borderId="0" xfId="0" applyFill="1" applyAlignment="1">
      <alignment vertical="top"/>
    </xf>
    <xf numFmtId="0" fontId="0" fillId="108" borderId="0" xfId="0" applyFill="1" applyBorder="1" applyAlignment="1">
      <alignment vertical="top"/>
    </xf>
    <xf numFmtId="0" fontId="261" fillId="108" borderId="61" xfId="0" applyFont="1" applyFill="1" applyBorder="1" applyAlignment="1"/>
    <xf numFmtId="43" fontId="0" fillId="108" borderId="65" xfId="1772" applyFont="1" applyFill="1" applyBorder="1"/>
    <xf numFmtId="0" fontId="17" fillId="107" borderId="7" xfId="0" applyFont="1" applyFill="1" applyBorder="1" applyAlignment="1">
      <alignment horizontal="center" vertical="center" wrapText="1"/>
    </xf>
    <xf numFmtId="0" fontId="17" fillId="107" borderId="61" xfId="0" applyFont="1" applyFill="1" applyBorder="1" applyAlignment="1">
      <alignment horizontal="center" vertical="center" wrapText="1"/>
    </xf>
    <xf numFmtId="44" fontId="261" fillId="0" borderId="0" xfId="4606" applyFont="1" applyFill="1" applyAlignment="1">
      <alignment horizontal="center"/>
    </xf>
    <xf numFmtId="1" fontId="17" fillId="0" borderId="0" xfId="0" applyNumberFormat="1" applyFont="1"/>
    <xf numFmtId="43" fontId="263" fillId="0" borderId="0" xfId="1772" applyFont="1" applyFill="1" applyBorder="1" applyAlignment="1">
      <alignment horizontal="center" vertical="center" wrapText="1"/>
    </xf>
    <xf numFmtId="10" fontId="263" fillId="0" borderId="0" xfId="3375" applyNumberFormat="1" applyFont="1" applyFill="1" applyBorder="1" applyAlignment="1">
      <alignment horizontal="center" vertical="center" wrapText="1"/>
    </xf>
    <xf numFmtId="10" fontId="263" fillId="110" borderId="60" xfId="3375" applyNumberFormat="1" applyFont="1" applyFill="1" applyBorder="1" applyAlignment="1">
      <alignment horizontal="center" vertical="center" wrapText="1"/>
    </xf>
    <xf numFmtId="10" fontId="263" fillId="110" borderId="12" xfId="3375" applyNumberFormat="1" applyFont="1" applyFill="1" applyBorder="1" applyAlignment="1">
      <alignment horizontal="center" vertical="center" wrapText="1"/>
    </xf>
    <xf numFmtId="10" fontId="263" fillId="110" borderId="64" xfId="3375" applyNumberFormat="1" applyFont="1" applyFill="1" applyBorder="1" applyAlignment="1">
      <alignment horizontal="center" vertical="center" wrapText="1"/>
    </xf>
    <xf numFmtId="0" fontId="261" fillId="0" borderId="58" xfId="0" applyFont="1" applyBorder="1" applyAlignment="1">
      <alignment vertical="center"/>
    </xf>
    <xf numFmtId="0" fontId="261" fillId="0" borderId="1" xfId="0" applyFont="1" applyBorder="1" applyAlignment="1">
      <alignment vertical="center"/>
    </xf>
    <xf numFmtId="0" fontId="261" fillId="0" borderId="62" xfId="0" applyFont="1" applyFill="1" applyBorder="1" applyAlignment="1">
      <alignment vertical="center"/>
    </xf>
    <xf numFmtId="0" fontId="263" fillId="0" borderId="58" xfId="0" applyFont="1" applyBorder="1" applyAlignment="1">
      <alignment horizontal="center" vertical="center" wrapText="1"/>
    </xf>
    <xf numFmtId="0" fontId="263" fillId="0" borderId="1" xfId="0" applyFont="1" applyBorder="1" applyAlignment="1">
      <alignment horizontal="center" vertical="center" wrapText="1"/>
    </xf>
    <xf numFmtId="43" fontId="263" fillId="106" borderId="60" xfId="1772" applyFont="1" applyFill="1" applyBorder="1" applyAlignment="1">
      <alignment horizontal="center" vertical="center" wrapText="1"/>
    </xf>
    <xf numFmtId="43" fontId="263" fillId="106" borderId="12" xfId="1772" applyFont="1" applyFill="1" applyBorder="1" applyAlignment="1">
      <alignment horizontal="center" vertical="center" wrapText="1"/>
    </xf>
    <xf numFmtId="43" fontId="263" fillId="106" borderId="64" xfId="1772" applyFont="1" applyFill="1" applyBorder="1" applyAlignment="1">
      <alignment horizontal="center" vertical="center" wrapText="1"/>
    </xf>
    <xf numFmtId="171" fontId="263" fillId="106" borderId="59" xfId="1772" applyNumberFormat="1" applyFont="1" applyFill="1" applyBorder="1" applyAlignment="1">
      <alignment horizontal="center" vertical="center" wrapText="1"/>
    </xf>
    <xf numFmtId="171" fontId="263" fillId="106" borderId="23" xfId="1772" applyNumberFormat="1" applyFont="1" applyFill="1" applyBorder="1" applyAlignment="1">
      <alignment horizontal="center" vertical="center" wrapText="1"/>
    </xf>
    <xf numFmtId="0" fontId="0" fillId="106" borderId="63" xfId="0" applyFill="1" applyBorder="1"/>
    <xf numFmtId="10" fontId="263" fillId="106" borderId="63" xfId="3375" applyNumberFormat="1" applyFont="1" applyFill="1" applyBorder="1" applyAlignment="1">
      <alignment horizontal="center" vertical="center" wrapText="1"/>
    </xf>
    <xf numFmtId="171" fontId="263" fillId="106" borderId="63" xfId="1772" applyNumberFormat="1" applyFont="1" applyFill="1" applyBorder="1" applyAlignment="1">
      <alignment horizontal="center" vertical="center" wrapText="1"/>
    </xf>
    <xf numFmtId="0" fontId="0" fillId="0" borderId="0" xfId="0" applyAlignment="1">
      <alignment wrapText="1"/>
    </xf>
    <xf numFmtId="0" fontId="0" fillId="0" borderId="0" xfId="0"/>
    <xf numFmtId="0" fontId="0" fillId="0" borderId="0" xfId="0"/>
    <xf numFmtId="0" fontId="0" fillId="108" borderId="59" xfId="0" applyFill="1" applyBorder="1"/>
    <xf numFmtId="2" fontId="0" fillId="108" borderId="59" xfId="0" applyNumberFormat="1" applyFill="1" applyBorder="1"/>
    <xf numFmtId="0" fontId="0" fillId="108" borderId="23" xfId="0" applyFill="1" applyBorder="1"/>
    <xf numFmtId="2" fontId="0" fillId="108" borderId="23" xfId="0" applyNumberFormat="1" applyFill="1" applyBorder="1"/>
    <xf numFmtId="0" fontId="0" fillId="108" borderId="63" xfId="0" applyFill="1" applyBorder="1"/>
    <xf numFmtId="2" fontId="0" fillId="108" borderId="63" xfId="0" applyNumberFormat="1" applyFill="1" applyBorder="1"/>
    <xf numFmtId="0" fontId="266" fillId="108" borderId="0" xfId="0" applyFont="1" applyFill="1" applyBorder="1" applyAlignment="1"/>
    <xf numFmtId="0" fontId="1" fillId="0" borderId="0" xfId="0" applyFont="1" applyAlignment="1">
      <alignment horizontal="left" vertical="center" wrapText="1"/>
    </xf>
    <xf numFmtId="0" fontId="124" fillId="0" borderId="0" xfId="0" applyFont="1" applyAlignment="1">
      <alignment wrapText="1"/>
    </xf>
    <xf numFmtId="0" fontId="272"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0" xfId="0"/>
    <xf numFmtId="0" fontId="0" fillId="0" borderId="1" xfId="0" applyBorder="1"/>
    <xf numFmtId="43" fontId="0" fillId="0" borderId="64" xfId="1772" applyFont="1" applyBorder="1"/>
    <xf numFmtId="9" fontId="0" fillId="0" borderId="63" xfId="3375" applyFont="1" applyBorder="1"/>
    <xf numFmtId="175" fontId="0" fillId="0" borderId="23" xfId="3375" applyNumberFormat="1" applyFont="1" applyBorder="1"/>
    <xf numFmtId="175" fontId="0" fillId="0" borderId="63" xfId="3375" applyNumberFormat="1" applyFont="1" applyBorder="1"/>
    <xf numFmtId="43" fontId="0" fillId="0" borderId="0" xfId="0" applyNumberFormat="1"/>
    <xf numFmtId="2" fontId="0" fillId="0" borderId="0" xfId="0" applyNumberFormat="1"/>
    <xf numFmtId="43" fontId="0" fillId="0" borderId="59" xfId="0" applyNumberFormat="1" applyBorder="1"/>
    <xf numFmtId="43" fontId="0" fillId="0" borderId="23" xfId="0" applyNumberFormat="1" applyBorder="1"/>
    <xf numFmtId="43" fontId="0" fillId="0" borderId="63" xfId="0" applyNumberFormat="1" applyBorder="1"/>
    <xf numFmtId="175" fontId="17" fillId="0" borderId="59" xfId="1772" applyNumberFormat="1" applyFont="1" applyFill="1" applyBorder="1" applyAlignment="1">
      <alignment horizontal="center" vertical="center" wrapText="1"/>
    </xf>
    <xf numFmtId="0" fontId="261" fillId="0" borderId="61" xfId="0" applyFont="1" applyBorder="1"/>
    <xf numFmtId="171" fontId="0" fillId="0" borderId="0" xfId="1772" applyNumberFormat="1" applyFont="1" applyFill="1"/>
    <xf numFmtId="43" fontId="0" fillId="0" borderId="7" xfId="0" applyNumberFormat="1" applyBorder="1"/>
    <xf numFmtId="0" fontId="0" fillId="0" borderId="0" xfId="0"/>
    <xf numFmtId="9" fontId="0" fillId="0" borderId="0" xfId="3375" applyFont="1"/>
    <xf numFmtId="0" fontId="269" fillId="0" borderId="0" xfId="0" applyFont="1" applyFill="1" applyBorder="1" applyAlignment="1">
      <alignment horizontal="center" vertical="center"/>
    </xf>
    <xf numFmtId="0" fontId="268" fillId="0" borderId="0" xfId="0" applyFont="1" applyFill="1" applyBorder="1" applyAlignment="1">
      <alignment vertical="center" wrapText="1"/>
    </xf>
    <xf numFmtId="44" fontId="17" fillId="0" borderId="0" xfId="4606" applyFont="1" applyFill="1"/>
    <xf numFmtId="43" fontId="261" fillId="0" borderId="0" xfId="1772" applyFont="1"/>
    <xf numFmtId="0" fontId="269" fillId="0" borderId="0" xfId="0" applyFont="1" applyFill="1" applyBorder="1" applyAlignment="1">
      <alignment horizontal="left" vertical="center" indent="4"/>
    </xf>
    <xf numFmtId="0" fontId="0" fillId="0" borderId="0" xfId="0" applyFill="1" applyBorder="1"/>
    <xf numFmtId="0" fontId="0" fillId="0" borderId="0" xfId="0"/>
    <xf numFmtId="0" fontId="23" fillId="0" borderId="0" xfId="0" applyFont="1"/>
    <xf numFmtId="0" fontId="24" fillId="0" borderId="0" xfId="0" applyFont="1"/>
    <xf numFmtId="166" fontId="0" fillId="0" borderId="7" xfId="4116" applyFont="1" applyBorder="1" applyAlignment="1">
      <alignment horizontal="center" vertical="center"/>
    </xf>
    <xf numFmtId="8" fontId="0" fillId="0" borderId="7" xfId="4116" applyNumberFormat="1" applyFont="1" applyBorder="1" applyAlignment="1">
      <alignment horizontal="center" vertical="center"/>
    </xf>
    <xf numFmtId="166" fontId="0" fillId="0" borderId="81" xfId="4116" applyFont="1" applyBorder="1" applyAlignment="1">
      <alignment horizontal="left" vertical="top" wrapText="1"/>
    </xf>
    <xf numFmtId="166" fontId="0" fillId="0" borderId="82" xfId="4116" applyFont="1" applyBorder="1" applyAlignment="1">
      <alignment horizontal="left" vertical="top" wrapText="1"/>
    </xf>
    <xf numFmtId="166" fontId="0" fillId="0" borderId="83" xfId="4116" applyFont="1" applyBorder="1" applyAlignment="1">
      <alignment horizontal="left" vertical="top"/>
    </xf>
    <xf numFmtId="166" fontId="0" fillId="0" borderId="81" xfId="4116" applyFont="1" applyBorder="1" applyAlignment="1">
      <alignment horizontal="left" vertical="top"/>
    </xf>
    <xf numFmtId="43" fontId="0" fillId="0" borderId="59" xfId="0" applyNumberFormat="1" applyFont="1" applyBorder="1"/>
    <xf numFmtId="43" fontId="0" fillId="0" borderId="23" xfId="0" applyNumberFormat="1" applyFont="1" applyBorder="1"/>
    <xf numFmtId="0" fontId="0" fillId="0" borderId="23" xfId="0" applyFont="1" applyBorder="1"/>
    <xf numFmtId="43" fontId="0" fillId="0" borderId="63" xfId="0" applyNumberFormat="1" applyFont="1" applyBorder="1"/>
    <xf numFmtId="0" fontId="0" fillId="0" borderId="7" xfId="0" applyFont="1" applyBorder="1" applyAlignment="1">
      <alignment horizontal="right" vertical="top"/>
    </xf>
    <xf numFmtId="0" fontId="0" fillId="0" borderId="7" xfId="0" applyFont="1" applyBorder="1" applyAlignment="1">
      <alignment vertical="top" wrapText="1"/>
    </xf>
    <xf numFmtId="0" fontId="0" fillId="0" borderId="7" xfId="0" applyFont="1" applyBorder="1"/>
    <xf numFmtId="0" fontId="0" fillId="0" borderId="7" xfId="0" quotePrefix="1" applyFont="1" applyBorder="1" applyAlignment="1">
      <alignment horizontal="right" vertical="top"/>
    </xf>
    <xf numFmtId="43" fontId="0" fillId="0" borderId="7" xfId="0" applyNumberFormat="1" applyFont="1" applyBorder="1"/>
    <xf numFmtId="0" fontId="0" fillId="0" borderId="7" xfId="0" applyFont="1" applyBorder="1" applyAlignment="1">
      <alignment vertical="top"/>
    </xf>
    <xf numFmtId="0" fontId="261" fillId="107" borderId="7" xfId="0" applyFont="1" applyFill="1" applyBorder="1" applyAlignment="1">
      <alignment horizontal="left" vertical="center" indent="4"/>
    </xf>
    <xf numFmtId="0" fontId="261" fillId="107" borderId="7" xfId="0" applyFont="1" applyFill="1" applyBorder="1" applyAlignment="1">
      <alignment horizontal="centerContinuous" vertical="center"/>
    </xf>
    <xf numFmtId="0" fontId="275" fillId="107" borderId="7" xfId="0" applyFont="1" applyFill="1" applyBorder="1" applyAlignment="1">
      <alignment vertical="center" wrapText="1"/>
    </xf>
    <xf numFmtId="0" fontId="261" fillId="107" borderId="59" xfId="0" applyFont="1" applyFill="1" applyBorder="1" applyAlignment="1">
      <alignment horizontal="centerContinuous" vertical="center"/>
    </xf>
    <xf numFmtId="0" fontId="0" fillId="0" borderId="0" xfId="0"/>
    <xf numFmtId="0" fontId="0" fillId="0" borderId="0" xfId="0" applyFont="1"/>
    <xf numFmtId="0" fontId="0" fillId="106" borderId="0" xfId="0" applyFill="1"/>
    <xf numFmtId="0" fontId="0" fillId="0" borderId="0" xfId="0" quotePrefix="1"/>
    <xf numFmtId="0" fontId="0" fillId="108" borderId="0" xfId="0" applyFill="1"/>
    <xf numFmtId="0" fontId="267" fillId="108" borderId="0" xfId="0" applyFont="1" applyFill="1"/>
    <xf numFmtId="0" fontId="17" fillId="107" borderId="7" xfId="0" applyFont="1" applyFill="1" applyBorder="1" applyAlignment="1">
      <alignment horizontal="center" vertical="center" wrapText="1"/>
    </xf>
    <xf numFmtId="0" fontId="266" fillId="108" borderId="0" xfId="0" applyFont="1" applyFill="1" applyBorder="1" applyAlignment="1"/>
    <xf numFmtId="0" fontId="0" fillId="108" borderId="0" xfId="0" applyFont="1" applyFill="1"/>
    <xf numFmtId="43" fontId="0" fillId="0" borderId="59" xfId="0" applyNumberFormat="1" applyFont="1" applyBorder="1"/>
    <xf numFmtId="43" fontId="0" fillId="0" borderId="63" xfId="0" applyNumberFormat="1" applyFont="1" applyBorder="1"/>
    <xf numFmtId="0" fontId="1" fillId="0" borderId="0" xfId="0" applyFont="1"/>
    <xf numFmtId="43" fontId="0" fillId="0" borderId="23" xfId="0" applyNumberFormat="1" applyFont="1" applyBorder="1" applyAlignment="1">
      <alignment horizontal="right"/>
    </xf>
    <xf numFmtId="43" fontId="0" fillId="0" borderId="0" xfId="1772" applyNumberFormat="1" applyFont="1" applyFill="1"/>
    <xf numFmtId="0" fontId="0" fillId="0" borderId="0" xfId="0"/>
    <xf numFmtId="0" fontId="0" fillId="0" borderId="0" xfId="0"/>
    <xf numFmtId="0" fontId="0" fillId="0" borderId="0" xfId="0" applyFont="1"/>
    <xf numFmtId="0" fontId="276" fillId="0" borderId="0" xfId="0" applyFont="1"/>
    <xf numFmtId="0" fontId="277" fillId="0" borderId="0" xfId="0" applyFont="1"/>
    <xf numFmtId="0" fontId="263" fillId="106" borderId="63" xfId="0" applyFont="1" applyFill="1" applyBorder="1" applyAlignment="1">
      <alignment horizontal="center" vertical="center" wrapText="1"/>
    </xf>
    <xf numFmtId="0" fontId="278" fillId="0" borderId="0" xfId="0" applyFont="1" applyAlignment="1">
      <alignment horizontal="left"/>
    </xf>
    <xf numFmtId="10" fontId="0" fillId="0" borderId="23" xfId="3375" applyNumberFormat="1" applyFont="1" applyBorder="1"/>
    <xf numFmtId="10" fontId="0" fillId="0" borderId="63" xfId="3375" applyNumberFormat="1" applyFont="1" applyBorder="1"/>
    <xf numFmtId="0" fontId="0" fillId="0" borderId="0" xfId="0" applyBorder="1" applyAlignment="1">
      <alignment wrapText="1"/>
    </xf>
    <xf numFmtId="0" fontId="263" fillId="0" borderId="80" xfId="0" applyFont="1" applyBorder="1" applyAlignment="1">
      <alignment wrapText="1"/>
    </xf>
    <xf numFmtId="0" fontId="263" fillId="0" borderId="78" xfId="0" applyFont="1" applyBorder="1" applyAlignment="1">
      <alignment wrapText="1"/>
    </xf>
    <xf numFmtId="0" fontId="263" fillId="0" borderId="79" xfId="0" applyFont="1" applyBorder="1" applyAlignment="1">
      <alignment wrapText="1"/>
    </xf>
    <xf numFmtId="0" fontId="0" fillId="0" borderId="0" xfId="0" applyAlignment="1">
      <alignment wrapText="1"/>
    </xf>
    <xf numFmtId="0" fontId="17" fillId="3" borderId="58" xfId="0" applyFont="1" applyFill="1" applyBorder="1" applyAlignment="1">
      <alignment horizontal="center" vertical="center" wrapText="1"/>
    </xf>
    <xf numFmtId="0" fontId="0" fillId="0" borderId="49" xfId="0" applyBorder="1" applyAlignment="1">
      <alignment horizontal="center" vertical="center" wrapText="1"/>
    </xf>
    <xf numFmtId="0" fontId="0" fillId="0" borderId="60" xfId="0" applyBorder="1" applyAlignment="1">
      <alignment horizontal="center" vertical="center" wrapText="1"/>
    </xf>
    <xf numFmtId="0" fontId="267" fillId="0" borderId="0" xfId="0" applyFont="1" applyAlignment="1">
      <alignment wrapText="1"/>
    </xf>
    <xf numFmtId="0" fontId="0" fillId="0" borderId="0" xfId="0" applyAlignment="1">
      <alignment horizontal="center"/>
    </xf>
    <xf numFmtId="0" fontId="265" fillId="0" borderId="0" xfId="0" applyFont="1" applyAlignment="1">
      <alignment horizontal="center"/>
    </xf>
    <xf numFmtId="0" fontId="261" fillId="0" borderId="0" xfId="0" applyFont="1" applyAlignment="1">
      <alignment wrapText="1"/>
    </xf>
    <xf numFmtId="0" fontId="261" fillId="0" borderId="49" xfId="0" applyFont="1" applyBorder="1"/>
    <xf numFmtId="0" fontId="261" fillId="0" borderId="62" xfId="0" applyFont="1" applyBorder="1"/>
    <xf numFmtId="0" fontId="261" fillId="0" borderId="11" xfId="0" applyFont="1" applyBorder="1"/>
    <xf numFmtId="0" fontId="261" fillId="0" borderId="1" xfId="0" applyFont="1" applyBorder="1"/>
    <xf numFmtId="0" fontId="261" fillId="0" borderId="0" xfId="0" applyFont="1" applyBorder="1"/>
    <xf numFmtId="0" fontId="0" fillId="0" borderId="59" xfId="0" applyFont="1" applyBorder="1" applyAlignment="1">
      <alignment vertical="top" wrapText="1"/>
    </xf>
    <xf numFmtId="0" fontId="0" fillId="0" borderId="23" xfId="0" applyFont="1" applyBorder="1" applyAlignment="1">
      <alignment vertical="top" wrapText="1"/>
    </xf>
    <xf numFmtId="0" fontId="0" fillId="0" borderId="63" xfId="0" applyFont="1" applyBorder="1" applyAlignment="1">
      <alignment vertical="top" wrapText="1"/>
    </xf>
    <xf numFmtId="0" fontId="0" fillId="0" borderId="58" xfId="0" applyFont="1" applyBorder="1" applyAlignment="1">
      <alignment vertical="top" wrapText="1"/>
    </xf>
    <xf numFmtId="0" fontId="0" fillId="0" borderId="1" xfId="0" applyFont="1" applyBorder="1" applyAlignment="1">
      <alignment vertical="top" wrapText="1"/>
    </xf>
    <xf numFmtId="0" fontId="0" fillId="0" borderId="62" xfId="0" applyFont="1" applyBorder="1" applyAlignment="1">
      <alignment vertical="top" wrapText="1"/>
    </xf>
    <xf numFmtId="166" fontId="0" fillId="0" borderId="82" xfId="4116" applyFont="1" applyBorder="1" applyAlignment="1">
      <alignment horizontal="left" vertical="top" wrapText="1"/>
    </xf>
    <xf numFmtId="0" fontId="0" fillId="0" borderId="83" xfId="0" applyFont="1" applyBorder="1" applyAlignment="1">
      <alignment horizontal="left" vertical="top" wrapText="1"/>
    </xf>
    <xf numFmtId="0" fontId="0" fillId="0" borderId="59" xfId="0" applyFont="1" applyBorder="1" applyAlignment="1">
      <alignment vertical="top"/>
    </xf>
    <xf numFmtId="0" fontId="0" fillId="0" borderId="63" xfId="0" applyFont="1" applyBorder="1" applyAlignment="1">
      <alignment vertical="top"/>
    </xf>
    <xf numFmtId="0" fontId="0" fillId="0" borderId="59" xfId="0" applyFont="1" applyBorder="1" applyAlignment="1">
      <alignment horizontal="right" vertical="top"/>
    </xf>
    <xf numFmtId="0" fontId="0" fillId="0" borderId="63" xfId="0" applyFont="1" applyBorder="1" applyAlignment="1">
      <alignment horizontal="right" vertical="top"/>
    </xf>
    <xf numFmtId="0" fontId="17" fillId="3" borderId="61" xfId="0" applyFont="1" applyFill="1" applyBorder="1" applyAlignment="1">
      <alignment horizontal="left" vertical="center" wrapText="1"/>
    </xf>
    <xf numFmtId="0" fontId="0" fillId="0" borderId="24" xfId="0" applyBorder="1" applyAlignment="1">
      <alignment horizontal="left" vertical="center" wrapText="1"/>
    </xf>
    <xf numFmtId="0" fontId="0" fillId="0" borderId="65" xfId="0" applyBorder="1" applyAlignment="1">
      <alignment horizontal="left" vertical="center" wrapText="1"/>
    </xf>
    <xf numFmtId="0" fontId="0" fillId="0" borderId="0" xfId="0"/>
    <xf numFmtId="0" fontId="0" fillId="0" borderId="0" xfId="0" applyAlignment="1">
      <alignment vertical="top" wrapText="1"/>
    </xf>
    <xf numFmtId="0" fontId="0" fillId="0" borderId="0" xfId="0" applyAlignment="1">
      <alignment horizontal="left" vertical="top" wrapText="1"/>
    </xf>
    <xf numFmtId="0" fontId="0" fillId="0" borderId="0" xfId="0" applyFont="1"/>
    <xf numFmtId="0" fontId="17" fillId="3" borderId="61" xfId="0" applyFont="1" applyFill="1" applyBorder="1" applyAlignment="1">
      <alignment horizontal="center" vertical="center" wrapText="1"/>
    </xf>
    <xf numFmtId="0" fontId="0" fillId="0" borderId="65" xfId="0" applyBorder="1" applyAlignment="1"/>
    <xf numFmtId="0" fontId="17" fillId="3" borderId="59"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65" xfId="0" applyBorder="1" applyAlignment="1">
      <alignment horizontal="center" vertical="center" wrapText="1"/>
    </xf>
    <xf numFmtId="0" fontId="267" fillId="0" borderId="0" xfId="0" applyFont="1" applyFill="1" applyAlignment="1">
      <alignment wrapText="1"/>
    </xf>
  </cellXfs>
  <cellStyles count="4630">
    <cellStyle name=" 1" xfId="1"/>
    <cellStyle name=" 2" xfId="2"/>
    <cellStyle name=" Task]_x000d__x000a_TaskName=Scan At_x000d__x000a_TaskID=3_x000d__x000a_WorkstationName=SmarTone_x000d__x000a_LastExecuted=0_x000d__x000a_LastSt" xfId="3"/>
    <cellStyle name="_x000a_shell=progma" xfId="4"/>
    <cellStyle name="_x000a_shell=progma 2" xfId="5"/>
    <cellStyle name="_x000a_shell=progma 2 2" xfId="6"/>
    <cellStyle name="_x000a_shell=progma 2 2 2" xfId="7"/>
    <cellStyle name="_x000a_shell=progma 2 3" xfId="8"/>
    <cellStyle name="_x000a_shell=progma 2 4" xfId="9"/>
    <cellStyle name="_x000a_shell=progma 3" xfId="10"/>
    <cellStyle name="_x000a_shell=progma 3 2" xfId="11"/>
    <cellStyle name="_x000a_shell=progma 4" xfId="12"/>
    <cellStyle name="_x000a_shell=progma 4 2" xfId="13"/>
    <cellStyle name="_x000a_shell=progma 5" xfId="14"/>
    <cellStyle name="_x000a_shell=progma_~0296658" xfId="15"/>
    <cellStyle name="#" xfId="16"/>
    <cellStyle name="%" xfId="17"/>
    <cellStyle name="% 2" xfId="18"/>
    <cellStyle name="% 2 2" xfId="19"/>
    <cellStyle name="% 3" xfId="20"/>
    <cellStyle name="%_161147 HABER AB08" xfId="21"/>
    <cellStyle name="%_161147 HABER AB08_Modelo de Costos Cargo Movil - TMo - modificaciones FE - 13062010" xfId="22"/>
    <cellStyle name="%_161147 HABER AB08_spd - pg - soporte modificaciones modelo Osiptel - 13062010" xfId="23"/>
    <cellStyle name="%_2008-09" xfId="24"/>
    <cellStyle name="%_2008-09 2" xfId="25"/>
    <cellStyle name="%_Actas_Val_Fin_AM_Octubre_2008" xfId="26"/>
    <cellStyle name="%_Actas_Val_Fin_AM_Octubre_2008_Modelo de Costos Cargo Movil - TMo - modificaciones FE - 13062010" xfId="27"/>
    <cellStyle name="%_Actas_Val_Fin_AM_Octubre_2008_spd - pg - soporte modificaciones modelo Osiptel - 13062010" xfId="28"/>
    <cellStyle name="%_Actas_Val_Fin_MLC_Diciembre_2007" xfId="29"/>
    <cellStyle name="%_Actas_Val_Fin_MLC_Diciembre_2007_Modelo de Costos Cargo Movil - TMo - modificaciones FE - 13062010" xfId="30"/>
    <cellStyle name="%_Actas_Val_Fin_MLC_Diciembre_2007_spd - pg - soporte modificaciones modelo Osiptel - 13062010" xfId="31"/>
    <cellStyle name="%_Actas_Val_Fin_Nextel_Agosto_2008" xfId="32"/>
    <cellStyle name="%_Actas_Val_Fin_Nextel_Agosto_2008_Modelo de Costos Cargo Movil - TMo - modificaciones FE - 13062010" xfId="33"/>
    <cellStyle name="%_Actas_Val_Fin_Nextel_Agosto_2008_spd - pg - soporte modificaciones modelo Osiptel - 13062010" xfId="34"/>
    <cellStyle name="%_Actas_Val_Fin_Nextel_Fija_Abril_2008" xfId="35"/>
    <cellStyle name="%_Actas_Val_Fin_Nextel_Fija_Abril_2008_Modelo de Costos Cargo Movil - TMo - modificaciones FE - 13062010" xfId="36"/>
    <cellStyle name="%_Actas_Val_Fin_Nextel_Fija_Abril_2008_spd - pg - soporte modificaciones modelo Osiptel - 13062010" xfId="37"/>
    <cellStyle name="%_Actas_Val_Fin_Nextel_Fija_Enero_2008" xfId="38"/>
    <cellStyle name="%_Actas_Val_Fin_Nextel_Fija_Enero_2008_Modelo de Costos Cargo Movil - TMo - modificaciones FE - 13062010" xfId="39"/>
    <cellStyle name="%_Actas_Val_Fin_Nextel_Fija_Enero_2008_spd - pg - soporte modificaciones modelo Osiptel - 13062010" xfId="40"/>
    <cellStyle name="%_Actas_Val_Fin_Nextel_Fija_Junio_2008" xfId="41"/>
    <cellStyle name="%_Actas_Val_Fin_Nextel_Fija_Junio_2008_Modelo de Costos Cargo Movil - TMo - modificaciones FE - 13062010" xfId="42"/>
    <cellStyle name="%_Actas_Val_Fin_Nextel_Fija_Junio_2008_spd - pg - soporte modificaciones modelo Osiptel - 13062010" xfId="43"/>
    <cellStyle name="%_Actas_Val_Fin_Nextel_Fija_Octubre_2008" xfId="44"/>
    <cellStyle name="%_Actas_Val_Fin_Nextel_Fija_Octubre_2008_Modelo de Costos Cargo Movil - TMo - modificaciones FE - 13062010" xfId="45"/>
    <cellStyle name="%_Actas_Val_Fin_Nextel_Fija_Octubre_2008_spd - pg - soporte modificaciones modelo Osiptel - 13062010" xfId="46"/>
    <cellStyle name="%_Actas_Val_Fin_Nextel_Fija_Setiembre_2008" xfId="47"/>
    <cellStyle name="%_Actas_Val_Fin_Nextel_Fija_Setiembre_2008_Modelo de Costos Cargo Movil - TMo - modificaciones FE - 13062010" xfId="48"/>
    <cellStyle name="%_Actas_Val_Fin_Nextel_Fija_Setiembre_2008_spd - pg - soporte modificaciones modelo Osiptel - 13062010" xfId="49"/>
    <cellStyle name="%_Actas_Val_Fin_Nextel_Julio_2008" xfId="50"/>
    <cellStyle name="%_Actas_Val_Fin_Nextel_Julio_2008_Modelo de Costos Cargo Movil - TMo - modificaciones FE - 13062010" xfId="51"/>
    <cellStyle name="%_Actas_Val_Fin_Nextel_Julio_2008_spd - pg - soporte modificaciones modelo Osiptel - 13062010" xfId="52"/>
    <cellStyle name="%_Actas_Val_Fin_Nextel_Junio_2008" xfId="53"/>
    <cellStyle name="%_Actas_Val_Fin_Nextel_Junio_2008_Modelo de Costos Cargo Movil - TMo - modificaciones FE - 13062010" xfId="54"/>
    <cellStyle name="%_Actas_Val_Fin_Nextel_Junio_2008_spd - pg - soporte modificaciones modelo Osiptel - 13062010" xfId="55"/>
    <cellStyle name="%_Actas_Val_Fin_Nextel_Mayo_2008" xfId="56"/>
    <cellStyle name="%_Actas_Val_Fin_Nextel_Mayo_2008_Modelo de Costos Cargo Movil - TMo - modificaciones FE - 13062010" xfId="57"/>
    <cellStyle name="%_Actas_Val_Fin_Nextel_Mayo_2008_spd - pg - soporte modificaciones modelo Osiptel - 13062010" xfId="58"/>
    <cellStyle name="%_Actas_Val_Fin_TSM_Febrero_2008" xfId="59"/>
    <cellStyle name="%_Actas_Val_Fin_TSM_Febrero_2008_Modelo de Costos Cargo Movil - TMo" xfId="60"/>
    <cellStyle name="%_Actas_Val_Fin_TSM_Febrero_2008_spd - pg - soporte modificaciones modelo Osiptel - 13062010" xfId="61"/>
    <cellStyle name="%_Actas_Val_Prel_AM_Julio_2008" xfId="62"/>
    <cellStyle name="%_Actas_Val_Prel_AM_Julio_2008_Modelo de Costos Cargo Movil - TMo - modificaciones FE - 13062010" xfId="63"/>
    <cellStyle name="%_Actas_Val_Prel_AM_Julio_2008_spd - pg - soporte modificaciones modelo Osiptel - 13062010" xfId="64"/>
    <cellStyle name="%_Actas_Val_Prel_AM_Setiembre_2008" xfId="65"/>
    <cellStyle name="%_Actas_Val_Prel_AM_Setiembre_2008_Modelo de Costos Cargo Movil - TMo - modificaciones FE - 13062010" xfId="66"/>
    <cellStyle name="%_Actas_Val_Prel_AM_Setiembre_2008_spd - pg - soporte modificaciones modelo Osiptel - 13062010" xfId="67"/>
    <cellStyle name="%_Actas_Val_Prel_Nextel_Abril_2008" xfId="68"/>
    <cellStyle name="%_Actas_Val_Prel_Nextel_Abril_2008_Modelo de Costos Cargo Movil - TMo - modificaciones FE - 13062010" xfId="69"/>
    <cellStyle name="%_Actas_Val_Prel_Nextel_Abril_2008_spd - pg - soporte modificaciones modelo Osiptel - 13062010" xfId="70"/>
    <cellStyle name="%_Actas_Val_Prel_Nextel_Agosto_2008" xfId="71"/>
    <cellStyle name="%_Actas_Val_Prel_Nextel_Agosto_2008_Modelo de Costos Cargo Movil - TMo - modificaciones FE - 13062010" xfId="72"/>
    <cellStyle name="%_Actas_Val_Prel_Nextel_Agosto_2008_spd - pg - soporte modificaciones modelo Osiptel - 13062010" xfId="73"/>
    <cellStyle name="%_Actas_Val_Prel_Nextel_Julio_2008" xfId="74"/>
    <cellStyle name="%_Actas_Val_Prel_Nextel_Julio_2008_Modelo de Costos Cargo Movil - TMo - modificaciones FE - 13062010" xfId="75"/>
    <cellStyle name="%_Actas_Val_Prel_Nextel_Julio_2008_spd - pg - soporte modificaciones modelo Osiptel - 13062010" xfId="76"/>
    <cellStyle name="%_Actas_Val_Prel_Nextel_Octubre_2007" xfId="77"/>
    <cellStyle name="%_Actas_Val_Prel_Nextel_Octubre_2007_Modelo de Costos Cargo Movil - TMo - modificaciones FE - 13062010" xfId="78"/>
    <cellStyle name="%_Actas_Val_Prel_Nextel_Octubre_2007_spd - pg - soporte modificaciones modelo Osiptel - 13062010" xfId="79"/>
    <cellStyle name="%_Actas_Val_Prel_Nextel_Octubre_2008" xfId="80"/>
    <cellStyle name="%_Actas_Val_Prel_Nextel_Octubre_2008_Modelo de Costos Cargo Movil - TMo - modificaciones FE - 13062010" xfId="81"/>
    <cellStyle name="%_Actas_Val_Prel_Nextel_Octubre_2008_spd - pg - soporte modificaciones modelo Osiptel - 13062010" xfId="82"/>
    <cellStyle name="%_Actas_Val_Prel_Nextel_Setiembre_2008" xfId="83"/>
    <cellStyle name="%_Actas_Val_Prel_Nextel_Setiembre_2008_Modelo de Costos Cargo Movil - TMo - modificaciones FE - 13062010" xfId="84"/>
    <cellStyle name="%_Actas_Val_Prel_Nextel_Setiembre_2008_spd - pg - soporte modificaciones modelo Osiptel - 13062010" xfId="85"/>
    <cellStyle name="%_Actas_Val_Prel_Tim_Noviembre_2007" xfId="86"/>
    <cellStyle name="%_Actas_Val_Prel_Tim_Noviembre_2007_Modelo de Costos Cargo Movil - TMo - modificaciones FE - 13062010" xfId="87"/>
    <cellStyle name="%_Actas_Val_Prel_Tim_Noviembre_2007_spd - pg - soporte modificaciones modelo Osiptel - 13062010" xfId="88"/>
    <cellStyle name="%_Actas_Val_Prel_Tim_Octubre_2007" xfId="89"/>
    <cellStyle name="%_Actas_Val_Prel_Tim_Octubre_2007_Modelo de Costos Cargo Movil - TMo - modificaciones FE - 13062010" xfId="90"/>
    <cellStyle name="%_Actas_Val_Prel_Tim_Octubre_2007_spd - pg - soporte modificaciones modelo Osiptel - 13062010" xfId="91"/>
    <cellStyle name="%_Analisis de escenarios Area Virtual Movil" xfId="92"/>
    <cellStyle name="%_Denmark" xfId="93"/>
    <cellStyle name="%_DuetFast" xfId="94"/>
    <cellStyle name="%_DuetFast_Denmark" xfId="95"/>
    <cellStyle name="%_DuetFast_Sweden" xfId="96"/>
    <cellStyle name="%_GigADSLCompet. y por Modalidad" xfId="97"/>
    <cellStyle name="%_GigADSLCompet. y por Modalidad_1" xfId="98"/>
    <cellStyle name="%_Mercado ADSL" xfId="99"/>
    <cellStyle name="%_Mercado ADSL_1" xfId="100"/>
    <cellStyle name="%_Modelo de Costos Cargo Movil - TMo" xfId="101"/>
    <cellStyle name="%_Modelo de Costos Cargo Movil - TMo - modificaciones FE - 13062010" xfId="102"/>
    <cellStyle name="%_Resultados centrales_municipios_prov_CCAA dic-10_GPC" xfId="103"/>
    <cellStyle name="%_spd - pg - soporte modificaciones modelo Osiptel - 13062010" xfId="104"/>
    <cellStyle name="%_Sweden" xfId="105"/>
    <cellStyle name="(4) STM-1 (LECT)_x000d__x000a_PL-4579-M-039-99_x000d__x000a_FALTA APE" xfId="106"/>
    <cellStyle name="(4) STM-1 (LECT)_x000d__x000a_PL-4579-M-039-99_x000d__x000a_FALTA APE 2" xfId="107"/>
    <cellStyle name="******************************************" xfId="108"/>
    <cellStyle name="****************************************** 2" xfId="109"/>
    <cellStyle name="****************************************** 2 2" xfId="110"/>
    <cellStyle name="****************************************** 3" xfId="111"/>
    <cellStyle name="*MB Hardwired" xfId="112"/>
    <cellStyle name="*MB Input Table Calc" xfId="113"/>
    <cellStyle name="*MB Normal" xfId="114"/>
    <cellStyle name="*MB Placeholder" xfId="115"/>
    <cellStyle name=",000" xfId="116"/>
    <cellStyle name="???" xfId="117"/>
    <cellStyle name="???????_Balans_odt" xfId="118"/>
    <cellStyle name="??_1951_0006" xfId="119"/>
    <cellStyle name="_0 - 3G Spain BOM Summary" xfId="120"/>
    <cellStyle name="_02 Network elements" xfId="121"/>
    <cellStyle name="_1xRTT 3rd Carrier B-Form V.02 221102" xfId="122"/>
    <cellStyle name="_ADICIONALES Rev FA (2)" xfId="123"/>
    <cellStyle name="_Anexo 16.7.2 Planilha de Preços Unitários Rede GSM  Darw" xfId="124"/>
    <cellStyle name="_BTS comp and discount structure V.11" xfId="125"/>
    <cellStyle name="_BTS EQUIPOS + TI (4)" xfId="126"/>
    <cellStyle name="_CAL CE041 01 06 REV B OA" xfId="127"/>
    <cellStyle name="_CAL CE041 03 06 OE" xfId="128"/>
    <cellStyle name="_CCPPs_General" xfId="129"/>
    <cellStyle name="_CCPPs_General_I. T. Fija 1" xfId="130"/>
    <cellStyle name="_CCPPs_General_I. T. Fija 1_Modelo de Costos Cargo Movil - TMo - modificaciones FE - 13062010" xfId="131"/>
    <cellStyle name="_CCPPs_General_I. T. Fija 1_spd - pg - soporte modificaciones modelo Osiptel - 13062010" xfId="132"/>
    <cellStyle name="_CCPPs_General_Modelo de Costos Cargo Movil - TMo" xfId="133"/>
    <cellStyle name="_CCPPs_General_spd - pg - soporte modificaciones modelo Osiptel - 13062010" xfId="134"/>
    <cellStyle name="_Cimentación Torre 16set29" xfId="135"/>
    <cellStyle name="_Clientes_Tráfico_voz_Tráfico_datos (3)" xfId="136"/>
    <cellStyle name="_Clientes_Tráfico_voz_Tráfico_datos (3)_Modelo de Costos Cargo Movil - TMo" xfId="137"/>
    <cellStyle name="_Clientes_Tráfico_voz_Tráfico_datos (3)_spd - pg - soporte modificaciones modelo Osiptel - 13062010" xfId="138"/>
    <cellStyle name="_Cobertura Fija IV trim" xfId="139"/>
    <cellStyle name="_Cobertura Móvil" xfId="140"/>
    <cellStyle name="_Cobertura Móvil_Modelo de Costos Cargo Movil - TMo" xfId="141"/>
    <cellStyle name="_Cobertura Móvil_spd - pg - soporte modificaciones modelo Osiptel - 13062010" xfId="142"/>
    <cellStyle name="_Cobertura Telefonía Móvil" xfId="143"/>
    <cellStyle name="_Cobertura Telefonía Móvil_Modelo de Costos Cargo Movil - TMo" xfId="144"/>
    <cellStyle name="_Cobertura Telefonía Móvil_spd - pg - soporte modificaciones modelo Osiptel - 13062010" xfId="145"/>
    <cellStyle name="_Comcel Phase 5 B-Form" xfId="146"/>
    <cellStyle name="_control de obras 30 01 07" xfId="147"/>
    <cellStyle name="_CRONO NUEVO SOMBRA_7" xfId="148"/>
    <cellStyle name="_Cronograma sombra azul por semana Abril Mayo Rev 2" xfId="149"/>
    <cellStyle name="_CUOTA ANUAL 2008 FINAL 02.04.2009" xfId="150"/>
    <cellStyle name="_CUOTA ANUAL 2008 FINAL 02.04.2009_Modelo de Costos Cargo Movil - TMo" xfId="151"/>
    <cellStyle name="_CUOTA ANUAL 2008 FINAL 02.04.2009_spd - pg - soporte modificaciones modelo Osiptel - 13062010" xfId="152"/>
    <cellStyle name="_Enviado a comercial 180806 -  Preciario CW -" xfId="153"/>
    <cellStyle name="_EQList Data Backbone PP15K-7K 100603 w COSTS" xfId="154"/>
    <cellStyle name="_EQList TdP OM4150 100603 - w COSTS" xfId="155"/>
    <cellStyle name="_Estaciones 2007 con coordenadas" xfId="156"/>
    <cellStyle name="_ESTADO AL  111006" xfId="157"/>
    <cellStyle name="_Estudio de Radioenlaces" xfId="158"/>
    <cellStyle name="_FICHAS_ENTREGADAS_EN SEP-DIC" xfId="159"/>
    <cellStyle name="_Global Comps - Full Service - 12 Jan  2001" xfId="160"/>
    <cellStyle name="_Global Comps - Full Service - 12 Jan  2001_Analisis de escenarios Area Virtual Movil" xfId="161"/>
    <cellStyle name="_Global Comps - Full Service - 18 June 2001" xfId="162"/>
    <cellStyle name="_Global Comps - Full Service - 18 June 2001_Analisis de escenarios Area Virtual Movil" xfId="163"/>
    <cellStyle name="_Global Comps - Full Service - 20 June 2001" xfId="164"/>
    <cellStyle name="_Global Comps - Full Service - 20 June 2001_Analisis de escenarios Area Virtual Movil" xfId="165"/>
    <cellStyle name="_Hoja1" xfId="166"/>
    <cellStyle name="_Hoja1_1" xfId="167"/>
    <cellStyle name="_Hoja1_2" xfId="168"/>
    <cellStyle name="_Hoja2" xfId="169"/>
    <cellStyle name="_Hoja2_Modelo de Costos Cargo Movil - TMo" xfId="170"/>
    <cellStyle name="_Hoja2_spd - pg - soporte modificaciones modelo Osiptel - 13062010" xfId="171"/>
    <cellStyle name="_Hoja3" xfId="172"/>
    <cellStyle name="_Hoja3_1" xfId="173"/>
    <cellStyle name="_Hoja3_Hoja1" xfId="174"/>
    <cellStyle name="_Hoja3_Hoja8" xfId="175"/>
    <cellStyle name="_Hoja4" xfId="176"/>
    <cellStyle name="_Hoja5" xfId="177"/>
    <cellStyle name="_Hoja8" xfId="178"/>
    <cellStyle name="_Hoja8_1" xfId="179"/>
    <cellStyle name="_Huawei Local Service Summary Table" xfId="180"/>
    <cellStyle name="_I Trim 2009" xfId="181"/>
    <cellStyle name="_I Trim 2009_Modelo de Costos Cargo Movil - TMo" xfId="182"/>
    <cellStyle name="_I Trim 2009_spd - pg - soporte modificaciones modelo Osiptel - 13062010" xfId="183"/>
    <cellStyle name="_I Trimestre" xfId="184"/>
    <cellStyle name="_I Trimestre_Modelo de Costos Cargo Movil - TMo" xfId="185"/>
    <cellStyle name="_I Trimestre_spd - pg - soporte modificaciones modelo Osiptel - 13062010" xfId="186"/>
    <cellStyle name="_I. T. Fija 1" xfId="187"/>
    <cellStyle name="_II Trimestre" xfId="188"/>
    <cellStyle name="_II Trimestre_Modelo de Costos Cargo Movil - TMo" xfId="189"/>
    <cellStyle name="_II Trimestre_spd - pg - soporte modificaciones modelo Osiptel - 13062010" xfId="190"/>
    <cellStyle name="_III Trimestre" xfId="191"/>
    <cellStyle name="_III Trimestre_Modelo de Costos Cargo Movil - TMo" xfId="192"/>
    <cellStyle name="_III Trimestre_spd - pg - soporte modificaciones modelo Osiptel - 13062010" xfId="193"/>
    <cellStyle name="_Info BS 050307" xfId="194"/>
    <cellStyle name="_IV Trimestre" xfId="195"/>
    <cellStyle name="_IV Trimestre_Modelo de Costos Cargo Movil - TMo" xfId="196"/>
    <cellStyle name="_IV Trimestre_spd - pg - soporte modificaciones modelo Osiptel - 13062010" xfId="197"/>
    <cellStyle name="_Leadcom Target" xfId="198"/>
    <cellStyle name="_Leadcoml_NOKIA BSS PACKTargets_June2005" xfId="199"/>
    <cellStyle name="_Libro1" xfId="200"/>
    <cellStyle name="_Libro2" xfId="201"/>
    <cellStyle name="_Lima y callao" xfId="202"/>
    <cellStyle name="_Lima y callao_Modelo de Costos Cargo Movil - TMo" xfId="203"/>
    <cellStyle name="_Lima y callao_spd - pg - soporte modificaciones modelo Osiptel - 13062010" xfId="204"/>
    <cellStyle name="_Listado REPs considerados" xfId="205"/>
    <cellStyle name="_MCIT" xfId="206"/>
    <cellStyle name="_MCIT_Analisis de escenarios Area Virtual Movil" xfId="207"/>
    <cellStyle name="_New WCOM" xfId="208"/>
    <cellStyle name="_New WCOM_Analisis de escenarios Area Virtual Movil" xfId="209"/>
    <cellStyle name="_Pagos por Concesión" xfId="210"/>
    <cellStyle name="_Plan2007" xfId="211"/>
    <cellStyle name="_PO 2007 Trabajo_15_02_07_copy" xfId="212"/>
    <cellStyle name="_PROYECTOS_SOMBRA_AZUL" xfId="213"/>
    <cellStyle name="_Reclamos" xfId="214"/>
    <cellStyle name="_Reclamos_Modelo de Costos Cargo Movil - TMo" xfId="215"/>
    <cellStyle name="_Reclamos_spd - pg - soporte modificaciones modelo Osiptel - 13062010" xfId="216"/>
    <cellStyle name="_Resumen Provincias Telefonica (2-SPM) v3" xfId="217"/>
    <cellStyle name="_Resumen Provincias Telefonica v2" xfId="218"/>
    <cellStyle name="_SERVICIO MÓVIL Y CABLE" xfId="219"/>
    <cellStyle name="_SERVICIO MÓVIL Y CABLE_Modelo de Costos Cargo Movil - TMo" xfId="220"/>
    <cellStyle name="_SERVICIO MÓVIL Y CABLE_spd - pg - soporte modificaciones modelo Osiptel - 13062010" xfId="221"/>
    <cellStyle name="_SITE_TOTAL" xfId="222"/>
    <cellStyle name="_Sombra_azul_2006" xfId="223"/>
    <cellStyle name="_Status de Implementaciones 13-09-06" xfId="224"/>
    <cellStyle name="_SubHeading" xfId="225"/>
    <cellStyle name="_SubHeading_29 TDC LBO Model_Apr 2005 (LBO Scenario)" xfId="226"/>
    <cellStyle name="_Table" xfId="227"/>
    <cellStyle name="_Table_29 TDC LBO Model_Apr 2005 (LBO Scenario)" xfId="228"/>
    <cellStyle name="_TableHead" xfId="229"/>
    <cellStyle name="_TableSuperHead" xfId="230"/>
    <cellStyle name="_Torre 30 m- evaluado 120-2-p" xfId="231"/>
    <cellStyle name="_TRÁFICO" xfId="232"/>
    <cellStyle name="_tráfico (incluye I trimestre 2009) y clientes por tecnología" xfId="233"/>
    <cellStyle name="_tráfico (incluye I trimestre 2009) y clientes por tecnología_Modelo de Costos Cargo Movil - TMo" xfId="234"/>
    <cellStyle name="_tráfico (incluye I trimestre 2009) y clientes por tecnología_spd - pg - soporte modificaciones modelo Osiptel - 13062010" xfId="235"/>
    <cellStyle name="_TRÁFICO_Modelo de Costos Cargo Movil - TMo" xfId="236"/>
    <cellStyle name="_TRÁFICO_spd - pg - soporte modificaciones modelo Osiptel - 13062010" xfId="237"/>
    <cellStyle name="_Valorizacion RED Modelo Costos 2010 Version Final_2" xfId="238"/>
    <cellStyle name="_Valorizacion RED Modelo Costos 2010 Version Final_4 Revisada" xfId="239"/>
    <cellStyle name="_Verificación PO2007_FINAL" xfId="240"/>
    <cellStyle name="_VNTModellastestimates" xfId="241"/>
    <cellStyle name="_VNTModellastestimates_Analisis de escenarios Area Virtual Movil" xfId="242"/>
    <cellStyle name="£ BP" xfId="243"/>
    <cellStyle name="¥ JY" xfId="244"/>
    <cellStyle name="=C:\WINDOWS\SYSTEM32\COMMAND.COM" xfId="245"/>
    <cellStyle name="=C:\WINNT\SYSTEM32\COMMAND.COM" xfId="246"/>
    <cellStyle name="=C:\WINNT35\SYSTEM32\COMMAND.COM" xfId="247"/>
    <cellStyle name="=C:\WINNT35\SYSTEM32\COMMAND.COM 3" xfId="248"/>
    <cellStyle name="µÚ¿¡ ¿À´Â ÇÏÀÌÆÛ¸µÅ©" xfId="249"/>
    <cellStyle name="•W_laroux" xfId="250"/>
    <cellStyle name="0" xfId="251"/>
    <cellStyle name="0,0" xfId="252"/>
    <cellStyle name="0,0_x000d__x000a_NA_x000d__x000a_" xfId="253"/>
    <cellStyle name="0,00" xfId="254"/>
    <cellStyle name="0.0x" xfId="255"/>
    <cellStyle name="0_Balance sheet" xfId="256"/>
    <cellStyle name="0_Blank" xfId="257"/>
    <cellStyle name="0_Blank 2" xfId="258"/>
    <cellStyle name="0_Blank 2 2" xfId="259"/>
    <cellStyle name="0_Blank 2 3" xfId="4149"/>
    <cellStyle name="0_Blank 2 3 2" xfId="4622"/>
    <cellStyle name="0_BP2" xfId="260"/>
    <cellStyle name="0_BP2_Balance sheet" xfId="261"/>
    <cellStyle name="0_BP2_CAPEX - OPEX SUMMARY" xfId="262"/>
    <cellStyle name="0_BP2_Cash Flow" xfId="263"/>
    <cellStyle name="0_BP2_Contens" xfId="264"/>
    <cellStyle name="0_BP2_Deferred Tax Calculations" xfId="265"/>
    <cellStyle name="0_BP2_Economic Depreciation" xfId="266"/>
    <cellStyle name="0_BP2_Financing" xfId="267"/>
    <cellStyle name="0_BP2_Frontpage" xfId="268"/>
    <cellStyle name="0_BP2_Indstilling" xfId="269"/>
    <cellStyle name="0_BP2_Inflation &amp; Currency" xfId="270"/>
    <cellStyle name="0_BP2_Information" xfId="271"/>
    <cellStyle name="0_BP2_Input area" xfId="272"/>
    <cellStyle name="0_BP2_INPUT-AREA" xfId="273"/>
    <cellStyle name="0_BP2_Interconnect" xfId="274"/>
    <cellStyle name="0_BP2_Key Figures" xfId="275"/>
    <cellStyle name="0_BP2_Marketing" xfId="276"/>
    <cellStyle name="0_BP2_Organization" xfId="277"/>
    <cellStyle name="0_BP2_Output" xfId="278"/>
    <cellStyle name="0_BP2_Profit &amp; Loss" xfId="279"/>
    <cellStyle name="0_BP2_Revenue Summary" xfId="280"/>
    <cellStyle name="0_BP2_Roaming" xfId="281"/>
    <cellStyle name="0_BP2_Sales - Channels" xfId="282"/>
    <cellStyle name="0_BP2_Sales - Segments" xfId="283"/>
    <cellStyle name="0_BP2_Tax Depreciation " xfId="284"/>
    <cellStyle name="0_BP2_Tele Danmark Accounts" xfId="285"/>
    <cellStyle name="0_BP2_VARIABLES" xfId="286"/>
    <cellStyle name="0_BP2_Variables (2)" xfId="287"/>
    <cellStyle name="0_BP3" xfId="288"/>
    <cellStyle name="0_BP3_Balance sheet" xfId="289"/>
    <cellStyle name="0_BP3_Balance sheet_DuetFast" xfId="290"/>
    <cellStyle name="0_BP3_CAPEX - OPEX SUMMARY" xfId="291"/>
    <cellStyle name="0_BP3_CAPEX - OPEX SUMMARY_DuetFast" xfId="292"/>
    <cellStyle name="0_BP3_Cash Flow" xfId="293"/>
    <cellStyle name="0_BP3_Cash Flow_DuetFast" xfId="294"/>
    <cellStyle name="0_BP3_Contens" xfId="295"/>
    <cellStyle name="0_BP3_Contens_DuetFast" xfId="296"/>
    <cellStyle name="0_BP3_Deferred Tax Calculations" xfId="297"/>
    <cellStyle name="0_BP3_Deferred Tax Calculations_DuetFast" xfId="298"/>
    <cellStyle name="0_BP3_DuetFast" xfId="299"/>
    <cellStyle name="0_BP3_Economic Depreciation" xfId="300"/>
    <cellStyle name="0_BP3_Economic Depreciation_DuetFast" xfId="301"/>
    <cellStyle name="0_BP3_Financing" xfId="302"/>
    <cellStyle name="0_BP3_Financing_DuetFast" xfId="303"/>
    <cellStyle name="0_BP3_Frontpage" xfId="304"/>
    <cellStyle name="0_BP3_Frontpage_DuetFast" xfId="305"/>
    <cellStyle name="0_BP3_Indstilling" xfId="306"/>
    <cellStyle name="0_BP3_Indstilling_DuetFast" xfId="307"/>
    <cellStyle name="0_BP3_Inflation &amp; Currency" xfId="308"/>
    <cellStyle name="0_BP3_Inflation &amp; Currency_DuetFast" xfId="309"/>
    <cellStyle name="0_BP3_Information" xfId="310"/>
    <cellStyle name="0_BP3_Information_DuetFast" xfId="311"/>
    <cellStyle name="0_BP3_Input area" xfId="312"/>
    <cellStyle name="0_BP3_Input area_Consolidated MVNO.xls Diagram 1" xfId="313"/>
    <cellStyle name="0_BP3_Input area_Consolidated MVNO.xls Diagram 2" xfId="314"/>
    <cellStyle name="0_BP3_Input area_Consolidated MVNO.xls Diagram 3" xfId="315"/>
    <cellStyle name="0_BP3_Input area_Consolidated MVNO.xls Diagram 4" xfId="316"/>
    <cellStyle name="0_BP3_Input area_Consolidated SP.xls Diagram 1" xfId="317"/>
    <cellStyle name="0_BP3_Input area_Consolidated SP.xls Diagram 2" xfId="318"/>
    <cellStyle name="0_BP3_Input area_Mobile_Fixed_Internet" xfId="319"/>
    <cellStyle name="0_BP3_INPUT-AREA" xfId="320"/>
    <cellStyle name="0_BP3_INPUT-AREA_DuetFast" xfId="321"/>
    <cellStyle name="0_BP3_Interconnect" xfId="322"/>
    <cellStyle name="0_BP3_Interconnect_Consolidated MVNO.xls Diagram 1" xfId="323"/>
    <cellStyle name="0_BP3_Interconnect_Consolidated MVNO.xls Diagram 2" xfId="324"/>
    <cellStyle name="0_BP3_Interconnect_Consolidated MVNO.xls Diagram 3" xfId="325"/>
    <cellStyle name="0_BP3_Interconnect_Consolidated MVNO.xls Diagram 4" xfId="326"/>
    <cellStyle name="0_BP3_Interconnect_Consolidated SP.xls Diagram 1" xfId="327"/>
    <cellStyle name="0_BP3_Interconnect_Consolidated SP.xls Diagram 2" xfId="328"/>
    <cellStyle name="0_BP3_Interconnect_Mobile_Fixed_Internet" xfId="329"/>
    <cellStyle name="0_BP3_Key Figures" xfId="330"/>
    <cellStyle name="0_BP3_Key Figures_DuetFast" xfId="331"/>
    <cellStyle name="0_BP3_Marketing" xfId="332"/>
    <cellStyle name="0_BP3_Marketing_Consolidated MVNO.xls Diagram 1" xfId="333"/>
    <cellStyle name="0_BP3_Marketing_Consolidated MVNO.xls Diagram 2" xfId="334"/>
    <cellStyle name="0_BP3_Marketing_Consolidated MVNO.xls Diagram 3" xfId="335"/>
    <cellStyle name="0_BP3_Marketing_Consolidated MVNO.xls Diagram 4" xfId="336"/>
    <cellStyle name="0_BP3_Marketing_Consolidated SP.xls Diagram 1" xfId="337"/>
    <cellStyle name="0_BP3_Marketing_Consolidated SP.xls Diagram 2" xfId="338"/>
    <cellStyle name="0_BP3_Marketing_Mobile_Fixed_Internet" xfId="339"/>
    <cellStyle name="0_BP3_Organization" xfId="340"/>
    <cellStyle name="0_BP3_Organization_DuetFast" xfId="341"/>
    <cellStyle name="0_BP3_Output" xfId="342"/>
    <cellStyle name="0_BP3_Output_Consolidated MVNO.xls Diagram 1" xfId="343"/>
    <cellStyle name="0_BP3_Output_Consolidated MVNO.xls Diagram 2" xfId="344"/>
    <cellStyle name="0_BP3_Output_Consolidated MVNO.xls Diagram 3" xfId="345"/>
    <cellStyle name="0_BP3_Output_Consolidated MVNO.xls Diagram 4" xfId="346"/>
    <cellStyle name="0_BP3_Output_Consolidated SP.xls Diagram 1" xfId="347"/>
    <cellStyle name="0_BP3_Output_Consolidated SP.xls Diagram 2" xfId="348"/>
    <cellStyle name="0_BP3_Output_Mobile_Fixed_Internet" xfId="349"/>
    <cellStyle name="0_BP3_Profit &amp; Loss" xfId="350"/>
    <cellStyle name="0_BP3_Profit &amp; Loss_DuetFast" xfId="351"/>
    <cellStyle name="0_BP3_Revenue Summary" xfId="352"/>
    <cellStyle name="0_BP3_Revenue Summary_DuetFast" xfId="353"/>
    <cellStyle name="0_BP3_Roaming" xfId="354"/>
    <cellStyle name="0_BP3_Roaming_Consolidated MVNO.xls Diagram 1" xfId="355"/>
    <cellStyle name="0_BP3_Roaming_Consolidated MVNO.xls Diagram 2" xfId="356"/>
    <cellStyle name="0_BP3_Roaming_Consolidated MVNO.xls Diagram 3" xfId="357"/>
    <cellStyle name="0_BP3_Roaming_Consolidated MVNO.xls Diagram 4" xfId="358"/>
    <cellStyle name="0_BP3_Roaming_Consolidated SP.xls Diagram 1" xfId="359"/>
    <cellStyle name="0_BP3_Roaming_Consolidated SP.xls Diagram 2" xfId="360"/>
    <cellStyle name="0_BP3_Roaming_Mobile_Fixed_Internet" xfId="361"/>
    <cellStyle name="0_BP3_Sales - Channels" xfId="362"/>
    <cellStyle name="0_BP3_Sales - Channels_Consolidated MVNO.xls Diagram 1" xfId="363"/>
    <cellStyle name="0_BP3_Sales - Channels_Consolidated MVNO.xls Diagram 2" xfId="364"/>
    <cellStyle name="0_BP3_Sales - Channels_Consolidated MVNO.xls Diagram 3" xfId="365"/>
    <cellStyle name="0_BP3_Sales - Channels_Consolidated MVNO.xls Diagram 4" xfId="366"/>
    <cellStyle name="0_BP3_Sales - Channels_Consolidated SP.xls Diagram 1" xfId="367"/>
    <cellStyle name="0_BP3_Sales - Channels_Consolidated SP.xls Diagram 2" xfId="368"/>
    <cellStyle name="0_BP3_Sales - Channels_Mobile_Fixed_Internet" xfId="369"/>
    <cellStyle name="0_BP3_Sales - Segments" xfId="370"/>
    <cellStyle name="0_BP3_Sales - Segments_Consolidated MVNO.xls Diagram 1" xfId="371"/>
    <cellStyle name="0_BP3_Sales - Segments_Consolidated MVNO.xls Diagram 2" xfId="372"/>
    <cellStyle name="0_BP3_Sales - Segments_Consolidated MVNO.xls Diagram 3" xfId="373"/>
    <cellStyle name="0_BP3_Sales - Segments_Consolidated MVNO.xls Diagram 4" xfId="374"/>
    <cellStyle name="0_BP3_Sales - Segments_Consolidated SP.xls Diagram 1" xfId="375"/>
    <cellStyle name="0_BP3_Sales - Segments_Consolidated SP.xls Diagram 2" xfId="376"/>
    <cellStyle name="0_BP3_Sales - Segments_Mobile_Fixed_Internet" xfId="377"/>
    <cellStyle name="0_BP3_Tax Depreciation " xfId="378"/>
    <cellStyle name="0_BP3_Tax Depreciation _DuetFast" xfId="379"/>
    <cellStyle name="0_BP3_Tele Danmark Accounts" xfId="380"/>
    <cellStyle name="0_BP3_Tele Danmark Accounts_DuetFast" xfId="381"/>
    <cellStyle name="0_BP3_VARIABLES" xfId="382"/>
    <cellStyle name="0_BP3_Variables (2)" xfId="383"/>
    <cellStyle name="0_BP3_Variables (2)_Consolidated MVNO.xls Diagram 1" xfId="384"/>
    <cellStyle name="0_BP3_Variables (2)_Consolidated MVNO.xls Diagram 2" xfId="385"/>
    <cellStyle name="0_BP3_Variables (2)_Consolidated MVNO.xls Diagram 3" xfId="386"/>
    <cellStyle name="0_BP3_Variables (2)_Consolidated MVNO.xls Diagram 4" xfId="387"/>
    <cellStyle name="0_BP3_Variables (2)_Consolidated SP.xls Diagram 1" xfId="388"/>
    <cellStyle name="0_BP3_Variables (2)_Consolidated SP.xls Diagram 2" xfId="389"/>
    <cellStyle name="0_BP3_Variables (2)_Mobile_Fixed_Internet" xfId="390"/>
    <cellStyle name="0_BP3_VARIABLES_DuetFast" xfId="391"/>
    <cellStyle name="0_CAPEX - OPEX SUMMARY" xfId="392"/>
    <cellStyle name="0_Cash Flow" xfId="393"/>
    <cellStyle name="0_Contens" xfId="394"/>
    <cellStyle name="0_Deferred Tax Calculations" xfId="395"/>
    <cellStyle name="0_Economic Depreciation" xfId="396"/>
    <cellStyle name="0_Financing" xfId="397"/>
    <cellStyle name="0_Frontpage" xfId="398"/>
    <cellStyle name="0_Indstilling" xfId="399"/>
    <cellStyle name="0_Inflation &amp; Currency" xfId="400"/>
    <cellStyle name="0_Information" xfId="401"/>
    <cellStyle name="0_Input area" xfId="402"/>
    <cellStyle name="0_INPUT-AREA" xfId="403"/>
    <cellStyle name="0_Interconnect" xfId="404"/>
    <cellStyle name="0_Key Figures" xfId="405"/>
    <cellStyle name="0_Marketing" xfId="406"/>
    <cellStyle name="0_Organization" xfId="407"/>
    <cellStyle name="0_Output" xfId="408"/>
    <cellStyle name="0_Profit &amp; Loss" xfId="409"/>
    <cellStyle name="0_Revenue Summary" xfId="410"/>
    <cellStyle name="0_Roaming" xfId="411"/>
    <cellStyle name="0_Sales - Channels" xfId="412"/>
    <cellStyle name="0_Sales - Segments" xfId="413"/>
    <cellStyle name="0_Tax Depreciation " xfId="414"/>
    <cellStyle name="0_Tele Danmark Accounts" xfId="415"/>
    <cellStyle name="0_VARIABLES" xfId="416"/>
    <cellStyle name="0_Variables (2)" xfId="417"/>
    <cellStyle name="0000" xfId="418"/>
    <cellStyle name="000000" xfId="419"/>
    <cellStyle name="0UserFill" xfId="420"/>
    <cellStyle name="1" xfId="421"/>
    <cellStyle name="1_User_Input" xfId="422"/>
    <cellStyle name="1_User_Input 2" xfId="423"/>
    <cellStyle name="1_User_Input 2 2" xfId="424"/>
    <cellStyle name="1_User_Input_Dataleverance_LRAIC 2010 1H aug 10" xfId="425"/>
    <cellStyle name="1_User_Input_Input assumptions sheet" xfId="426"/>
    <cellStyle name="1_User_Input_Input assumptions sheet 2" xfId="427"/>
    <cellStyle name="1000 to mio" xfId="428"/>
    <cellStyle name="1000-sep (2 dec) 2" xfId="429"/>
    <cellStyle name="1000-sep+,00_Budget Valutakurser" xfId="430"/>
    <cellStyle name="2_Input_notes" xfId="431"/>
    <cellStyle name="2_Input_notes 2" xfId="432"/>
    <cellStyle name="2_Input_notes 2 2" xfId="433"/>
    <cellStyle name="2_Input_notes_Dataleverance_LRAIC 2010 1H aug 10" xfId="434"/>
    <cellStyle name="20% - Accent1" xfId="435" builtinId="30" customBuiltin="1"/>
    <cellStyle name="20% - Accent1 2" xfId="436"/>
    <cellStyle name="20% - Accent1 2 2" xfId="437"/>
    <cellStyle name="20% - Accent1 2 2 2" xfId="438"/>
    <cellStyle name="20% - Accent1 2 3" xfId="439"/>
    <cellStyle name="20% - Accent1 2 3 2" xfId="440"/>
    <cellStyle name="20% - Accent1 2 4" xfId="441"/>
    <cellStyle name="20% - Accent1 2 4 2" xfId="442"/>
    <cellStyle name="20% - Accent1 2 4 2 2" xfId="443"/>
    <cellStyle name="20% - Accent1 2 4_Denmark" xfId="444"/>
    <cellStyle name="20% - Accent1 2 5" xfId="445"/>
    <cellStyle name="20% - Accent1 2 5 2" xfId="446"/>
    <cellStyle name="20% - Accent1 2 5 3" xfId="447"/>
    <cellStyle name="20% - Accent1 2 5 3 2" xfId="4157"/>
    <cellStyle name="20% - Accent1 2 5 4" xfId="448"/>
    <cellStyle name="20% - Accent1 2 6" xfId="449"/>
    <cellStyle name="20% - Accent1 2 6 2" xfId="450"/>
    <cellStyle name="20% - Accent1 2_Denmark" xfId="451"/>
    <cellStyle name="20% - Accent1 3" xfId="452"/>
    <cellStyle name="20% - Accent1 3 2" xfId="453"/>
    <cellStyle name="20% - Accent1 3 2 2" xfId="454"/>
    <cellStyle name="20% - Accent1 3 3" xfId="455"/>
    <cellStyle name="20% - Accent1 3 3 2" xfId="456"/>
    <cellStyle name="20% - Accent1 3 3 2 2" xfId="457"/>
    <cellStyle name="20% - Accent1 3 3_Denmark" xfId="458"/>
    <cellStyle name="20% - Accent1 3 4" xfId="459"/>
    <cellStyle name="20% - Accent1 3 4 2" xfId="460"/>
    <cellStyle name="20% - Accent1 4" xfId="461"/>
    <cellStyle name="20% - Accent1 4 2" xfId="462"/>
    <cellStyle name="20% - Accent1 4 2 2" xfId="463"/>
    <cellStyle name="20% - Accent1 4 3" xfId="464"/>
    <cellStyle name="20% - Accent1 4 3 2" xfId="465"/>
    <cellStyle name="20% - Accent1 5" xfId="466"/>
    <cellStyle name="20% - Accent1 5 2" xfId="467"/>
    <cellStyle name="20% - Accent1 5 2 2" xfId="4158"/>
    <cellStyle name="20% - Accent1 5 3" xfId="468"/>
    <cellStyle name="20% - Accent1 6" xfId="469"/>
    <cellStyle name="20% - Accent1 6 2" xfId="470"/>
    <cellStyle name="20% - Accent1 6 2 2" xfId="4159"/>
    <cellStyle name="20% - Accent1 6 3" xfId="471"/>
    <cellStyle name="20% - Accent1 7" xfId="472"/>
    <cellStyle name="20% - Accent1 7 2" xfId="473"/>
    <cellStyle name="20% - Accent1 7 2 2" xfId="474"/>
    <cellStyle name="20% - Accent1 7_Denmark" xfId="475"/>
    <cellStyle name="20% - Accent1 8" xfId="476"/>
    <cellStyle name="20% - Accent2" xfId="477" builtinId="34" customBuiltin="1"/>
    <cellStyle name="20% - Accent2 2" xfId="478"/>
    <cellStyle name="20% - Accent2 2 2" xfId="479"/>
    <cellStyle name="20% - Accent2 2 2 2" xfId="480"/>
    <cellStyle name="20% - Accent2 2 3" xfId="481"/>
    <cellStyle name="20% - Accent2 2 3 2" xfId="482"/>
    <cellStyle name="20% - Accent2 2 4" xfId="483"/>
    <cellStyle name="20% - Accent2 2 4 2" xfId="484"/>
    <cellStyle name="20% - Accent2 2 4 2 2" xfId="485"/>
    <cellStyle name="20% - Accent2 2 4_Denmark" xfId="486"/>
    <cellStyle name="20% - Accent2 2 5" xfId="487"/>
    <cellStyle name="20% - Accent2 2 5 2" xfId="488"/>
    <cellStyle name="20% - Accent2 2 5 3" xfId="489"/>
    <cellStyle name="20% - Accent2 2 5 3 2" xfId="4160"/>
    <cellStyle name="20% - Accent2 2 5 4" xfId="490"/>
    <cellStyle name="20% - Accent2 2 6" xfId="491"/>
    <cellStyle name="20% - Accent2 2 6 2" xfId="492"/>
    <cellStyle name="20% - Accent2 2_Denmark" xfId="493"/>
    <cellStyle name="20% - Accent2 3" xfId="494"/>
    <cellStyle name="20% - Accent2 3 2" xfId="495"/>
    <cellStyle name="20% - Accent2 3 2 2" xfId="496"/>
    <cellStyle name="20% - Accent2 3 3" xfId="497"/>
    <cellStyle name="20% - Accent2 3 3 2" xfId="498"/>
    <cellStyle name="20% - Accent2 3 3 2 2" xfId="499"/>
    <cellStyle name="20% - Accent2 3 3_Denmark" xfId="500"/>
    <cellStyle name="20% - Accent2 3 4" xfId="501"/>
    <cellStyle name="20% - Accent2 3 4 2" xfId="502"/>
    <cellStyle name="20% - Accent2 4" xfId="503"/>
    <cellStyle name="20% - Accent2 4 2" xfId="504"/>
    <cellStyle name="20% - Accent2 4 2 2" xfId="505"/>
    <cellStyle name="20% - Accent2 4 3" xfId="506"/>
    <cellStyle name="20% - Accent2 5" xfId="507"/>
    <cellStyle name="20% - Accent2 5 2" xfId="508"/>
    <cellStyle name="20% - Accent2 5 2 2" xfId="4161"/>
    <cellStyle name="20% - Accent2 5 3" xfId="509"/>
    <cellStyle name="20% - Accent2 6" xfId="510"/>
    <cellStyle name="20% - Accent2 6 2" xfId="511"/>
    <cellStyle name="20% - Accent2 6 2 2" xfId="4162"/>
    <cellStyle name="20% - Accent2 6 3" xfId="512"/>
    <cellStyle name="20% - Accent2 7" xfId="513"/>
    <cellStyle name="20% - Accent2 7 2" xfId="514"/>
    <cellStyle name="20% - Accent2 7 2 2" xfId="515"/>
    <cellStyle name="20% - Accent2 7_Denmark" xfId="516"/>
    <cellStyle name="20% - Accent2 8" xfId="517"/>
    <cellStyle name="20% - Accent3" xfId="518" builtinId="38" customBuiltin="1"/>
    <cellStyle name="20% - Accent3 2" xfId="519"/>
    <cellStyle name="20% - Accent3 2 2" xfId="520"/>
    <cellStyle name="20% - Accent3 2 2 2" xfId="521"/>
    <cellStyle name="20% - Accent3 2 3" xfId="522"/>
    <cellStyle name="20% - Accent3 2 3 2" xfId="523"/>
    <cellStyle name="20% - Accent3 2 4" xfId="524"/>
    <cellStyle name="20% - Accent3 2 4 2" xfId="525"/>
    <cellStyle name="20% - Accent3 2 4 2 2" xfId="526"/>
    <cellStyle name="20% - Accent3 2 4_Denmark" xfId="527"/>
    <cellStyle name="20% - Accent3 2 5" xfId="528"/>
    <cellStyle name="20% - Accent3 2 5 2" xfId="529"/>
    <cellStyle name="20% - Accent3 2 5 3" xfId="530"/>
    <cellStyle name="20% - Accent3 2 5 3 2" xfId="4163"/>
    <cellStyle name="20% - Accent3 2 5 4" xfId="531"/>
    <cellStyle name="20% - Accent3 2 6" xfId="532"/>
    <cellStyle name="20% - Accent3 2 6 2" xfId="533"/>
    <cellStyle name="20% - Accent3 2_Denmark" xfId="534"/>
    <cellStyle name="20% - Accent3 3" xfId="535"/>
    <cellStyle name="20% - Accent3 3 2" xfId="536"/>
    <cellStyle name="20% - Accent3 3 2 2" xfId="537"/>
    <cellStyle name="20% - Accent3 3 3" xfId="538"/>
    <cellStyle name="20% - Accent3 3 3 2" xfId="539"/>
    <cellStyle name="20% - Accent3 3 3 2 2" xfId="540"/>
    <cellStyle name="20% - Accent3 3 3_Denmark" xfId="541"/>
    <cellStyle name="20% - Accent3 3 4" xfId="542"/>
    <cellStyle name="20% - Accent3 3 4 2" xfId="543"/>
    <cellStyle name="20% - Accent3 4" xfId="544"/>
    <cellStyle name="20% - Accent3 4 2" xfId="545"/>
    <cellStyle name="20% - Accent3 4 2 2" xfId="546"/>
    <cellStyle name="20% - Accent3 4 3" xfId="547"/>
    <cellStyle name="20% - Accent3 5" xfId="548"/>
    <cellStyle name="20% - Accent3 5 2" xfId="549"/>
    <cellStyle name="20% - Accent3 5 2 2" xfId="4164"/>
    <cellStyle name="20% - Accent3 5 3" xfId="550"/>
    <cellStyle name="20% - Accent3 6" xfId="551"/>
    <cellStyle name="20% - Accent3 6 2" xfId="552"/>
    <cellStyle name="20% - Accent3 6 2 2" xfId="4165"/>
    <cellStyle name="20% - Accent3 6 3" xfId="553"/>
    <cellStyle name="20% - Accent3 7" xfId="554"/>
    <cellStyle name="20% - Accent3 7 2" xfId="555"/>
    <cellStyle name="20% - Accent3 7 2 2" xfId="556"/>
    <cellStyle name="20% - Accent3 7_Denmark" xfId="557"/>
    <cellStyle name="20% - Accent3 8" xfId="558"/>
    <cellStyle name="20% - Accent4" xfId="559" builtinId="42" customBuiltin="1"/>
    <cellStyle name="20% - Accent4 2" xfId="560"/>
    <cellStyle name="20% - Accent4 2 2" xfId="561"/>
    <cellStyle name="20% - Accent4 2 2 2" xfId="562"/>
    <cellStyle name="20% - Accent4 2 3" xfId="563"/>
    <cellStyle name="20% - Accent4 2 3 2" xfId="564"/>
    <cellStyle name="20% - Accent4 2 4" xfId="565"/>
    <cellStyle name="20% - Accent4 2 4 2" xfId="566"/>
    <cellStyle name="20% - Accent4 2 4 2 2" xfId="567"/>
    <cellStyle name="20% - Accent4 2 4_Denmark" xfId="568"/>
    <cellStyle name="20% - Accent4 2 5" xfId="569"/>
    <cellStyle name="20% - Accent4 2 5 2" xfId="570"/>
    <cellStyle name="20% - Accent4 2 5 3" xfId="571"/>
    <cellStyle name="20% - Accent4 2 5 3 2" xfId="4166"/>
    <cellStyle name="20% - Accent4 2 5 4" xfId="572"/>
    <cellStyle name="20% - Accent4 2 6" xfId="573"/>
    <cellStyle name="20% - Accent4 2 6 2" xfId="574"/>
    <cellStyle name="20% - Accent4 2_Denmark" xfId="575"/>
    <cellStyle name="20% - Accent4 3" xfId="576"/>
    <cellStyle name="20% - Accent4 3 2" xfId="577"/>
    <cellStyle name="20% - Accent4 3 2 2" xfId="578"/>
    <cellStyle name="20% - Accent4 3 3" xfId="579"/>
    <cellStyle name="20% - Accent4 3 3 2" xfId="580"/>
    <cellStyle name="20% - Accent4 3 3 2 2" xfId="581"/>
    <cellStyle name="20% - Accent4 3 3_Denmark" xfId="582"/>
    <cellStyle name="20% - Accent4 3 4" xfId="583"/>
    <cellStyle name="20% - Accent4 3 4 2" xfId="584"/>
    <cellStyle name="20% - Accent4 4" xfId="585"/>
    <cellStyle name="20% - Accent4 4 2" xfId="586"/>
    <cellStyle name="20% - Accent4 4 2 2" xfId="587"/>
    <cellStyle name="20% - Accent4 4 3" xfId="588"/>
    <cellStyle name="20% - Accent4 4 3 2" xfId="589"/>
    <cellStyle name="20% - Accent4 5" xfId="590"/>
    <cellStyle name="20% - Accent4 5 2" xfId="591"/>
    <cellStyle name="20% - Accent4 5 2 2" xfId="4167"/>
    <cellStyle name="20% - Accent4 5 3" xfId="592"/>
    <cellStyle name="20% - Accent4 6" xfId="593"/>
    <cellStyle name="20% - Accent4 6 2" xfId="594"/>
    <cellStyle name="20% - Accent4 6 2 2" xfId="4168"/>
    <cellStyle name="20% - Accent4 6 3" xfId="595"/>
    <cellStyle name="20% - Accent4 7" xfId="596"/>
    <cellStyle name="20% - Accent4 7 2" xfId="597"/>
    <cellStyle name="20% - Accent4 7 2 2" xfId="598"/>
    <cellStyle name="20% - Accent4 7_Denmark" xfId="599"/>
    <cellStyle name="20% - Accent4 8" xfId="600"/>
    <cellStyle name="20% - Accent5" xfId="601" builtinId="46" customBuiltin="1"/>
    <cellStyle name="20% - Accent5 2" xfId="602"/>
    <cellStyle name="20% - Accent5 2 2" xfId="603"/>
    <cellStyle name="20% - Accent5 2 2 2" xfId="604"/>
    <cellStyle name="20% - Accent5 2 3" xfId="605"/>
    <cellStyle name="20% - Accent5 2 3 2" xfId="606"/>
    <cellStyle name="20% - Accent5 2 4" xfId="607"/>
    <cellStyle name="20% - Accent5 2 4 2" xfId="608"/>
    <cellStyle name="20% - Accent5 2 4 3" xfId="609"/>
    <cellStyle name="20% - Accent5 2 4 3 2" xfId="4169"/>
    <cellStyle name="20% - Accent5 2 4 4" xfId="610"/>
    <cellStyle name="20% - Accent5 2_Denmark" xfId="611"/>
    <cellStyle name="20% - Accent5 3" xfId="612"/>
    <cellStyle name="20% - Accent5 3 2" xfId="613"/>
    <cellStyle name="20% - Accent5 3 2 2" xfId="614"/>
    <cellStyle name="20% - Accent5 3 3" xfId="615"/>
    <cellStyle name="20% - Accent5 4" xfId="616"/>
    <cellStyle name="20% - Accent5 4 2" xfId="617"/>
    <cellStyle name="20% - Accent5 4 2 2" xfId="618"/>
    <cellStyle name="20% - Accent5 4 3" xfId="619"/>
    <cellStyle name="20% - Accent5 5" xfId="620"/>
    <cellStyle name="20% - Accent5 5 2" xfId="621"/>
    <cellStyle name="20% - Accent5 5 2 2" xfId="4170"/>
    <cellStyle name="20% - Accent5 5 3" xfId="622"/>
    <cellStyle name="20% - Accent5 6" xfId="623"/>
    <cellStyle name="20% - Accent5 6 2" xfId="624"/>
    <cellStyle name="20% - Accent5 6 2 2" xfId="4171"/>
    <cellStyle name="20% - Accent5 6 3" xfId="625"/>
    <cellStyle name="20% - Accent5 7" xfId="626"/>
    <cellStyle name="20% - Accent6" xfId="627" builtinId="50" customBuiltin="1"/>
    <cellStyle name="20% - Accent6 2" xfId="628"/>
    <cellStyle name="20% - Accent6 2 2" xfId="629"/>
    <cellStyle name="20% - Accent6 2 2 2" xfId="630"/>
    <cellStyle name="20% - Accent6 2 3" xfId="631"/>
    <cellStyle name="20% - Accent6 2 3 2" xfId="632"/>
    <cellStyle name="20% - Accent6 2 4" xfId="633"/>
    <cellStyle name="20% - Accent6 2 4 2" xfId="634"/>
    <cellStyle name="20% - Accent6 2 4 2 2" xfId="635"/>
    <cellStyle name="20% - Accent6 2 4_Denmark" xfId="636"/>
    <cellStyle name="20% - Accent6 2 5" xfId="637"/>
    <cellStyle name="20% - Accent6 2 5 2" xfId="638"/>
    <cellStyle name="20% - Accent6 2 5 3" xfId="639"/>
    <cellStyle name="20% - Accent6 2 5 3 2" xfId="4172"/>
    <cellStyle name="20% - Accent6 2 5 4" xfId="640"/>
    <cellStyle name="20% - Accent6 2 6" xfId="641"/>
    <cellStyle name="20% - Accent6 2 6 2" xfId="642"/>
    <cellStyle name="20% - Accent6 2_Denmark" xfId="643"/>
    <cellStyle name="20% - Accent6 3" xfId="644"/>
    <cellStyle name="20% - Accent6 3 2" xfId="645"/>
    <cellStyle name="20% - Accent6 3 2 2" xfId="646"/>
    <cellStyle name="20% - Accent6 3 3" xfId="647"/>
    <cellStyle name="20% - Accent6 3 3 2" xfId="648"/>
    <cellStyle name="20% - Accent6 3 3 2 2" xfId="649"/>
    <cellStyle name="20% - Accent6 3 3_Denmark" xfId="650"/>
    <cellStyle name="20% - Accent6 3 4" xfId="651"/>
    <cellStyle name="20% - Accent6 3 4 2" xfId="652"/>
    <cellStyle name="20% - Accent6 4" xfId="653"/>
    <cellStyle name="20% - Accent6 4 2" xfId="654"/>
    <cellStyle name="20% - Accent6 4 2 2" xfId="655"/>
    <cellStyle name="20% - Accent6 4 3" xfId="656"/>
    <cellStyle name="20% - Accent6 5" xfId="657"/>
    <cellStyle name="20% - Accent6 5 2" xfId="658"/>
    <cellStyle name="20% - Accent6 5 2 2" xfId="4173"/>
    <cellStyle name="20% - Accent6 5 3" xfId="659"/>
    <cellStyle name="20% - Accent6 6" xfId="660"/>
    <cellStyle name="20% - Accent6 6 2" xfId="661"/>
    <cellStyle name="20% - Accent6 6 2 2" xfId="4174"/>
    <cellStyle name="20% - Accent6 6 3" xfId="662"/>
    <cellStyle name="20% - Accent6 7" xfId="663"/>
    <cellStyle name="20% - Accent6 7 2" xfId="664"/>
    <cellStyle name="20% - Accent6 7 2 2" xfId="665"/>
    <cellStyle name="20% - Accent6 7_Denmark" xfId="666"/>
    <cellStyle name="20% - Accent6 8" xfId="667"/>
    <cellStyle name="20% - Énfasis1" xfId="668"/>
    <cellStyle name="20% - Énfasis1 2" xfId="669"/>
    <cellStyle name="20% - Énfasis1 2 2" xfId="670"/>
    <cellStyle name="20% - Énfasis1 3" xfId="671"/>
    <cellStyle name="20% - Énfasis1 3 2" xfId="672"/>
    <cellStyle name="20% - Énfasis1 4" xfId="673"/>
    <cellStyle name="20% - Énfasis1 4 2" xfId="674"/>
    <cellStyle name="20% - Énfasis1 5" xfId="675"/>
    <cellStyle name="20% - Énfasis1 5 2" xfId="676"/>
    <cellStyle name="20% - Énfasis1 6" xfId="677"/>
    <cellStyle name="20% - Énfasis2" xfId="678"/>
    <cellStyle name="20% - Énfasis2 2" xfId="679"/>
    <cellStyle name="20% - Énfasis2 2 2" xfId="680"/>
    <cellStyle name="20% - Énfasis2 3" xfId="681"/>
    <cellStyle name="20% - Énfasis2 3 2" xfId="682"/>
    <cellStyle name="20% - Énfasis2 4" xfId="683"/>
    <cellStyle name="20% - Énfasis2 4 2" xfId="684"/>
    <cellStyle name="20% - Énfasis2 5" xfId="685"/>
    <cellStyle name="20% - Énfasis2 5 2" xfId="686"/>
    <cellStyle name="20% - Énfasis2 6" xfId="687"/>
    <cellStyle name="20% - Énfasis3" xfId="688"/>
    <cellStyle name="20% - Énfasis3 2" xfId="689"/>
    <cellStyle name="20% - Énfasis3 2 2" xfId="690"/>
    <cellStyle name="20% - Énfasis3 3" xfId="691"/>
    <cellStyle name="20% - Énfasis3 3 2" xfId="692"/>
    <cellStyle name="20% - Énfasis3 4" xfId="693"/>
    <cellStyle name="20% - Énfasis3 4 2" xfId="694"/>
    <cellStyle name="20% - Énfasis3 5" xfId="695"/>
    <cellStyle name="20% - Énfasis3 5 2" xfId="696"/>
    <cellStyle name="20% - Énfasis3 6" xfId="697"/>
    <cellStyle name="20% - Énfasis4" xfId="698"/>
    <cellStyle name="20% - Énfasis4 2" xfId="699"/>
    <cellStyle name="20% - Énfasis4 2 2" xfId="700"/>
    <cellStyle name="20% - Énfasis4 3" xfId="701"/>
    <cellStyle name="20% - Énfasis4 3 2" xfId="702"/>
    <cellStyle name="20% - Énfasis4 4" xfId="703"/>
    <cellStyle name="20% - Énfasis4 4 2" xfId="704"/>
    <cellStyle name="20% - Énfasis4 5" xfId="705"/>
    <cellStyle name="20% - Énfasis4 5 2" xfId="706"/>
    <cellStyle name="20% - Énfasis4 6" xfId="707"/>
    <cellStyle name="20% - Énfasis5" xfId="708"/>
    <cellStyle name="20% - Énfasis5 2" xfId="709"/>
    <cellStyle name="20% - Énfasis5 2 2" xfId="710"/>
    <cellStyle name="20% - Énfasis5 3" xfId="711"/>
    <cellStyle name="20% - Énfasis5 3 2" xfId="712"/>
    <cellStyle name="20% - Énfasis5 4" xfId="713"/>
    <cellStyle name="20% - Énfasis5 4 2" xfId="714"/>
    <cellStyle name="20% - Énfasis5 5" xfId="715"/>
    <cellStyle name="20% - Énfasis5 5 2" xfId="716"/>
    <cellStyle name="20% - Énfasis5 6" xfId="717"/>
    <cellStyle name="20% - Énfasis6" xfId="718"/>
    <cellStyle name="20% - Énfasis6 2" xfId="719"/>
    <cellStyle name="20% - Énfasis6 2 2" xfId="720"/>
    <cellStyle name="20% - Énfasis6 3" xfId="721"/>
    <cellStyle name="20% - Énfasis6 3 2" xfId="722"/>
    <cellStyle name="20% - Énfasis6 4" xfId="723"/>
    <cellStyle name="20% - Énfasis6 4 2" xfId="724"/>
    <cellStyle name="20% - Énfasis6 5" xfId="725"/>
    <cellStyle name="20% - Énfasis6 5 2" xfId="726"/>
    <cellStyle name="20% - Énfasis6 6" xfId="727"/>
    <cellStyle name="3_Input_parms" xfId="728"/>
    <cellStyle name="3_Input_parms 2" xfId="729"/>
    <cellStyle name="3_Input_parms 2 2" xfId="730"/>
    <cellStyle name="3_Input_parms_Dataleverance_LRAIC 2010 1H aug 10" xfId="731"/>
    <cellStyle name="4_Header" xfId="732"/>
    <cellStyle name="4_Header 2" xfId="733"/>
    <cellStyle name="4_Header 2 2" xfId="734"/>
    <cellStyle name="4_Header 3" xfId="735"/>
    <cellStyle name="4_Header 3 2" xfId="736"/>
    <cellStyle name="4_Header_Dataleverance_LRAIC 2010 1H aug 10" xfId="737"/>
    <cellStyle name="4_Header_forum access model v1.3 180102" xfId="738"/>
    <cellStyle name="4_Header_forum access model v1.3 180102 2" xfId="739"/>
    <cellStyle name="4_Header_Forum Core model v1" xfId="740"/>
    <cellStyle name="4_Header_Forum Core model v1 2" xfId="741"/>
    <cellStyle name="4_Header_ITST Hybrid Core model v1.1" xfId="742"/>
    <cellStyle name="4_Header_ITST Hybrid Core model v1.1 2" xfId="743"/>
    <cellStyle name="4_Header_PTS Hybrid Co-location Model PUBLIC v2.1" xfId="744"/>
    <cellStyle name="4_Header_PTS Hybrid Co-location Model PUBLIC v2.1 2" xfId="745"/>
    <cellStyle name="40% - Accent1" xfId="746" builtinId="31" customBuiltin="1"/>
    <cellStyle name="40% - Accent1 2" xfId="747"/>
    <cellStyle name="40% - Accent1 2 2" xfId="748"/>
    <cellStyle name="40% - Accent1 2 2 2" xfId="749"/>
    <cellStyle name="40% - Accent1 2 3" xfId="750"/>
    <cellStyle name="40% - Accent1 2 3 2" xfId="751"/>
    <cellStyle name="40% - Accent1 2 4" xfId="752"/>
    <cellStyle name="40% - Accent1 2 4 2" xfId="753"/>
    <cellStyle name="40% - Accent1 2 4 2 2" xfId="754"/>
    <cellStyle name="40% - Accent1 2 4_Denmark" xfId="755"/>
    <cellStyle name="40% - Accent1 2 5" xfId="756"/>
    <cellStyle name="40% - Accent1 2 5 2" xfId="757"/>
    <cellStyle name="40% - Accent1 2 5 3" xfId="758"/>
    <cellStyle name="40% - Accent1 2 5 3 2" xfId="4175"/>
    <cellStyle name="40% - Accent1 2 5 4" xfId="759"/>
    <cellStyle name="40% - Accent1 2 6" xfId="760"/>
    <cellStyle name="40% - Accent1 2 6 2" xfId="761"/>
    <cellStyle name="40% - Accent1 2_Denmark" xfId="762"/>
    <cellStyle name="40% - Accent1 3" xfId="763"/>
    <cellStyle name="40% - Accent1 3 2" xfId="764"/>
    <cellStyle name="40% - Accent1 3 2 2" xfId="765"/>
    <cellStyle name="40% - Accent1 3 3" xfId="766"/>
    <cellStyle name="40% - Accent1 3 3 2" xfId="767"/>
    <cellStyle name="40% - Accent1 3 3 2 2" xfId="768"/>
    <cellStyle name="40% - Accent1 3 3_Denmark" xfId="769"/>
    <cellStyle name="40% - Accent1 3 4" xfId="770"/>
    <cellStyle name="40% - Accent1 3 4 2" xfId="771"/>
    <cellStyle name="40% - Accent1 4" xfId="772"/>
    <cellStyle name="40% - Accent1 4 2" xfId="773"/>
    <cellStyle name="40% - Accent1 4 2 2" xfId="774"/>
    <cellStyle name="40% - Accent1 4 3" xfId="775"/>
    <cellStyle name="40% - Accent1 4 3 2" xfId="776"/>
    <cellStyle name="40% - Accent1 5" xfId="777"/>
    <cellStyle name="40% - Accent1 5 2" xfId="778"/>
    <cellStyle name="40% - Accent1 5 2 2" xfId="4176"/>
    <cellStyle name="40% - Accent1 5 3" xfId="779"/>
    <cellStyle name="40% - Accent1 6" xfId="780"/>
    <cellStyle name="40% - Accent1 6 2" xfId="781"/>
    <cellStyle name="40% - Accent1 6 2 2" xfId="4177"/>
    <cellStyle name="40% - Accent1 6 3" xfId="782"/>
    <cellStyle name="40% - Accent1 7" xfId="783"/>
    <cellStyle name="40% - Accent1 7 2" xfId="784"/>
    <cellStyle name="40% - Accent1 7 2 2" xfId="785"/>
    <cellStyle name="40% - Accent1 7_Denmark" xfId="786"/>
    <cellStyle name="40% - Accent1 8" xfId="787"/>
    <cellStyle name="40% - Accent2" xfId="788" builtinId="35" customBuiltin="1"/>
    <cellStyle name="40% - Accent2 2" xfId="789"/>
    <cellStyle name="40% - Accent2 2 2" xfId="790"/>
    <cellStyle name="40% - Accent2 2 2 2" xfId="791"/>
    <cellStyle name="40% - Accent2 2 3" xfId="792"/>
    <cellStyle name="40% - Accent2 2 3 2" xfId="793"/>
    <cellStyle name="40% - Accent2 2 4" xfId="794"/>
    <cellStyle name="40% - Accent2 2 4 2" xfId="795"/>
    <cellStyle name="40% - Accent2 2 4 3" xfId="796"/>
    <cellStyle name="40% - Accent2 2 4 3 2" xfId="4178"/>
    <cellStyle name="40% - Accent2 2 4 4" xfId="797"/>
    <cellStyle name="40% - Accent2 2_Denmark" xfId="798"/>
    <cellStyle name="40% - Accent2 3" xfId="799"/>
    <cellStyle name="40% - Accent2 3 2" xfId="800"/>
    <cellStyle name="40% - Accent2 3 2 2" xfId="801"/>
    <cellStyle name="40% - Accent2 3 3" xfId="802"/>
    <cellStyle name="40% - Accent2 4" xfId="803"/>
    <cellStyle name="40% - Accent2 4 2" xfId="804"/>
    <cellStyle name="40% - Accent2 4 2 2" xfId="805"/>
    <cellStyle name="40% - Accent2 4 3" xfId="806"/>
    <cellStyle name="40% - Accent2 5" xfId="807"/>
    <cellStyle name="40% - Accent2 5 2" xfId="808"/>
    <cellStyle name="40% - Accent2 5 2 2" xfId="4179"/>
    <cellStyle name="40% - Accent2 5 3" xfId="809"/>
    <cellStyle name="40% - Accent2 6" xfId="810"/>
    <cellStyle name="40% - Accent2 6 2" xfId="811"/>
    <cellStyle name="40% - Accent2 6 2 2" xfId="4180"/>
    <cellStyle name="40% - Accent2 6 3" xfId="812"/>
    <cellStyle name="40% - Accent2 7" xfId="813"/>
    <cellStyle name="40% - Accent3" xfId="814" builtinId="39" customBuiltin="1"/>
    <cellStyle name="40% - Accent3 2" xfId="815"/>
    <cellStyle name="40% - Accent3 2 2" xfId="816"/>
    <cellStyle name="40% - Accent3 2 2 2" xfId="817"/>
    <cellStyle name="40% - Accent3 2 3" xfId="818"/>
    <cellStyle name="40% - Accent3 2 3 2" xfId="819"/>
    <cellStyle name="40% - Accent3 2 4" xfId="820"/>
    <cellStyle name="40% - Accent3 2 4 2" xfId="821"/>
    <cellStyle name="40% - Accent3 2 4 2 2" xfId="822"/>
    <cellStyle name="40% - Accent3 2 4_Denmark" xfId="823"/>
    <cellStyle name="40% - Accent3 2 5" xfId="824"/>
    <cellStyle name="40% - Accent3 2 5 2" xfId="825"/>
    <cellStyle name="40% - Accent3 2 5 3" xfId="826"/>
    <cellStyle name="40% - Accent3 2 5 3 2" xfId="4181"/>
    <cellStyle name="40% - Accent3 2 5 4" xfId="827"/>
    <cellStyle name="40% - Accent3 2 6" xfId="828"/>
    <cellStyle name="40% - Accent3 2 6 2" xfId="829"/>
    <cellStyle name="40% - Accent3 2_Denmark" xfId="830"/>
    <cellStyle name="40% - Accent3 3" xfId="831"/>
    <cellStyle name="40% - Accent3 3 2" xfId="832"/>
    <cellStyle name="40% - Accent3 3 2 2" xfId="833"/>
    <cellStyle name="40% - Accent3 3 3" xfId="834"/>
    <cellStyle name="40% - Accent3 3 3 2" xfId="835"/>
    <cellStyle name="40% - Accent3 3 3 2 2" xfId="836"/>
    <cellStyle name="40% - Accent3 3 3_Denmark" xfId="837"/>
    <cellStyle name="40% - Accent3 3 4" xfId="838"/>
    <cellStyle name="40% - Accent3 3 4 2" xfId="839"/>
    <cellStyle name="40% - Accent3 4" xfId="840"/>
    <cellStyle name="40% - Accent3 4 2" xfId="841"/>
    <cellStyle name="40% - Accent3 4 2 2" xfId="842"/>
    <cellStyle name="40% - Accent3 4 3" xfId="843"/>
    <cellStyle name="40% - Accent3 5" xfId="844"/>
    <cellStyle name="40% - Accent3 5 2" xfId="845"/>
    <cellStyle name="40% - Accent3 5 2 2" xfId="4182"/>
    <cellStyle name="40% - Accent3 5 3" xfId="846"/>
    <cellStyle name="40% - Accent3 6" xfId="847"/>
    <cellStyle name="40% - Accent3 6 2" xfId="848"/>
    <cellStyle name="40% - Accent3 6 2 2" xfId="4183"/>
    <cellStyle name="40% - Accent3 6 3" xfId="849"/>
    <cellStyle name="40% - Accent3 7" xfId="850"/>
    <cellStyle name="40% - Accent3 7 2" xfId="851"/>
    <cellStyle name="40% - Accent3 7 2 2" xfId="852"/>
    <cellStyle name="40% - Accent3 7_Denmark" xfId="853"/>
    <cellStyle name="40% - Accent3 8" xfId="854"/>
    <cellStyle name="40% - Accent4" xfId="855" builtinId="43" customBuiltin="1"/>
    <cellStyle name="40% - Accent4 2" xfId="856"/>
    <cellStyle name="40% - Accent4 2 2" xfId="857"/>
    <cellStyle name="40% - Accent4 2 2 2" xfId="858"/>
    <cellStyle name="40% - Accent4 2 3" xfId="859"/>
    <cellStyle name="40% - Accent4 2 3 2" xfId="860"/>
    <cellStyle name="40% - Accent4 2 4" xfId="861"/>
    <cellStyle name="40% - Accent4 2 4 2" xfId="862"/>
    <cellStyle name="40% - Accent4 2 4 2 2" xfId="863"/>
    <cellStyle name="40% - Accent4 2 4_Denmark" xfId="864"/>
    <cellStyle name="40% - Accent4 2 5" xfId="865"/>
    <cellStyle name="40% - Accent4 2 5 2" xfId="866"/>
    <cellStyle name="40% - Accent4 2 5 3" xfId="867"/>
    <cellStyle name="40% - Accent4 2 5 3 2" xfId="4184"/>
    <cellStyle name="40% - Accent4 2 5 4" xfId="868"/>
    <cellStyle name="40% - Accent4 2 6" xfId="869"/>
    <cellStyle name="40% - Accent4 2 6 2" xfId="870"/>
    <cellStyle name="40% - Accent4 2_Denmark" xfId="871"/>
    <cellStyle name="40% - Accent4 3" xfId="872"/>
    <cellStyle name="40% - Accent4 3 2" xfId="873"/>
    <cellStyle name="40% - Accent4 3 2 2" xfId="874"/>
    <cellStyle name="40% - Accent4 3 3" xfId="875"/>
    <cellStyle name="40% - Accent4 3 3 2" xfId="876"/>
    <cellStyle name="40% - Accent4 3 3 2 2" xfId="877"/>
    <cellStyle name="40% - Accent4 3 3_Denmark" xfId="878"/>
    <cellStyle name="40% - Accent4 3 4" xfId="879"/>
    <cellStyle name="40% - Accent4 3 4 2" xfId="880"/>
    <cellStyle name="40% - Accent4 4" xfId="881"/>
    <cellStyle name="40% - Accent4 4 2" xfId="882"/>
    <cellStyle name="40% - Accent4 4 2 2" xfId="883"/>
    <cellStyle name="40% - Accent4 4 3" xfId="884"/>
    <cellStyle name="40% - Accent4 4 3 2" xfId="885"/>
    <cellStyle name="40% - Accent4 5" xfId="886"/>
    <cellStyle name="40% - Accent4 5 2" xfId="887"/>
    <cellStyle name="40% - Accent4 5 2 2" xfId="4185"/>
    <cellStyle name="40% - Accent4 5 3" xfId="888"/>
    <cellStyle name="40% - Accent4 6" xfId="889"/>
    <cellStyle name="40% - Accent4 6 2" xfId="890"/>
    <cellStyle name="40% - Accent4 6 2 2" xfId="4186"/>
    <cellStyle name="40% - Accent4 6 3" xfId="891"/>
    <cellStyle name="40% - Accent4 7" xfId="892"/>
    <cellStyle name="40% - Accent4 7 2" xfId="893"/>
    <cellStyle name="40% - Accent4 7 2 2" xfId="894"/>
    <cellStyle name="40% - Accent4 7_Denmark" xfId="895"/>
    <cellStyle name="40% - Accent4 8" xfId="896"/>
    <cellStyle name="40% - Accent5" xfId="897" builtinId="47" customBuiltin="1"/>
    <cellStyle name="40% - Accent5 2" xfId="898"/>
    <cellStyle name="40% - Accent5 2 2" xfId="899"/>
    <cellStyle name="40% - Accent5 2 2 2" xfId="900"/>
    <cellStyle name="40% - Accent5 2 3" xfId="901"/>
    <cellStyle name="40% - Accent5 2 3 2" xfId="902"/>
    <cellStyle name="40% - Accent5 2 4" xfId="903"/>
    <cellStyle name="40% - Accent5 2 4 2" xfId="904"/>
    <cellStyle name="40% - Accent5 2 4 2 2" xfId="905"/>
    <cellStyle name="40% - Accent5 2 4_Denmark" xfId="906"/>
    <cellStyle name="40% - Accent5 2 5" xfId="907"/>
    <cellStyle name="40% - Accent5 2 5 2" xfId="908"/>
    <cellStyle name="40% - Accent5 2 5 3" xfId="909"/>
    <cellStyle name="40% - Accent5 2 5 3 2" xfId="4187"/>
    <cellStyle name="40% - Accent5 2 5 4" xfId="910"/>
    <cellStyle name="40% - Accent5 2 6" xfId="911"/>
    <cellStyle name="40% - Accent5 2 6 2" xfId="912"/>
    <cellStyle name="40% - Accent5 2_Denmark" xfId="913"/>
    <cellStyle name="40% - Accent5 3" xfId="914"/>
    <cellStyle name="40% - Accent5 3 2" xfId="915"/>
    <cellStyle name="40% - Accent5 3 2 2" xfId="916"/>
    <cellStyle name="40% - Accent5 3 3" xfId="917"/>
    <cellStyle name="40% - Accent5 3 3 2" xfId="918"/>
    <cellStyle name="40% - Accent5 3 3 2 2" xfId="919"/>
    <cellStyle name="40% - Accent5 3 3_Denmark" xfId="920"/>
    <cellStyle name="40% - Accent5 3 4" xfId="921"/>
    <cellStyle name="40% - Accent5 3 4 2" xfId="922"/>
    <cellStyle name="40% - Accent5 4" xfId="923"/>
    <cellStyle name="40% - Accent5 4 2" xfId="924"/>
    <cellStyle name="40% - Accent5 4 2 2" xfId="925"/>
    <cellStyle name="40% - Accent5 4 3" xfId="926"/>
    <cellStyle name="40% - Accent5 4 3 2" xfId="927"/>
    <cellStyle name="40% - Accent5 5" xfId="928"/>
    <cellStyle name="40% - Accent5 5 2" xfId="929"/>
    <cellStyle name="40% - Accent5 5 2 2" xfId="4188"/>
    <cellStyle name="40% - Accent5 5 3" xfId="930"/>
    <cellStyle name="40% - Accent5 6" xfId="931"/>
    <cellStyle name="40% - Accent5 6 2" xfId="932"/>
    <cellStyle name="40% - Accent5 6 2 2" xfId="4189"/>
    <cellStyle name="40% - Accent5 6 3" xfId="933"/>
    <cellStyle name="40% - Accent5 7" xfId="934"/>
    <cellStyle name="40% - Accent5 7 2" xfId="935"/>
    <cellStyle name="40% - Accent5 7 2 2" xfId="936"/>
    <cellStyle name="40% - Accent5 7_Denmark" xfId="937"/>
    <cellStyle name="40% - Accent5 8" xfId="938"/>
    <cellStyle name="40% - Accent6" xfId="939" builtinId="51" customBuiltin="1"/>
    <cellStyle name="40% - Accent6 2" xfId="940"/>
    <cellStyle name="40% - Accent6 2 2" xfId="941"/>
    <cellStyle name="40% - Accent6 2 2 2" xfId="942"/>
    <cellStyle name="40% - Accent6 2 3" xfId="943"/>
    <cellStyle name="40% - Accent6 2 3 2" xfId="944"/>
    <cellStyle name="40% - Accent6 2 4" xfId="945"/>
    <cellStyle name="40% - Accent6 2 4 2" xfId="946"/>
    <cellStyle name="40% - Accent6 2 4 2 2" xfId="947"/>
    <cellStyle name="40% - Accent6 2 4_Denmark" xfId="948"/>
    <cellStyle name="40% - Accent6 2 5" xfId="949"/>
    <cellStyle name="40% - Accent6 2 5 2" xfId="950"/>
    <cellStyle name="40% - Accent6 2 5 3" xfId="951"/>
    <cellStyle name="40% - Accent6 2 5 3 2" xfId="4190"/>
    <cellStyle name="40% - Accent6 2 5 4" xfId="952"/>
    <cellStyle name="40% - Accent6 2 6" xfId="953"/>
    <cellStyle name="40% - Accent6 2 6 2" xfId="954"/>
    <cellStyle name="40% - Accent6 2_Denmark" xfId="955"/>
    <cellStyle name="40% - Accent6 3" xfId="956"/>
    <cellStyle name="40% - Accent6 3 2" xfId="957"/>
    <cellStyle name="40% - Accent6 3 2 2" xfId="958"/>
    <cellStyle name="40% - Accent6 3 3" xfId="959"/>
    <cellStyle name="40% - Accent6 3 3 2" xfId="960"/>
    <cellStyle name="40% - Accent6 3 3 2 2" xfId="961"/>
    <cellStyle name="40% - Accent6 3 3_Denmark" xfId="962"/>
    <cellStyle name="40% - Accent6 3 4" xfId="963"/>
    <cellStyle name="40% - Accent6 3 4 2" xfId="964"/>
    <cellStyle name="40% - Accent6 4" xfId="965"/>
    <cellStyle name="40% - Accent6 4 2" xfId="966"/>
    <cellStyle name="40% - Accent6 4 2 2" xfId="967"/>
    <cellStyle name="40% - Accent6 4 3" xfId="968"/>
    <cellStyle name="40% - Accent6 4 3 2" xfId="969"/>
    <cellStyle name="40% - Accent6 5" xfId="970"/>
    <cellStyle name="40% - Accent6 5 2" xfId="971"/>
    <cellStyle name="40% - Accent6 5 2 2" xfId="4191"/>
    <cellStyle name="40% - Accent6 5 3" xfId="972"/>
    <cellStyle name="40% - Accent6 6" xfId="973"/>
    <cellStyle name="40% - Accent6 6 2" xfId="974"/>
    <cellStyle name="40% - Accent6 6 2 2" xfId="4192"/>
    <cellStyle name="40% - Accent6 6 3" xfId="975"/>
    <cellStyle name="40% - Accent6 7" xfId="976"/>
    <cellStyle name="40% - Accent6 7 2" xfId="977"/>
    <cellStyle name="40% - Accent6 7 2 2" xfId="978"/>
    <cellStyle name="40% - Accent6 7_Denmark" xfId="979"/>
    <cellStyle name="40% - Accent6 8" xfId="980"/>
    <cellStyle name="40% - Énfasis1" xfId="981"/>
    <cellStyle name="40% - Énfasis1 2" xfId="982"/>
    <cellStyle name="40% - Énfasis1 2 2" xfId="983"/>
    <cellStyle name="40% - Énfasis1 3" xfId="984"/>
    <cellStyle name="40% - Énfasis1 3 2" xfId="985"/>
    <cellStyle name="40% - Énfasis1 4" xfId="986"/>
    <cellStyle name="40% - Énfasis1 4 2" xfId="987"/>
    <cellStyle name="40% - Énfasis1 5" xfId="988"/>
    <cellStyle name="40% - Énfasis1 5 2" xfId="989"/>
    <cellStyle name="40% - Énfasis1 6" xfId="990"/>
    <cellStyle name="40% - Énfasis2" xfId="991"/>
    <cellStyle name="40% - Énfasis2 2" xfId="992"/>
    <cellStyle name="40% - Énfasis2 2 2" xfId="993"/>
    <cellStyle name="40% - Énfasis2 3" xfId="994"/>
    <cellStyle name="40% - Énfasis2 3 2" xfId="995"/>
    <cellStyle name="40% - Énfasis2 4" xfId="996"/>
    <cellStyle name="40% - Énfasis2 4 2" xfId="997"/>
    <cellStyle name="40% - Énfasis2 5" xfId="998"/>
    <cellStyle name="40% - Énfasis2 5 2" xfId="999"/>
    <cellStyle name="40% - Énfasis2 6" xfId="1000"/>
    <cellStyle name="40% - Énfasis3" xfId="1001"/>
    <cellStyle name="40% - Énfasis3 2" xfId="1002"/>
    <cellStyle name="40% - Énfasis3 2 2" xfId="1003"/>
    <cellStyle name="40% - Énfasis3 2 2 2" xfId="1004"/>
    <cellStyle name="40% - Énfasis3 2 2 2 2" xfId="1005"/>
    <cellStyle name="40% - Énfasis3 2 2 3" xfId="1006"/>
    <cellStyle name="40% - Énfasis3 2 2 3 2" xfId="1007"/>
    <cellStyle name="40% - Énfasis3 2 2 4" xfId="1008"/>
    <cellStyle name="40% - Énfasis3 2 3" xfId="1009"/>
    <cellStyle name="40% - Énfasis3 2 3 2" xfId="1010"/>
    <cellStyle name="40% - Énfasis3 2 4" xfId="1011"/>
    <cellStyle name="40% - Énfasis3 2 4 2" xfId="1012"/>
    <cellStyle name="40% - Énfasis3 2 5" xfId="1013"/>
    <cellStyle name="40% - Énfasis3 2 5 2" xfId="1014"/>
    <cellStyle name="40% - Énfasis3 2 6" xfId="1015"/>
    <cellStyle name="40% - Énfasis3 3" xfId="1016"/>
    <cellStyle name="40% - Énfasis3 3 2" xfId="1017"/>
    <cellStyle name="40% - Énfasis3 4" xfId="1018"/>
    <cellStyle name="40% - Énfasis3 4 2" xfId="1019"/>
    <cellStyle name="40% - Énfasis3 5" xfId="1020"/>
    <cellStyle name="40% - Énfasis3 5 2" xfId="1021"/>
    <cellStyle name="40% - Énfasis3 6" xfId="1022"/>
    <cellStyle name="40% - Énfasis4" xfId="1023"/>
    <cellStyle name="40% - Énfasis4 2" xfId="1024"/>
    <cellStyle name="40% - Énfasis4 2 2" xfId="1025"/>
    <cellStyle name="40% - Énfasis4 3" xfId="1026"/>
    <cellStyle name="40% - Énfasis4 3 2" xfId="1027"/>
    <cellStyle name="40% - Énfasis4 4" xfId="1028"/>
    <cellStyle name="40% - Énfasis4 4 2" xfId="1029"/>
    <cellStyle name="40% - Énfasis4 5" xfId="1030"/>
    <cellStyle name="40% - Énfasis4 5 2" xfId="1031"/>
    <cellStyle name="40% - Énfasis4 6" xfId="1032"/>
    <cellStyle name="40% - Énfasis5" xfId="1033"/>
    <cellStyle name="40% - Énfasis5 2" xfId="1034"/>
    <cellStyle name="40% - Énfasis5 2 2" xfId="1035"/>
    <cellStyle name="40% - Énfasis5 3" xfId="1036"/>
    <cellStyle name="40% - Énfasis5 3 2" xfId="1037"/>
    <cellStyle name="40% - Énfasis5 4" xfId="1038"/>
    <cellStyle name="40% - Énfasis5 4 2" xfId="1039"/>
    <cellStyle name="40% - Énfasis5 5" xfId="1040"/>
    <cellStyle name="40% - Énfasis5 5 2" xfId="1041"/>
    <cellStyle name="40% - Énfasis5 6" xfId="1042"/>
    <cellStyle name="40% - Énfasis6" xfId="1043"/>
    <cellStyle name="40% - Énfasis6 2" xfId="1044"/>
    <cellStyle name="40% - Énfasis6 2 2" xfId="1045"/>
    <cellStyle name="40% - Énfasis6 3" xfId="1046"/>
    <cellStyle name="40% - Énfasis6 3 2" xfId="1047"/>
    <cellStyle name="40% - Énfasis6 4" xfId="1048"/>
    <cellStyle name="40% - Énfasis6 4 2" xfId="1049"/>
    <cellStyle name="40% - Énfasis6 5" xfId="1050"/>
    <cellStyle name="40% - Énfasis6 5 2" xfId="1051"/>
    <cellStyle name="40% - Énfasis6 6" xfId="1052"/>
    <cellStyle name="5_Calcs" xfId="1053"/>
    <cellStyle name="5_Calcs 2" xfId="1054"/>
    <cellStyle name="5_Calcs 2 2" xfId="1055"/>
    <cellStyle name="5_Calcs 2 2 2" xfId="1056"/>
    <cellStyle name="5_Calcs 2 3" xfId="1057"/>
    <cellStyle name="5_Calcs 3" xfId="1058"/>
    <cellStyle name="5_Calcs 3 2" xfId="1059"/>
    <cellStyle name="5_Calcs 3 3" xfId="1060"/>
    <cellStyle name="5_Calcs 4" xfId="1061"/>
    <cellStyle name="5_Calcs 4 2" xfId="4150"/>
    <cellStyle name="5_Calcs 4 2 2" xfId="4623"/>
    <cellStyle name="571" xfId="1062"/>
    <cellStyle name="6_Developer_notes" xfId="1063"/>
    <cellStyle name="6_Developer_notes 2" xfId="1064"/>
    <cellStyle name="6_Developer_notes 2 2" xfId="1065"/>
    <cellStyle name="6_Developer_notes 2 3" xfId="1066"/>
    <cellStyle name="6_Developer_notes 3" xfId="1067"/>
    <cellStyle name="6_Developer_notes 3 2" xfId="1068"/>
    <cellStyle name="6_Developer_notes_Forum Access model v1.3" xfId="1069"/>
    <cellStyle name="6_Developer_notes_forum access model v1.3 180102" xfId="1070"/>
    <cellStyle name="6_Developer_notes_forum access model v1.3 180102 2" xfId="1071"/>
    <cellStyle name="6_Developer_notes_Forum Access model v1.3 2" xfId="1072"/>
    <cellStyle name="6_Developer_notes_Forum Access model v1.3 2 2" xfId="1073"/>
    <cellStyle name="6_Developer_notes_Forum Access model v1.3 3" xfId="1074"/>
    <cellStyle name="6_Developer_notes_Forum Consolidation model v1.3" xfId="1075"/>
    <cellStyle name="6_Developer_notes_Forum Consolidation model v1.3 2" xfId="1076"/>
    <cellStyle name="6_Developer_notes_Forum Consolidation model v1.3 2 2" xfId="1077"/>
    <cellStyle name="6_Developer_notes_Forum Consolidation Siolis Tool 5" xfId="1078"/>
    <cellStyle name="6_Developer_notes_Forum Consolidation Siolis Tool 5 2" xfId="1079"/>
    <cellStyle name="6_Developer_notes_Forum Consolidation Siolis Tool 5 2 2" xfId="1080"/>
    <cellStyle name="6_Developer_notes_Forum Consolidation Siolis Tool 6" xfId="1081"/>
    <cellStyle name="6_Developer_notes_Forum Consolidation Siolis Tool 6 2" xfId="1082"/>
    <cellStyle name="6_Developer_notes_Forum Consolidation Siolis Tool 6 2 2" xfId="1083"/>
    <cellStyle name="6_Developer_notes_HCC results (March)" xfId="1084"/>
    <cellStyle name="6_Developer_notes_HCC results (March) 2" xfId="1085"/>
    <cellStyle name="6_Developer_notes_HCC results (March) 2 2" xfId="1086"/>
    <cellStyle name="6_Developer_notes_ITST Consolidation Model v2.0" xfId="1087"/>
    <cellStyle name="6_Developer_notes_ITST Consolidation Model v2.0 2" xfId="1088"/>
    <cellStyle name="6_Developer_notes_ITST Consolidation Model v2.0 2 2" xfId="1089"/>
    <cellStyle name="6_Developer_notes_ITST Consolidation Model v2.0 3" xfId="1090"/>
    <cellStyle name="6_Developer_notes_ITST Draft Revised Hybrid Co-location model v2.5.1" xfId="1091"/>
    <cellStyle name="6_Developer_notes_ITST Draft Revised Hybrid Co-location model v2.5.1 2" xfId="1092"/>
    <cellStyle name="6_Developer_notes_ITST Draft Revised Hybrid Core Model v2.5.1" xfId="1093"/>
    <cellStyle name="6_Developer_notes_ITST Draft Revised Hybrid Core Model v2.5.1 2" xfId="1094"/>
    <cellStyle name="6_Developer_notes_ITST Hybrid Access Model v1.94" xfId="1095"/>
    <cellStyle name="6_Developer_notes_ITST Hybrid Access Model v1.94 2" xfId="1096"/>
    <cellStyle name="6_Developer_notes_ITST Hybrid Access Model v2.1" xfId="1097"/>
    <cellStyle name="6_Developer_notes_ITST Hybrid Access Model v2.1 2" xfId="1098"/>
    <cellStyle name="6_Developer_notes_ITST Hybrid Core model v1.0" xfId="1099"/>
    <cellStyle name="6_Developer_notes_ITST Hybrid Core model v1.0 2" xfId="1100"/>
    <cellStyle name="6_Developer_notes_ITST Hybrid Core model v1.0 2 2" xfId="1101"/>
    <cellStyle name="6_Developer_notes_ITST Hybrid Core model v1.0 3" xfId="1102"/>
    <cellStyle name="6_Developer_notes_ITST Hybrid Core model v2.1" xfId="1103"/>
    <cellStyle name="6_Developer_notes_ITST Hybrid Core model v2.1 2" xfId="1104"/>
    <cellStyle name="6_Developer_notes_PoD model 14" xfId="1105"/>
    <cellStyle name="6_Developer_notes_PoD model 14 2" xfId="1106"/>
    <cellStyle name="6_Developer_notes_PoD model 14 2 2" xfId="1107"/>
    <cellStyle name="6_Developer_notes_PoD model 14a" xfId="1108"/>
    <cellStyle name="6_Developer_notes_PoD model 14a 2" xfId="1109"/>
    <cellStyle name="6_Developer_notes_PoD model 14a 2 2" xfId="1110"/>
    <cellStyle name="60% - Accent1" xfId="1111" builtinId="32" customBuiltin="1"/>
    <cellStyle name="60% - Accent1 2" xfId="1112"/>
    <cellStyle name="60% - Accent1 2 2" xfId="1113"/>
    <cellStyle name="60% - Accent1 2 2 2" xfId="1114"/>
    <cellStyle name="60% - Accent1 2 2_Denmark" xfId="1115"/>
    <cellStyle name="60% - Accent1 2 3" xfId="1116"/>
    <cellStyle name="60% - Accent1 2 3 2" xfId="1117"/>
    <cellStyle name="60% - Accent1 2 3 2 2" xfId="4193"/>
    <cellStyle name="60% - Accent1 2 3 3" xfId="1118"/>
    <cellStyle name="60% - Accent1 2 4" xfId="1119"/>
    <cellStyle name="60% - Accent1 2_Denmark" xfId="1120"/>
    <cellStyle name="60% - Accent1 3" xfId="1121"/>
    <cellStyle name="60% - Accent1 3 10" xfId="4006"/>
    <cellStyle name="60% - Accent1 3 2" xfId="1122"/>
    <cellStyle name="60% - Accent1 3 2 2" xfId="1123"/>
    <cellStyle name="60% - Accent1 3 2_Denmark" xfId="1124"/>
    <cellStyle name="60% - Accent1 3 3" xfId="1125"/>
    <cellStyle name="60% - Accent1 3 3 2" xfId="4194"/>
    <cellStyle name="60% - Accent1 3 4" xfId="1126"/>
    <cellStyle name="60% - Accent1 3 4 2" xfId="4195"/>
    <cellStyle name="60% - Accent1 3 5" xfId="1127"/>
    <cellStyle name="60% - Accent1 3 6" xfId="1128"/>
    <cellStyle name="60% - Accent1 3 7" xfId="1129"/>
    <cellStyle name="60% - Accent1 3 8" xfId="1130"/>
    <cellStyle name="60% - Accent1 3 9" xfId="1131"/>
    <cellStyle name="60% - Accent1 4" xfId="1132"/>
    <cellStyle name="60% - Accent1 4 2" xfId="1133"/>
    <cellStyle name="60% - Accent1 4 2 2" xfId="1134"/>
    <cellStyle name="60% - Accent1 4_Denmark" xfId="1135"/>
    <cellStyle name="60% - Accent2" xfId="1136" builtinId="36" customBuiltin="1"/>
    <cellStyle name="60% - Accent2 2" xfId="1137"/>
    <cellStyle name="60% - Accent2 2 2" xfId="1138"/>
    <cellStyle name="60% - Accent2 2 2 2" xfId="1139"/>
    <cellStyle name="60% - Accent2 2 2_Denmark" xfId="1140"/>
    <cellStyle name="60% - Accent2 2 3" xfId="1141"/>
    <cellStyle name="60% - Accent2 2 3 2" xfId="1142"/>
    <cellStyle name="60% - Accent2 2 3 2 2" xfId="4196"/>
    <cellStyle name="60% - Accent2 2 3 3" xfId="1143"/>
    <cellStyle name="60% - Accent2 2 4" xfId="1144"/>
    <cellStyle name="60% - Accent2 2_Denmark" xfId="1145"/>
    <cellStyle name="60% - Accent2 3" xfId="1146"/>
    <cellStyle name="60% - Accent2 3 10" xfId="4007"/>
    <cellStyle name="60% - Accent2 3 2" xfId="1147"/>
    <cellStyle name="60% - Accent2 3 2 2" xfId="1148"/>
    <cellStyle name="60% - Accent2 3 2_Denmark" xfId="1149"/>
    <cellStyle name="60% - Accent2 3 3" xfId="1150"/>
    <cellStyle name="60% - Accent2 3 3 2" xfId="4197"/>
    <cellStyle name="60% - Accent2 3 4" xfId="1151"/>
    <cellStyle name="60% - Accent2 3 4 2" xfId="4198"/>
    <cellStyle name="60% - Accent2 3 5" xfId="1152"/>
    <cellStyle name="60% - Accent2 3 6" xfId="1153"/>
    <cellStyle name="60% - Accent2 3 7" xfId="1154"/>
    <cellStyle name="60% - Accent2 3 8" xfId="1155"/>
    <cellStyle name="60% - Accent2 3 9" xfId="1156"/>
    <cellStyle name="60% - Accent2 4" xfId="1157"/>
    <cellStyle name="60% - Accent2 4 2" xfId="1158"/>
    <cellStyle name="60% - Accent2 4 2 2" xfId="1159"/>
    <cellStyle name="60% - Accent2 4_Denmark" xfId="1160"/>
    <cellStyle name="60% - Accent3" xfId="1161" builtinId="40" customBuiltin="1"/>
    <cellStyle name="60% - Accent3 2" xfId="1162"/>
    <cellStyle name="60% - Accent3 2 2" xfId="1163"/>
    <cellStyle name="60% - Accent3 2 2 2" xfId="1164"/>
    <cellStyle name="60% - Accent3 2 2_Denmark" xfId="1165"/>
    <cellStyle name="60% - Accent3 2 3" xfId="1166"/>
    <cellStyle name="60% - Accent3 2 3 2" xfId="1167"/>
    <cellStyle name="60% - Accent3 2 3 2 2" xfId="4199"/>
    <cellStyle name="60% - Accent3 2 3 3" xfId="1168"/>
    <cellStyle name="60% - Accent3 2 4" xfId="1169"/>
    <cellStyle name="60% - Accent3 2_Denmark" xfId="1170"/>
    <cellStyle name="60% - Accent3 3" xfId="1171"/>
    <cellStyle name="60% - Accent3 3 10" xfId="4008"/>
    <cellStyle name="60% - Accent3 3 2" xfId="1172"/>
    <cellStyle name="60% - Accent3 3 2 2" xfId="1173"/>
    <cellStyle name="60% - Accent3 3 2_Denmark" xfId="1174"/>
    <cellStyle name="60% - Accent3 3 3" xfId="1175"/>
    <cellStyle name="60% - Accent3 3 3 2" xfId="4200"/>
    <cellStyle name="60% - Accent3 3 4" xfId="1176"/>
    <cellStyle name="60% - Accent3 3 4 2" xfId="4201"/>
    <cellStyle name="60% - Accent3 3 5" xfId="1177"/>
    <cellStyle name="60% - Accent3 3 6" xfId="1178"/>
    <cellStyle name="60% - Accent3 3 7" xfId="1179"/>
    <cellStyle name="60% - Accent3 3 8" xfId="1180"/>
    <cellStyle name="60% - Accent3 3 9" xfId="1181"/>
    <cellStyle name="60% - Accent3 4" xfId="1182"/>
    <cellStyle name="60% - Accent3 4 2" xfId="1183"/>
    <cellStyle name="60% - Accent3 4 2 2" xfId="1184"/>
    <cellStyle name="60% - Accent3 4_Denmark" xfId="1185"/>
    <cellStyle name="60% - Accent4" xfId="1186" builtinId="44" customBuiltin="1"/>
    <cellStyle name="60% - Accent4 2" xfId="1187"/>
    <cellStyle name="60% - Accent4 2 2" xfId="1188"/>
    <cellStyle name="60% - Accent4 2 2 2" xfId="1189"/>
    <cellStyle name="60% - Accent4 2 2_Denmark" xfId="1190"/>
    <cellStyle name="60% - Accent4 2 3" xfId="1191"/>
    <cellStyle name="60% - Accent4 2 3 2" xfId="1192"/>
    <cellStyle name="60% - Accent4 2 3 2 2" xfId="4202"/>
    <cellStyle name="60% - Accent4 2 3 3" xfId="1193"/>
    <cellStyle name="60% - Accent4 2 4" xfId="1194"/>
    <cellStyle name="60% - Accent4 2_Denmark" xfId="1195"/>
    <cellStyle name="60% - Accent4 3" xfId="1196"/>
    <cellStyle name="60% - Accent4 3 10" xfId="4009"/>
    <cellStyle name="60% - Accent4 3 2" xfId="1197"/>
    <cellStyle name="60% - Accent4 3 2 2" xfId="1198"/>
    <cellStyle name="60% - Accent4 3 2_Denmark" xfId="1199"/>
    <cellStyle name="60% - Accent4 3 3" xfId="1200"/>
    <cellStyle name="60% - Accent4 3 3 2" xfId="4203"/>
    <cellStyle name="60% - Accent4 3 4" xfId="1201"/>
    <cellStyle name="60% - Accent4 3 4 2" xfId="4204"/>
    <cellStyle name="60% - Accent4 3 5" xfId="1202"/>
    <cellStyle name="60% - Accent4 3 6" xfId="1203"/>
    <cellStyle name="60% - Accent4 3 7" xfId="1204"/>
    <cellStyle name="60% - Accent4 3 8" xfId="1205"/>
    <cellStyle name="60% - Accent4 3 9" xfId="1206"/>
    <cellStyle name="60% - Accent4 4" xfId="1207"/>
    <cellStyle name="60% - Accent4 4 2" xfId="1208"/>
    <cellStyle name="60% - Accent4 4 2 2" xfId="1209"/>
    <cellStyle name="60% - Accent4 4_Denmark" xfId="1210"/>
    <cellStyle name="60% - Accent5" xfId="1211" builtinId="48" customBuiltin="1"/>
    <cellStyle name="60% - Accent5 2" xfId="1212"/>
    <cellStyle name="60% - Accent5 2 2" xfId="1213"/>
    <cellStyle name="60% - Accent5 2 2 2" xfId="1214"/>
    <cellStyle name="60% - Accent5 2 2_Denmark" xfId="1215"/>
    <cellStyle name="60% - Accent5 2 3" xfId="1216"/>
    <cellStyle name="60% - Accent5 2 3 2" xfId="1217"/>
    <cellStyle name="60% - Accent5 2 3 2 2" xfId="4205"/>
    <cellStyle name="60% - Accent5 2 3 3" xfId="1218"/>
    <cellStyle name="60% - Accent5 2 4" xfId="1219"/>
    <cellStyle name="60% - Accent5 2_Denmark" xfId="1220"/>
    <cellStyle name="60% - Accent5 3" xfId="1221"/>
    <cellStyle name="60% - Accent5 3 10" xfId="4010"/>
    <cellStyle name="60% - Accent5 3 2" xfId="1222"/>
    <cellStyle name="60% - Accent5 3 2 2" xfId="1223"/>
    <cellStyle name="60% - Accent5 3 2_Denmark" xfId="1224"/>
    <cellStyle name="60% - Accent5 3 3" xfId="1225"/>
    <cellStyle name="60% - Accent5 3 3 2" xfId="4206"/>
    <cellStyle name="60% - Accent5 3 4" xfId="1226"/>
    <cellStyle name="60% - Accent5 3 4 2" xfId="4207"/>
    <cellStyle name="60% - Accent5 3 5" xfId="1227"/>
    <cellStyle name="60% - Accent5 3 6" xfId="1228"/>
    <cellStyle name="60% - Accent5 3 7" xfId="1229"/>
    <cellStyle name="60% - Accent5 3 8" xfId="1230"/>
    <cellStyle name="60% - Accent5 3 9" xfId="1231"/>
    <cellStyle name="60% - Accent5 4" xfId="1232"/>
    <cellStyle name="60% - Accent5 4 2" xfId="1233"/>
    <cellStyle name="60% - Accent5 4 2 2" xfId="1234"/>
    <cellStyle name="60% - Accent5 4_Denmark" xfId="1235"/>
    <cellStyle name="60% - Accent6" xfId="1236" builtinId="52" customBuiltin="1"/>
    <cellStyle name="60% - Accent6 2" xfId="1237"/>
    <cellStyle name="60% - Accent6 2 2" xfId="1238"/>
    <cellStyle name="60% - Accent6 2 2 2" xfId="1239"/>
    <cellStyle name="60% - Accent6 2 2_Denmark" xfId="1240"/>
    <cellStyle name="60% - Accent6 2 3" xfId="1241"/>
    <cellStyle name="60% - Accent6 2 3 2" xfId="1242"/>
    <cellStyle name="60% - Accent6 2 3 2 2" xfId="4208"/>
    <cellStyle name="60% - Accent6 2 3 3" xfId="1243"/>
    <cellStyle name="60% - Accent6 2 4" xfId="1244"/>
    <cellStyle name="60% - Accent6 2_Denmark" xfId="1245"/>
    <cellStyle name="60% - Accent6 3" xfId="1246"/>
    <cellStyle name="60% - Accent6 3 10" xfId="4011"/>
    <cellStyle name="60% - Accent6 3 2" xfId="1247"/>
    <cellStyle name="60% - Accent6 3 2 2" xfId="1248"/>
    <cellStyle name="60% - Accent6 3 2_Denmark" xfId="1249"/>
    <cellStyle name="60% - Accent6 3 3" xfId="1250"/>
    <cellStyle name="60% - Accent6 3 3 2" xfId="4209"/>
    <cellStyle name="60% - Accent6 3 4" xfId="1251"/>
    <cellStyle name="60% - Accent6 3 4 2" xfId="4210"/>
    <cellStyle name="60% - Accent6 3 5" xfId="1252"/>
    <cellStyle name="60% - Accent6 3 6" xfId="1253"/>
    <cellStyle name="60% - Accent6 3 7" xfId="1254"/>
    <cellStyle name="60% - Accent6 3 8" xfId="1255"/>
    <cellStyle name="60% - Accent6 3 9" xfId="1256"/>
    <cellStyle name="60% - Accent6 4" xfId="1257"/>
    <cellStyle name="60% - Accent6 4 2" xfId="1258"/>
    <cellStyle name="60% - Accent6 4_Denmark" xfId="1259"/>
    <cellStyle name="60% - Énfasis1" xfId="1260"/>
    <cellStyle name="60% - Énfasis1 2" xfId="1261"/>
    <cellStyle name="60% - Énfasis1 2 2" xfId="1262"/>
    <cellStyle name="60% - Énfasis1 3" xfId="1263"/>
    <cellStyle name="60% - Énfasis1 3 2" xfId="1264"/>
    <cellStyle name="60% - Énfasis1 4" xfId="1265"/>
    <cellStyle name="60% - Énfasis1 4 2" xfId="1266"/>
    <cellStyle name="60% - Énfasis1 5" xfId="1267"/>
    <cellStyle name="60% - Énfasis1 5 2" xfId="1268"/>
    <cellStyle name="60% - Énfasis1 6" xfId="1269"/>
    <cellStyle name="60% - Énfasis2" xfId="1270"/>
    <cellStyle name="60% - Énfasis2 2" xfId="1271"/>
    <cellStyle name="60% - Énfasis2 2 2" xfId="1272"/>
    <cellStyle name="60% - Énfasis2 3" xfId="1273"/>
    <cellStyle name="60% - Énfasis2 3 2" xfId="1274"/>
    <cellStyle name="60% - Énfasis2 4" xfId="1275"/>
    <cellStyle name="60% - Énfasis2 4 2" xfId="1276"/>
    <cellStyle name="60% - Énfasis2 5" xfId="1277"/>
    <cellStyle name="60% - Énfasis2 5 2" xfId="1278"/>
    <cellStyle name="60% - Énfasis2 6" xfId="1279"/>
    <cellStyle name="60% - Énfasis3" xfId="1280"/>
    <cellStyle name="60% - Énfasis3 2" xfId="1281"/>
    <cellStyle name="60% - Énfasis3 2 2" xfId="1282"/>
    <cellStyle name="60% - Énfasis3 3" xfId="1283"/>
    <cellStyle name="60% - Énfasis3 3 2" xfId="1284"/>
    <cellStyle name="60% - Énfasis3 4" xfId="1285"/>
    <cellStyle name="60% - Énfasis3 4 2" xfId="1286"/>
    <cellStyle name="60% - Énfasis3 5" xfId="1287"/>
    <cellStyle name="60% - Énfasis3 5 2" xfId="1288"/>
    <cellStyle name="60% - Énfasis3 6" xfId="1289"/>
    <cellStyle name="60% - Énfasis4" xfId="1290"/>
    <cellStyle name="60% - Énfasis4 2" xfId="1291"/>
    <cellStyle name="60% - Énfasis4 2 2" xfId="1292"/>
    <cellStyle name="60% - Énfasis4 3" xfId="1293"/>
    <cellStyle name="60% - Énfasis4 3 2" xfId="1294"/>
    <cellStyle name="60% - Énfasis4 4" xfId="1295"/>
    <cellStyle name="60% - Énfasis4 4 2" xfId="1296"/>
    <cellStyle name="60% - Énfasis4 5" xfId="1297"/>
    <cellStyle name="60% - Énfasis4 5 2" xfId="1298"/>
    <cellStyle name="60% - Énfasis4 6" xfId="1299"/>
    <cellStyle name="60% - Énfasis5" xfId="1300"/>
    <cellStyle name="60% - Énfasis5 2" xfId="1301"/>
    <cellStyle name="60% - Énfasis5 2 2" xfId="1302"/>
    <cellStyle name="60% - Énfasis5 3" xfId="1303"/>
    <cellStyle name="60% - Énfasis5 3 2" xfId="1304"/>
    <cellStyle name="60% - Énfasis5 4" xfId="1305"/>
    <cellStyle name="60% - Énfasis5 4 2" xfId="1306"/>
    <cellStyle name="60% - Énfasis5 5" xfId="1307"/>
    <cellStyle name="60% - Énfasis5 5 2" xfId="1308"/>
    <cellStyle name="60% - Énfasis5 6" xfId="1309"/>
    <cellStyle name="60% - Énfasis6" xfId="1310"/>
    <cellStyle name="60% - Énfasis6 2" xfId="1311"/>
    <cellStyle name="60% - Énfasis6 2 2" xfId="1312"/>
    <cellStyle name="60% - Énfasis6 3" xfId="1313"/>
    <cellStyle name="60% - Énfasis6 3 2" xfId="1314"/>
    <cellStyle name="60% - Énfasis6 4" xfId="1315"/>
    <cellStyle name="60% - Énfasis6 4 2" xfId="1316"/>
    <cellStyle name="60% - Énfasis6 5" xfId="1317"/>
    <cellStyle name="60% - Énfasis6 5 2" xfId="1318"/>
    <cellStyle name="60% - Énfasis6 6" xfId="1319"/>
    <cellStyle name="6mal" xfId="1320"/>
    <cellStyle name="7_Warning" xfId="1321"/>
    <cellStyle name="7_Warning 2" xfId="1322"/>
    <cellStyle name="7_Warning 2 2" xfId="1323"/>
    <cellStyle name="8_External_Link" xfId="1324"/>
    <cellStyle name="8_External_link 10" xfId="1325"/>
    <cellStyle name="8_External_Link 2" xfId="1326"/>
    <cellStyle name="8_External_link 2 2" xfId="1327"/>
    <cellStyle name="8_External_Link 3" xfId="1328"/>
    <cellStyle name="8_External_Link 3 2" xfId="1329"/>
    <cellStyle name="8_External_Link 4" xfId="1330"/>
    <cellStyle name="8_External_Link 5" xfId="1331"/>
    <cellStyle name="8_External_link 6" xfId="1332"/>
    <cellStyle name="8_External_link 7" xfId="1333"/>
    <cellStyle name="8_External_link 8" xfId="1334"/>
    <cellStyle name="8_External_link 9" xfId="1335"/>
    <cellStyle name="8_External_link_090630 Data request -  uppdatering av hybridmodellen 2010" xfId="1336"/>
    <cellStyle name="8_External_link_090630 Data request -  uppdatering av hybridmodellen 2010 2" xfId="1337"/>
    <cellStyle name="8_External_link_090831 Data response -  uppdatering av hybridmodellen 2010" xfId="1338"/>
    <cellStyle name="8_External_link_090831 Data response -  uppdatering av hybridmodellen 2010 2" xfId="1339"/>
    <cellStyle name="8_External_link_4. installation och samlok" xfId="1340"/>
    <cellStyle name="8_External_link_4. installation och samlok 2" xfId="1341"/>
    <cellStyle name="8_External_link_accessvolumes for hybrid 2008" xfId="1342"/>
    <cellStyle name="8_External_link_accessvolumes for hybrid 2008 2" xfId="1343"/>
    <cellStyle name="8_External_link_Blad1" xfId="1344"/>
    <cellStyle name="8_External_link_Blad1 2" xfId="1345"/>
    <cellStyle name="8_External_link_BU Access model v4.9.1.26" xfId="1346"/>
    <cellStyle name="8_External_link_BU Access model v4.9.1.26 2" xfId="1347"/>
    <cellStyle name="8_External_link_BU Core model v4.9.1.26" xfId="1348"/>
    <cellStyle name="8_External_link_Data request 2008-01-16" xfId="1349"/>
    <cellStyle name="8_External_link_Data request 2008-01-16 2" xfId="1350"/>
    <cellStyle name="8_External_link_Data request uppdatering hybrid v6.x" xfId="1351"/>
    <cellStyle name="8_External_link_Data request uppdatering hybrid v6.x 2" xfId="1352"/>
    <cellStyle name="8_External_link_Draft Hybrid Internal model TRUE v5.4" xfId="1353"/>
    <cellStyle name="8_External_link_Draft Hybrid Internal model TRUE v5.4 2" xfId="1354"/>
    <cellStyle name="8_External_link_Final BU Internal model TRUE v5.0" xfId="1355"/>
    <cellStyle name="8_External_link_Final BU Internal model TRUE v5.0 2" xfId="1356"/>
    <cellStyle name="8_External_link_Forum Access model v1.3" xfId="1357"/>
    <cellStyle name="8_External_link_Forum Access model v1.3 2" xfId="1358"/>
    <cellStyle name="8_External_link_Forum Access model v1.3 2 2" xfId="1359"/>
    <cellStyle name="8_External_link_Forum Access model v1.3_Dataleverance_LRAIC 2010 1H aug 10" xfId="1360"/>
    <cellStyle name="8_External_Link_Forum Consolidation model v1.3" xfId="1361"/>
    <cellStyle name="8_External_Link_Forum Consolidation model v1.3 2" xfId="1362"/>
    <cellStyle name="8_External_Link_Forum Consolidation model v1.3 2 2" xfId="1363"/>
    <cellStyle name="8_External_Link_Forum Consolidation model v1.3 3" xfId="1364"/>
    <cellStyle name="8_External_link_Hybrid Core model v4.9.1.1 BA" xfId="1365"/>
    <cellStyle name="8_External_link_Hybrid Core model v4.9.1.1 BA 2" xfId="1366"/>
    <cellStyle name="8_External_Link_ITST Consolidation Model v2.0" xfId="1367"/>
    <cellStyle name="8_External_Link_ITST Consolidation Model v2.0 2" xfId="1368"/>
    <cellStyle name="8_External_link_ITST Draft Revised Hybrid Co-location model v2.5.1" xfId="1369"/>
    <cellStyle name="8_External_link_ITST Draft Revised Hybrid Co-location model v2.5.1 2" xfId="1370"/>
    <cellStyle name="8_External_Link_ITST Draft Revised Hybrid Core Model v2.5.1" xfId="1371"/>
    <cellStyle name="8_External_Link_ITST Draft Revised Hybrid Core Model v2.5.1 2" xfId="1372"/>
    <cellStyle name="8_External_link_ITST Hybrid Access model v1.0" xfId="1373"/>
    <cellStyle name="8_External_link_ITST Hybrid Access model v1.0 2" xfId="1374"/>
    <cellStyle name="8_External_link_ITST Hybrid Access model v1.0 2 2" xfId="1375"/>
    <cellStyle name="8_External_link_ITST Hybrid Access model v1.0 3" xfId="1376"/>
    <cellStyle name="8_External_Link_ITST Hybrid Core model v1.1" xfId="1377"/>
    <cellStyle name="8_External_Link_ITST Hybrid Core model v1.1 2" xfId="1378"/>
    <cellStyle name="8_External_Link_ITST Hybrid Core model v2.1" xfId="1379"/>
    <cellStyle name="8_External_Link_ITST Hybrid Core model v2.1 2" xfId="1380"/>
    <cellStyle name="8_External_link_PTS Hybrid Access model v0.1" xfId="1381"/>
    <cellStyle name="8_External_link_PTS Hybrid Access model v0.1 2" xfId="1382"/>
    <cellStyle name="8_External_link_PTS Hybrid Consolidation Model TRUE v1.11" xfId="1383"/>
    <cellStyle name="8_External_link_PTS Hybrid Consolidation Model TRUE v1.11 2" xfId="1384"/>
    <cellStyle name="8_External_link_Svar till PTS 2008-08-26 volymer för uppdatering av hybridmodellen 2009" xfId="1385"/>
    <cellStyle name="8_External_link_Svar till PTS 2008-08-26 volymer för uppdatering av hybridmodellen 2009 2" xfId="1386"/>
    <cellStyle name="9_Calc_Single_Cell_Array" xfId="1387"/>
    <cellStyle name="9_Calc_Single_Cell_Array 2" xfId="1388"/>
    <cellStyle name="9_Calcs" xfId="1389"/>
    <cellStyle name="9_Calcs 2" xfId="1390"/>
    <cellStyle name="9_Calcs 2 2" xfId="1391"/>
    <cellStyle name="9_Calcs 2 2 2" xfId="1392"/>
    <cellStyle name="9_Calcs 2 3" xfId="1393"/>
    <cellStyle name="9_Calcs 3" xfId="1394"/>
    <cellStyle name="9_Calcs 4" xfId="1395"/>
    <cellStyle name="9_Calcs 5" xfId="1396"/>
    <cellStyle name="9_Calcs 5 2" xfId="4151"/>
    <cellStyle name="9_Calcs 5 2 2" xfId="4624"/>
    <cellStyle name="9_Calcs_Dataleverance_LRAIC 2010 1H aug 10" xfId="1397"/>
    <cellStyle name="9_Calcs_DuetFast" xfId="1398"/>
    <cellStyle name="Accent1" xfId="1399" builtinId="29" customBuiltin="1"/>
    <cellStyle name="Accent1 2" xfId="1400"/>
    <cellStyle name="Accent1 2 10" xfId="1401"/>
    <cellStyle name="Accent1 2 11" xfId="4211"/>
    <cellStyle name="Accent1 2 2" xfId="1402"/>
    <cellStyle name="Accent1 2 2 2" xfId="1403"/>
    <cellStyle name="Accent1 2 2_Denmark" xfId="1404"/>
    <cellStyle name="Accent1 2 3" xfId="1405"/>
    <cellStyle name="Accent1 2 3 2" xfId="1406"/>
    <cellStyle name="Accent1 2 3 2 2" xfId="4212"/>
    <cellStyle name="Accent1 2 3 3" xfId="1407"/>
    <cellStyle name="Accent1 2 4" xfId="1408"/>
    <cellStyle name="Accent1 2 5" xfId="1409"/>
    <cellStyle name="Accent1 2 6" xfId="1410"/>
    <cellStyle name="Accent1 2 7" xfId="1411"/>
    <cellStyle name="Accent1 2 8" xfId="1412"/>
    <cellStyle name="Accent1 2 9" xfId="1413"/>
    <cellStyle name="Accent1 2_Denmark" xfId="1414"/>
    <cellStyle name="Accent1 3" xfId="1415"/>
    <cellStyle name="Accent1 3 10" xfId="4012"/>
    <cellStyle name="Accent1 3 2" xfId="1416"/>
    <cellStyle name="Accent1 3 2 2" xfId="1417"/>
    <cellStyle name="Accent1 3 2_Denmark" xfId="1418"/>
    <cellStyle name="Accent1 3 3" xfId="1419"/>
    <cellStyle name="Accent1 3 3 2" xfId="4213"/>
    <cellStyle name="Accent1 3 4" xfId="1420"/>
    <cellStyle name="Accent1 3 4 2" xfId="4214"/>
    <cellStyle name="Accent1 3 5" xfId="1421"/>
    <cellStyle name="Accent1 3 6" xfId="1422"/>
    <cellStyle name="Accent1 3 7" xfId="1423"/>
    <cellStyle name="Accent1 3 8" xfId="1424"/>
    <cellStyle name="Accent1 3 9" xfId="1425"/>
    <cellStyle name="Accent1 4" xfId="1426"/>
    <cellStyle name="Accent1 4 2" xfId="1427"/>
    <cellStyle name="Accent1 4 2 2" xfId="1428"/>
    <cellStyle name="Accent1 4_Denmark" xfId="1429"/>
    <cellStyle name="Accent2" xfId="1430" builtinId="33" customBuiltin="1"/>
    <cellStyle name="Accent2 2" xfId="1431"/>
    <cellStyle name="Accent2 2 10" xfId="1432"/>
    <cellStyle name="Accent2 2 11" xfId="4215"/>
    <cellStyle name="Accent2 2 2" xfId="1433"/>
    <cellStyle name="Accent2 2 2 2" xfId="1434"/>
    <cellStyle name="Accent2 2 2_Denmark" xfId="1435"/>
    <cellStyle name="Accent2 2 3" xfId="1436"/>
    <cellStyle name="Accent2 2 3 2" xfId="1437"/>
    <cellStyle name="Accent2 2 3 2 2" xfId="4216"/>
    <cellStyle name="Accent2 2 3 3" xfId="1438"/>
    <cellStyle name="Accent2 2 4" xfId="1439"/>
    <cellStyle name="Accent2 2 5" xfId="1440"/>
    <cellStyle name="Accent2 2 6" xfId="1441"/>
    <cellStyle name="Accent2 2 7" xfId="1442"/>
    <cellStyle name="Accent2 2 8" xfId="1443"/>
    <cellStyle name="Accent2 2 9" xfId="1444"/>
    <cellStyle name="Accent2 2_Denmark" xfId="1445"/>
    <cellStyle name="Accent2 3" xfId="1446"/>
    <cellStyle name="Accent2 3 10" xfId="4013"/>
    <cellStyle name="Accent2 3 2" xfId="1447"/>
    <cellStyle name="Accent2 3 2 2" xfId="1448"/>
    <cellStyle name="Accent2 3 2_Denmark" xfId="1449"/>
    <cellStyle name="Accent2 3 3" xfId="1450"/>
    <cellStyle name="Accent2 3 3 2" xfId="4217"/>
    <cellStyle name="Accent2 3 4" xfId="1451"/>
    <cellStyle name="Accent2 3 4 2" xfId="4218"/>
    <cellStyle name="Accent2 3 5" xfId="1452"/>
    <cellStyle name="Accent2 3 6" xfId="1453"/>
    <cellStyle name="Accent2 3 7" xfId="1454"/>
    <cellStyle name="Accent2 3 8" xfId="1455"/>
    <cellStyle name="Accent2 3 9" xfId="1456"/>
    <cellStyle name="Accent2 4" xfId="1457"/>
    <cellStyle name="Accent2 4 2" xfId="1458"/>
    <cellStyle name="Accent2 4 2 2" xfId="1459"/>
    <cellStyle name="Accent2 4_Denmark" xfId="1460"/>
    <cellStyle name="Accent3" xfId="1461" builtinId="37" customBuiltin="1"/>
    <cellStyle name="Accent3 2" xfId="1462"/>
    <cellStyle name="Accent3 2 10" xfId="1463"/>
    <cellStyle name="Accent3 2 11" xfId="4219"/>
    <cellStyle name="Accent3 2 2" xfId="1464"/>
    <cellStyle name="Accent3 2 2 2" xfId="1465"/>
    <cellStyle name="Accent3 2 2_Denmark" xfId="1466"/>
    <cellStyle name="Accent3 2 3" xfId="1467"/>
    <cellStyle name="Accent3 2 3 2" xfId="1468"/>
    <cellStyle name="Accent3 2 3 2 2" xfId="4220"/>
    <cellStyle name="Accent3 2 3 3" xfId="1469"/>
    <cellStyle name="Accent3 2 4" xfId="1470"/>
    <cellStyle name="Accent3 2 5" xfId="1471"/>
    <cellStyle name="Accent3 2 6" xfId="1472"/>
    <cellStyle name="Accent3 2 7" xfId="1473"/>
    <cellStyle name="Accent3 2 8" xfId="1474"/>
    <cellStyle name="Accent3 2 9" xfId="1475"/>
    <cellStyle name="Accent3 2_Denmark" xfId="1476"/>
    <cellStyle name="Accent3 3" xfId="1477"/>
    <cellStyle name="Accent3 3 10" xfId="4014"/>
    <cellStyle name="Accent3 3 2" xfId="1478"/>
    <cellStyle name="Accent3 3 2 2" xfId="1479"/>
    <cellStyle name="Accent3 3 2_Denmark" xfId="1480"/>
    <cellStyle name="Accent3 3 3" xfId="1481"/>
    <cellStyle name="Accent3 3 3 2" xfId="4221"/>
    <cellStyle name="Accent3 3 4" xfId="1482"/>
    <cellStyle name="Accent3 3 4 2" xfId="4222"/>
    <cellStyle name="Accent3 3 5" xfId="1483"/>
    <cellStyle name="Accent3 3 6" xfId="1484"/>
    <cellStyle name="Accent3 3 7" xfId="1485"/>
    <cellStyle name="Accent3 3 8" xfId="1486"/>
    <cellStyle name="Accent3 3 9" xfId="1487"/>
    <cellStyle name="Accent3 4" xfId="1488"/>
    <cellStyle name="Accent3 4 2" xfId="1489"/>
    <cellStyle name="Accent3 4 2 2" xfId="1490"/>
    <cellStyle name="Accent3 4_Denmark" xfId="1491"/>
    <cellStyle name="Accent4" xfId="1492" builtinId="41" customBuiltin="1"/>
    <cellStyle name="Accent4 2" xfId="1493"/>
    <cellStyle name="Accent4 2 10" xfId="1494"/>
    <cellStyle name="Accent4 2 11" xfId="4223"/>
    <cellStyle name="Accent4 2 2" xfId="1495"/>
    <cellStyle name="Accent4 2 2 2" xfId="1496"/>
    <cellStyle name="Accent4 2 2_Denmark" xfId="1497"/>
    <cellStyle name="Accent4 2 3" xfId="1498"/>
    <cellStyle name="Accent4 2 3 2" xfId="1499"/>
    <cellStyle name="Accent4 2 3 2 2" xfId="4224"/>
    <cellStyle name="Accent4 2 3 3" xfId="1500"/>
    <cellStyle name="Accent4 2 4" xfId="1501"/>
    <cellStyle name="Accent4 2 5" xfId="1502"/>
    <cellStyle name="Accent4 2 6" xfId="1503"/>
    <cellStyle name="Accent4 2 7" xfId="1504"/>
    <cellStyle name="Accent4 2 8" xfId="1505"/>
    <cellStyle name="Accent4 2 9" xfId="1506"/>
    <cellStyle name="Accent4 2_Denmark" xfId="1507"/>
    <cellStyle name="Accent4 3" xfId="1508"/>
    <cellStyle name="Accent4 3 10" xfId="4015"/>
    <cellStyle name="Accent4 3 2" xfId="1509"/>
    <cellStyle name="Accent4 3 2 2" xfId="1510"/>
    <cellStyle name="Accent4 3 2_Denmark" xfId="1511"/>
    <cellStyle name="Accent4 3 3" xfId="1512"/>
    <cellStyle name="Accent4 3 3 2" xfId="4225"/>
    <cellStyle name="Accent4 3 4" xfId="1513"/>
    <cellStyle name="Accent4 3 4 2" xfId="4226"/>
    <cellStyle name="Accent4 3 5" xfId="1514"/>
    <cellStyle name="Accent4 3 6" xfId="1515"/>
    <cellStyle name="Accent4 3 7" xfId="1516"/>
    <cellStyle name="Accent4 3 8" xfId="1517"/>
    <cellStyle name="Accent4 3 9" xfId="1518"/>
    <cellStyle name="Accent4 4" xfId="1519"/>
    <cellStyle name="Accent4 4 2" xfId="1520"/>
    <cellStyle name="Accent4 4_Denmark" xfId="1521"/>
    <cellStyle name="Accent5" xfId="1522" builtinId="45" customBuiltin="1"/>
    <cellStyle name="Accent5 2" xfId="1523"/>
    <cellStyle name="Accent5 2 2" xfId="1524"/>
    <cellStyle name="Accent5 2 2 2" xfId="1525"/>
    <cellStyle name="Accent5 2 2 2 2" xfId="4228"/>
    <cellStyle name="Accent5 2 2 3" xfId="1526"/>
    <cellStyle name="Accent5 2 3" xfId="1527"/>
    <cellStyle name="Accent5 2 4" xfId="4227"/>
    <cellStyle name="Accent5 2_Denmark" xfId="1528"/>
    <cellStyle name="Accent5 3" xfId="1529"/>
    <cellStyle name="Accent5 3 2" xfId="1530"/>
    <cellStyle name="Accent5 3 2 2" xfId="4229"/>
    <cellStyle name="Accent5 3 3" xfId="1531"/>
    <cellStyle name="Accent6" xfId="1532" builtinId="49" customBuiltin="1"/>
    <cellStyle name="Accent6 2" xfId="1533"/>
    <cellStyle name="Accent6 2 10" xfId="1534"/>
    <cellStyle name="Accent6 2 11" xfId="4230"/>
    <cellStyle name="Accent6 2 2" xfId="1535"/>
    <cellStyle name="Accent6 2 2 2" xfId="1536"/>
    <cellStyle name="Accent6 2 2_Denmark" xfId="1537"/>
    <cellStyle name="Accent6 2 3" xfId="1538"/>
    <cellStyle name="Accent6 2 3 2" xfId="1539"/>
    <cellStyle name="Accent6 2 3 2 2" xfId="4231"/>
    <cellStyle name="Accent6 2 3 3" xfId="1540"/>
    <cellStyle name="Accent6 2 4" xfId="1541"/>
    <cellStyle name="Accent6 2 5" xfId="1542"/>
    <cellStyle name="Accent6 2 6" xfId="1543"/>
    <cellStyle name="Accent6 2 7" xfId="1544"/>
    <cellStyle name="Accent6 2 8" xfId="1545"/>
    <cellStyle name="Accent6 2 9" xfId="1546"/>
    <cellStyle name="Accent6 2_Denmark" xfId="1547"/>
    <cellStyle name="Accent6 3" xfId="1548"/>
    <cellStyle name="Accent6 3 10" xfId="4016"/>
    <cellStyle name="Accent6 3 2" xfId="1549"/>
    <cellStyle name="Accent6 3 2 2" xfId="1550"/>
    <cellStyle name="Accent6 3 2_Denmark" xfId="1551"/>
    <cellStyle name="Accent6 3 3" xfId="1552"/>
    <cellStyle name="Accent6 3 3 2" xfId="4232"/>
    <cellStyle name="Accent6 3 4" xfId="1553"/>
    <cellStyle name="Accent6 3 4 2" xfId="4233"/>
    <cellStyle name="Accent6 3 5" xfId="1554"/>
    <cellStyle name="Accent6 3 6" xfId="1555"/>
    <cellStyle name="Accent6 3 7" xfId="1556"/>
    <cellStyle name="Accent6 3 8" xfId="1557"/>
    <cellStyle name="Accent6 3 9" xfId="1558"/>
    <cellStyle name="Accent6 4" xfId="1559"/>
    <cellStyle name="Accent6 4 2" xfId="1560"/>
    <cellStyle name="Accent6 4 2 2" xfId="1561"/>
    <cellStyle name="Accent6 4_Denmark" xfId="1562"/>
    <cellStyle name="Actual Date" xfId="1563"/>
    <cellStyle name="ÅëÈ­ [0]_NEGS" xfId="1564"/>
    <cellStyle name="ÅëÈ­_NEGS" xfId="1565"/>
    <cellStyle name="AFE" xfId="1566"/>
    <cellStyle name="args.style" xfId="1567"/>
    <cellStyle name="args.style 2" xfId="1568"/>
    <cellStyle name="Assumption" xfId="1569"/>
    <cellStyle name="ÄÞ¸¶ [0]_NEGS" xfId="1570"/>
    <cellStyle name="ÄÞ¸¶_NEGS" xfId="1571"/>
    <cellStyle name="auf tausender" xfId="1572"/>
    <cellStyle name="axlcolour" xfId="1573"/>
    <cellStyle name="Bad" xfId="1574" builtinId="27" customBuiltin="1"/>
    <cellStyle name="Bad 2" xfId="1575"/>
    <cellStyle name="Bad 2 10" xfId="1576"/>
    <cellStyle name="Bad 2 11" xfId="4234"/>
    <cellStyle name="Bad 2 2" xfId="1577"/>
    <cellStyle name="Bad 2 2 2" xfId="1578"/>
    <cellStyle name="Bad 2 2_Denmark" xfId="1579"/>
    <cellStyle name="Bad 2 3" xfId="1580"/>
    <cellStyle name="Bad 2 3 2" xfId="1581"/>
    <cellStyle name="Bad 2 3 2 2" xfId="4235"/>
    <cellStyle name="Bad 2 3 3" xfId="1582"/>
    <cellStyle name="Bad 2 4" xfId="1583"/>
    <cellStyle name="Bad 2 5" xfId="1584"/>
    <cellStyle name="Bad 2 6" xfId="1585"/>
    <cellStyle name="Bad 2 7" xfId="1586"/>
    <cellStyle name="Bad 2 8" xfId="1587"/>
    <cellStyle name="Bad 2 9" xfId="1588"/>
    <cellStyle name="Bad 2_Denmark" xfId="1589"/>
    <cellStyle name="Bad 3" xfId="1590"/>
    <cellStyle name="Bad 3 10" xfId="4017"/>
    <cellStyle name="Bad 3 2" xfId="1591"/>
    <cellStyle name="Bad 3 2 2" xfId="1592"/>
    <cellStyle name="Bad 3 2_Denmark" xfId="1593"/>
    <cellStyle name="Bad 3 3" xfId="1594"/>
    <cellStyle name="Bad 3 3 2" xfId="4236"/>
    <cellStyle name="Bad 3 4" xfId="1595"/>
    <cellStyle name="Bad 3 4 2" xfId="4237"/>
    <cellStyle name="Bad 3 5" xfId="1596"/>
    <cellStyle name="Bad 3 6" xfId="1597"/>
    <cellStyle name="Bad 3 7" xfId="1598"/>
    <cellStyle name="Bad 3 8" xfId="1599"/>
    <cellStyle name="Bad 3 9" xfId="1600"/>
    <cellStyle name="Bad 4" xfId="1601"/>
    <cellStyle name="Bad 4 2" xfId="1602"/>
    <cellStyle name="Bad 4 2 2" xfId="1603"/>
    <cellStyle name="Bad 4_Denmark" xfId="1604"/>
    <cellStyle name="Billions" xfId="1605"/>
    <cellStyle name="blaa_kant" xfId="1606"/>
    <cellStyle name="Black" xfId="1607"/>
    <cellStyle name="BlackStrike" xfId="1608"/>
    <cellStyle name="BlackText" xfId="1609"/>
    <cellStyle name="blank" xfId="1610"/>
    <cellStyle name="Block_heading" xfId="1611"/>
    <cellStyle name="blue" xfId="1612"/>
    <cellStyle name="Blue Heading" xfId="1613"/>
    <cellStyle name="Board Level" xfId="1614"/>
    <cellStyle name="Body" xfId="1615"/>
    <cellStyle name="Bold/Border" xfId="1616"/>
    <cellStyle name="BoldText" xfId="1617"/>
    <cellStyle name="Bottom" xfId="1618"/>
    <cellStyle name="Buena" xfId="1619"/>
    <cellStyle name="Buena 2" xfId="1620"/>
    <cellStyle name="Buena 2 2" xfId="1621"/>
    <cellStyle name="Buena 3" xfId="1622"/>
    <cellStyle name="Buena 3 2" xfId="1623"/>
    <cellStyle name="Buena 4" xfId="1624"/>
    <cellStyle name="Buena 4 2" xfId="1625"/>
    <cellStyle name="Buena 5" xfId="1626"/>
    <cellStyle name="Buena 5 2" xfId="1627"/>
    <cellStyle name="Buena 6" xfId="1628"/>
    <cellStyle name="Bullet" xfId="1629"/>
    <cellStyle name="BvDAddIn_Currency" xfId="1630"/>
    <cellStyle name="c" xfId="1631"/>
    <cellStyle name="c_Denmark" xfId="1632"/>
    <cellStyle name="c_Sweden" xfId="1633"/>
    <cellStyle name="Ç¥ÁØ_NEGS" xfId="1634"/>
    <cellStyle name="Cabecera 1" xfId="1635"/>
    <cellStyle name="Cabecera 2" xfId="1636"/>
    <cellStyle name="Calc" xfId="1637"/>
    <cellStyle name="Calc Currency (0)" xfId="1638"/>
    <cellStyle name="Calc Currency (0) 2" xfId="1639"/>
    <cellStyle name="Calc Currency (2)" xfId="1640"/>
    <cellStyle name="Calc Currency (2) 2" xfId="1641"/>
    <cellStyle name="Calc Percent (0)" xfId="1642"/>
    <cellStyle name="Calc Percent (0) 2" xfId="1643"/>
    <cellStyle name="Calc Percent (1)" xfId="1644"/>
    <cellStyle name="Calc Percent (1) 2" xfId="1645"/>
    <cellStyle name="Calc Percent (2)" xfId="1646"/>
    <cellStyle name="Calc Percent (2) 2" xfId="1647"/>
    <cellStyle name="Calc Units (0)" xfId="1648"/>
    <cellStyle name="Calc Units (0) 2" xfId="1649"/>
    <cellStyle name="Calc Units (1)" xfId="1650"/>
    <cellStyle name="Calc Units (1) 2" xfId="1651"/>
    <cellStyle name="Calc Units (2)" xfId="1652"/>
    <cellStyle name="Calc Units (2) 2" xfId="1653"/>
    <cellStyle name="Calculation" xfId="1654" builtinId="22" customBuiltin="1"/>
    <cellStyle name="Calculation 2" xfId="1655"/>
    <cellStyle name="Calculation 2 2" xfId="1656"/>
    <cellStyle name="Calculation 2 2 2" xfId="1657"/>
    <cellStyle name="Calculation 2 2_Denmark" xfId="1658"/>
    <cellStyle name="Calculation 2 3" xfId="1659"/>
    <cellStyle name="Calculation 2 3 2" xfId="1660"/>
    <cellStyle name="Calculation 2 3 2 2" xfId="4238"/>
    <cellStyle name="Calculation 2 3 3" xfId="1661"/>
    <cellStyle name="Calculation 2 4" xfId="1662"/>
    <cellStyle name="Calculation 2_Denmark" xfId="1663"/>
    <cellStyle name="Calculation 3" xfId="1664"/>
    <cellStyle name="Calculation 3 10" xfId="4018"/>
    <cellStyle name="Calculation 3 2" xfId="1665"/>
    <cellStyle name="Calculation 3 2 2" xfId="1666"/>
    <cellStyle name="Calculation 3 2_Denmark" xfId="1667"/>
    <cellStyle name="Calculation 3 3" xfId="1668"/>
    <cellStyle name="Calculation 3 3 2" xfId="4239"/>
    <cellStyle name="Calculation 3 4" xfId="1669"/>
    <cellStyle name="Calculation 3 4 2" xfId="4240"/>
    <cellStyle name="Calculation 3 5" xfId="1670"/>
    <cellStyle name="Calculation 3 6" xfId="1671"/>
    <cellStyle name="Calculation 3 7" xfId="1672"/>
    <cellStyle name="Calculation 3 8" xfId="1673"/>
    <cellStyle name="Calculation 3 9" xfId="1674"/>
    <cellStyle name="Calculation 4" xfId="1675"/>
    <cellStyle name="Calculation 4 2" xfId="1676"/>
    <cellStyle name="Calculation 4 2 2" xfId="1677"/>
    <cellStyle name="Calculation 4_Denmark" xfId="1678"/>
    <cellStyle name="Cálculo" xfId="1679"/>
    <cellStyle name="Cálculo 2" xfId="1680"/>
    <cellStyle name="Cálculo 2 2" xfId="1681"/>
    <cellStyle name="Cálculo 3" xfId="1682"/>
    <cellStyle name="Cálculo 3 2" xfId="1683"/>
    <cellStyle name="Cálculo 4" xfId="1684"/>
    <cellStyle name="Cálculo 4 2" xfId="1685"/>
    <cellStyle name="Cálculo 5" xfId="1686"/>
    <cellStyle name="Cálculo 5 2" xfId="1687"/>
    <cellStyle name="Cálculo 6" xfId="1688"/>
    <cellStyle name="Cancel" xfId="1689"/>
    <cellStyle name="category" xfId="1690"/>
    <cellStyle name="Celda de comprobación" xfId="1691"/>
    <cellStyle name="Celda de comprobación 2" xfId="1692"/>
    <cellStyle name="Celda de comprobación 2 2" xfId="1693"/>
    <cellStyle name="Celda de comprobación 3" xfId="1694"/>
    <cellStyle name="Celda de comprobación 3 2" xfId="1695"/>
    <cellStyle name="Celda de comprobación 4" xfId="1696"/>
    <cellStyle name="Celda de comprobación 4 2" xfId="1697"/>
    <cellStyle name="Celda de comprobación 5" xfId="1698"/>
    <cellStyle name="Celda de comprobación 5 2" xfId="1699"/>
    <cellStyle name="Celda de comprobación 6" xfId="1700"/>
    <cellStyle name="Celda vinculada" xfId="1701"/>
    <cellStyle name="Celda vinculada 2" xfId="1702"/>
    <cellStyle name="Celda vinculada 2 2" xfId="1703"/>
    <cellStyle name="Celda vinculada 3" xfId="1704"/>
    <cellStyle name="Celda vinculada 3 2" xfId="1705"/>
    <cellStyle name="Celda vinculada 4" xfId="1706"/>
    <cellStyle name="Celda vinculada 4 2" xfId="1707"/>
    <cellStyle name="Celda vinculada 5" xfId="1708"/>
    <cellStyle name="Celda vinculada 5 2" xfId="1709"/>
    <cellStyle name="Celda vinculada 6" xfId="1710"/>
    <cellStyle name="Cents/minute" xfId="1711"/>
    <cellStyle name="Check" xfId="1712"/>
    <cellStyle name="Check Cell" xfId="1713" builtinId="23" customBuiltin="1"/>
    <cellStyle name="Check Cell 2" xfId="1714"/>
    <cellStyle name="Check Cell 2 2" xfId="1715"/>
    <cellStyle name="Check Cell 2 2 2" xfId="1716"/>
    <cellStyle name="Check Cell 2 2 2 2" xfId="4242"/>
    <cellStyle name="Check Cell 2 2 3" xfId="1717"/>
    <cellStyle name="Check Cell 2 3" xfId="1718"/>
    <cellStyle name="Check Cell 2 4" xfId="4241"/>
    <cellStyle name="Check Cell 2_Denmark" xfId="1719"/>
    <cellStyle name="Check Cell 3" xfId="1720"/>
    <cellStyle name="Check Cell 3 2" xfId="1721"/>
    <cellStyle name="Check Cell 3 2 2" xfId="4243"/>
    <cellStyle name="Check Cell 3 3" xfId="1722"/>
    <cellStyle name="Checksum" xfId="1723"/>
    <cellStyle name="ÇÏÀÌÆÛ¸µÅ©" xfId="1724"/>
    <cellStyle name="clsAltData" xfId="1725"/>
    <cellStyle name="clsAltMRVData" xfId="1726"/>
    <cellStyle name="clsAltRowHeader" xfId="1727"/>
    <cellStyle name="clsBlank" xfId="1728"/>
    <cellStyle name="ClsColHeader" xfId="1729"/>
    <cellStyle name="clsColumnHeader" xfId="1730"/>
    <cellStyle name="clsColumnHeader 2" xfId="1731"/>
    <cellStyle name="clsColumnHeader1" xfId="1732"/>
    <cellStyle name="clsColumnHeader2" xfId="1733"/>
    <cellStyle name="clsData" xfId="1734"/>
    <cellStyle name="clsDefault" xfId="1735"/>
    <cellStyle name="clsIndexTableData" xfId="1736"/>
    <cellStyle name="clsIndexTableHdr" xfId="1737"/>
    <cellStyle name="clsIndexTableTitle" xfId="1738"/>
    <cellStyle name="clsMRVData" xfId="1739"/>
    <cellStyle name="clsMRVRow" xfId="1740"/>
    <cellStyle name="clsReportFooter" xfId="1741"/>
    <cellStyle name="clsReportHeader" xfId="1742"/>
    <cellStyle name="clsRowHeader" xfId="1743"/>
    <cellStyle name="clsRptComment" xfId="1744"/>
    <cellStyle name="clsScale" xfId="1745"/>
    <cellStyle name="clsSection" xfId="1746"/>
    <cellStyle name="clsSection 2" xfId="1747"/>
    <cellStyle name="Code" xfId="1748"/>
    <cellStyle name="Col_heading" xfId="1749"/>
    <cellStyle name="Column Heading" xfId="1750"/>
    <cellStyle name="Column Heading (No Wrap)" xfId="1751"/>
    <cellStyle name="Column Heading 10" xfId="1752"/>
    <cellStyle name="Column Heading 11" xfId="1753"/>
    <cellStyle name="Column Heading 12" xfId="1754"/>
    <cellStyle name="Column Heading 13" xfId="1755"/>
    <cellStyle name="Column Heading 2" xfId="1756"/>
    <cellStyle name="Column Heading 3" xfId="1757"/>
    <cellStyle name="Column Heading 4" xfId="1758"/>
    <cellStyle name="Column Heading 5" xfId="1759"/>
    <cellStyle name="Column Heading 6" xfId="1760"/>
    <cellStyle name="Column Heading 7" xfId="1761"/>
    <cellStyle name="Column Heading 8" xfId="1762"/>
    <cellStyle name="Column Heading 9" xfId="1763"/>
    <cellStyle name="Column Heading_Demand Summary" xfId="1764"/>
    <cellStyle name="Column label" xfId="1765"/>
    <cellStyle name="Column label (left aligned)" xfId="1766"/>
    <cellStyle name="Column label (no wrap)" xfId="1767"/>
    <cellStyle name="Column label (not bold)" xfId="1768"/>
    <cellStyle name="Column label (Wrap)" xfId="1769"/>
    <cellStyle name="Column Total" xfId="1770"/>
    <cellStyle name="Column_heading" xfId="1771"/>
    <cellStyle name="Comma" xfId="1772" builtinId="3"/>
    <cellStyle name="Comma  - Style1" xfId="1773"/>
    <cellStyle name="Comma  - Style2" xfId="1774"/>
    <cellStyle name="Comma  - Style3" xfId="1775"/>
    <cellStyle name="Comma  - Style4" xfId="1776"/>
    <cellStyle name="Comma  - Style5" xfId="1777"/>
    <cellStyle name="Comma  - Style6" xfId="1778"/>
    <cellStyle name="Comma  - Style7" xfId="1779"/>
    <cellStyle name="Comma  - Style8" xfId="1780"/>
    <cellStyle name="Comma [00]" xfId="1781"/>
    <cellStyle name="Comma [00] 2" xfId="1782"/>
    <cellStyle name="Comma [1]" xfId="1783"/>
    <cellStyle name="Comma [2]" xfId="1784"/>
    <cellStyle name="Comma [2] 2" xfId="1785"/>
    <cellStyle name="Comma 10" xfId="1786"/>
    <cellStyle name="Comma 10 2" xfId="1787"/>
    <cellStyle name="Comma 10 2 2" xfId="1788"/>
    <cellStyle name="Comma 10 2 2 2" xfId="4247"/>
    <cellStyle name="Comma 10 2 3" xfId="4085"/>
    <cellStyle name="Comma 10 2 4" xfId="4246"/>
    <cellStyle name="Comma 10 3" xfId="1789"/>
    <cellStyle name="Comma 10 3 2" xfId="4248"/>
    <cellStyle name="Comma 10 4" xfId="4030"/>
    <cellStyle name="Comma 10 5" xfId="4245"/>
    <cellStyle name="Comma 11" xfId="1790"/>
    <cellStyle name="Comma 11 2" xfId="1791"/>
    <cellStyle name="Comma 11 2 2" xfId="1792"/>
    <cellStyle name="Comma 11 2 2 2" xfId="4251"/>
    <cellStyle name="Comma 11 2 3" xfId="4093"/>
    <cellStyle name="Comma 11 2 4" xfId="4250"/>
    <cellStyle name="Comma 11 3" xfId="1793"/>
    <cellStyle name="Comma 11 4" xfId="1794"/>
    <cellStyle name="Comma 11 5" xfId="4249"/>
    <cellStyle name="Comma 12" xfId="1795"/>
    <cellStyle name="Comma 12 2" xfId="1796"/>
    <cellStyle name="Comma 12 3" xfId="1797"/>
    <cellStyle name="Comma 12 3 2" xfId="4253"/>
    <cellStyle name="Comma 12 4" xfId="4113"/>
    <cellStyle name="Comma 12 5" xfId="4252"/>
    <cellStyle name="Comma 13" xfId="1798"/>
    <cellStyle name="Comma 13 2" xfId="1799"/>
    <cellStyle name="Comma 14" xfId="1800"/>
    <cellStyle name="Comma 14 2" xfId="1801"/>
    <cellStyle name="Comma 14 3" xfId="4152"/>
    <cellStyle name="Comma 14 3 2" xfId="4625"/>
    <cellStyle name="Comma 14 4" xfId="4254"/>
    <cellStyle name="Comma 15" xfId="1802"/>
    <cellStyle name="Comma 15 2" xfId="4255"/>
    <cellStyle name="Comma 16" xfId="1803"/>
    <cellStyle name="Comma 16 2" xfId="4256"/>
    <cellStyle name="Comma 17" xfId="1804"/>
    <cellStyle name="Comma 17 2" xfId="4257"/>
    <cellStyle name="Comma 18" xfId="1805"/>
    <cellStyle name="Comma 18 2" xfId="4258"/>
    <cellStyle name="Comma 19" xfId="1806"/>
    <cellStyle name="Comma 19 2" xfId="4259"/>
    <cellStyle name="Comma 2" xfId="1807"/>
    <cellStyle name="Comma 2 10" xfId="1808"/>
    <cellStyle name="Comma 2 11" xfId="1809"/>
    <cellStyle name="Comma 2 11 2" xfId="4260"/>
    <cellStyle name="Comma 2 12" xfId="3981"/>
    <cellStyle name="Comma 2 2" xfId="1810"/>
    <cellStyle name="Comma 2 2 10" xfId="3984"/>
    <cellStyle name="Comma 2 2 2" xfId="1811"/>
    <cellStyle name="Comma 2 2 2 2" xfId="1812"/>
    <cellStyle name="Comma 2 2 2 2 2" xfId="1813"/>
    <cellStyle name="Comma 2 2 2 2 2 2" xfId="1814"/>
    <cellStyle name="Comma 2 2 2 2 2 2 2" xfId="4264"/>
    <cellStyle name="Comma 2 2 2 2 2 3" xfId="4146"/>
    <cellStyle name="Comma 2 2 2 2 2 4" xfId="4263"/>
    <cellStyle name="Comma 2 2 2 2 3" xfId="1815"/>
    <cellStyle name="Comma 2 2 2 2 3 2" xfId="4265"/>
    <cellStyle name="Comma 2 2 2 2 4" xfId="4072"/>
    <cellStyle name="Comma 2 2 2 2 5" xfId="4262"/>
    <cellStyle name="Comma 2 2 2 3" xfId="1816"/>
    <cellStyle name="Comma 2 2 2 3 2" xfId="1817"/>
    <cellStyle name="Comma 2 2 2 3 2 2" xfId="1818"/>
    <cellStyle name="Comma 2 2 2 3 2 2 2" xfId="4268"/>
    <cellStyle name="Comma 2 2 2 3 2 3" xfId="4142"/>
    <cellStyle name="Comma 2 2 2 3 2 4" xfId="4267"/>
    <cellStyle name="Comma 2 2 2 3 3" xfId="1819"/>
    <cellStyle name="Comma 2 2 2 3 3 2" xfId="4269"/>
    <cellStyle name="Comma 2 2 2 3 4" xfId="4132"/>
    <cellStyle name="Comma 2 2 2 3 5" xfId="4266"/>
    <cellStyle name="Comma 2 2 2 4" xfId="1820"/>
    <cellStyle name="Comma 2 2 2 4 2" xfId="1821"/>
    <cellStyle name="Comma 2 2 2 4 2 2" xfId="4271"/>
    <cellStyle name="Comma 2 2 2 4 3" xfId="4138"/>
    <cellStyle name="Comma 2 2 2 4 4" xfId="4270"/>
    <cellStyle name="Comma 2 2 2 5" xfId="1822"/>
    <cellStyle name="Comma 2 2 2 5 2" xfId="1823"/>
    <cellStyle name="Comma 2 2 2 5 2 2" xfId="4273"/>
    <cellStyle name="Comma 2 2 2 5 3" xfId="4128"/>
    <cellStyle name="Comma 2 2 2 5 4" xfId="4272"/>
    <cellStyle name="Comma 2 2 2 6" xfId="1824"/>
    <cellStyle name="Comma 2 2 2 6 2" xfId="4274"/>
    <cellStyle name="Comma 2 2 2 7" xfId="3994"/>
    <cellStyle name="Comma 2 2 2 8" xfId="4261"/>
    <cellStyle name="Comma 2 2 3" xfId="1825"/>
    <cellStyle name="Comma 2 2 3 2" xfId="1826"/>
    <cellStyle name="Comma 2 2 3 2 2" xfId="1827"/>
    <cellStyle name="Comma 2 2 3 2 2 2" xfId="4277"/>
    <cellStyle name="Comma 2 2 3 2 3" xfId="4080"/>
    <cellStyle name="Comma 2 2 3 2 4" xfId="4276"/>
    <cellStyle name="Comma 2 2 3 3" xfId="1828"/>
    <cellStyle name="Comma 2 2 3 3 2" xfId="4278"/>
    <cellStyle name="Comma 2 2 3 4" xfId="4002"/>
    <cellStyle name="Comma 2 2 3 5" xfId="4275"/>
    <cellStyle name="Comma 2 2 4" xfId="1829"/>
    <cellStyle name="Comma 2 2 4 2" xfId="1830"/>
    <cellStyle name="Comma 2 2 4 2 2" xfId="1831"/>
    <cellStyle name="Comma 2 2 4 2 2 2" xfId="4281"/>
    <cellStyle name="Comma 2 2 4 2 3" xfId="4088"/>
    <cellStyle name="Comma 2 2 4 2 4" xfId="4280"/>
    <cellStyle name="Comma 2 2 4 3" xfId="1832"/>
    <cellStyle name="Comma 2 2 4 3 2" xfId="4282"/>
    <cellStyle name="Comma 2 2 4 4" xfId="4033"/>
    <cellStyle name="Comma 2 2 4 5" xfId="4279"/>
    <cellStyle name="Comma 2 2 5" xfId="1833"/>
    <cellStyle name="Comma 2 2 5 2" xfId="1834"/>
    <cellStyle name="Comma 2 2 5 2 2" xfId="1835"/>
    <cellStyle name="Comma 2 2 5 2 2 2" xfId="4284"/>
    <cellStyle name="Comma 2 2 5 2 3" xfId="4140"/>
    <cellStyle name="Comma 2 2 5 2 4" xfId="4283"/>
    <cellStyle name="Comma 2 2 5 3" xfId="1836"/>
    <cellStyle name="Comma 2 2 5 3 2" xfId="1837"/>
    <cellStyle name="Comma 2 2 5 3 2 2" xfId="4286"/>
    <cellStyle name="Comma 2 2 5 3 3" xfId="4130"/>
    <cellStyle name="Comma 2 2 5 3 4" xfId="4285"/>
    <cellStyle name="Comma 2 2 5 4" xfId="1838"/>
    <cellStyle name="Comma 2 2 6" xfId="1839"/>
    <cellStyle name="Comma 2 2 6 2" xfId="1840"/>
    <cellStyle name="Comma 2 2 6 2 2" xfId="4288"/>
    <cellStyle name="Comma 2 2 6 3" xfId="1841"/>
    <cellStyle name="Comma 2 2 6 3 2" xfId="4289"/>
    <cellStyle name="Comma 2 2 6 4" xfId="1842"/>
    <cellStyle name="Comma 2 2 6 4 2" xfId="4290"/>
    <cellStyle name="Comma 2 2 6 5" xfId="4096"/>
    <cellStyle name="Comma 2 2 6 6" xfId="4136"/>
    <cellStyle name="Comma 2 2 6 7" xfId="4287"/>
    <cellStyle name="Comma 2 2 7" xfId="1843"/>
    <cellStyle name="Comma 2 2 7 2" xfId="1844"/>
    <cellStyle name="Comma 2 2 7 2 2" xfId="4292"/>
    <cellStyle name="Comma 2 2 7 3" xfId="1845"/>
    <cellStyle name="Comma 2 2 7 3 2" xfId="4293"/>
    <cellStyle name="Comma 2 2 7 4" xfId="1846"/>
    <cellStyle name="Comma 2 2 7 4 2" xfId="4294"/>
    <cellStyle name="Comma 2 2 7 5" xfId="4106"/>
    <cellStyle name="Comma 2 2 7 6" xfId="4120"/>
    <cellStyle name="Comma 2 2 7 7" xfId="4291"/>
    <cellStyle name="Comma 2 2 8" xfId="1847"/>
    <cellStyle name="Comma 2 2 8 2" xfId="1848"/>
    <cellStyle name="Comma 2 2 8 2 2" xfId="4296"/>
    <cellStyle name="Comma 2 2 8 3" xfId="4062"/>
    <cellStyle name="Comma 2 2 8 4" xfId="4295"/>
    <cellStyle name="Comma 2 2 9" xfId="1849"/>
    <cellStyle name="Comma 2 2 9 2" xfId="4297"/>
    <cellStyle name="Comma 2 2_Sheet1" xfId="1850"/>
    <cellStyle name="Comma 2 3" xfId="1851"/>
    <cellStyle name="Comma 2 3 2" xfId="1852"/>
    <cellStyle name="Comma 2 3 3" xfId="1853"/>
    <cellStyle name="Comma 2 3 4" xfId="1854"/>
    <cellStyle name="Comma 2 3 5" xfId="1855"/>
    <cellStyle name="Comma 2 3 6" xfId="1856"/>
    <cellStyle name="Comma 2 3 6 2" xfId="1857"/>
    <cellStyle name="Comma 2 4" xfId="1858"/>
    <cellStyle name="Comma 2 4 2" xfId="1859"/>
    <cellStyle name="Comma 2 4 2 2" xfId="1860"/>
    <cellStyle name="Comma 2 4 2 3" xfId="1861"/>
    <cellStyle name="Comma 2 4 2 3 2" xfId="4300"/>
    <cellStyle name="Comma 2 4 2 4" xfId="4103"/>
    <cellStyle name="Comma 2 4 2 5" xfId="4299"/>
    <cellStyle name="Comma 2 4 3" xfId="1862"/>
    <cellStyle name="Comma 2 4 3 2" xfId="1863"/>
    <cellStyle name="Comma 2 4 3 3" xfId="1864"/>
    <cellStyle name="Comma 2 4 3 3 2" xfId="4302"/>
    <cellStyle name="Comma 2 4 3 4" xfId="4070"/>
    <cellStyle name="Comma 2 4 3 5" xfId="4301"/>
    <cellStyle name="Comma 2 4 4" xfId="1865"/>
    <cellStyle name="Comma 2 4 4 2" xfId="4303"/>
    <cellStyle name="Comma 2 4 5" xfId="3992"/>
    <cellStyle name="Comma 2 4 6" xfId="4298"/>
    <cellStyle name="Comma 2 5" xfId="1866"/>
    <cellStyle name="Comma 2 5 2" xfId="1867"/>
    <cellStyle name="Comma 2 5 2 2" xfId="1868"/>
    <cellStyle name="Comma 2 5 2 3" xfId="1869"/>
    <cellStyle name="Comma 2 5 2 3 2" xfId="4306"/>
    <cellStyle name="Comma 2 5 2 4" xfId="4078"/>
    <cellStyle name="Comma 2 5 2 5" xfId="4305"/>
    <cellStyle name="Comma 2 5 3" xfId="1870"/>
    <cellStyle name="Comma 2 5 3 2" xfId="4307"/>
    <cellStyle name="Comma 2 5 4" xfId="4000"/>
    <cellStyle name="Comma 2 5 5" xfId="4304"/>
    <cellStyle name="Comma 2 6" xfId="1871"/>
    <cellStyle name="Comma 2 6 2" xfId="1872"/>
    <cellStyle name="Comma 2 6 2 2" xfId="1873"/>
    <cellStyle name="Comma 2 6 2 3" xfId="1874"/>
    <cellStyle name="Comma 2 6 2 3 2" xfId="4310"/>
    <cellStyle name="Comma 2 6 2 4" xfId="4086"/>
    <cellStyle name="Comma 2 6 2 5" xfId="4309"/>
    <cellStyle name="Comma 2 6 3" xfId="1875"/>
    <cellStyle name="Comma 2 6 3 2" xfId="4311"/>
    <cellStyle name="Comma 2 6 4" xfId="4031"/>
    <cellStyle name="Comma 2 6 5" xfId="4308"/>
    <cellStyle name="Comma 2 7" xfId="1876"/>
    <cellStyle name="Comma 2 7 2" xfId="1877"/>
    <cellStyle name="Comma 2 8" xfId="1878"/>
    <cellStyle name="Comma 2 8 2" xfId="1879"/>
    <cellStyle name="Comma 2 8 2 2" xfId="4313"/>
    <cellStyle name="Comma 2 8 3" xfId="4094"/>
    <cellStyle name="Comma 2 8 4" xfId="4312"/>
    <cellStyle name="Comma 2 9" xfId="1880"/>
    <cellStyle name="Comma 2 9 2" xfId="1881"/>
    <cellStyle name="Comma 2 9 2 2" xfId="4315"/>
    <cellStyle name="Comma 2 9 3" xfId="4059"/>
    <cellStyle name="Comma 2 9 4" xfId="4314"/>
    <cellStyle name="Comma 20" xfId="1882"/>
    <cellStyle name="Comma 20 2" xfId="4316"/>
    <cellStyle name="Comma 21" xfId="1883"/>
    <cellStyle name="Comma 21 2" xfId="4317"/>
    <cellStyle name="Comma 22" xfId="1884"/>
    <cellStyle name="Comma 22 2" xfId="4318"/>
    <cellStyle name="Comma 23" xfId="3976"/>
    <cellStyle name="Comma 24" xfId="4244"/>
    <cellStyle name="Comma 25" xfId="4361"/>
    <cellStyle name="Comma 26" xfId="4607"/>
    <cellStyle name="Comma 27" xfId="4610"/>
    <cellStyle name="Comma 28" xfId="4611"/>
    <cellStyle name="Comma 29" xfId="4629"/>
    <cellStyle name="Comma 3" xfId="1885"/>
    <cellStyle name="Comma 3 2" xfId="1886"/>
    <cellStyle name="Comma 3 2 2" xfId="1887"/>
    <cellStyle name="Comma 3 2 2 2" xfId="1888"/>
    <cellStyle name="Comma 3 2 2 3" xfId="4319"/>
    <cellStyle name="Comma 3 2 3" xfId="1889"/>
    <cellStyle name="Comma 3 2 3 2" xfId="4320"/>
    <cellStyle name="Comma 3 2 4" xfId="1890"/>
    <cellStyle name="Comma 3 3" xfId="1891"/>
    <cellStyle name="Comma 3 3 2" xfId="1892"/>
    <cellStyle name="Comma 3 3 3" xfId="1893"/>
    <cellStyle name="Comma 3 3 4" xfId="1894"/>
    <cellStyle name="Comma 3 3 4 2" xfId="4322"/>
    <cellStyle name="Comma 3 3 5" xfId="4105"/>
    <cellStyle name="Comma 3 3 6" xfId="4321"/>
    <cellStyle name="Comma 3 4" xfId="1895"/>
    <cellStyle name="Comma 3 4 2" xfId="1896"/>
    <cellStyle name="Comma 3 4 2 2" xfId="4323"/>
    <cellStyle name="Comma 3 4 3" xfId="1897"/>
    <cellStyle name="Comma 3 4 4" xfId="1898"/>
    <cellStyle name="Comma 3 4 4 2" xfId="4324"/>
    <cellStyle name="Comma 3 4 5" xfId="4061"/>
    <cellStyle name="Comma 3 5" xfId="1899"/>
    <cellStyle name="Comma 3 6" xfId="1900"/>
    <cellStyle name="Comma 3 6 2" xfId="4325"/>
    <cellStyle name="Comma 3 7" xfId="3983"/>
    <cellStyle name="Comma 4" xfId="1901"/>
    <cellStyle name="Comma 4 10" xfId="3985"/>
    <cellStyle name="Comma 4 2" xfId="1902"/>
    <cellStyle name="Comma 4 2 2" xfId="1903"/>
    <cellStyle name="Comma 4 2 2 2" xfId="1904"/>
    <cellStyle name="Comma 4 2 2 3" xfId="1905"/>
    <cellStyle name="Comma 4 2 2 3 2" xfId="4328"/>
    <cellStyle name="Comma 4 2 2 4" xfId="4073"/>
    <cellStyle name="Comma 4 2 2 5" xfId="4327"/>
    <cellStyle name="Comma 4 2 3" xfId="1906"/>
    <cellStyle name="Comma 4 2 3 2" xfId="4329"/>
    <cellStyle name="Comma 4 2 4" xfId="3995"/>
    <cellStyle name="Comma 4 2 5" xfId="4326"/>
    <cellStyle name="Comma 4 3" xfId="1907"/>
    <cellStyle name="Comma 4 3 2" xfId="1908"/>
    <cellStyle name="Comma 4 3 2 2" xfId="1909"/>
    <cellStyle name="Comma 4 3 2 3" xfId="1910"/>
    <cellStyle name="Comma 4 3 2 3 2" xfId="4332"/>
    <cellStyle name="Comma 4 3 2 4" xfId="4081"/>
    <cellStyle name="Comma 4 3 2 5" xfId="4331"/>
    <cellStyle name="Comma 4 3 3" xfId="1911"/>
    <cellStyle name="Comma 4 3 4" xfId="1912"/>
    <cellStyle name="Comma 4 3 4 2" xfId="4333"/>
    <cellStyle name="Comma 4 3 5" xfId="4003"/>
    <cellStyle name="Comma 4 3 6" xfId="4330"/>
    <cellStyle name="Comma 4 4" xfId="1913"/>
    <cellStyle name="Comma 4 4 2" xfId="1914"/>
    <cellStyle name="Comma 4 4 2 2" xfId="1915"/>
    <cellStyle name="Comma 4 4 2 2 2" xfId="4336"/>
    <cellStyle name="Comma 4 4 2 3" xfId="4089"/>
    <cellStyle name="Comma 4 4 2 4" xfId="4335"/>
    <cellStyle name="Comma 4 4 3" xfId="1916"/>
    <cellStyle name="Comma 4 4 3 2" xfId="4337"/>
    <cellStyle name="Comma 4 4 4" xfId="4034"/>
    <cellStyle name="Comma 4 4 5" xfId="4334"/>
    <cellStyle name="Comma 4 5" xfId="1917"/>
    <cellStyle name="Comma 4 5 2" xfId="1918"/>
    <cellStyle name="Comma 4 6" xfId="1919"/>
    <cellStyle name="Comma 4 6 2" xfId="1920"/>
    <cellStyle name="Comma 4 6 3" xfId="1921"/>
    <cellStyle name="Comma 4 6 3 2" xfId="4339"/>
    <cellStyle name="Comma 4 6 4" xfId="4097"/>
    <cellStyle name="Comma 4 6 5" xfId="4338"/>
    <cellStyle name="Comma 4 7" xfId="1922"/>
    <cellStyle name="Comma 4 7 2" xfId="1923"/>
    <cellStyle name="Comma 4 7 2 2" xfId="4341"/>
    <cellStyle name="Comma 4 7 3" xfId="4107"/>
    <cellStyle name="Comma 4 7 4" xfId="4340"/>
    <cellStyle name="Comma 4 8" xfId="1924"/>
    <cellStyle name="Comma 4 8 2" xfId="1925"/>
    <cellStyle name="Comma 4 8 2 2" xfId="4343"/>
    <cellStyle name="Comma 4 8 3" xfId="1926"/>
    <cellStyle name="Comma 4 8 3 2" xfId="4344"/>
    <cellStyle name="Comma 4 8 4" xfId="4063"/>
    <cellStyle name="Comma 4 8 5" xfId="4342"/>
    <cellStyle name="Comma 4 9" xfId="1927"/>
    <cellStyle name="Comma 4 9 2" xfId="4345"/>
    <cellStyle name="Comma 4_Sheet1" xfId="1928"/>
    <cellStyle name="Comma 5" xfId="1929"/>
    <cellStyle name="Comma 5 2" xfId="1930"/>
    <cellStyle name="Comma 5 2 2" xfId="1931"/>
    <cellStyle name="Comma 5 3" xfId="1932"/>
    <cellStyle name="Comma 5 3 2" xfId="1933"/>
    <cellStyle name="Comma 5 3 3" xfId="1934"/>
    <cellStyle name="Comma 5 4" xfId="1935"/>
    <cellStyle name="Comma 5 5" xfId="1936"/>
    <cellStyle name="Comma 5 6" xfId="1937"/>
    <cellStyle name="Comma 5 6 2" xfId="1938"/>
    <cellStyle name="Comma 5_Sheet1" xfId="1939"/>
    <cellStyle name="Comma 6" xfId="1940"/>
    <cellStyle name="Comma 6 2" xfId="1941"/>
    <cellStyle name="Comma 6 2 2" xfId="1942"/>
    <cellStyle name="Comma 6 3" xfId="1943"/>
    <cellStyle name="Comma 6 3 2" xfId="1944"/>
    <cellStyle name="Comma 6 3 3" xfId="1945"/>
    <cellStyle name="Comma 6 3 3 2" xfId="4347"/>
    <cellStyle name="Comma 6 3 4" xfId="4102"/>
    <cellStyle name="Comma 6 3 5" xfId="4346"/>
    <cellStyle name="Comma 6 4" xfId="1946"/>
    <cellStyle name="Comma 6 4 2" xfId="1947"/>
    <cellStyle name="Comma 6 4 2 2" xfId="4349"/>
    <cellStyle name="Comma 6 4 3" xfId="4042"/>
    <cellStyle name="Comma 6 4 4" xfId="4348"/>
    <cellStyle name="Comma 6 5" xfId="1948"/>
    <cellStyle name="Comma 6 5 2" xfId="4350"/>
    <cellStyle name="Comma 6 6" xfId="3978"/>
    <cellStyle name="Comma 7" xfId="1949"/>
    <cellStyle name="Comma 7 2" xfId="1950"/>
    <cellStyle name="Comma 7 2 2" xfId="1951"/>
    <cellStyle name="Comma 7 3" xfId="1952"/>
    <cellStyle name="Comma 7 3 2" xfId="1953"/>
    <cellStyle name="Comma 7 3 3" xfId="1954"/>
    <cellStyle name="Comma 7 3 3 2" xfId="4352"/>
    <cellStyle name="Comma 7 3 4" xfId="1955"/>
    <cellStyle name="Comma 7 3 5" xfId="1956"/>
    <cellStyle name="Comma 7 3 5 2" xfId="4353"/>
    <cellStyle name="Comma 7 3 6" xfId="4069"/>
    <cellStyle name="Comma 7 4" xfId="1957"/>
    <cellStyle name="Comma 7 4 2" xfId="1958"/>
    <cellStyle name="Comma 7 4 3" xfId="1959"/>
    <cellStyle name="Comma 7 4 3 2" xfId="4355"/>
    <cellStyle name="Comma 7 4 4" xfId="4354"/>
    <cellStyle name="Comma 7 5" xfId="1960"/>
    <cellStyle name="Comma 7 5 2" xfId="4356"/>
    <cellStyle name="Comma 7 6" xfId="3991"/>
    <cellStyle name="Comma 7 7" xfId="4351"/>
    <cellStyle name="Comma 8" xfId="1961"/>
    <cellStyle name="Comma 8 2" xfId="1962"/>
    <cellStyle name="Comma 8 2 2" xfId="1963"/>
    <cellStyle name="Comma 8 2 3" xfId="1964"/>
    <cellStyle name="Comma 8 2 3 2" xfId="4359"/>
    <cellStyle name="Comma 8 2 4" xfId="4077"/>
    <cellStyle name="Comma 8 2 5" xfId="4358"/>
    <cellStyle name="Comma 8 3" xfId="1965"/>
    <cellStyle name="Comma 8 4" xfId="1966"/>
    <cellStyle name="Comma 8 4 2" xfId="4360"/>
    <cellStyle name="Comma 8 5" xfId="3999"/>
    <cellStyle name="Comma 8 6" xfId="4357"/>
    <cellStyle name="Comma 9" xfId="1967"/>
    <cellStyle name="Comma(0)" xfId="1968"/>
    <cellStyle name="comma(1)" xfId="1969"/>
    <cellStyle name="Comma(3)" xfId="1970"/>
    <cellStyle name="Comma.2" xfId="1971"/>
    <cellStyle name="Comma[0]" xfId="1972"/>
    <cellStyle name="Comma[1]" xfId="1973"/>
    <cellStyle name="Comma0" xfId="1974"/>
    <cellStyle name="Comma0 - Modelo1" xfId="1975"/>
    <cellStyle name="Comma0 - Style1" xfId="1976"/>
    <cellStyle name="Comma0 2" xfId="1977"/>
    <cellStyle name="Comma0 2 2" xfId="1978"/>
    <cellStyle name="Comma1 - Modelo2" xfId="1979"/>
    <cellStyle name="Comma1 - Style2" xfId="1980"/>
    <cellStyle name="ContentsHyperlink" xfId="1981"/>
    <cellStyle name="Copied" xfId="1982"/>
    <cellStyle name="Copied 2" xfId="1983"/>
    <cellStyle name="Cost_category_heading" xfId="1984"/>
    <cellStyle name="COST1" xfId="1985"/>
    <cellStyle name="COST1 2" xfId="1986"/>
    <cellStyle name="Costs" xfId="1987"/>
    <cellStyle name="Currency" xfId="4606" builtinId="4"/>
    <cellStyle name="Currency (2dp)" xfId="1988"/>
    <cellStyle name="Currency [00]" xfId="1989"/>
    <cellStyle name="Currency [00] 2" xfId="1990"/>
    <cellStyle name="Currency [1]" xfId="1991"/>
    <cellStyle name="Currency [2]" xfId="1992"/>
    <cellStyle name="Currency 10" xfId="1993"/>
    <cellStyle name="Currency 10 2" xfId="1994"/>
    <cellStyle name="Currency 10 2 2" xfId="1995"/>
    <cellStyle name="Currency 10 2 2 2" xfId="4364"/>
    <cellStyle name="Currency 10 2 3" xfId="4092"/>
    <cellStyle name="Currency 10 2 4" xfId="4363"/>
    <cellStyle name="Currency 10 3" xfId="1996"/>
    <cellStyle name="Currency 10 4" xfId="1997"/>
    <cellStyle name="Currency 10 4 2" xfId="4365"/>
    <cellStyle name="Currency 10 5" xfId="1998"/>
    <cellStyle name="Currency 10 5 2" xfId="4366"/>
    <cellStyle name="Currency 10 6" xfId="4116"/>
    <cellStyle name="Currency 10 7" xfId="4362"/>
    <cellStyle name="Currency 11" xfId="1999"/>
    <cellStyle name="Currency 11 2" xfId="4154"/>
    <cellStyle name="Currency 11 2 2" xfId="4627"/>
    <cellStyle name="Currency 12" xfId="2000"/>
    <cellStyle name="Currency 12 2" xfId="4367"/>
    <cellStyle name="Currency 13" xfId="2001"/>
    <cellStyle name="Currency 13 2" xfId="4368"/>
    <cellStyle name="Currency 14" xfId="2002"/>
    <cellStyle name="Currency 14 2" xfId="4369"/>
    <cellStyle name="Currency 15" xfId="2003"/>
    <cellStyle name="Currency 15 2" xfId="4370"/>
    <cellStyle name="Currency 16" xfId="2004"/>
    <cellStyle name="Currency 16 2" xfId="4371"/>
    <cellStyle name="Currency 17" xfId="2005"/>
    <cellStyle name="Currency 17 2" xfId="4372"/>
    <cellStyle name="Currency 18" xfId="2006"/>
    <cellStyle name="Currency 18 2" xfId="4373"/>
    <cellStyle name="Currency 19" xfId="2007"/>
    <cellStyle name="Currency 19 2" xfId="4374"/>
    <cellStyle name="Currency 2" xfId="2008"/>
    <cellStyle name="Currency 2 10" xfId="2009"/>
    <cellStyle name="Currency 2 10 2" xfId="2010"/>
    <cellStyle name="Currency 2 10 2 2" xfId="4376"/>
    <cellStyle name="Currency 2 10 3" xfId="4060"/>
    <cellStyle name="Currency 2 10 4" xfId="4375"/>
    <cellStyle name="Currency 2 11" xfId="2011"/>
    <cellStyle name="Currency 2 11 2" xfId="4377"/>
    <cellStyle name="Currency 2 12" xfId="3982"/>
    <cellStyle name="Currency 2 2" xfId="2012"/>
    <cellStyle name="Currency 2 2 10" xfId="3986"/>
    <cellStyle name="Currency 2 2 2" xfId="2013"/>
    <cellStyle name="Currency 2 2 2 2" xfId="2014"/>
    <cellStyle name="Currency 2 2 2 2 2" xfId="2015"/>
    <cellStyle name="Currency 2 2 2 2 2 2" xfId="4380"/>
    <cellStyle name="Currency 2 2 2 2 3" xfId="4074"/>
    <cellStyle name="Currency 2 2 2 2 4" xfId="4379"/>
    <cellStyle name="Currency 2 2 2 3" xfId="2016"/>
    <cellStyle name="Currency 2 2 2 3 2" xfId="4381"/>
    <cellStyle name="Currency 2 2 2 4" xfId="3996"/>
    <cellStyle name="Currency 2 2 2 5" xfId="4378"/>
    <cellStyle name="Currency 2 2 3" xfId="2017"/>
    <cellStyle name="Currency 2 2 3 2" xfId="2018"/>
    <cellStyle name="Currency 2 2 3 2 2" xfId="2019"/>
    <cellStyle name="Currency 2 2 3 2 2 2" xfId="4384"/>
    <cellStyle name="Currency 2 2 3 2 3" xfId="4082"/>
    <cellStyle name="Currency 2 2 3 2 4" xfId="4383"/>
    <cellStyle name="Currency 2 2 3 3" xfId="2020"/>
    <cellStyle name="Currency 2 2 3 3 2" xfId="4385"/>
    <cellStyle name="Currency 2 2 3 4" xfId="4004"/>
    <cellStyle name="Currency 2 2 3 5" xfId="4382"/>
    <cellStyle name="Currency 2 2 4" xfId="2021"/>
    <cellStyle name="Currency 2 2 4 2" xfId="2022"/>
    <cellStyle name="Currency 2 2 4 2 2" xfId="2023"/>
    <cellStyle name="Currency 2 2 4 2 2 2" xfId="4388"/>
    <cellStyle name="Currency 2 2 4 2 3" xfId="4090"/>
    <cellStyle name="Currency 2 2 4 2 4" xfId="4387"/>
    <cellStyle name="Currency 2 2 4 3" xfId="2024"/>
    <cellStyle name="Currency 2 2 4 3 2" xfId="4389"/>
    <cellStyle name="Currency 2 2 4 4" xfId="4035"/>
    <cellStyle name="Currency 2 2 4 5" xfId="4386"/>
    <cellStyle name="Currency 2 2 5" xfId="2025"/>
    <cellStyle name="Currency 2 2 5 2" xfId="2026"/>
    <cellStyle name="Currency 2 2 6" xfId="2027"/>
    <cellStyle name="Currency 2 2 6 2" xfId="2028"/>
    <cellStyle name="Currency 2 2 6 2 2" xfId="4391"/>
    <cellStyle name="Currency 2 2 6 3" xfId="4098"/>
    <cellStyle name="Currency 2 2 6 4" xfId="4390"/>
    <cellStyle name="Currency 2 2 7" xfId="2029"/>
    <cellStyle name="Currency 2 2 7 2" xfId="2030"/>
    <cellStyle name="Currency 2 2 7 2 2" xfId="4393"/>
    <cellStyle name="Currency 2 2 7 3" xfId="4108"/>
    <cellStyle name="Currency 2 2 7 4" xfId="4392"/>
    <cellStyle name="Currency 2 2 8" xfId="2031"/>
    <cellStyle name="Currency 2 2 8 2" xfId="2032"/>
    <cellStyle name="Currency 2 2 8 2 2" xfId="4395"/>
    <cellStyle name="Currency 2 2 8 3" xfId="4064"/>
    <cellStyle name="Currency 2 2 8 4" xfId="4394"/>
    <cellStyle name="Currency 2 2 9" xfId="2033"/>
    <cellStyle name="Currency 2 2 9 2" xfId="4396"/>
    <cellStyle name="Currency 2 3" xfId="2034"/>
    <cellStyle name="Currency 2 3 2" xfId="2035"/>
    <cellStyle name="Currency 2 3 3" xfId="2036"/>
    <cellStyle name="Currency 2 3 4" xfId="2037"/>
    <cellStyle name="Currency 2 3 5" xfId="2038"/>
    <cellStyle name="Currency 2 3 6" xfId="2039"/>
    <cellStyle name="Currency 2 4" xfId="2040"/>
    <cellStyle name="Currency 2 4 2" xfId="2041"/>
    <cellStyle name="Currency 2 4 3" xfId="2042"/>
    <cellStyle name="Currency 2 4 4" xfId="2043"/>
    <cellStyle name="Currency 2 4 5" xfId="2044"/>
    <cellStyle name="Currency 2 4 6" xfId="2045"/>
    <cellStyle name="Currency 2 5" xfId="2046"/>
    <cellStyle name="Currency 2 5 2" xfId="2047"/>
    <cellStyle name="Currency 2 5 2 2" xfId="2048"/>
    <cellStyle name="Currency 2 5 2 2 2" xfId="4399"/>
    <cellStyle name="Currency 2 5 2 3" xfId="4104"/>
    <cellStyle name="Currency 2 5 2 4" xfId="4398"/>
    <cellStyle name="Currency 2 5 3" xfId="2049"/>
    <cellStyle name="Currency 2 5 3 2" xfId="2050"/>
    <cellStyle name="Currency 2 5 3 2 2" xfId="4401"/>
    <cellStyle name="Currency 2 5 3 3" xfId="4071"/>
    <cellStyle name="Currency 2 5 3 4" xfId="4400"/>
    <cellStyle name="Currency 2 5 4" xfId="2051"/>
    <cellStyle name="Currency 2 5 4 2" xfId="4402"/>
    <cellStyle name="Currency 2 5 5" xfId="3993"/>
    <cellStyle name="Currency 2 5 6" xfId="4397"/>
    <cellStyle name="Currency 2 6" xfId="2052"/>
    <cellStyle name="Currency 2 6 2" xfId="2053"/>
    <cellStyle name="Currency 2 6 2 2" xfId="2054"/>
    <cellStyle name="Currency 2 6 2 2 2" xfId="4403"/>
    <cellStyle name="Currency 2 6 2 3" xfId="2055"/>
    <cellStyle name="Currency 2 6 2 3 2" xfId="4404"/>
    <cellStyle name="Currency 2 6 2 4" xfId="4079"/>
    <cellStyle name="Currency 2 6 3" xfId="2056"/>
    <cellStyle name="Currency 2 6 3 2" xfId="4405"/>
    <cellStyle name="Currency 2 6 4" xfId="2057"/>
    <cellStyle name="Currency 2 6 4 2" xfId="4406"/>
    <cellStyle name="Currency 2 6 5" xfId="4001"/>
    <cellStyle name="Currency 2 7" xfId="2058"/>
    <cellStyle name="Currency 2 7 2" xfId="2059"/>
    <cellStyle name="Currency 2 7 2 2" xfId="2060"/>
    <cellStyle name="Currency 2 7 2 2 2" xfId="4409"/>
    <cellStyle name="Currency 2 7 2 3" xfId="4087"/>
    <cellStyle name="Currency 2 7 2 4" xfId="4408"/>
    <cellStyle name="Currency 2 7 3" xfId="2061"/>
    <cellStyle name="Currency 2 7 3 2" xfId="4410"/>
    <cellStyle name="Currency 2 7 4" xfId="4032"/>
    <cellStyle name="Currency 2 7 5" xfId="4407"/>
    <cellStyle name="Currency 2 8" xfId="2062"/>
    <cellStyle name="Currency 2 8 2" xfId="2063"/>
    <cellStyle name="Currency 2 9" xfId="2064"/>
    <cellStyle name="Currency 2 9 2" xfId="2065"/>
    <cellStyle name="Currency 2 9 2 2" xfId="4412"/>
    <cellStyle name="Currency 2 9 3" xfId="4095"/>
    <cellStyle name="Currency 2 9 4" xfId="4411"/>
    <cellStyle name="Currency 20" xfId="2066"/>
    <cellStyle name="Currency 20 2" xfId="4413"/>
    <cellStyle name="Currency 21" xfId="4027"/>
    <cellStyle name="Currency 3" xfId="2067"/>
    <cellStyle name="Currency 3 10" xfId="3987"/>
    <cellStyle name="Currency 3 2" xfId="2068"/>
    <cellStyle name="Currency 3 2 2" xfId="2069"/>
    <cellStyle name="Currency 3 2 2 2" xfId="2070"/>
    <cellStyle name="Currency 3 2 2 2 2" xfId="4416"/>
    <cellStyle name="Currency 3 2 2 3" xfId="4075"/>
    <cellStyle name="Currency 3 2 2 4" xfId="4415"/>
    <cellStyle name="Currency 3 2 3" xfId="2071"/>
    <cellStyle name="Currency 3 2 3 2" xfId="4417"/>
    <cellStyle name="Currency 3 2 4" xfId="3997"/>
    <cellStyle name="Currency 3 2 5" xfId="4414"/>
    <cellStyle name="Currency 3 3" xfId="2072"/>
    <cellStyle name="Currency 3 3 2" xfId="2073"/>
    <cellStyle name="Currency 3 3 2 2" xfId="2074"/>
    <cellStyle name="Currency 3 3 2 2 2" xfId="4420"/>
    <cellStyle name="Currency 3 3 2 3" xfId="4083"/>
    <cellStyle name="Currency 3 3 2 4" xfId="4419"/>
    <cellStyle name="Currency 3 3 3" xfId="2075"/>
    <cellStyle name="Currency 3 3 3 2" xfId="4421"/>
    <cellStyle name="Currency 3 3 4" xfId="4005"/>
    <cellStyle name="Currency 3 3 5" xfId="4418"/>
    <cellStyle name="Currency 3 4" xfId="2076"/>
    <cellStyle name="Currency 3 4 2" xfId="2077"/>
    <cellStyle name="Currency 3 4 2 2" xfId="2078"/>
    <cellStyle name="Currency 3 4 2 2 2" xfId="4424"/>
    <cellStyle name="Currency 3 4 2 3" xfId="4091"/>
    <cellStyle name="Currency 3 4 2 4" xfId="4423"/>
    <cellStyle name="Currency 3 4 3" xfId="2079"/>
    <cellStyle name="Currency 3 4 3 2" xfId="4425"/>
    <cellStyle name="Currency 3 4 4" xfId="4036"/>
    <cellStyle name="Currency 3 4 5" xfId="4422"/>
    <cellStyle name="Currency 3 5" xfId="2080"/>
    <cellStyle name="Currency 3 5 2" xfId="2081"/>
    <cellStyle name="Currency 3 6" xfId="2082"/>
    <cellStyle name="Currency 3 6 2" xfId="2083"/>
    <cellStyle name="Currency 3 6 2 2" xfId="4427"/>
    <cellStyle name="Currency 3 6 3" xfId="4099"/>
    <cellStyle name="Currency 3 6 4" xfId="4426"/>
    <cellStyle name="Currency 3 7" xfId="2084"/>
    <cellStyle name="Currency 3 7 2" xfId="2085"/>
    <cellStyle name="Currency 3 7 2 2" xfId="4429"/>
    <cellStyle name="Currency 3 7 3" xfId="4109"/>
    <cellStyle name="Currency 3 7 4" xfId="4428"/>
    <cellStyle name="Currency 3 8" xfId="2086"/>
    <cellStyle name="Currency 3 8 2" xfId="2087"/>
    <cellStyle name="Currency 3 8 2 2" xfId="4431"/>
    <cellStyle name="Currency 3 8 3" xfId="4065"/>
    <cellStyle name="Currency 3 8 4" xfId="4430"/>
    <cellStyle name="Currency 3 9" xfId="2088"/>
    <cellStyle name="Currency 3 9 2" xfId="4432"/>
    <cellStyle name="Currency 4" xfId="2089"/>
    <cellStyle name="Currency 4 2" xfId="2090"/>
    <cellStyle name="Currency 4 3" xfId="2091"/>
    <cellStyle name="Currency 4 4" xfId="2092"/>
    <cellStyle name="Currency 4 5" xfId="2093"/>
    <cellStyle name="Currency 4 6" xfId="2094"/>
    <cellStyle name="Currency 5" xfId="2095"/>
    <cellStyle name="Currency 5 2" xfId="2096"/>
    <cellStyle name="Currency 5 2 2" xfId="2097"/>
    <cellStyle name="Currency 5 3" xfId="2098"/>
    <cellStyle name="Currency 5 3 2" xfId="2099"/>
    <cellStyle name="Currency 5 3 2 2" xfId="4434"/>
    <cellStyle name="Currency 5 3 3" xfId="4101"/>
    <cellStyle name="Currency 5 3 4" xfId="4433"/>
    <cellStyle name="Currency 5 4" xfId="2100"/>
    <cellStyle name="Currency 5 4 2" xfId="2101"/>
    <cellStyle name="Currency 5 4 2 2" xfId="4436"/>
    <cellStyle name="Currency 5 4 3" xfId="4045"/>
    <cellStyle name="Currency 5 4 4" xfId="4435"/>
    <cellStyle name="Currency 5 5" xfId="2102"/>
    <cellStyle name="Currency 5 5 2" xfId="4437"/>
    <cellStyle name="Currency 5 6" xfId="3977"/>
    <cellStyle name="Currency 6" xfId="2103"/>
    <cellStyle name="Currency 6 2" xfId="2104"/>
    <cellStyle name="Currency 6 2 2" xfId="2105"/>
    <cellStyle name="Currency 6 2 2 2" xfId="4439"/>
    <cellStyle name="Currency 6 2 3" xfId="2106"/>
    <cellStyle name="Currency 6 2 3 2" xfId="4440"/>
    <cellStyle name="Currency 6 2 4" xfId="4068"/>
    <cellStyle name="Currency 6 3" xfId="2107"/>
    <cellStyle name="Currency 6 3 2" xfId="2108"/>
    <cellStyle name="Currency 6 4" xfId="2109"/>
    <cellStyle name="Currency 6 4 2" xfId="2110"/>
    <cellStyle name="Currency 6 4 2 2" xfId="4442"/>
    <cellStyle name="Currency 6 4 3" xfId="4441"/>
    <cellStyle name="Currency 6 5" xfId="2111"/>
    <cellStyle name="Currency 6 5 2" xfId="4443"/>
    <cellStyle name="Currency 6 6" xfId="3990"/>
    <cellStyle name="Currency 6 7" xfId="4438"/>
    <cellStyle name="Currency 7" xfId="2112"/>
    <cellStyle name="Currency 7 2" xfId="2113"/>
    <cellStyle name="Currency 7 2 2" xfId="2114"/>
    <cellStyle name="Currency 7 2 2 2" xfId="4446"/>
    <cellStyle name="Currency 7 2 3" xfId="4076"/>
    <cellStyle name="Currency 7 2 4" xfId="4445"/>
    <cellStyle name="Currency 7 3" xfId="2115"/>
    <cellStyle name="Currency 7 3 2" xfId="4447"/>
    <cellStyle name="Currency 7 4" xfId="3998"/>
    <cellStyle name="Currency 7 5" xfId="4444"/>
    <cellStyle name="Currency 8" xfId="2116"/>
    <cellStyle name="Currency 9" xfId="2117"/>
    <cellStyle name="Currency 9 2" xfId="2118"/>
    <cellStyle name="Currency 9 2 2" xfId="2119"/>
    <cellStyle name="Currency 9 2 2 2" xfId="4450"/>
    <cellStyle name="Currency 9 2 3" xfId="4084"/>
    <cellStyle name="Currency 9 2 4" xfId="4449"/>
    <cellStyle name="Currency 9 3" xfId="2120"/>
    <cellStyle name="Currency 9 3 2" xfId="4451"/>
    <cellStyle name="Currency 9 4" xfId="4029"/>
    <cellStyle name="Currency 9 5" xfId="4448"/>
    <cellStyle name="Currency Dollar" xfId="2121"/>
    <cellStyle name="Currency Dollar (2dp)" xfId="2122"/>
    <cellStyle name="Currency EUR" xfId="2123"/>
    <cellStyle name="Currency EUR (2dp)" xfId="2124"/>
    <cellStyle name="Currency Euro" xfId="2125"/>
    <cellStyle name="Currency Euro (2dp)" xfId="2126"/>
    <cellStyle name="Currency GBP" xfId="2127"/>
    <cellStyle name="Currency GBP (2dp)" xfId="2128"/>
    <cellStyle name="Currency Pound" xfId="2129"/>
    <cellStyle name="Currency Pound (2dp)" xfId="2130"/>
    <cellStyle name="Currency Thousands" xfId="2131"/>
    <cellStyle name="Currency USD" xfId="2132"/>
    <cellStyle name="Currency USD (2dp)" xfId="2133"/>
    <cellStyle name="Currency0" xfId="2134"/>
    <cellStyle name="Currency0 2" xfId="2135"/>
    <cellStyle name="Currency0 2 2" xfId="2136"/>
    <cellStyle name="CustomStyle1" xfId="2137"/>
    <cellStyle name="CustomStyle10" xfId="2138"/>
    <cellStyle name="CustomStyle11" xfId="2139"/>
    <cellStyle name="CustomStyle12" xfId="2140"/>
    <cellStyle name="CustomStyle13" xfId="2141"/>
    <cellStyle name="CustomStyle14" xfId="2142"/>
    <cellStyle name="CustomStyle15" xfId="2143"/>
    <cellStyle name="CustomStyle16" xfId="2144"/>
    <cellStyle name="CustomStyle17" xfId="2145"/>
    <cellStyle name="CustomStyle18" xfId="2146"/>
    <cellStyle name="CustomStyle19" xfId="2147"/>
    <cellStyle name="CustomStyle2" xfId="2148"/>
    <cellStyle name="CustomStyle20" xfId="2149"/>
    <cellStyle name="CustomStyle21" xfId="2150"/>
    <cellStyle name="CustomStyle22" xfId="2151"/>
    <cellStyle name="CustomStyle23" xfId="2152"/>
    <cellStyle name="CustomStyle3" xfId="2153"/>
    <cellStyle name="CustomStyle4" xfId="2154"/>
    <cellStyle name="CustomStyle5" xfId="2155"/>
    <cellStyle name="CustomStyle6" xfId="2156"/>
    <cellStyle name="CustomStyle7" xfId="2157"/>
    <cellStyle name="CustomStyle8" xfId="2158"/>
    <cellStyle name="CustomStyle9" xfId="2159"/>
    <cellStyle name="Dash" xfId="2160"/>
    <cellStyle name="Date" xfId="2161"/>
    <cellStyle name="Date (Month)" xfId="2162"/>
    <cellStyle name="Date (Year)" xfId="2163"/>
    <cellStyle name="Date 10" xfId="2164"/>
    <cellStyle name="Date 11" xfId="2165"/>
    <cellStyle name="Date 12" xfId="2166"/>
    <cellStyle name="Date 13" xfId="2167"/>
    <cellStyle name="Date 14" xfId="4019"/>
    <cellStyle name="Date 15" xfId="4115"/>
    <cellStyle name="Date 16" xfId="4127"/>
    <cellStyle name="Date 2" xfId="2168"/>
    <cellStyle name="Date 2 2" xfId="2169"/>
    <cellStyle name="Date 3" xfId="2170"/>
    <cellStyle name="Date 4" xfId="2171"/>
    <cellStyle name="Date 5" xfId="2172"/>
    <cellStyle name="Date 6" xfId="2173"/>
    <cellStyle name="Date 7" xfId="2174"/>
    <cellStyle name="Date 8" xfId="2175"/>
    <cellStyle name="Date 9" xfId="2176"/>
    <cellStyle name="Date Short" xfId="2177"/>
    <cellStyle name="Date/Time" xfId="2178"/>
    <cellStyle name="Date_Analisis de escenarios Area Virtual Movil" xfId="2179"/>
    <cellStyle name="DateHeading" xfId="2180"/>
    <cellStyle name="Description" xfId="2181"/>
    <cellStyle name="Dezimal [0]_Cost allocation_PEAA.xls Diagramm 2" xfId="2182"/>
    <cellStyle name="Dezimal_97PLAN1" xfId="2183"/>
    <cellStyle name="Dia" xfId="2184"/>
    <cellStyle name="Diseño" xfId="2185"/>
    <cellStyle name="Diseño 2" xfId="2186"/>
    <cellStyle name="Diseño_04. Compensación TM_TdP Abr08" xfId="2187"/>
    <cellStyle name="DM (Decimal)" xfId="2188"/>
    <cellStyle name="DM (Whole)" xfId="2189"/>
    <cellStyle name="Dollar" xfId="2190"/>
    <cellStyle name="Ej i summa" xfId="2191"/>
    <cellStyle name="Encabez1" xfId="2192"/>
    <cellStyle name="Encabez2" xfId="2193"/>
    <cellStyle name="Encabezado 4" xfId="2194"/>
    <cellStyle name="Encabezado 4 2" xfId="2195"/>
    <cellStyle name="Encabezado 4 2 2" xfId="2196"/>
    <cellStyle name="Encabezado 4 3" xfId="2197"/>
    <cellStyle name="Encabezado 4 3 2" xfId="2198"/>
    <cellStyle name="Encabezado 4 4" xfId="2199"/>
    <cellStyle name="Encabezado 4 4 2" xfId="2200"/>
    <cellStyle name="Encabezado 4 5" xfId="2201"/>
    <cellStyle name="Encabezado 4 5 2" xfId="2202"/>
    <cellStyle name="Encabezado 4 6" xfId="2203"/>
    <cellStyle name="Énfasis1" xfId="2204"/>
    <cellStyle name="Énfasis1 2" xfId="2205"/>
    <cellStyle name="Énfasis1 2 2" xfId="2206"/>
    <cellStyle name="Énfasis1 3" xfId="2207"/>
    <cellStyle name="Énfasis1 3 2" xfId="2208"/>
    <cellStyle name="Énfasis1 4" xfId="2209"/>
    <cellStyle name="Énfasis1 4 2" xfId="2210"/>
    <cellStyle name="Énfasis1 5" xfId="2211"/>
    <cellStyle name="Énfasis1 5 2" xfId="2212"/>
    <cellStyle name="Énfasis1 6" xfId="2213"/>
    <cellStyle name="Énfasis2" xfId="2214"/>
    <cellStyle name="Énfasis2 2" xfId="2215"/>
    <cellStyle name="Énfasis2 2 2" xfId="2216"/>
    <cellStyle name="Énfasis2 3" xfId="2217"/>
    <cellStyle name="Énfasis2 3 2" xfId="2218"/>
    <cellStyle name="Énfasis2 4" xfId="2219"/>
    <cellStyle name="Énfasis2 4 2" xfId="2220"/>
    <cellStyle name="Énfasis2 5" xfId="2221"/>
    <cellStyle name="Énfasis2 5 2" xfId="2222"/>
    <cellStyle name="Énfasis2 6" xfId="2223"/>
    <cellStyle name="Énfasis3" xfId="2224"/>
    <cellStyle name="Énfasis3 2" xfId="2225"/>
    <cellStyle name="Énfasis3 3" xfId="2226"/>
    <cellStyle name="Énfasis3 3 2" xfId="2227"/>
    <cellStyle name="Énfasis3 4" xfId="2228"/>
    <cellStyle name="Énfasis3 4 2" xfId="2229"/>
    <cellStyle name="Énfasis3 5" xfId="2230"/>
    <cellStyle name="Énfasis3 5 2" xfId="2231"/>
    <cellStyle name="Énfasis3 6" xfId="2232"/>
    <cellStyle name="Énfasis4" xfId="2233"/>
    <cellStyle name="Énfasis4 2" xfId="2234"/>
    <cellStyle name="Énfasis4 2 2" xfId="2235"/>
    <cellStyle name="Énfasis4 3" xfId="2236"/>
    <cellStyle name="Énfasis4 3 2" xfId="2237"/>
    <cellStyle name="Énfasis4 4" xfId="2238"/>
    <cellStyle name="Énfasis4 4 2" xfId="2239"/>
    <cellStyle name="Énfasis4 5" xfId="2240"/>
    <cellStyle name="Énfasis4 5 2" xfId="2241"/>
    <cellStyle name="Énfasis4 6" xfId="2242"/>
    <cellStyle name="Énfasis5" xfId="2243"/>
    <cellStyle name="Énfasis5 2" xfId="2244"/>
    <cellStyle name="Énfasis5 2 2" xfId="2245"/>
    <cellStyle name="Énfasis5 3" xfId="2246"/>
    <cellStyle name="Énfasis5 3 2" xfId="2247"/>
    <cellStyle name="Énfasis5 4" xfId="2248"/>
    <cellStyle name="Énfasis5 4 2" xfId="2249"/>
    <cellStyle name="Énfasis5 5" xfId="2250"/>
    <cellStyle name="Énfasis5 5 2" xfId="2251"/>
    <cellStyle name="Énfasis5 6" xfId="2252"/>
    <cellStyle name="Énfasis6" xfId="2253"/>
    <cellStyle name="Énfasis6 2" xfId="2254"/>
    <cellStyle name="Énfasis6 2 2" xfId="2255"/>
    <cellStyle name="Énfasis6 3" xfId="2256"/>
    <cellStyle name="Énfasis6 3 2" xfId="2257"/>
    <cellStyle name="Énfasis6 4" xfId="2258"/>
    <cellStyle name="Énfasis6 4 2" xfId="2259"/>
    <cellStyle name="Énfasis6 5" xfId="2260"/>
    <cellStyle name="Énfasis6 5 2" xfId="2261"/>
    <cellStyle name="Énfasis6 6" xfId="2262"/>
    <cellStyle name="Enter Currency (0)" xfId="2263"/>
    <cellStyle name="Enter Currency (0) 2" xfId="2264"/>
    <cellStyle name="Enter Currency (2)" xfId="2265"/>
    <cellStyle name="Enter Currency (2) 2" xfId="2266"/>
    <cellStyle name="Enter Units (0)" xfId="2267"/>
    <cellStyle name="Enter Units (0) 2" xfId="2268"/>
    <cellStyle name="Enter Units (1)" xfId="2269"/>
    <cellStyle name="Enter Units (1) 2" xfId="2270"/>
    <cellStyle name="Enter Units (2)" xfId="2271"/>
    <cellStyle name="Enter Units (2) 2" xfId="2272"/>
    <cellStyle name="Entered" xfId="2273"/>
    <cellStyle name="Entered 2" xfId="2274"/>
    <cellStyle name="Entrada" xfId="2275"/>
    <cellStyle name="Entrada 2" xfId="2276"/>
    <cellStyle name="Entrada 2 2" xfId="2277"/>
    <cellStyle name="Entrada 3" xfId="2278"/>
    <cellStyle name="Entrada 3 2" xfId="2279"/>
    <cellStyle name="Entrada 4" xfId="2280"/>
    <cellStyle name="Entrada 4 2" xfId="2281"/>
    <cellStyle name="Entrada 5" xfId="2282"/>
    <cellStyle name="Entrada 5 2" xfId="2283"/>
    <cellStyle name="Entrada 6" xfId="2284"/>
    <cellStyle name="Entrée" xfId="2285"/>
    <cellStyle name="Estilo 1" xfId="2286"/>
    <cellStyle name="Estilo 1 2" xfId="2287"/>
    <cellStyle name="Estilo 1 3" xfId="2288"/>
    <cellStyle name="Estilo 1_Modelo de Costos Cargo Movil - TMo - modificaciones FE - 13062010" xfId="2289"/>
    <cellStyle name="Estilo 2" xfId="2290"/>
    <cellStyle name="Estilo 3" xfId="2291"/>
    <cellStyle name="Estilo 4" xfId="2292"/>
    <cellStyle name="Euro" xfId="2293"/>
    <cellStyle name="Euro 2" xfId="2294"/>
    <cellStyle name="Explanatory Text" xfId="2295" builtinId="53" customBuiltin="1"/>
    <cellStyle name="Explanatory Text 2" xfId="2296"/>
    <cellStyle name="Explanatory Text 2 2" xfId="2297"/>
    <cellStyle name="Explanatory Text 2 2 2" xfId="2298"/>
    <cellStyle name="Explanatory Text 2 2 2 2" xfId="4453"/>
    <cellStyle name="Explanatory Text 2 2 3" xfId="2299"/>
    <cellStyle name="Explanatory Text 2 3" xfId="2300"/>
    <cellStyle name="Explanatory Text 2 4" xfId="4452"/>
    <cellStyle name="Explanatory Text 2_Denmark" xfId="2301"/>
    <cellStyle name="Explanatory Text 3" xfId="2302"/>
    <cellStyle name="Explanatory Text 3 2" xfId="2303"/>
    <cellStyle name="Explanatory Text 3 2 2" xfId="4454"/>
    <cellStyle name="Explanatory Text 3 3" xfId="2304"/>
    <cellStyle name="Ezres [0]_Elsz.m_ISP" xfId="2305"/>
    <cellStyle name="Ezres_Elsz.m_ISP" xfId="2306"/>
    <cellStyle name="F2" xfId="2307"/>
    <cellStyle name="F3" xfId="2308"/>
    <cellStyle name="F4" xfId="2309"/>
    <cellStyle name="F5" xfId="2310"/>
    <cellStyle name="F6" xfId="2311"/>
    <cellStyle name="F7" xfId="2312"/>
    <cellStyle name="F8" xfId="2313"/>
    <cellStyle name="FAB level" xfId="2314"/>
    <cellStyle name="FAB no" xfId="2315"/>
    <cellStyle name="FAB price" xfId="2316"/>
    <cellStyle name="Fecha" xfId="2317"/>
    <cellStyle name="Fecha1 - Estilo1" xfId="2318"/>
    <cellStyle name="Fijo" xfId="2319"/>
    <cellStyle name="Finan?ní0" xfId="2320"/>
    <cellStyle name="Financial_calc" xfId="2321"/>
    <cellStyle name="Financiero" xfId="2322"/>
    <cellStyle name="Finanční0" xfId="2323"/>
    <cellStyle name="Fixed" xfId="2324"/>
    <cellStyle name="Fixed 2" xfId="2325"/>
    <cellStyle name="Fixed 2 2" xfId="2326"/>
    <cellStyle name="Footnote" xfId="2327"/>
    <cellStyle name="Format 1" xfId="2328"/>
    <cellStyle name="Format 1 2" xfId="2329"/>
    <cellStyle name="Formula" xfId="2330"/>
    <cellStyle name="Four-digit" xfId="2331"/>
    <cellStyle name="Fremhæv_total" xfId="2332"/>
    <cellStyle name="Good" xfId="2333" builtinId="26" customBuiltin="1"/>
    <cellStyle name="Good 2" xfId="2334"/>
    <cellStyle name="Good 2 2" xfId="2335"/>
    <cellStyle name="Good 2 2 2" xfId="2336"/>
    <cellStyle name="Good 2 2_Denmark" xfId="2337"/>
    <cellStyle name="Good 2 3" xfId="2338"/>
    <cellStyle name="Good 2 3 2" xfId="2339"/>
    <cellStyle name="Good 2 3 2 2" xfId="4455"/>
    <cellStyle name="Good 2 3 3" xfId="2340"/>
    <cellStyle name="Good 2 4" xfId="2341"/>
    <cellStyle name="Good 2_Denmark" xfId="2342"/>
    <cellStyle name="Good 3" xfId="2343"/>
    <cellStyle name="Good 3 10" xfId="4020"/>
    <cellStyle name="Good 3 2" xfId="2344"/>
    <cellStyle name="Good 3 2 2" xfId="2345"/>
    <cellStyle name="Good 3 2_Denmark" xfId="2346"/>
    <cellStyle name="Good 3 3" xfId="2347"/>
    <cellStyle name="Good 3 3 2" xfId="4456"/>
    <cellStyle name="Good 3 4" xfId="2348"/>
    <cellStyle name="Good 3 4 2" xfId="4457"/>
    <cellStyle name="Good 3 5" xfId="2349"/>
    <cellStyle name="Good 3 6" xfId="2350"/>
    <cellStyle name="Good 3 7" xfId="2351"/>
    <cellStyle name="Good 3 8" xfId="2352"/>
    <cellStyle name="Good 3 9" xfId="2353"/>
    <cellStyle name="Good 4" xfId="2354"/>
    <cellStyle name="Good 4 2" xfId="2355"/>
    <cellStyle name="Good 4 2 2" xfId="2356"/>
    <cellStyle name="Good 4_Denmark" xfId="2357"/>
    <cellStyle name="Grey" xfId="2358"/>
    <cellStyle name="H0" xfId="2359"/>
    <cellStyle name="H1" xfId="2360"/>
    <cellStyle name="H2" xfId="2361"/>
    <cellStyle name="H3" xfId="2362"/>
    <cellStyle name="H4" xfId="2363"/>
    <cellStyle name="head" xfId="2364"/>
    <cellStyle name="head 2" xfId="2365"/>
    <cellStyle name="head 2 2" xfId="2366"/>
    <cellStyle name="Header" xfId="2367"/>
    <cellStyle name="Header1" xfId="2368"/>
    <cellStyle name="Header1 2" xfId="2369"/>
    <cellStyle name="Header2" xfId="2370"/>
    <cellStyle name="Header2 2" xfId="2371"/>
    <cellStyle name="Heading" xfId="2372"/>
    <cellStyle name="Heading 1" xfId="2373" builtinId="16" customBuiltin="1"/>
    <cellStyle name="Heading 1 2" xfId="2374"/>
    <cellStyle name="Heading 1 2 2" xfId="2375"/>
    <cellStyle name="Heading 1 2 2 2" xfId="2376"/>
    <cellStyle name="Heading 1 2 3" xfId="2377"/>
    <cellStyle name="Heading 1 2 3 2" xfId="2378"/>
    <cellStyle name="Heading 1 2 3 2 2" xfId="4458"/>
    <cellStyle name="Heading 1 2 3 3" xfId="2379"/>
    <cellStyle name="Heading 1 2 4" xfId="2380"/>
    <cellStyle name="Heading 1 2 4 2" xfId="2381"/>
    <cellStyle name="Heading 1 2 5" xfId="2382"/>
    <cellStyle name="Heading 1 2_Denmark" xfId="2383"/>
    <cellStyle name="Heading 1 3" xfId="2384"/>
    <cellStyle name="Heading 1 3 2" xfId="2385"/>
    <cellStyle name="Heading 1 3 2 2" xfId="2386"/>
    <cellStyle name="Heading 1 3 2_Denmark" xfId="2387"/>
    <cellStyle name="Heading 1 3 3" xfId="2388"/>
    <cellStyle name="Heading 1 3 4" xfId="2389"/>
    <cellStyle name="Heading 1 4" xfId="2390"/>
    <cellStyle name="Heading 1 4 2" xfId="2391"/>
    <cellStyle name="Heading 1 4 2 2" xfId="2392"/>
    <cellStyle name="Heading 1 5" xfId="2393"/>
    <cellStyle name="Heading 1 5 2" xfId="2394"/>
    <cellStyle name="Heading 1 6" xfId="2395"/>
    <cellStyle name="Heading 1 6 2" xfId="2396"/>
    <cellStyle name="Heading 1 6 2 2" xfId="4459"/>
    <cellStyle name="Heading 1 6 3" xfId="2397"/>
    <cellStyle name="Heading 10" xfId="2398"/>
    <cellStyle name="Heading 11" xfId="2399"/>
    <cellStyle name="Heading 12" xfId="2400"/>
    <cellStyle name="Heading 13" xfId="2401"/>
    <cellStyle name="Heading 14" xfId="4122"/>
    <cellStyle name="Heading 15" xfId="4121"/>
    <cellStyle name="Heading 2" xfId="2402" builtinId="17" customBuiltin="1"/>
    <cellStyle name="Heading 2 2" xfId="2403"/>
    <cellStyle name="Heading 2 2 2" xfId="2404"/>
    <cellStyle name="Heading 2 2 2 2" xfId="2405"/>
    <cellStyle name="Heading 2 2 3" xfId="2406"/>
    <cellStyle name="Heading 2 2 3 2" xfId="2407"/>
    <cellStyle name="Heading 2 2 3 2 2" xfId="4460"/>
    <cellStyle name="Heading 2 2 3 3" xfId="2408"/>
    <cellStyle name="Heading 2 2 4" xfId="2409"/>
    <cellStyle name="Heading 2 2 4 2" xfId="2410"/>
    <cellStyle name="Heading 2 2 5" xfId="2411"/>
    <cellStyle name="Heading 2 2_Denmark" xfId="2412"/>
    <cellStyle name="Heading 2 3" xfId="2413"/>
    <cellStyle name="Heading 2 3 2" xfId="2414"/>
    <cellStyle name="Heading 2 3 2 2" xfId="2415"/>
    <cellStyle name="Heading 2 3 2_Denmark" xfId="2416"/>
    <cellStyle name="Heading 2 3 3" xfId="2417"/>
    <cellStyle name="Heading 2 3 4" xfId="2418"/>
    <cellStyle name="Heading 2 4" xfId="2419"/>
    <cellStyle name="Heading 2 4 2" xfId="2420"/>
    <cellStyle name="Heading 2 4 2 2" xfId="2421"/>
    <cellStyle name="Heading 2 5" xfId="2422"/>
    <cellStyle name="Heading 2 5 2" xfId="2423"/>
    <cellStyle name="Heading 2 6" xfId="2424"/>
    <cellStyle name="Heading 2 6 2" xfId="2425"/>
    <cellStyle name="Heading 2 6 2 2" xfId="4461"/>
    <cellStyle name="Heading 2 6 3" xfId="2426"/>
    <cellStyle name="Heading 3" xfId="2427" builtinId="18" customBuiltin="1"/>
    <cellStyle name="Heading 3 2" xfId="2428"/>
    <cellStyle name="Heading 3 2 2" xfId="2429"/>
    <cellStyle name="Heading 3 2 2 2" xfId="2430"/>
    <cellStyle name="Heading 3 2 2 2 2" xfId="4462"/>
    <cellStyle name="Heading 3 2 2 3" xfId="2431"/>
    <cellStyle name="Heading 3 2 3" xfId="2432"/>
    <cellStyle name="Heading 3 2 3 2" xfId="2433"/>
    <cellStyle name="Heading 3 2 4" xfId="2434"/>
    <cellStyle name="Heading 3 2_Denmark" xfId="2435"/>
    <cellStyle name="Heading 3 3" xfId="2436"/>
    <cellStyle name="Heading 3 3 10" xfId="4021"/>
    <cellStyle name="Heading 3 3 2" xfId="2437"/>
    <cellStyle name="Heading 3 3 2 2" xfId="2438"/>
    <cellStyle name="Heading 3 3 2_Denmark" xfId="2439"/>
    <cellStyle name="Heading 3 3 3" xfId="2440"/>
    <cellStyle name="Heading 3 3 3 2" xfId="4463"/>
    <cellStyle name="Heading 3 3 4" xfId="2441"/>
    <cellStyle name="Heading 3 3 4 2" xfId="4464"/>
    <cellStyle name="Heading 3 3 5" xfId="2442"/>
    <cellStyle name="Heading 3 3 6" xfId="2443"/>
    <cellStyle name="Heading 3 3 7" xfId="2444"/>
    <cellStyle name="Heading 3 3 8" xfId="2445"/>
    <cellStyle name="Heading 3 3 9" xfId="2446"/>
    <cellStyle name="Heading 3 4" xfId="2447"/>
    <cellStyle name="Heading 4" xfId="2448" builtinId="19" customBuiltin="1"/>
    <cellStyle name="Heading 4 2" xfId="2449"/>
    <cellStyle name="Heading 4 2 2" xfId="2450"/>
    <cellStyle name="Heading 4 2 2 2" xfId="2451"/>
    <cellStyle name="Heading 4 2 2 2 2" xfId="4465"/>
    <cellStyle name="Heading 4 2 2 3" xfId="2452"/>
    <cellStyle name="Heading 4 2 3" xfId="2453"/>
    <cellStyle name="Heading 4 2 3 2" xfId="2454"/>
    <cellStyle name="Heading 4 2 3 2 2" xfId="4466"/>
    <cellStyle name="Heading 4 2 3 3" xfId="2455"/>
    <cellStyle name="Heading 4 2 4" xfId="2456"/>
    <cellStyle name="Heading 4 2_Denmark" xfId="2457"/>
    <cellStyle name="Heading 4 3" xfId="2458"/>
    <cellStyle name="Heading 4 3 10" xfId="4022"/>
    <cellStyle name="Heading 4 3 2" xfId="2459"/>
    <cellStyle name="Heading 4 3 2 2" xfId="2460"/>
    <cellStyle name="Heading 4 3 2_Denmark" xfId="2461"/>
    <cellStyle name="Heading 4 3 3" xfId="2462"/>
    <cellStyle name="Heading 4 3 3 2" xfId="4467"/>
    <cellStyle name="Heading 4 3 4" xfId="2463"/>
    <cellStyle name="Heading 4 3 4 2" xfId="4468"/>
    <cellStyle name="Heading 4 3 5" xfId="2464"/>
    <cellStyle name="Heading 4 3 6" xfId="2465"/>
    <cellStyle name="Heading 4 3 7" xfId="2466"/>
    <cellStyle name="Heading 4 3 8" xfId="2467"/>
    <cellStyle name="Heading 4 3 9" xfId="2468"/>
    <cellStyle name="Heading 5" xfId="2469"/>
    <cellStyle name="Heading 6" xfId="2470"/>
    <cellStyle name="Heading 7" xfId="2471"/>
    <cellStyle name="Heading 8" xfId="2472"/>
    <cellStyle name="Heading 9" xfId="2473"/>
    <cellStyle name="heading1" xfId="2474"/>
    <cellStyle name="HEADING1 2" xfId="2475"/>
    <cellStyle name="heading2" xfId="2476"/>
    <cellStyle name="HEADING2 2" xfId="2477"/>
    <cellStyle name="heading3" xfId="2478"/>
    <cellStyle name="heading4" xfId="2479"/>
    <cellStyle name="heading5" xfId="2480"/>
    <cellStyle name="Hidden" xfId="2481"/>
    <cellStyle name="Highlight" xfId="2482"/>
    <cellStyle name="Hipervínculo 2" xfId="2483"/>
    <cellStyle name="Hipervínculo 3" xfId="2484"/>
    <cellStyle name="Hipervínculo 4" xfId="2485"/>
    <cellStyle name="Hist inmatning" xfId="2486"/>
    <cellStyle name="HUF" xfId="2487"/>
    <cellStyle name="Hyperlink" xfId="2488" builtinId="8"/>
    <cellStyle name="Hyperlink 2" xfId="2489"/>
    <cellStyle name="Hyperlink 2 2" xfId="2490"/>
    <cellStyle name="Hyperlink 2 2 2" xfId="2491"/>
    <cellStyle name="Hyperlink 2 3" xfId="2492"/>
    <cellStyle name="Hyperlink 2_Denmark" xfId="2493"/>
    <cellStyle name="Hyperlink 3" xfId="2494"/>
    <cellStyle name="Hyperlink 3 2" xfId="2495"/>
    <cellStyle name="Hyperlink 3 2 2" xfId="2496"/>
    <cellStyle name="Hyperlink 3 3" xfId="2497"/>
    <cellStyle name="Hyperlink 3_Denmark" xfId="2498"/>
    <cellStyle name="Hyperlink 4" xfId="2499"/>
    <cellStyle name="Hyperlink 4 2" xfId="2500"/>
    <cellStyle name="Hyperlink 4 2 2" xfId="2501"/>
    <cellStyle name="Hyperlink 5" xfId="2502"/>
    <cellStyle name="Hyperlink 5 2" xfId="2503"/>
    <cellStyle name="Hyperlink 5_Denmark" xfId="2504"/>
    <cellStyle name="Hyperlink 6" xfId="2505"/>
    <cellStyle name="Hyperlink 6 2" xfId="2506"/>
    <cellStyle name="Hyperlink 6 3" xfId="2507"/>
    <cellStyle name="Hyperlink 7" xfId="2508"/>
    <cellStyle name="Hyperlink 8" xfId="2509"/>
    <cellStyle name="Ifylls ej" xfId="2510"/>
    <cellStyle name="Incorrecto" xfId="2511"/>
    <cellStyle name="Incorrecto 2" xfId="2512"/>
    <cellStyle name="Incorrecto 2 2" xfId="2513"/>
    <cellStyle name="Incorrecto 3" xfId="2514"/>
    <cellStyle name="Incorrecto 3 2" xfId="2515"/>
    <cellStyle name="Incorrecto 4" xfId="2516"/>
    <cellStyle name="Incorrecto 4 2" xfId="2517"/>
    <cellStyle name="Incorrecto 5" xfId="2518"/>
    <cellStyle name="Incorrecto 5 2" xfId="2519"/>
    <cellStyle name="Incorrecto 6" xfId="2520"/>
    <cellStyle name="Index" xfId="2521"/>
    <cellStyle name="Initial Inputs" xfId="2522"/>
    <cellStyle name="InLink" xfId="2523"/>
    <cellStyle name="inmatning" xfId="2524"/>
    <cellStyle name="Inmatning 2" xfId="2525"/>
    <cellStyle name="Input" xfId="2526" builtinId="20" customBuiltin="1"/>
    <cellStyle name="Input [yellow]" xfId="2527"/>
    <cellStyle name="Input 2" xfId="2528"/>
    <cellStyle name="Input 2 10" xfId="2529"/>
    <cellStyle name="Input 2 11" xfId="4469"/>
    <cellStyle name="Input 2 2" xfId="2530"/>
    <cellStyle name="Input 2 2 2" xfId="2531"/>
    <cellStyle name="Input 2 2_Denmark" xfId="2532"/>
    <cellStyle name="Input 2 3" xfId="2533"/>
    <cellStyle name="Input 2 3 2" xfId="2534"/>
    <cellStyle name="Input 2 4" xfId="2535"/>
    <cellStyle name="Input 2 5" xfId="2536"/>
    <cellStyle name="Input 2 6" xfId="2537"/>
    <cellStyle name="Input 2 7" xfId="2538"/>
    <cellStyle name="Input 2 8" xfId="2539"/>
    <cellStyle name="Input 2 9" xfId="2540"/>
    <cellStyle name="Input 2_Denmark" xfId="2541"/>
    <cellStyle name="Input 3" xfId="2542"/>
    <cellStyle name="Input 3 10" xfId="4023"/>
    <cellStyle name="Input 3 2" xfId="2543"/>
    <cellStyle name="Input 3 2 2" xfId="2544"/>
    <cellStyle name="Input 3 2_Denmark" xfId="2545"/>
    <cellStyle name="Input 3 3" xfId="2546"/>
    <cellStyle name="Input 3 3 2" xfId="2547"/>
    <cellStyle name="Input 3 3 3" xfId="4470"/>
    <cellStyle name="Input 3 4" xfId="2548"/>
    <cellStyle name="Input 3 4 2" xfId="4471"/>
    <cellStyle name="Input 3 5" xfId="2549"/>
    <cellStyle name="Input 3 6" xfId="2550"/>
    <cellStyle name="Input 3 7" xfId="2551"/>
    <cellStyle name="Input 3 8" xfId="2552"/>
    <cellStyle name="Input 3 9" xfId="2553"/>
    <cellStyle name="Input 4" xfId="2554"/>
    <cellStyle name="Input 4 2" xfId="2555"/>
    <cellStyle name="Input 4 2 2" xfId="2556"/>
    <cellStyle name="Input 4_Denmark" xfId="2557"/>
    <cellStyle name="Input 5" xfId="2558"/>
    <cellStyle name="Input 5 2" xfId="2559"/>
    <cellStyle name="Input 5 3" xfId="4472"/>
    <cellStyle name="Input 6" xfId="2560"/>
    <cellStyle name="Input 7" xfId="2561"/>
    <cellStyle name="Input 8" xfId="2562"/>
    <cellStyle name="Input calculation" xfId="2563"/>
    <cellStyle name="Input Cells" xfId="2564"/>
    <cellStyle name="Input data" xfId="2565"/>
    <cellStyle name="Input data 2" xfId="2566"/>
    <cellStyle name="Input data 2 2" xfId="2567"/>
    <cellStyle name="Input data 3" xfId="2568"/>
    <cellStyle name="Input estimate" xfId="2569"/>
    <cellStyle name="Input link" xfId="2570"/>
    <cellStyle name="Input link (different workbook)" xfId="2571"/>
    <cellStyle name="Input link (different workbook) 2" xfId="2572"/>
    <cellStyle name="Input link (different workbook) 2 2" xfId="2573"/>
    <cellStyle name="Input link (different workbook) 3" xfId="2574"/>
    <cellStyle name="Input Link 10" xfId="2575"/>
    <cellStyle name="Input Link 11" xfId="4123"/>
    <cellStyle name="Input Link 12" xfId="4134"/>
    <cellStyle name="Input Link 2" xfId="2576"/>
    <cellStyle name="Input Link 3" xfId="2577"/>
    <cellStyle name="Input Link 4" xfId="2578"/>
    <cellStyle name="Input Link 5" xfId="2579"/>
    <cellStyle name="Input Link 6" xfId="2580"/>
    <cellStyle name="Input Link 7" xfId="2581"/>
    <cellStyle name="Input Link 8" xfId="2582"/>
    <cellStyle name="Input Link 9" xfId="2583"/>
    <cellStyle name="Input link_Demand Summary" xfId="2584"/>
    <cellStyle name="Input parameter" xfId="2585"/>
    <cellStyle name="Input parameter 2" xfId="2586"/>
    <cellStyle name="Input1" xfId="2587"/>
    <cellStyle name="Input2" xfId="2588"/>
    <cellStyle name="InputBlueFont" xfId="2589"/>
    <cellStyle name="InputBlueFont 2" xfId="2590"/>
    <cellStyle name="Jun" xfId="2591"/>
    <cellStyle name="Jun 2" xfId="2592"/>
    <cellStyle name="Jun 2 2" xfId="2593"/>
    <cellStyle name="k$" xfId="2594"/>
    <cellStyle name="Kant_lilla" xfId="2595"/>
    <cellStyle name="kECU" xfId="2596"/>
    <cellStyle name="kFim" xfId="2597"/>
    <cellStyle name="kHUF" xfId="2598"/>
    <cellStyle name="kLE" xfId="2599"/>
    <cellStyle name="Komma [0]_RESULTS" xfId="2600"/>
    <cellStyle name="Komma_RESULTS" xfId="2601"/>
    <cellStyle name="Krone (Decimal)" xfId="2602"/>
    <cellStyle name="Link" xfId="2603"/>
    <cellStyle name="Link Currency (0)" xfId="2604"/>
    <cellStyle name="Link Currency (0) 2" xfId="2605"/>
    <cellStyle name="Link Currency (2)" xfId="2606"/>
    <cellStyle name="Link Currency (2) 2" xfId="2607"/>
    <cellStyle name="Link Units (0)" xfId="2608"/>
    <cellStyle name="Link Units (0) 2" xfId="2609"/>
    <cellStyle name="Link Units (1)" xfId="2610"/>
    <cellStyle name="Link Units (1) 2" xfId="2611"/>
    <cellStyle name="Link Units (2)" xfId="2612"/>
    <cellStyle name="Link Units (2) 2" xfId="2613"/>
    <cellStyle name="Linked" xfId="2614"/>
    <cellStyle name="Linked Cell" xfId="2615" builtinId="24" customBuiltin="1"/>
    <cellStyle name="Linked Cell 2" xfId="2616"/>
    <cellStyle name="Linked Cell 2 2" xfId="2617"/>
    <cellStyle name="Linked Cell 2 2 2" xfId="2618"/>
    <cellStyle name="Linked Cell 2 2 2 2" xfId="4473"/>
    <cellStyle name="Linked Cell 2 2 3" xfId="2619"/>
    <cellStyle name="Linked Cell 2 3" xfId="2620"/>
    <cellStyle name="Linked Cell 2 3 2" xfId="2621"/>
    <cellStyle name="Linked Cell 2 3 2 2" xfId="4474"/>
    <cellStyle name="Linked Cell 2 3 3" xfId="2622"/>
    <cellStyle name="Linked Cell 2 4" xfId="2623"/>
    <cellStyle name="Linked Cell 2_Denmark" xfId="2624"/>
    <cellStyle name="Linked Cell 3" xfId="2625"/>
    <cellStyle name="Linked Cell 3 10" xfId="4024"/>
    <cellStyle name="Linked Cell 3 2" xfId="2626"/>
    <cellStyle name="Linked Cell 3 2 2" xfId="2627"/>
    <cellStyle name="Linked Cell 3 2 2 2" xfId="4476"/>
    <cellStyle name="Linked Cell 3 2 3" xfId="2628"/>
    <cellStyle name="Linked Cell 3 2 3 2" xfId="4477"/>
    <cellStyle name="Linked Cell 3 2 4" xfId="4037"/>
    <cellStyle name="Linked Cell 3 2 5" xfId="4475"/>
    <cellStyle name="Linked Cell 3 2_Denmark" xfId="2629"/>
    <cellStyle name="Linked Cell 3 3" xfId="2630"/>
    <cellStyle name="Linked Cell 3 3 2" xfId="4478"/>
    <cellStyle name="Linked Cell 3 4" xfId="2631"/>
    <cellStyle name="Linked Cell 3 4 2" xfId="4479"/>
    <cellStyle name="Linked Cell 3 5" xfId="2632"/>
    <cellStyle name="Linked Cell 3 6" xfId="2633"/>
    <cellStyle name="Linked Cell 3 7" xfId="2634"/>
    <cellStyle name="Linked Cell 3 8" xfId="2635"/>
    <cellStyle name="Linked Cell 3 9" xfId="2636"/>
    <cellStyle name="Linked Cell 4" xfId="2637"/>
    <cellStyle name="Linked Cells" xfId="2638"/>
    <cellStyle name="Lock" xfId="2639"/>
    <cellStyle name="Lock partiel" xfId="2640"/>
    <cellStyle name="Logic_input" xfId="2641"/>
    <cellStyle name="LP0" xfId="2642"/>
    <cellStyle name="Main Title" xfId="2643"/>
    <cellStyle name="MARQ" xfId="2644"/>
    <cellStyle name="mellemtotal" xfId="2645"/>
    <cellStyle name="mellemtotal2" xfId="2646"/>
    <cellStyle name="Migliaia (0)_1641SM D" xfId="2647"/>
    <cellStyle name="Migliaia_1641SM D" xfId="2648"/>
    <cellStyle name="Millares [0] 2" xfId="2649"/>
    <cellStyle name="Millares [0]_CSC" xfId="2650"/>
    <cellStyle name="Millares 10" xfId="2651"/>
    <cellStyle name="Millares 11" xfId="2652"/>
    <cellStyle name="Millares 12" xfId="2653"/>
    <cellStyle name="Millares 13" xfId="2654"/>
    <cellStyle name="Millares 14" xfId="2655"/>
    <cellStyle name="Millares 15" xfId="2656"/>
    <cellStyle name="Millares 16" xfId="2657"/>
    <cellStyle name="Millares 17" xfId="2658"/>
    <cellStyle name="Millares 18" xfId="2659"/>
    <cellStyle name="Millares 2" xfId="2660"/>
    <cellStyle name="Millares 2 2" xfId="2661"/>
    <cellStyle name="Millares 2_Actas_Val_Fin_AM_Octubre_2008" xfId="2662"/>
    <cellStyle name="Millares 3" xfId="2663"/>
    <cellStyle name="Millares 4" xfId="2664"/>
    <cellStyle name="Millares 5" xfId="2665"/>
    <cellStyle name="Millares 6" xfId="2666"/>
    <cellStyle name="Millares 7" xfId="2667"/>
    <cellStyle name="Millares 8" xfId="2668"/>
    <cellStyle name="Millares 9" xfId="2669"/>
    <cellStyle name="Millares_CSC" xfId="2670"/>
    <cellStyle name="Milliers [0]_!!!GO" xfId="2671"/>
    <cellStyle name="Milliers_!!!GO" xfId="2672"/>
    <cellStyle name="Millions" xfId="2673"/>
    <cellStyle name="Missing" xfId="2674"/>
    <cellStyle name="Model" xfId="2675"/>
    <cellStyle name="Moeda [0]_CUSTOSGSMinfrasites" xfId="2676"/>
    <cellStyle name="Moeda_CUSTOSGSMinfrasites" xfId="2677"/>
    <cellStyle name="Moneda [0]_CSC" xfId="2678"/>
    <cellStyle name="Moneda_CSC" xfId="2679"/>
    <cellStyle name="Monétaire [0]_!!!GO" xfId="2680"/>
    <cellStyle name="Monétaire_!!!GO" xfId="2681"/>
    <cellStyle name="Monetario" xfId="2682"/>
    <cellStyle name="Monetario0" xfId="2683"/>
    <cellStyle name="Month/Year" xfId="2684"/>
    <cellStyle name="Month_input" xfId="2685"/>
    <cellStyle name="Name" xfId="2686"/>
    <cellStyle name="Name 2" xfId="2687"/>
    <cellStyle name="Name 2 2" xfId="2688"/>
    <cellStyle name="Name 3" xfId="2689"/>
    <cellStyle name="neg0.0" xfId="2690"/>
    <cellStyle name="Neutral" xfId="2691" builtinId="28" customBuiltin="1"/>
    <cellStyle name="Neutral 2" xfId="2692"/>
    <cellStyle name="Neutral 2 10" xfId="2693"/>
    <cellStyle name="Neutral 2 11" xfId="4480"/>
    <cellStyle name="Neutral 2 2" xfId="2694"/>
    <cellStyle name="Neutral 2 2 2" xfId="2695"/>
    <cellStyle name="Neutral 2 2_Denmark" xfId="2696"/>
    <cellStyle name="Neutral 2 3" xfId="2697"/>
    <cellStyle name="Neutral 2 3 2" xfId="2698"/>
    <cellStyle name="Neutral 2 3 2 2" xfId="4481"/>
    <cellStyle name="Neutral 2 3 3" xfId="2699"/>
    <cellStyle name="Neutral 2 4" xfId="2700"/>
    <cellStyle name="Neutral 2 5" xfId="2701"/>
    <cellStyle name="Neutral 2 6" xfId="2702"/>
    <cellStyle name="Neutral 2 7" xfId="2703"/>
    <cellStyle name="Neutral 2 8" xfId="2704"/>
    <cellStyle name="Neutral 2 9" xfId="2705"/>
    <cellStyle name="Neutral 2_Denmark" xfId="2706"/>
    <cellStyle name="Neutral 3" xfId="2707"/>
    <cellStyle name="Neutral 3 10" xfId="4025"/>
    <cellStyle name="Neutral 3 2" xfId="2708"/>
    <cellStyle name="Neutral 3 2 2" xfId="2709"/>
    <cellStyle name="Neutral 3 2_Denmark" xfId="2710"/>
    <cellStyle name="Neutral 3 3" xfId="2711"/>
    <cellStyle name="Neutral 3 3 2" xfId="4482"/>
    <cellStyle name="Neutral 3 4" xfId="2712"/>
    <cellStyle name="Neutral 3 4 2" xfId="4483"/>
    <cellStyle name="Neutral 3 5" xfId="2713"/>
    <cellStyle name="Neutral 3 6" xfId="2714"/>
    <cellStyle name="Neutral 3 7" xfId="2715"/>
    <cellStyle name="Neutral 3 8" xfId="2716"/>
    <cellStyle name="Neutral 3 9" xfId="2717"/>
    <cellStyle name="Neutral 4" xfId="2718"/>
    <cellStyle name="Neutral 4 2" xfId="2719"/>
    <cellStyle name="Neutral 4 2 2" xfId="2720"/>
    <cellStyle name="Neutral 4 3" xfId="2721"/>
    <cellStyle name="Neutral 4 3 2" xfId="2722"/>
    <cellStyle name="Neutral 4_Denmark" xfId="2723"/>
    <cellStyle name="Neutral 5" xfId="2724"/>
    <cellStyle name="Neutral 5 2" xfId="2725"/>
    <cellStyle name="NivelCol_" xfId="2726"/>
    <cellStyle name="no" xfId="2727"/>
    <cellStyle name="no dec" xfId="2728"/>
    <cellStyle name="no dec 2" xfId="2729"/>
    <cellStyle name="no_Denmark" xfId="2730"/>
    <cellStyle name="No-definido" xfId="2731"/>
    <cellStyle name="Normal" xfId="0" builtinId="0"/>
    <cellStyle name="Normal - Style1" xfId="2732"/>
    <cellStyle name="Normal - Style1 2" xfId="2733"/>
    <cellStyle name="Normal 10" xfId="2734"/>
    <cellStyle name="Normal 10 2" xfId="2735"/>
    <cellStyle name="Normal 10 2 2" xfId="2736"/>
    <cellStyle name="Normal 10 2 2 2" xfId="2737"/>
    <cellStyle name="Normal 10 2 3" xfId="2738"/>
    <cellStyle name="Normal 10 2 3 2" xfId="2739"/>
    <cellStyle name="Normal 10 2 4" xfId="2740"/>
    <cellStyle name="Normal 10 2 5" xfId="2741"/>
    <cellStyle name="Normal 10 3" xfId="2742"/>
    <cellStyle name="Normal 10 3 2" xfId="2743"/>
    <cellStyle name="Normal 10 4" xfId="2744"/>
    <cellStyle name="Normal 10 4 2" xfId="2745"/>
    <cellStyle name="Normal 10 5" xfId="2746"/>
    <cellStyle name="Normal 10 5 2" xfId="2747"/>
    <cellStyle name="Normal 10 6" xfId="2748"/>
    <cellStyle name="Normal 10 7" xfId="2749"/>
    <cellStyle name="Normal 10_Denmark" xfId="2750"/>
    <cellStyle name="Normal 11" xfId="2751"/>
    <cellStyle name="Normal 11 2" xfId="2752"/>
    <cellStyle name="Normal 11 2 2" xfId="2753"/>
    <cellStyle name="Normal 11 2 2 2" xfId="2754"/>
    <cellStyle name="Normal 11 2 2 3" xfId="2755"/>
    <cellStyle name="Normal 11 2 3" xfId="2756"/>
    <cellStyle name="Normal 11 2 3 2" xfId="2757"/>
    <cellStyle name="Normal 11 2 4" xfId="2758"/>
    <cellStyle name="Normal 11 2 5" xfId="2759"/>
    <cellStyle name="Normal 11 3" xfId="2760"/>
    <cellStyle name="Normal 11 3 2" xfId="2761"/>
    <cellStyle name="Normal 11 4" xfId="2762"/>
    <cellStyle name="Normal 11 4 2" xfId="2763"/>
    <cellStyle name="Normal 11 5" xfId="2764"/>
    <cellStyle name="Normal 11 5 2" xfId="2765"/>
    <cellStyle name="Normal 11 6" xfId="2766"/>
    <cellStyle name="Normal 11 7" xfId="2767"/>
    <cellStyle name="Normal 12" xfId="2768"/>
    <cellStyle name="Normal 12 2" xfId="2769"/>
    <cellStyle name="Normal 12 2 2" xfId="2770"/>
    <cellStyle name="Normal 12 2 2 2" xfId="2771"/>
    <cellStyle name="Normal 12 2 2 3" xfId="2772"/>
    <cellStyle name="Normal 12 2 3" xfId="2773"/>
    <cellStyle name="Normal 12 2 3 2" xfId="2774"/>
    <cellStyle name="Normal 12 2 4" xfId="2775"/>
    <cellStyle name="Normal 12 2 5" xfId="2776"/>
    <cellStyle name="Normal 12 3" xfId="2777"/>
    <cellStyle name="Normal 12 3 2" xfId="2778"/>
    <cellStyle name="Normal 12 4" xfId="2779"/>
    <cellStyle name="Normal 12 4 2" xfId="2780"/>
    <cellStyle name="Normal 12 5" xfId="2781"/>
    <cellStyle name="Normal 12 5 2" xfId="2782"/>
    <cellStyle name="Normal 12 6" xfId="2783"/>
    <cellStyle name="Normal 12 7" xfId="2784"/>
    <cellStyle name="Normal 12_Denmark" xfId="2785"/>
    <cellStyle name="Normal 13" xfId="2786"/>
    <cellStyle name="Normal 13 2" xfId="2787"/>
    <cellStyle name="Normal 13 2 2" xfId="2788"/>
    <cellStyle name="Normal 13 2 2 2" xfId="2789"/>
    <cellStyle name="Normal 13 2 2 3" xfId="2790"/>
    <cellStyle name="Normal 13 2 3" xfId="2791"/>
    <cellStyle name="Normal 13 2 3 2" xfId="2792"/>
    <cellStyle name="Normal 13 2 4" xfId="2793"/>
    <cellStyle name="Normal 13 2 5" xfId="2794"/>
    <cellStyle name="Normal 13 2 6" xfId="2795"/>
    <cellStyle name="Normal 13 3" xfId="2796"/>
    <cellStyle name="Normal 13 3 2" xfId="2797"/>
    <cellStyle name="Normal 13 3 3" xfId="2798"/>
    <cellStyle name="Normal 13 4" xfId="2799"/>
    <cellStyle name="Normal 13 4 2" xfId="2800"/>
    <cellStyle name="Normal 13 5" xfId="2801"/>
    <cellStyle name="Normal 13 5 2" xfId="2802"/>
    <cellStyle name="Normal 13 6" xfId="2803"/>
    <cellStyle name="Normal 13 7" xfId="2804"/>
    <cellStyle name="Normal 13_Denmark" xfId="2805"/>
    <cellStyle name="Normal 14" xfId="2806"/>
    <cellStyle name="Normal 14 2" xfId="2807"/>
    <cellStyle name="Normal 14 2 2" xfId="2808"/>
    <cellStyle name="Normal 14 2 2 2" xfId="2809"/>
    <cellStyle name="Normal 14 2 3" xfId="2810"/>
    <cellStyle name="Normal 14 2 3 2" xfId="2811"/>
    <cellStyle name="Normal 14 2 4" xfId="2812"/>
    <cellStyle name="Normal 14 2 5" xfId="2813"/>
    <cellStyle name="Normal 14 3" xfId="2814"/>
    <cellStyle name="Normal 14 3 2" xfId="2815"/>
    <cellStyle name="Normal 14 4" xfId="2816"/>
    <cellStyle name="Normal 14 4 2" xfId="2817"/>
    <cellStyle name="Normal 14 5" xfId="2818"/>
    <cellStyle name="Normal 14 5 2" xfId="2819"/>
    <cellStyle name="Normal 14 6" xfId="2820"/>
    <cellStyle name="Normal 14 7" xfId="2821"/>
    <cellStyle name="Normal 15" xfId="2822"/>
    <cellStyle name="Normal 15 2" xfId="2823"/>
    <cellStyle name="Normal 15 2 2" xfId="2824"/>
    <cellStyle name="Normal 15 2 2 2" xfId="2825"/>
    <cellStyle name="Normal 15 2 3" xfId="2826"/>
    <cellStyle name="Normal 15 2 3 2" xfId="2827"/>
    <cellStyle name="Normal 15 2 4" xfId="2828"/>
    <cellStyle name="Normal 15 2 5" xfId="2829"/>
    <cellStyle name="Normal 15 3" xfId="2830"/>
    <cellStyle name="Normal 15 3 2" xfId="2831"/>
    <cellStyle name="Normal 15 4" xfId="2832"/>
    <cellStyle name="Normal 15 4 2" xfId="2833"/>
    <cellStyle name="Normal 15 5" xfId="2834"/>
    <cellStyle name="Normal 15 5 2" xfId="2835"/>
    <cellStyle name="Normal 15 6" xfId="2836"/>
    <cellStyle name="Normal 15 7" xfId="2837"/>
    <cellStyle name="Normal 15 8" xfId="2838"/>
    <cellStyle name="Normal 15 8 2" xfId="4612"/>
    <cellStyle name="Normal 153" xfId="2839"/>
    <cellStyle name="Normal 153 2" xfId="2840"/>
    <cellStyle name="Normal 154" xfId="2841"/>
    <cellStyle name="Normal 154 2" xfId="2842"/>
    <cellStyle name="Normal 16" xfId="2843"/>
    <cellStyle name="Normal 16 2" xfId="2844"/>
    <cellStyle name="Normal 16 2 2" xfId="2845"/>
    <cellStyle name="Normal 16 2 2 2" xfId="2846"/>
    <cellStyle name="Normal 16 2 3" xfId="2847"/>
    <cellStyle name="Normal 16 2 3 2" xfId="2848"/>
    <cellStyle name="Normal 16 2 4" xfId="2849"/>
    <cellStyle name="Normal 16 2 5" xfId="2850"/>
    <cellStyle name="Normal 16 3" xfId="2851"/>
    <cellStyle name="Normal 16 3 2" xfId="2852"/>
    <cellStyle name="Normal 16 4" xfId="2853"/>
    <cellStyle name="Normal 16 4 2" xfId="2854"/>
    <cellStyle name="Normal 16 5" xfId="2855"/>
    <cellStyle name="Normal 16 5 2" xfId="2856"/>
    <cellStyle name="Normal 16 6" xfId="2857"/>
    <cellStyle name="Normal 16 7" xfId="2858"/>
    <cellStyle name="Normal 17" xfId="2859"/>
    <cellStyle name="Normal 17 2" xfId="2860"/>
    <cellStyle name="Normal 17 2 2" xfId="2861"/>
    <cellStyle name="Normal 17 2 2 2" xfId="2862"/>
    <cellStyle name="Normal 17 2 3" xfId="2863"/>
    <cellStyle name="Normal 17 2 3 2" xfId="2864"/>
    <cellStyle name="Normal 17 2 4" xfId="2865"/>
    <cellStyle name="Normal 17 2 5" xfId="2866"/>
    <cellStyle name="Normal 17 3" xfId="2867"/>
    <cellStyle name="Normal 17 3 2" xfId="2868"/>
    <cellStyle name="Normal 17 4" xfId="2869"/>
    <cellStyle name="Normal 17 4 2" xfId="2870"/>
    <cellStyle name="Normal 17 5" xfId="2871"/>
    <cellStyle name="Normal 17 5 2" xfId="2872"/>
    <cellStyle name="Normal 17 6" xfId="2873"/>
    <cellStyle name="Normal 17 7" xfId="2874"/>
    <cellStyle name="Normal 18" xfId="2875"/>
    <cellStyle name="Normal 18 2" xfId="2876"/>
    <cellStyle name="Normal 18 2 2" xfId="2877"/>
    <cellStyle name="Normal 18 2 2 2" xfId="2878"/>
    <cellStyle name="Normal 18 2 3" xfId="2879"/>
    <cellStyle name="Normal 18 2 3 2" xfId="2880"/>
    <cellStyle name="Normal 18 2 4" xfId="2881"/>
    <cellStyle name="Normal 18 3" xfId="2882"/>
    <cellStyle name="Normal 18 3 2" xfId="2883"/>
    <cellStyle name="Normal 18 4" xfId="2884"/>
    <cellStyle name="Normal 18 4 2" xfId="2885"/>
    <cellStyle name="Normal 18 5" xfId="2886"/>
    <cellStyle name="Normal 18 5 2" xfId="2887"/>
    <cellStyle name="Normal 18 6" xfId="2888"/>
    <cellStyle name="Normal 18 7" xfId="2889"/>
    <cellStyle name="Normal 19" xfId="2890"/>
    <cellStyle name="Normal 19 2" xfId="2891"/>
    <cellStyle name="Normal 19 2 2" xfId="2892"/>
    <cellStyle name="Normal 19 2 2 2" xfId="2893"/>
    <cellStyle name="Normal 19 2 3" xfId="2894"/>
    <cellStyle name="Normal 19 2 3 2" xfId="2895"/>
    <cellStyle name="Normal 19 2 4" xfId="2896"/>
    <cellStyle name="Normal 19 3" xfId="2897"/>
    <cellStyle name="Normal 19 3 2" xfId="2898"/>
    <cellStyle name="Normal 19 4" xfId="2899"/>
    <cellStyle name="Normal 19 4 2" xfId="2900"/>
    <cellStyle name="Normal 19 5" xfId="2901"/>
    <cellStyle name="Normal 19 5 2" xfId="2902"/>
    <cellStyle name="Normal 19 6" xfId="2903"/>
    <cellStyle name="Normal 19 7" xfId="2904"/>
    <cellStyle name="Normal 2" xfId="2905"/>
    <cellStyle name="Normal 2 10" xfId="2906"/>
    <cellStyle name="Normal 2 10 2" xfId="2907"/>
    <cellStyle name="Normal 2 11" xfId="2908"/>
    <cellStyle name="Normal 2 11 2" xfId="2909"/>
    <cellStyle name="Normal 2 12" xfId="2910"/>
    <cellStyle name="Normal 2 13" xfId="2911"/>
    <cellStyle name="Normal 2 2" xfId="2912"/>
    <cellStyle name="Normal 2 2 2" xfId="2913"/>
    <cellStyle name="Normal 2 2 2 2" xfId="2914"/>
    <cellStyle name="Normal 2 2 2 2 2" xfId="2915"/>
    <cellStyle name="Normal 2 2 2 2 2 2" xfId="2916"/>
    <cellStyle name="Normal 2 2 2 2 3" xfId="2917"/>
    <cellStyle name="Normal 2 2 2 3" xfId="2918"/>
    <cellStyle name="Normal 2 2 2 3 2" xfId="2919"/>
    <cellStyle name="Normal 2 2 2 3 3" xfId="2920"/>
    <cellStyle name="Normal 2 2 2 4" xfId="2921"/>
    <cellStyle name="Normal 2 2 2 4 2" xfId="2922"/>
    <cellStyle name="Normal 2 2 2 5" xfId="2923"/>
    <cellStyle name="Normal 2 2 2 6" xfId="2924"/>
    <cellStyle name="Normal 2 2 3" xfId="2925"/>
    <cellStyle name="Normal 2 2 3 2" xfId="2926"/>
    <cellStyle name="Normal 2 2 3 2 2" xfId="2927"/>
    <cellStyle name="Normal 2 2 3 2 2 2" xfId="2928"/>
    <cellStyle name="Normal 2 2 3 2 3" xfId="2929"/>
    <cellStyle name="Normal 2 2 3 2 4" xfId="2930"/>
    <cellStyle name="Normal 2 2 3 3" xfId="2931"/>
    <cellStyle name="Normal 2 2 3 3 2" xfId="2932"/>
    <cellStyle name="Normal 2 2 3 4" xfId="2933"/>
    <cellStyle name="Normal 2 2 4" xfId="2934"/>
    <cellStyle name="Normal 2 2 4 2" xfId="2935"/>
    <cellStyle name="Normal 2 2 4 2 2" xfId="2936"/>
    <cellStyle name="Normal 2 2 4 2 3" xfId="2937"/>
    <cellStyle name="Normal 2 2 4 3" xfId="2938"/>
    <cellStyle name="Normal 2 2 5" xfId="2939"/>
    <cellStyle name="Normal 2 2 5 2" xfId="2940"/>
    <cellStyle name="Normal 2 2 5 2 2" xfId="2941"/>
    <cellStyle name="Normal 2 2 5 3" xfId="2942"/>
    <cellStyle name="Normal 2 2 5 4" xfId="2943"/>
    <cellStyle name="Normal 2 2 5 4 2" xfId="4614"/>
    <cellStyle name="Normal 2 2 6" xfId="2944"/>
    <cellStyle name="Normal 2 2 6 2" xfId="2945"/>
    <cellStyle name="Normal 2 2 7" xfId="2946"/>
    <cellStyle name="Normal 2 2 8" xfId="2947"/>
    <cellStyle name="Normal 2 2_Sheet1" xfId="2948"/>
    <cellStyle name="Normal 2 3" xfId="2949"/>
    <cellStyle name="Normal 2 3 2" xfId="2950"/>
    <cellStyle name="Normal 2 3 2 2" xfId="2951"/>
    <cellStyle name="Normal 2 3 3" xfId="2952"/>
    <cellStyle name="Normal 2 4" xfId="2953"/>
    <cellStyle name="Normal 2 4 2" xfId="2954"/>
    <cellStyle name="Normal 2 4 2 2" xfId="2955"/>
    <cellStyle name="Normal 2 4 2 3" xfId="2956"/>
    <cellStyle name="Normal 2 4_Denmark" xfId="2957"/>
    <cellStyle name="Normal 2 5" xfId="2958"/>
    <cellStyle name="Normal 2 5 2" xfId="2959"/>
    <cellStyle name="Normal 2 5 2 2" xfId="2960"/>
    <cellStyle name="Normal 2 5 3" xfId="2961"/>
    <cellStyle name="Normal 2 6" xfId="2962"/>
    <cellStyle name="Normal 2 6 2" xfId="2963"/>
    <cellStyle name="Normal 2 6 3" xfId="2964"/>
    <cellStyle name="Normal 2 6 4" xfId="2965"/>
    <cellStyle name="Normal 2 6 5" xfId="4484"/>
    <cellStyle name="Normal 2 7" xfId="2966"/>
    <cellStyle name="Normal 2 7 2" xfId="2967"/>
    <cellStyle name="Normal 2 7 2 2" xfId="2968"/>
    <cellStyle name="Normal 2 7 3" xfId="2969"/>
    <cellStyle name="Normal 2 7 3 2" xfId="2970"/>
    <cellStyle name="Normal 2 7 4" xfId="2971"/>
    <cellStyle name="Normal 2 8" xfId="2972"/>
    <cellStyle name="Normal 2 8 2" xfId="2973"/>
    <cellStyle name="Normal 2 8 2 2" xfId="2974"/>
    <cellStyle name="Normal 2 8 3" xfId="2975"/>
    <cellStyle name="Normal 2 9" xfId="2976"/>
    <cellStyle name="Normal 2 9 2" xfId="2977"/>
    <cellStyle name="Normal 2_Fixed Line Data" xfId="2978"/>
    <cellStyle name="Normal 20" xfId="2979"/>
    <cellStyle name="Normal 20 2" xfId="2980"/>
    <cellStyle name="Normal 20 2 2" xfId="2981"/>
    <cellStyle name="Normal 20 3" xfId="2982"/>
    <cellStyle name="Normal 20 3 2" xfId="2983"/>
    <cellStyle name="Normal 20 3 2 2" xfId="2984"/>
    <cellStyle name="Normal 20 3 3" xfId="2985"/>
    <cellStyle name="Normal 20 3 3 2" xfId="2986"/>
    <cellStyle name="Normal 20 3 4" xfId="2987"/>
    <cellStyle name="Normal 20 4" xfId="2988"/>
    <cellStyle name="Normal 20 4 2" xfId="2989"/>
    <cellStyle name="Normal 20 5" xfId="2990"/>
    <cellStyle name="Normal 20 5 2" xfId="2991"/>
    <cellStyle name="Normal 20 6" xfId="2992"/>
    <cellStyle name="Normal 20 6 2" xfId="2993"/>
    <cellStyle name="Normal 20 7" xfId="2994"/>
    <cellStyle name="Normal 20 8" xfId="2995"/>
    <cellStyle name="Normal 20_Modelo de Costos Cargo Movil - TMo - modificaciones FE - 13062010" xfId="2996"/>
    <cellStyle name="Normal 21" xfId="2997"/>
    <cellStyle name="Normal 21 2" xfId="2998"/>
    <cellStyle name="Normal 21 2 2" xfId="2999"/>
    <cellStyle name="Normal 21 2 2 2" xfId="3000"/>
    <cellStyle name="Normal 21 2 3" xfId="3001"/>
    <cellStyle name="Normal 21 2 3 2" xfId="3002"/>
    <cellStyle name="Normal 21 2 4" xfId="3003"/>
    <cellStyle name="Normal 21 3" xfId="3004"/>
    <cellStyle name="Normal 21 3 2" xfId="3005"/>
    <cellStyle name="Normal 21 4" xfId="3006"/>
    <cellStyle name="Normal 21 4 2" xfId="3007"/>
    <cellStyle name="Normal 21 5" xfId="3008"/>
    <cellStyle name="Normal 21 5 2" xfId="3009"/>
    <cellStyle name="Normal 21 6" xfId="3010"/>
    <cellStyle name="Normal 22" xfId="3011"/>
    <cellStyle name="Normal 23" xfId="3012"/>
    <cellStyle name="Normal 24" xfId="3013"/>
    <cellStyle name="Normal 25" xfId="3014"/>
    <cellStyle name="Normal 26" xfId="3015"/>
    <cellStyle name="Normal 27" xfId="3016"/>
    <cellStyle name="Normal 28" xfId="3017"/>
    <cellStyle name="Normal 28 2" xfId="3018"/>
    <cellStyle name="Normal 28 3" xfId="3019"/>
    <cellStyle name="Normal 28_Sheet1" xfId="3020"/>
    <cellStyle name="Normal 29" xfId="3021"/>
    <cellStyle name="Normal 3" xfId="3022"/>
    <cellStyle name="Normal 3 2" xfId="3023"/>
    <cellStyle name="Normal 3 2 2" xfId="3024"/>
    <cellStyle name="Normal 3 2 2 2" xfId="3025"/>
    <cellStyle name="Normal 3 2 2 2 2" xfId="3026"/>
    <cellStyle name="Normal 3 2 3" xfId="3027"/>
    <cellStyle name="Normal 3 2 3 2" xfId="3028"/>
    <cellStyle name="Normal 3 2 4" xfId="3029"/>
    <cellStyle name="Normal 3 3" xfId="3030"/>
    <cellStyle name="Normal 3 3 2" xfId="3031"/>
    <cellStyle name="Normal 3 3 2 2" xfId="3032"/>
    <cellStyle name="Normal 3 3 2 2 2" xfId="4485"/>
    <cellStyle name="Normal 3 3 2 3" xfId="3033"/>
    <cellStyle name="Normal 3 4" xfId="3034"/>
    <cellStyle name="Normal 3 4 2" xfId="3035"/>
    <cellStyle name="Normal 3 4 2 2" xfId="3036"/>
    <cellStyle name="Normal 3 4 2 3" xfId="3037"/>
    <cellStyle name="Normal 3 4_Denmark" xfId="3038"/>
    <cellStyle name="Normal 3 5" xfId="3039"/>
    <cellStyle name="Normal 3 5 2" xfId="3040"/>
    <cellStyle name="Normal 3 5 2 2" xfId="4615"/>
    <cellStyle name="Normal 3 6" xfId="3041"/>
    <cellStyle name="Normal 3 6 2" xfId="3042"/>
    <cellStyle name="Normal 3_Denmark" xfId="3043"/>
    <cellStyle name="Normal 30" xfId="3044"/>
    <cellStyle name="Normal 31" xfId="3045"/>
    <cellStyle name="Normal 32" xfId="3046"/>
    <cellStyle name="Normal 33" xfId="3047"/>
    <cellStyle name="Normal 34" xfId="3048"/>
    <cellStyle name="Normal 35" xfId="3049"/>
    <cellStyle name="Normal 36" xfId="3050"/>
    <cellStyle name="Normal 37" xfId="3051"/>
    <cellStyle name="Normal 38" xfId="3052"/>
    <cellStyle name="Normal 39" xfId="3053"/>
    <cellStyle name="Normal 39 2" xfId="3054"/>
    <cellStyle name="Normal 4" xfId="3055"/>
    <cellStyle name="Normal 4 2" xfId="3056"/>
    <cellStyle name="Normal 4 2 2" xfId="3057"/>
    <cellStyle name="Normal 4 2 2 2" xfId="3058"/>
    <cellStyle name="Normal 4 3" xfId="3059"/>
    <cellStyle name="Normal 4 3 2" xfId="3060"/>
    <cellStyle name="Normal 4 3 2 2" xfId="3061"/>
    <cellStyle name="Normal 4 3 2 2 2" xfId="3062"/>
    <cellStyle name="Normal 4 3 2 3" xfId="3063"/>
    <cellStyle name="Normal 4 3 3" xfId="3064"/>
    <cellStyle name="Normal 4 3 3 2" xfId="3065"/>
    <cellStyle name="Normal 4 3 4" xfId="3066"/>
    <cellStyle name="Normal 4 3 5" xfId="3067"/>
    <cellStyle name="Normal 4 4" xfId="3068"/>
    <cellStyle name="Normal 4 4 2" xfId="3069"/>
    <cellStyle name="Normal 4_Denmark" xfId="3070"/>
    <cellStyle name="Normal 40" xfId="3071"/>
    <cellStyle name="Normal 40 2" xfId="3072"/>
    <cellStyle name="Normal 41" xfId="3073"/>
    <cellStyle name="Normal 42" xfId="3074"/>
    <cellStyle name="Normal 43" xfId="3075"/>
    <cellStyle name="Normal 43 2" xfId="3076"/>
    <cellStyle name="Normal 44" xfId="3077"/>
    <cellStyle name="Normal 44 2" xfId="3078"/>
    <cellStyle name="Normal 45" xfId="3079"/>
    <cellStyle name="Normal 45 2" xfId="3080"/>
    <cellStyle name="Normal 46" xfId="3081"/>
    <cellStyle name="Normal 46 2" xfId="3082"/>
    <cellStyle name="Normal 47" xfId="3083"/>
    <cellStyle name="Normal 47 2" xfId="3084"/>
    <cellStyle name="Normal 48" xfId="3085"/>
    <cellStyle name="Normal 48 2" xfId="4119"/>
    <cellStyle name="Normal 48 2 2" xfId="4620"/>
    <cellStyle name="Normal 49" xfId="3086"/>
    <cellStyle name="Normal 49 2" xfId="4148"/>
    <cellStyle name="Normal 49 2 2" xfId="4621"/>
    <cellStyle name="Normal 5" xfId="3087"/>
    <cellStyle name="Normal 5 2" xfId="3088"/>
    <cellStyle name="Normal 5 2 2" xfId="3089"/>
    <cellStyle name="Normal 5 2 2 2" xfId="3090"/>
    <cellStyle name="Normal 5 2 3" xfId="3091"/>
    <cellStyle name="Normal 5 3" xfId="3092"/>
    <cellStyle name="Normal 5 3 2" xfId="3093"/>
    <cellStyle name="Normal 5 4" xfId="3094"/>
    <cellStyle name="Normal 5 4 2" xfId="3095"/>
    <cellStyle name="Normal 5 4 3" xfId="3096"/>
    <cellStyle name="Normal 5 4_Denmark" xfId="3097"/>
    <cellStyle name="Normal 5 5" xfId="3098"/>
    <cellStyle name="Normal 5_Denmark" xfId="3099"/>
    <cellStyle name="Normal 50" xfId="3100"/>
    <cellStyle name="Normal 50 2" xfId="3101"/>
    <cellStyle name="Normal 50 3" xfId="4155"/>
    <cellStyle name="Normal 50 3 2" xfId="4628"/>
    <cellStyle name="Normal 51" xfId="3102"/>
    <cellStyle name="Normal 52" xfId="3975"/>
    <cellStyle name="Normal 6" xfId="3103"/>
    <cellStyle name="Normal 6 10" xfId="3104"/>
    <cellStyle name="Normal 6 11" xfId="3105"/>
    <cellStyle name="Normal 6 2" xfId="3106"/>
    <cellStyle name="Normal 6 2 2" xfId="3107"/>
    <cellStyle name="Normal 6 2 2 2" xfId="3108"/>
    <cellStyle name="Normal 6 2 2 2 2" xfId="3109"/>
    <cellStyle name="Normal 6 2 2 2 2 2" xfId="3110"/>
    <cellStyle name="Normal 6 2 2 2 3" xfId="3111"/>
    <cellStyle name="Normal 6 2 2 3" xfId="3112"/>
    <cellStyle name="Normal 6 2 2 3 2" xfId="3113"/>
    <cellStyle name="Normal 6 2 2 4" xfId="3114"/>
    <cellStyle name="Normal 6 2 2 5" xfId="3115"/>
    <cellStyle name="Normal 6 2 3" xfId="3116"/>
    <cellStyle name="Normal 6 3" xfId="3117"/>
    <cellStyle name="Normal 6 3 2" xfId="3118"/>
    <cellStyle name="Normal 6 3 2 2" xfId="3119"/>
    <cellStyle name="Normal 6 3 2 2 2" xfId="3120"/>
    <cellStyle name="Normal 6 3 2 3" xfId="3121"/>
    <cellStyle name="Normal 6 3 2 3 2" xfId="3122"/>
    <cellStyle name="Normal 6 3 2 4" xfId="3123"/>
    <cellStyle name="Normal 6 3 2 5" xfId="3124"/>
    <cellStyle name="Normal 6 3 3" xfId="3125"/>
    <cellStyle name="Normal 6 3 3 2" xfId="3126"/>
    <cellStyle name="Normal 6 3 4" xfId="3127"/>
    <cellStyle name="Normal 6 3 5" xfId="3128"/>
    <cellStyle name="Normal 6 3_Sheet1" xfId="3129"/>
    <cellStyle name="Normal 6 4" xfId="3130"/>
    <cellStyle name="Normal 6 4 2" xfId="3131"/>
    <cellStyle name="Normal 6 4 2 2" xfId="3132"/>
    <cellStyle name="Normal 6 4 2 2 2" xfId="3133"/>
    <cellStyle name="Normal 6 4 2 3" xfId="3134"/>
    <cellStyle name="Normal 6 4 3" xfId="3135"/>
    <cellStyle name="Normal 6 4 3 2" xfId="3136"/>
    <cellStyle name="Normal 6 4 4" xfId="3137"/>
    <cellStyle name="Normal 6 4 5" xfId="3138"/>
    <cellStyle name="Normal 6 4_Sheet1" xfId="3139"/>
    <cellStyle name="Normal 6 5" xfId="3140"/>
    <cellStyle name="Normal 6 5 2" xfId="3141"/>
    <cellStyle name="Normal 6 5 2 2" xfId="3142"/>
    <cellStyle name="Normal 6 5 2 2 2" xfId="3143"/>
    <cellStyle name="Normal 6 5 2 3" xfId="3144"/>
    <cellStyle name="Normal 6 5 3" xfId="3145"/>
    <cellStyle name="Normal 6 5 3 2" xfId="3146"/>
    <cellStyle name="Normal 6 5 4" xfId="3147"/>
    <cellStyle name="Normal 6 5 4 2" xfId="3148"/>
    <cellStyle name="Normal 6 5 5" xfId="3149"/>
    <cellStyle name="Normal 6 6" xfId="3150"/>
    <cellStyle name="Normal 6 6 2" xfId="3151"/>
    <cellStyle name="Normal 6 6 2 2" xfId="3152"/>
    <cellStyle name="Normal 6 6 2 2 2" xfId="3153"/>
    <cellStyle name="Normal 6 6 2 3" xfId="3154"/>
    <cellStyle name="Normal 6 6 3" xfId="3155"/>
    <cellStyle name="Normal 6 6 3 2" xfId="3156"/>
    <cellStyle name="Normal 6 6 4" xfId="3157"/>
    <cellStyle name="Normal 6 7" xfId="3158"/>
    <cellStyle name="Normal 6 7 2" xfId="3159"/>
    <cellStyle name="Normal 6 7 2 2" xfId="3160"/>
    <cellStyle name="Normal 6 7 2 2 2" xfId="3161"/>
    <cellStyle name="Normal 6 7 2 3" xfId="3162"/>
    <cellStyle name="Normal 6 7 3" xfId="3163"/>
    <cellStyle name="Normal 6 7 3 2" xfId="3164"/>
    <cellStyle name="Normal 6 7 4" xfId="3165"/>
    <cellStyle name="Normal 6 8" xfId="3166"/>
    <cellStyle name="Normal 6 8 2" xfId="3167"/>
    <cellStyle name="Normal 6 8 2 2" xfId="3168"/>
    <cellStyle name="Normal 6 8 3" xfId="3169"/>
    <cellStyle name="Normal 6 9" xfId="3170"/>
    <cellStyle name="Normal 6 9 2" xfId="3171"/>
    <cellStyle name="Normal 7" xfId="3172"/>
    <cellStyle name="Normal 7 2" xfId="3173"/>
    <cellStyle name="Normal 7 2 2" xfId="3174"/>
    <cellStyle name="Normal 7 3" xfId="3175"/>
    <cellStyle name="Normal 7 3 2" xfId="3176"/>
    <cellStyle name="Normal 7 4" xfId="3177"/>
    <cellStyle name="Normal 7 4 2" xfId="3178"/>
    <cellStyle name="Normal 7 4 3" xfId="3179"/>
    <cellStyle name="Normal 7 4 3 2" xfId="4616"/>
    <cellStyle name="Normal 7 5" xfId="3180"/>
    <cellStyle name="Normal 7 5 2" xfId="3181"/>
    <cellStyle name="Normal 7_Denmark" xfId="3182"/>
    <cellStyle name="Normal 8" xfId="3183"/>
    <cellStyle name="Normal 8 2" xfId="3184"/>
    <cellStyle name="Normal 8 2 2" xfId="3185"/>
    <cellStyle name="Normal 8 2 2 2" xfId="3186"/>
    <cellStyle name="Normal 8 2 2 3" xfId="3187"/>
    <cellStyle name="Normal 8 2 3" xfId="3188"/>
    <cellStyle name="Normal 8 2 3 2" xfId="3189"/>
    <cellStyle name="Normal 8 2 3 3" xfId="3190"/>
    <cellStyle name="Normal 8 2 4" xfId="3191"/>
    <cellStyle name="Normal 8 2 5" xfId="3192"/>
    <cellStyle name="Normal 8 3" xfId="3193"/>
    <cellStyle name="Normal 8 3 2" xfId="3194"/>
    <cellStyle name="Normal 8 3 2 2" xfId="3195"/>
    <cellStyle name="Normal 8 3 3" xfId="3196"/>
    <cellStyle name="Normal 8 3 4" xfId="3197"/>
    <cellStyle name="Normal 8 4" xfId="3198"/>
    <cellStyle name="Normal 8 4 2" xfId="3199"/>
    <cellStyle name="Normal 8 4 3" xfId="3200"/>
    <cellStyle name="Normal 8 5" xfId="3201"/>
    <cellStyle name="Normal 8 5 2" xfId="3202"/>
    <cellStyle name="Normal 8 6" xfId="3203"/>
    <cellStyle name="Normal 8 7" xfId="3204"/>
    <cellStyle name="Normal 9" xfId="3205"/>
    <cellStyle name="Normal 9 2" xfId="3206"/>
    <cellStyle name="Normal 9 2 2" xfId="3207"/>
    <cellStyle name="Normal 9 2 2 2" xfId="3208"/>
    <cellStyle name="Normal 9 2 3" xfId="3209"/>
    <cellStyle name="Normal 9 2 3 2" xfId="3210"/>
    <cellStyle name="Normal 9 2 4" xfId="3211"/>
    <cellStyle name="Normal 9 2 5" xfId="3212"/>
    <cellStyle name="Normal 9 3" xfId="3213"/>
    <cellStyle name="Normal 9 3 2" xfId="3214"/>
    <cellStyle name="Normal 9 3 3" xfId="3215"/>
    <cellStyle name="Normal 9 4" xfId="3216"/>
    <cellStyle name="Normal 9 4 2" xfId="3217"/>
    <cellStyle name="Normal 9 5" xfId="3218"/>
    <cellStyle name="Normal 9 5 2" xfId="3219"/>
    <cellStyle name="Normal 9 6" xfId="3220"/>
    <cellStyle name="Normal 9 7" xfId="3221"/>
    <cellStyle name="Normal 9_Denmark" xfId="3222"/>
    <cellStyle name="Normal Font Size" xfId="3223"/>
    <cellStyle name="Normal formel" xfId="3224"/>
    <cellStyle name="Normál_B_LoadingFileAD" xfId="3225"/>
    <cellStyle name="Normal-droit" xfId="3226"/>
    <cellStyle name="Normal-droite" xfId="3227"/>
    <cellStyle name="Normale_1511" xfId="3228"/>
    <cellStyle name="NormalHelv" xfId="3229"/>
    <cellStyle name="Normalny_56.Podstawowe dane o woj.(1)" xfId="3230"/>
    <cellStyle name="Not In Use" xfId="3231"/>
    <cellStyle name="Notas" xfId="3232"/>
    <cellStyle name="Notas 2" xfId="3233"/>
    <cellStyle name="Notas 3" xfId="3234"/>
    <cellStyle name="Notas 4" xfId="3235"/>
    <cellStyle name="Notas 5" xfId="3236"/>
    <cellStyle name="Note 10" xfId="3237"/>
    <cellStyle name="Note 11" xfId="3238"/>
    <cellStyle name="Note 11 2" xfId="4486"/>
    <cellStyle name="Note 2" xfId="3239"/>
    <cellStyle name="Note 2 10" xfId="4114"/>
    <cellStyle name="Note 2 2" xfId="3240"/>
    <cellStyle name="Note 2 2 10" xfId="3241"/>
    <cellStyle name="Note 2 2 11" xfId="3242"/>
    <cellStyle name="Note 2 2 11 2" xfId="4487"/>
    <cellStyle name="Note 2 2 2" xfId="3243"/>
    <cellStyle name="Note 2 2 2 2" xfId="3244"/>
    <cellStyle name="Note 2 2 2 2 2" xfId="4488"/>
    <cellStyle name="Note 2 2 2 3" xfId="3245"/>
    <cellStyle name="Note 2 2 2_Denmark" xfId="3246"/>
    <cellStyle name="Note 2 2 3" xfId="3247"/>
    <cellStyle name="Note 2 2 4" xfId="3248"/>
    <cellStyle name="Note 2 2 5" xfId="3249"/>
    <cellStyle name="Note 2 2 6" xfId="3250"/>
    <cellStyle name="Note 2 2 7" xfId="3251"/>
    <cellStyle name="Note 2 2 8" xfId="3252"/>
    <cellStyle name="Note 2 2 9" xfId="3253"/>
    <cellStyle name="Note 2 3" xfId="3254"/>
    <cellStyle name="Note 2 3 2" xfId="3255"/>
    <cellStyle name="Note 2 4" xfId="3256"/>
    <cellStyle name="Note 2 4 2" xfId="3257"/>
    <cellStyle name="Note 2 4 2 2" xfId="4489"/>
    <cellStyle name="Note 2 4 3" xfId="3258"/>
    <cellStyle name="Note 2 4_Denmark" xfId="3259"/>
    <cellStyle name="Note 2 5" xfId="3260"/>
    <cellStyle name="Note 2 5 2" xfId="3261"/>
    <cellStyle name="Note 2 5 2 2" xfId="4491"/>
    <cellStyle name="Note 2 5 3" xfId="3262"/>
    <cellStyle name="Note 2 5 4" xfId="3263"/>
    <cellStyle name="Note 2 5 4 2" xfId="4492"/>
    <cellStyle name="Note 2 5 5" xfId="4110"/>
    <cellStyle name="Note 2 5 6" xfId="4490"/>
    <cellStyle name="Note 2 5_Denmark" xfId="3264"/>
    <cellStyle name="Note 2 6" xfId="3265"/>
    <cellStyle name="Note 2 6 2" xfId="3266"/>
    <cellStyle name="Note 2 6 2 2" xfId="4494"/>
    <cellStyle name="Note 2 6 3" xfId="3267"/>
    <cellStyle name="Note 2 6 3 2" xfId="4495"/>
    <cellStyle name="Note 2 6 4" xfId="4066"/>
    <cellStyle name="Note 2 6 5" xfId="4493"/>
    <cellStyle name="Note 2 7" xfId="3268"/>
    <cellStyle name="Note 2 7 2" xfId="4496"/>
    <cellStyle name="Note 2 8" xfId="3269"/>
    <cellStyle name="Note 2 8 2" xfId="4497"/>
    <cellStyle name="Note 2 9" xfId="3988"/>
    <cellStyle name="Note 2_Denmark" xfId="3270"/>
    <cellStyle name="Note 3" xfId="3271"/>
    <cellStyle name="Note 3 10" xfId="3272"/>
    <cellStyle name="Note 3 10 2" xfId="4498"/>
    <cellStyle name="Note 3 11" xfId="3980"/>
    <cellStyle name="Note 3 2" xfId="3273"/>
    <cellStyle name="Note 3 2 2" xfId="3274"/>
    <cellStyle name="Note 3 3" xfId="3275"/>
    <cellStyle name="Note 3 3 2" xfId="3276"/>
    <cellStyle name="Note 3 4" xfId="3277"/>
    <cellStyle name="Note 3 4 2" xfId="3278"/>
    <cellStyle name="Note 3 4 2 2" xfId="4499"/>
    <cellStyle name="Note 3 4 3" xfId="3279"/>
    <cellStyle name="Note 3 4_Denmark" xfId="3280"/>
    <cellStyle name="Note 3 5" xfId="3281"/>
    <cellStyle name="Note 3 5 2" xfId="3282"/>
    <cellStyle name="Note 3 5 2 2" xfId="4501"/>
    <cellStyle name="Note 3 5 3" xfId="3283"/>
    <cellStyle name="Note 3 5 3 2" xfId="4502"/>
    <cellStyle name="Note 3 5 4" xfId="4043"/>
    <cellStyle name="Note 3 5 5" xfId="4500"/>
    <cellStyle name="Note 3 6" xfId="3284"/>
    <cellStyle name="Note 3 6 2" xfId="4503"/>
    <cellStyle name="Note 3 7" xfId="3285"/>
    <cellStyle name="Note 3 7 2" xfId="4504"/>
    <cellStyle name="Note 3 8" xfId="3286"/>
    <cellStyle name="Note 3 8 2" xfId="4505"/>
    <cellStyle name="Note 3 9" xfId="3287"/>
    <cellStyle name="Note 3 9 2" xfId="4506"/>
    <cellStyle name="Note 3_Denmark" xfId="3288"/>
    <cellStyle name="Note 4" xfId="3289"/>
    <cellStyle name="Note 4 2" xfId="3290"/>
    <cellStyle name="Note 4 2 2" xfId="3291"/>
    <cellStyle name="Note 4 3" xfId="3292"/>
    <cellStyle name="Note 4 3 2" xfId="3293"/>
    <cellStyle name="Note 4 3 2 2" xfId="4507"/>
    <cellStyle name="Note 4 3 3" xfId="3294"/>
    <cellStyle name="Note 4 3 3 2" xfId="4508"/>
    <cellStyle name="Note 4 3 4" xfId="4044"/>
    <cellStyle name="Note 5" xfId="3295"/>
    <cellStyle name="Note 5 2" xfId="3296"/>
    <cellStyle name="Note 5 2 2" xfId="3297"/>
    <cellStyle name="Note 5 3" xfId="3298"/>
    <cellStyle name="Note 6" xfId="3299"/>
    <cellStyle name="Note 6 2" xfId="3300"/>
    <cellStyle name="Note 7" xfId="3301"/>
    <cellStyle name="Note 7 2" xfId="3302"/>
    <cellStyle name="Note 8" xfId="3303"/>
    <cellStyle name="Note 8 2" xfId="3304"/>
    <cellStyle name="Note 8 2 2" xfId="4509"/>
    <cellStyle name="Note 8 3" xfId="3305"/>
    <cellStyle name="Note 8_Denmark" xfId="3306"/>
    <cellStyle name="Note 9" xfId="3307"/>
    <cellStyle name="Note 9 2" xfId="3308"/>
    <cellStyle name="Note 9 2 2" xfId="3309"/>
    <cellStyle name="Note 9 2 2 2" xfId="4512"/>
    <cellStyle name="Note 9 2 3" xfId="3310"/>
    <cellStyle name="Note 9 2 3 2" xfId="4513"/>
    <cellStyle name="Note 9 2 4" xfId="4100"/>
    <cellStyle name="Note 9 2 5" xfId="4511"/>
    <cellStyle name="Note 9 3" xfId="3311"/>
    <cellStyle name="Note 9 3 2" xfId="4514"/>
    <cellStyle name="Note 9 4" xfId="4038"/>
    <cellStyle name="Note 9 5" xfId="4510"/>
    <cellStyle name="Note 9_Denmark" xfId="3312"/>
    <cellStyle name="note3" xfId="3313"/>
    <cellStyle name="notes" xfId="3314"/>
    <cellStyle name="number" xfId="3315"/>
    <cellStyle name="Number (2dp)" xfId="3316"/>
    <cellStyle name="Number 10" xfId="3317"/>
    <cellStyle name="Number 11" xfId="3318"/>
    <cellStyle name="Number 12" xfId="3319"/>
    <cellStyle name="Number 13" xfId="3320"/>
    <cellStyle name="Number 14" xfId="3321"/>
    <cellStyle name="Number 15" xfId="4125"/>
    <cellStyle name="Number 16" xfId="4126"/>
    <cellStyle name="Number 2" xfId="3322"/>
    <cellStyle name="Number 3" xfId="3323"/>
    <cellStyle name="Number 4" xfId="3324"/>
    <cellStyle name="Number 5" xfId="3325"/>
    <cellStyle name="Number 6" xfId="3326"/>
    <cellStyle name="Number 7" xfId="3327"/>
    <cellStyle name="Number 8" xfId="3328"/>
    <cellStyle name="Number 9" xfId="3329"/>
    <cellStyle name="Number_book1" xfId="3330"/>
    <cellStyle name="Obsolete" xfId="3331"/>
    <cellStyle name="Œ…‹æØ‚è [0.00]_!!!GO" xfId="3332"/>
    <cellStyle name="Œ…‹æØ‚è_!!!GO" xfId="3333"/>
    <cellStyle name="One-Decimal" xfId="3334"/>
    <cellStyle name="Output" xfId="3335" builtinId="21" customBuiltin="1"/>
    <cellStyle name="Output 2" xfId="3336"/>
    <cellStyle name="Output 2 10" xfId="3337"/>
    <cellStyle name="Output 2 11" xfId="4515"/>
    <cellStyle name="Output 2 2" xfId="3338"/>
    <cellStyle name="Output 2 2 2" xfId="3339"/>
    <cellStyle name="Output 2 2_Denmark" xfId="3340"/>
    <cellStyle name="Output 2 3" xfId="3341"/>
    <cellStyle name="Output 2 3 2" xfId="3342"/>
    <cellStyle name="Output 2 3 2 2" xfId="4516"/>
    <cellStyle name="Output 2 3 3" xfId="3343"/>
    <cellStyle name="Output 2 4" xfId="3344"/>
    <cellStyle name="Output 2 5" xfId="3345"/>
    <cellStyle name="Output 2 6" xfId="3346"/>
    <cellStyle name="Output 2 7" xfId="3347"/>
    <cellStyle name="Output 2 8" xfId="3348"/>
    <cellStyle name="Output 2 9" xfId="3349"/>
    <cellStyle name="Output 2_Denmark" xfId="3350"/>
    <cellStyle name="Output 3" xfId="3351"/>
    <cellStyle name="Output 3 10" xfId="4026"/>
    <cellStyle name="Output 3 2" xfId="3352"/>
    <cellStyle name="Output 3 2 2" xfId="3353"/>
    <cellStyle name="Output 3 2_Denmark" xfId="3354"/>
    <cellStyle name="Output 3 3" xfId="3355"/>
    <cellStyle name="Output 3 3 2" xfId="4517"/>
    <cellStyle name="Output 3 4" xfId="3356"/>
    <cellStyle name="Output 3 4 2" xfId="4518"/>
    <cellStyle name="Output 3 5" xfId="3357"/>
    <cellStyle name="Output 3 6" xfId="3358"/>
    <cellStyle name="Output 3 7" xfId="3359"/>
    <cellStyle name="Output 3 8" xfId="3360"/>
    <cellStyle name="Output 3 9" xfId="3361"/>
    <cellStyle name="Output 4" xfId="3362"/>
    <cellStyle name="Output 4 2" xfId="3363"/>
    <cellStyle name="Output 4_Denmark" xfId="3364"/>
    <cellStyle name="Output Amounts" xfId="3365"/>
    <cellStyle name="parm" xfId="3366"/>
    <cellStyle name="parm 2" xfId="3367"/>
    <cellStyle name="parm 2 2" xfId="3368"/>
    <cellStyle name="parm 2 3" xfId="3369"/>
    <cellStyle name="parm 3" xfId="3370"/>
    <cellStyle name="parm 3 2" xfId="3371"/>
    <cellStyle name="Pénznem [0]_Elsz.m_ISP" xfId="3372"/>
    <cellStyle name="Pénznem_Elsz.m_ISP" xfId="3373"/>
    <cellStyle name="per.style" xfId="3374"/>
    <cellStyle name="Percent" xfId="3375" builtinId="5"/>
    <cellStyle name="Percent (0)" xfId="3376"/>
    <cellStyle name="Percent [0]" xfId="3377"/>
    <cellStyle name="Percent [0] 2" xfId="3378"/>
    <cellStyle name="Percent [00]" xfId="3379"/>
    <cellStyle name="Percent [00] 2" xfId="3380"/>
    <cellStyle name="Percent [1]" xfId="3381"/>
    <cellStyle name="Percent [2]" xfId="3382"/>
    <cellStyle name="Percent 10" xfId="3383"/>
    <cellStyle name="Percent 10 2" xfId="4520"/>
    <cellStyle name="Percent 11" xfId="3384"/>
    <cellStyle name="Percent 11 2" xfId="4521"/>
    <cellStyle name="Percent 12" xfId="3385"/>
    <cellStyle name="Percent 12 2" xfId="4522"/>
    <cellStyle name="Percent 13" xfId="3386"/>
    <cellStyle name="Percent 13 2" xfId="4523"/>
    <cellStyle name="Percent 14" xfId="3387"/>
    <cellStyle name="Percent 14 2" xfId="4524"/>
    <cellStyle name="Percent 15" xfId="3388"/>
    <cellStyle name="Percent 15 2" xfId="4525"/>
    <cellStyle name="Percent 16" xfId="3389"/>
    <cellStyle name="Percent 16 2" xfId="4526"/>
    <cellStyle name="Percent 17" xfId="3390"/>
    <cellStyle name="Percent 17 2" xfId="4527"/>
    <cellStyle name="Percent 18" xfId="3391"/>
    <cellStyle name="Percent 18 2" xfId="4528"/>
    <cellStyle name="Percent 19" xfId="4028"/>
    <cellStyle name="Percent 2" xfId="3392"/>
    <cellStyle name="Percent 2 2" xfId="3393"/>
    <cellStyle name="Percent 2 2 2" xfId="3394"/>
    <cellStyle name="Percent 2 2 2 2" xfId="3395"/>
    <cellStyle name="Percent 2 2 2 2 2" xfId="3396"/>
    <cellStyle name="Percent 2 2 2 2 2 2" xfId="3397"/>
    <cellStyle name="Percent 2 2 2 2 2 2 2" xfId="4531"/>
    <cellStyle name="Percent 2 2 2 2 2 3" xfId="4147"/>
    <cellStyle name="Percent 2 2 2 2 2 4" xfId="4530"/>
    <cellStyle name="Percent 2 2 2 2 3" xfId="3398"/>
    <cellStyle name="Percent 2 2 2 2 3 2" xfId="4532"/>
    <cellStyle name="Percent 2 2 2 2 4" xfId="4135"/>
    <cellStyle name="Percent 2 2 2 2 5" xfId="4529"/>
    <cellStyle name="Percent 2 2 2 3" xfId="3399"/>
    <cellStyle name="Percent 2 2 2 3 2" xfId="3400"/>
    <cellStyle name="Percent 2 2 2 3 2 2" xfId="3401"/>
    <cellStyle name="Percent 2 2 2 3 2 2 2" xfId="4535"/>
    <cellStyle name="Percent 2 2 2 3 2 3" xfId="4143"/>
    <cellStyle name="Percent 2 2 2 3 2 4" xfId="4534"/>
    <cellStyle name="Percent 2 2 2 3 3" xfId="3402"/>
    <cellStyle name="Percent 2 2 2 3 3 2" xfId="4536"/>
    <cellStyle name="Percent 2 2 2 3 4" xfId="4133"/>
    <cellStyle name="Percent 2 2 2 3 5" xfId="4533"/>
    <cellStyle name="Percent 2 2 2 4" xfId="3403"/>
    <cellStyle name="Percent 2 2 2 4 2" xfId="3404"/>
    <cellStyle name="Percent 2 2 2 4 2 2" xfId="4538"/>
    <cellStyle name="Percent 2 2 2 4 3" xfId="4139"/>
    <cellStyle name="Percent 2 2 2 4 4" xfId="4537"/>
    <cellStyle name="Percent 2 2 2 5" xfId="3405"/>
    <cellStyle name="Percent 2 2 2 5 2" xfId="3406"/>
    <cellStyle name="Percent 2 2 2 5 2 2" xfId="4540"/>
    <cellStyle name="Percent 2 2 2 5 3" xfId="4129"/>
    <cellStyle name="Percent 2 2 2 5 4" xfId="4539"/>
    <cellStyle name="Percent 2 2 2 6" xfId="3407"/>
    <cellStyle name="Percent 2 2 3" xfId="3408"/>
    <cellStyle name="Percent 2 2 3 2" xfId="3409"/>
    <cellStyle name="Percent 2 2 3 2 2" xfId="3410"/>
    <cellStyle name="Percent 2 2 3 2 2 2" xfId="4543"/>
    <cellStyle name="Percent 2 2 3 2 3" xfId="4145"/>
    <cellStyle name="Percent 2 2 3 2 4" xfId="4542"/>
    <cellStyle name="Percent 2 2 3 3" xfId="3411"/>
    <cellStyle name="Percent 2 2 3 3 2" xfId="4544"/>
    <cellStyle name="Percent 2 2 3 4" xfId="4111"/>
    <cellStyle name="Percent 2 2 3 5" xfId="4541"/>
    <cellStyle name="Percent 2 2 4" xfId="3412"/>
    <cellStyle name="Percent 2 2 4 2" xfId="3413"/>
    <cellStyle name="Percent 2 2 4 2 2" xfId="3414"/>
    <cellStyle name="Percent 2 2 4 2 2 2" xfId="4547"/>
    <cellStyle name="Percent 2 2 4 2 3" xfId="4144"/>
    <cellStyle name="Percent 2 2 4 2 4" xfId="4546"/>
    <cellStyle name="Percent 2 2 4 3" xfId="3415"/>
    <cellStyle name="Percent 2 2 4 3 2" xfId="4548"/>
    <cellStyle name="Percent 2 2 4 4" xfId="4067"/>
    <cellStyle name="Percent 2 2 4 5" xfId="4545"/>
    <cellStyle name="Percent 2 2 5" xfId="3416"/>
    <cellStyle name="Percent 2 2 5 2" xfId="3417"/>
    <cellStyle name="Percent 2 2 5 2 2" xfId="3418"/>
    <cellStyle name="Percent 2 2 5 2 2 2" xfId="4551"/>
    <cellStyle name="Percent 2 2 5 2 3" xfId="4141"/>
    <cellStyle name="Percent 2 2 5 2 4" xfId="4550"/>
    <cellStyle name="Percent 2 2 5 3" xfId="3419"/>
    <cellStyle name="Percent 2 2 5 3 2" xfId="4552"/>
    <cellStyle name="Percent 2 2 5 4" xfId="4131"/>
    <cellStyle name="Percent 2 2 5 5" xfId="4549"/>
    <cellStyle name="Percent 2 2 6" xfId="3420"/>
    <cellStyle name="Percent 2 2 6 2" xfId="3421"/>
    <cellStyle name="Percent 2 2 6 2 2" xfId="4554"/>
    <cellStyle name="Percent 2 2 6 3" xfId="4137"/>
    <cellStyle name="Percent 2 2 6 4" xfId="4553"/>
    <cellStyle name="Percent 2 2 7" xfId="3422"/>
    <cellStyle name="Percent 2 2 7 2" xfId="4555"/>
    <cellStyle name="Percent 2 2 8" xfId="3989"/>
    <cellStyle name="Percent 2 3" xfId="3423"/>
    <cellStyle name="Percent 20" xfId="4118"/>
    <cellStyle name="Percent 21" xfId="4124"/>
    <cellStyle name="Percent 22" xfId="4519"/>
    <cellStyle name="Percent 23" xfId="4156"/>
    <cellStyle name="Percent 24" xfId="4608"/>
    <cellStyle name="Percent 25" xfId="4617"/>
    <cellStyle name="Percent 26" xfId="4609"/>
    <cellStyle name="Percent 27" xfId="4613"/>
    <cellStyle name="Percent 3" xfId="3424"/>
    <cellStyle name="Percent 3 2" xfId="3425"/>
    <cellStyle name="Percent 4" xfId="3426"/>
    <cellStyle name="Percent 4 2" xfId="3427"/>
    <cellStyle name="Percent 4 2 2" xfId="3428"/>
    <cellStyle name="Percent 4 2 3" xfId="3429"/>
    <cellStyle name="Percent 4 3" xfId="3430"/>
    <cellStyle name="Percent 4 3 2" xfId="3431"/>
    <cellStyle name="Percent 4 3 3" xfId="3432"/>
    <cellStyle name="Percent 4 3 3 2" xfId="4557"/>
    <cellStyle name="Percent 4 3 4" xfId="4058"/>
    <cellStyle name="Percent 4 3 5" xfId="4556"/>
    <cellStyle name="Percent 4 4" xfId="3433"/>
    <cellStyle name="Percent 4 4 2" xfId="4558"/>
    <cellStyle name="Percent 4 5" xfId="3979"/>
    <cellStyle name="Percent 5" xfId="3434"/>
    <cellStyle name="Percent 5 2" xfId="3435"/>
    <cellStyle name="Percent 5 2 2" xfId="3436"/>
    <cellStyle name="Percent 5 2 2 2" xfId="4559"/>
    <cellStyle name="Percent 5 2 3" xfId="3437"/>
    <cellStyle name="Percent 5 2 3 2" xfId="4560"/>
    <cellStyle name="Percent 5 2 4" xfId="4112"/>
    <cellStyle name="Percent 5 3" xfId="3438"/>
    <cellStyle name="Percent 5 3 2" xfId="4561"/>
    <cellStyle name="Percent 5 4" xfId="3439"/>
    <cellStyle name="Percent 5 4 2" xfId="4562"/>
    <cellStyle name="Percent 5 5" xfId="3440"/>
    <cellStyle name="Percent 5 5 2" xfId="4563"/>
    <cellStyle name="Percent 5 6" xfId="4117"/>
    <cellStyle name="Percent 6" xfId="3441"/>
    <cellStyle name="Percent 6 2" xfId="4153"/>
    <cellStyle name="Percent 6 2 2" xfId="4626"/>
    <cellStyle name="Percent 7" xfId="3442"/>
    <cellStyle name="Percent 7 2" xfId="4564"/>
    <cellStyle name="Percent 8" xfId="3443"/>
    <cellStyle name="Percent 8 2" xfId="4565"/>
    <cellStyle name="Percent 9" xfId="3444"/>
    <cellStyle name="Percent 9 2" xfId="4566"/>
    <cellStyle name="percent1" xfId="3445"/>
    <cellStyle name="Percentage" xfId="3446"/>
    <cellStyle name="Percentage (2dp)" xfId="3447"/>
    <cellStyle name="Percentage_book1" xfId="3448"/>
    <cellStyle name="Placeholder" xfId="3449"/>
    <cellStyle name="Porcentaje" xfId="3450"/>
    <cellStyle name="Porcentual 10" xfId="3451"/>
    <cellStyle name="Porcentual 10 2" xfId="3452"/>
    <cellStyle name="Porcentual 10 2 2" xfId="3453"/>
    <cellStyle name="Porcentual 10 3" xfId="3454"/>
    <cellStyle name="Porcentual 2" xfId="3455"/>
    <cellStyle name="Porcentual 2 2" xfId="3456"/>
    <cellStyle name="Porcentual 2 2 2" xfId="3457"/>
    <cellStyle name="Porcentual 3" xfId="3458"/>
    <cellStyle name="Porcentual 4" xfId="3459"/>
    <cellStyle name="Porcentual 5" xfId="3460"/>
    <cellStyle name="Porcentual 6" xfId="3461"/>
    <cellStyle name="Porcentual 7" xfId="3462"/>
    <cellStyle name="Porcentual 8" xfId="3463"/>
    <cellStyle name="Porcentual 8 2" xfId="3464"/>
    <cellStyle name="Porcentual 8 2 2" xfId="3465"/>
    <cellStyle name="Porcentual 8 2 2 2" xfId="3466"/>
    <cellStyle name="Porcentual 8 2 3" xfId="3467"/>
    <cellStyle name="Porcentual 8 2 3 2" xfId="3468"/>
    <cellStyle name="Porcentual 8 2 3 2 2" xfId="3469"/>
    <cellStyle name="Porcentual 8 2 3 2 2 2" xfId="3470"/>
    <cellStyle name="Porcentual 8 2 3 2 2 2 2" xfId="3471"/>
    <cellStyle name="Porcentual 8 2 3 2 2 3" xfId="3472"/>
    <cellStyle name="Porcentual 8 2 3 2 3" xfId="3473"/>
    <cellStyle name="Porcentual 8 2 3 3" xfId="3474"/>
    <cellStyle name="Porcentual 8 2 4" xfId="3475"/>
    <cellStyle name="Porcentual 8 3" xfId="3476"/>
    <cellStyle name="Porcentual 9" xfId="3477"/>
    <cellStyle name="Porcentual 9 2" xfId="3478"/>
    <cellStyle name="Pound" xfId="3479"/>
    <cellStyle name="Pound [1]" xfId="3480"/>
    <cellStyle name="Pound [2]" xfId="3481"/>
    <cellStyle name="Pound_Denmark" xfId="3482"/>
    <cellStyle name="Pourcentage_pldt" xfId="3483"/>
    <cellStyle name="PrePop Currency (0)" xfId="3484"/>
    <cellStyle name="PrePop Currency (0) 2" xfId="3485"/>
    <cellStyle name="PrePop Currency (2)" xfId="3486"/>
    <cellStyle name="PrePop Currency (2) 2" xfId="3487"/>
    <cellStyle name="PrePop Units (0)" xfId="3488"/>
    <cellStyle name="PrePop Units (0) 2" xfId="3489"/>
    <cellStyle name="PrePop Units (1)" xfId="3490"/>
    <cellStyle name="PrePop Units (1) 2" xfId="3491"/>
    <cellStyle name="PrePop Units (2)" xfId="3492"/>
    <cellStyle name="PrePop Units (2) 2" xfId="3493"/>
    <cellStyle name="pricing" xfId="3494"/>
    <cellStyle name="Pricing 2" xfId="3495"/>
    <cellStyle name="Private" xfId="3496"/>
    <cellStyle name="Private1" xfId="3497"/>
    <cellStyle name="Procent 2" xfId="3498"/>
    <cellStyle name="Procent 2 2" xfId="3499"/>
    <cellStyle name="Product Sub-Headng" xfId="3500"/>
    <cellStyle name="Prognos saknas" xfId="3501"/>
    <cellStyle name="PSChar" xfId="3502"/>
    <cellStyle name="PSChar 2" xfId="3503"/>
    <cellStyle name="PSDate" xfId="3504"/>
    <cellStyle name="PSDec" xfId="3505"/>
    <cellStyle name="PSHeading" xfId="3506"/>
    <cellStyle name="PSHeading 2" xfId="3507"/>
    <cellStyle name="PSInt" xfId="3508"/>
    <cellStyle name="PSSpacer" xfId="3509"/>
    <cellStyle name="PSSpacer 2" xfId="3510"/>
    <cellStyle name="Punto" xfId="3511"/>
    <cellStyle name="Punto0" xfId="3512"/>
    <cellStyle name="Punto0 - Estilo2" xfId="3513"/>
    <cellStyle name="Red Heading" xfId="3514"/>
    <cellStyle name="Ref Numbers" xfId="3515"/>
    <cellStyle name="Reference" xfId="3516"/>
    <cellStyle name="Result" xfId="3517"/>
    <cellStyle name="RevList" xfId="3518"/>
    <cellStyle name="RevList 2" xfId="3519"/>
    <cellStyle name="RM" xfId="3520"/>
    <cellStyle name="ROF no" xfId="3521"/>
    <cellStyle name="ROF price" xfId="3522"/>
    <cellStyle name="Row and Column Total" xfId="3523"/>
    <cellStyle name="Row Heading" xfId="3524"/>
    <cellStyle name="Row Heading (No Wrap)" xfId="3525"/>
    <cellStyle name="Row Heading_Demand Summary" xfId="3526"/>
    <cellStyle name="Row label" xfId="3527"/>
    <cellStyle name="Row label (indent)" xfId="3528"/>
    <cellStyle name="Row label_Book1" xfId="3529"/>
    <cellStyle name="Row Total" xfId="3530"/>
    <cellStyle name="s" xfId="3531"/>
    <cellStyle name="s_Assumptions" xfId="3532"/>
    <cellStyle name="s_Assumptions_Denmark" xfId="3533"/>
    <cellStyle name="s_Assumptions_Sweden" xfId="3534"/>
    <cellStyle name="s_B_S_Ratios _B" xfId="3535"/>
    <cellStyle name="s_B_S_Ratios _B_Denmark" xfId="3536"/>
    <cellStyle name="s_B_S_Ratios _B_Sweden" xfId="3537"/>
    <cellStyle name="s_B_S_Ratios_T" xfId="3538"/>
    <cellStyle name="s_B_S_Ratios_T_Denmark" xfId="3539"/>
    <cellStyle name="s_B_S_Ratios_T_Sweden" xfId="3540"/>
    <cellStyle name="s_DCFLBO Code" xfId="3541"/>
    <cellStyle name="s_DCFLBO Code_1" xfId="3542"/>
    <cellStyle name="s_DCFLBO Code_1_Denmark" xfId="3543"/>
    <cellStyle name="s_DCFLBO Code_1_Sweden" xfId="3544"/>
    <cellStyle name="s_DCFLBO Code_Denmark" xfId="3545"/>
    <cellStyle name="s_DCFLBO Code_Sweden" xfId="3546"/>
    <cellStyle name="s_Denmark" xfId="3547"/>
    <cellStyle name="s_Dilution" xfId="3548"/>
    <cellStyle name="s_Dilution_Denmark" xfId="3549"/>
    <cellStyle name="s_Dilution_Sweden" xfId="3550"/>
    <cellStyle name="s_Financials_B" xfId="3551"/>
    <cellStyle name="s_Financials_B_Denmark" xfId="3552"/>
    <cellStyle name="s_Financials_B_Sweden" xfId="3553"/>
    <cellStyle name="s_Financials_T" xfId="3554"/>
    <cellStyle name="s_Financials_T_Denmark" xfId="3555"/>
    <cellStyle name="s_Financials_T_Sweden" xfId="3556"/>
    <cellStyle name="s_Matrix_B" xfId="3557"/>
    <cellStyle name="s_Matrix_B_Denmark" xfId="3558"/>
    <cellStyle name="s_Matrix_B_Sweden" xfId="3559"/>
    <cellStyle name="s_Matrix_T" xfId="3560"/>
    <cellStyle name="s_Matrix_T_Denmark" xfId="3561"/>
    <cellStyle name="s_Matrix_T_Sweden" xfId="3562"/>
    <cellStyle name="s_Merger" xfId="3563"/>
    <cellStyle name="s_Merger_Denmark" xfId="3564"/>
    <cellStyle name="s_Merger_Sweden" xfId="3565"/>
    <cellStyle name="s_model2" xfId="3566"/>
    <cellStyle name="s_model2_Denmark" xfId="3567"/>
    <cellStyle name="s_model2_Sweden" xfId="3568"/>
    <cellStyle name="s_P_L_Ratios" xfId="3569"/>
    <cellStyle name="s_P_L_Ratios_B" xfId="3570"/>
    <cellStyle name="s_P_L_Ratios_B_Denmark" xfId="3571"/>
    <cellStyle name="s_P_L_Ratios_B_Sweden" xfId="3572"/>
    <cellStyle name="s_P_L_Ratios_Denmark" xfId="3573"/>
    <cellStyle name="s_P_L_Ratios_Sweden" xfId="3574"/>
    <cellStyle name="s_S_By_S" xfId="3575"/>
    <cellStyle name="s_S_By_S_Denmark" xfId="3576"/>
    <cellStyle name="s_S_By_S_Sweden" xfId="3577"/>
    <cellStyle name="s_Sheet5" xfId="3578"/>
    <cellStyle name="s_Sheet5_Denmark" xfId="3579"/>
    <cellStyle name="s_Sheet5_Sweden" xfId="3580"/>
    <cellStyle name="s_Sweden" xfId="3581"/>
    <cellStyle name="s_Valuation " xfId="3582"/>
    <cellStyle name="s_Valuation _Denmark" xfId="3583"/>
    <cellStyle name="s_Valuation _Sweden" xfId="3584"/>
    <cellStyle name="Salida" xfId="3585"/>
    <cellStyle name="Salida 2" xfId="3586"/>
    <cellStyle name="Salida 2 2" xfId="3587"/>
    <cellStyle name="Salida 3" xfId="3588"/>
    <cellStyle name="Salida 3 2" xfId="3589"/>
    <cellStyle name="Salida 4" xfId="3590"/>
    <cellStyle name="Salida 4 2" xfId="3591"/>
    <cellStyle name="Salida 5" xfId="3592"/>
    <cellStyle name="Salida 5 2" xfId="3593"/>
    <cellStyle name="Salida 6" xfId="3594"/>
    <cellStyle name="SAPBEXaggData" xfId="3595"/>
    <cellStyle name="SAPBEXaggDataEmph" xfId="3596"/>
    <cellStyle name="SAPBEXaggItem" xfId="3597"/>
    <cellStyle name="SAPBEXaggItemX" xfId="3598"/>
    <cellStyle name="SAPBEXchaText" xfId="3599"/>
    <cellStyle name="SAPBEXexcBad7" xfId="3600"/>
    <cellStyle name="SAPBEXexcBad8" xfId="3601"/>
    <cellStyle name="SAPBEXexcBad9" xfId="3602"/>
    <cellStyle name="SAPBEXexcCritical4" xfId="3603"/>
    <cellStyle name="SAPBEXexcCritical5" xfId="3604"/>
    <cellStyle name="SAPBEXexcCritical6" xfId="3605"/>
    <cellStyle name="SAPBEXexcGood1" xfId="3606"/>
    <cellStyle name="SAPBEXexcGood2" xfId="3607"/>
    <cellStyle name="SAPBEXexcGood3" xfId="3608"/>
    <cellStyle name="SAPBEXfilterDrill" xfId="3609"/>
    <cellStyle name="SAPBEXfilterItem" xfId="3610"/>
    <cellStyle name="SAPBEXfilterText" xfId="3611"/>
    <cellStyle name="SAPBEXformats" xfId="3612"/>
    <cellStyle name="SAPBEXheaderItem" xfId="3613"/>
    <cellStyle name="SAPBEXheaderText" xfId="3614"/>
    <cellStyle name="SAPBEXHLevel0" xfId="3615"/>
    <cellStyle name="SAPBEXHLevel0X" xfId="3616"/>
    <cellStyle name="SAPBEXHLevel1" xfId="3617"/>
    <cellStyle name="SAPBEXHLevel1X" xfId="3618"/>
    <cellStyle name="SAPBEXHLevel2" xfId="3619"/>
    <cellStyle name="SAPBEXHLevel2X" xfId="3620"/>
    <cellStyle name="SAPBEXHLevel3" xfId="3621"/>
    <cellStyle name="SAPBEXHLevel3X" xfId="3622"/>
    <cellStyle name="SAPBEXresData" xfId="3623"/>
    <cellStyle name="SAPBEXresDataEmph" xfId="3624"/>
    <cellStyle name="SAPBEXresItem" xfId="3625"/>
    <cellStyle name="SAPBEXresItemX" xfId="3626"/>
    <cellStyle name="SAPBEXstdData" xfId="3627"/>
    <cellStyle name="SAPBEXstdDataEmph" xfId="3628"/>
    <cellStyle name="SAPBEXstdItem" xfId="3629"/>
    <cellStyle name="SAPBEXstdItemX" xfId="3630"/>
    <cellStyle name="SAPBEXtitle" xfId="3631"/>
    <cellStyle name="SAPBEXundefined" xfId="3632"/>
    <cellStyle name="Section" xfId="3633"/>
    <cellStyle name="Section Title" xfId="3634"/>
    <cellStyle name="Section_Title" xfId="3635"/>
    <cellStyle name="Separador de milhares [0]_Junio 1999" xfId="3636"/>
    <cellStyle name="Separador de milhares_Anexo - Target Precios_Proseco_12-04-04" xfId="3637"/>
    <cellStyle name="Shading" xfId="3638"/>
    <cellStyle name="Sheet_description" xfId="3639"/>
    <cellStyle name="showsymbol" xfId="3640"/>
    <cellStyle name="Small Number" xfId="3641"/>
    <cellStyle name="Small Percentage" xfId="3642"/>
    <cellStyle name="Small Print" xfId="3643"/>
    <cellStyle name="Snorm" xfId="3644"/>
    <cellStyle name="socxn" xfId="3645"/>
    <cellStyle name="Source" xfId="3646"/>
    <cellStyle name="Source 2" xfId="3647"/>
    <cellStyle name="Source Line" xfId="3648"/>
    <cellStyle name="Source_Modelo de Costos Cargo Movil - TMo - modificaciones FE - 13062010" xfId="3649"/>
    <cellStyle name="ss1" xfId="3650"/>
    <cellStyle name="ss1 2" xfId="3651"/>
    <cellStyle name="ss1 2 2" xfId="3652"/>
    <cellStyle name="ss1 2 2 2" xfId="4569"/>
    <cellStyle name="ss1 2 3" xfId="4051"/>
    <cellStyle name="ss1 2 4" xfId="4568"/>
    <cellStyle name="ss1 3" xfId="3653"/>
    <cellStyle name="ss1 3 2" xfId="3654"/>
    <cellStyle name="ss1 3 2 2" xfId="4571"/>
    <cellStyle name="ss1 3 3" xfId="4047"/>
    <cellStyle name="ss1 3 4" xfId="4570"/>
    <cellStyle name="ss1 4" xfId="3655"/>
    <cellStyle name="ss1 4 2" xfId="3656"/>
    <cellStyle name="ss1 4 2 2" xfId="4573"/>
    <cellStyle name="ss1 4 3" xfId="4053"/>
    <cellStyle name="ss1 4 4" xfId="4572"/>
    <cellStyle name="ss1 5" xfId="3657"/>
    <cellStyle name="ss1 5 2" xfId="3658"/>
    <cellStyle name="ss1 5 2 2" xfId="4575"/>
    <cellStyle name="ss1 5 3" xfId="4048"/>
    <cellStyle name="ss1 5 4" xfId="4574"/>
    <cellStyle name="ss1 6" xfId="3659"/>
    <cellStyle name="ss1 6 2" xfId="4576"/>
    <cellStyle name="ss1 7" xfId="4039"/>
    <cellStyle name="ss1 8" xfId="4567"/>
    <cellStyle name="ss10" xfId="3660"/>
    <cellStyle name="ss11" xfId="3661"/>
    <cellStyle name="ss11 2" xfId="3662"/>
    <cellStyle name="ss11 3" xfId="3663"/>
    <cellStyle name="ss12" xfId="3664"/>
    <cellStyle name="ss12 2" xfId="3665"/>
    <cellStyle name="ss12 3" xfId="3666"/>
    <cellStyle name="ss13" xfId="3667"/>
    <cellStyle name="ss14" xfId="3668"/>
    <cellStyle name="ss14 2" xfId="3669"/>
    <cellStyle name="ss15" xfId="3670"/>
    <cellStyle name="ss15 2" xfId="3671"/>
    <cellStyle name="ss16" xfId="3672"/>
    <cellStyle name="ss16 2" xfId="3673"/>
    <cellStyle name="ss17" xfId="3674"/>
    <cellStyle name="ss17 2" xfId="3675"/>
    <cellStyle name="ss17 3" xfId="3676"/>
    <cellStyle name="ss18" xfId="3677"/>
    <cellStyle name="ss18 2" xfId="3678"/>
    <cellStyle name="ss18 3" xfId="3679"/>
    <cellStyle name="ss19" xfId="3680"/>
    <cellStyle name="ss19 2" xfId="3681"/>
    <cellStyle name="ss19 3" xfId="3682"/>
    <cellStyle name="ss2" xfId="3683"/>
    <cellStyle name="ss20" xfId="3684"/>
    <cellStyle name="ss20 2" xfId="3685"/>
    <cellStyle name="ss20 3" xfId="3686"/>
    <cellStyle name="ss21" xfId="3687"/>
    <cellStyle name="ss21 2" xfId="3688"/>
    <cellStyle name="ss21 3" xfId="3689"/>
    <cellStyle name="ss22" xfId="3690"/>
    <cellStyle name="ss22 2" xfId="3691"/>
    <cellStyle name="ss22 3" xfId="3692"/>
    <cellStyle name="ss23" xfId="3693"/>
    <cellStyle name="ss23 2" xfId="3694"/>
    <cellStyle name="ss23 3" xfId="3695"/>
    <cellStyle name="ss24" xfId="3696"/>
    <cellStyle name="ss24 2" xfId="3697"/>
    <cellStyle name="ss24 3" xfId="3698"/>
    <cellStyle name="ss25" xfId="3699"/>
    <cellStyle name="ss25 2" xfId="3700"/>
    <cellStyle name="ss25 3" xfId="3701"/>
    <cellStyle name="ss26" xfId="3702"/>
    <cellStyle name="ss26 2" xfId="3703"/>
    <cellStyle name="ss26 3" xfId="3704"/>
    <cellStyle name="ss27" xfId="3705"/>
    <cellStyle name="ss28" xfId="3706"/>
    <cellStyle name="ss28 2" xfId="3707"/>
    <cellStyle name="ss28 3" xfId="3708"/>
    <cellStyle name="ss29" xfId="3709"/>
    <cellStyle name="ss29 2" xfId="3710"/>
    <cellStyle name="ss29 2 2" xfId="3711"/>
    <cellStyle name="ss29 2 2 2" xfId="4579"/>
    <cellStyle name="ss29 2 3" xfId="4054"/>
    <cellStyle name="ss29 2 4" xfId="4578"/>
    <cellStyle name="ss29 3" xfId="3712"/>
    <cellStyle name="ss29 4" xfId="3713"/>
    <cellStyle name="ss29 4 2" xfId="4580"/>
    <cellStyle name="ss29 5" xfId="4041"/>
    <cellStyle name="ss29 6" xfId="4577"/>
    <cellStyle name="ss3" xfId="3714"/>
    <cellStyle name="ss30" xfId="3715"/>
    <cellStyle name="ss31" xfId="3716"/>
    <cellStyle name="ss32" xfId="3717"/>
    <cellStyle name="ss33" xfId="3718"/>
    <cellStyle name="ss34" xfId="3719"/>
    <cellStyle name="ss34 2" xfId="3720"/>
    <cellStyle name="ss34 2 2" xfId="3721"/>
    <cellStyle name="ss34 2 2 2" xfId="4583"/>
    <cellStyle name="ss34 2 3" xfId="4056"/>
    <cellStyle name="ss34 2 4" xfId="4582"/>
    <cellStyle name="ss34 3" xfId="3722"/>
    <cellStyle name="ss34 3 2" xfId="3723"/>
    <cellStyle name="ss34 3 2 2" xfId="4585"/>
    <cellStyle name="ss34 3 3" xfId="4057"/>
    <cellStyle name="ss34 3 4" xfId="4584"/>
    <cellStyle name="ss34 4" xfId="3724"/>
    <cellStyle name="ss34 4 2" xfId="4586"/>
    <cellStyle name="ss34 5" xfId="4050"/>
    <cellStyle name="ss34 6" xfId="4581"/>
    <cellStyle name="ss4" xfId="3725"/>
    <cellStyle name="ss5" xfId="3726"/>
    <cellStyle name="ss6" xfId="3727"/>
    <cellStyle name="ss6 2" xfId="3728"/>
    <cellStyle name="ss6 2 2" xfId="3729"/>
    <cellStyle name="ss6 2 2 2" xfId="4589"/>
    <cellStyle name="ss6 2 3" xfId="4052"/>
    <cellStyle name="ss6 2 4" xfId="4588"/>
    <cellStyle name="ss6 3" xfId="3730"/>
    <cellStyle name="ss6 3 2" xfId="3731"/>
    <cellStyle name="ss6 3 2 2" xfId="4591"/>
    <cellStyle name="ss6 3 3" xfId="4046"/>
    <cellStyle name="ss6 3 4" xfId="4590"/>
    <cellStyle name="ss6 4" xfId="3732"/>
    <cellStyle name="ss6 4 2" xfId="3733"/>
    <cellStyle name="ss6 4 2 2" xfId="4593"/>
    <cellStyle name="ss6 4 3" xfId="4055"/>
    <cellStyle name="ss6 4 4" xfId="4592"/>
    <cellStyle name="ss6 5" xfId="3734"/>
    <cellStyle name="ss6 5 2" xfId="3735"/>
    <cellStyle name="ss6 5 2 2" xfId="4595"/>
    <cellStyle name="ss6 5 3" xfId="4049"/>
    <cellStyle name="ss6 5 4" xfId="4594"/>
    <cellStyle name="ss6 6" xfId="3736"/>
    <cellStyle name="ss6 6 2" xfId="4596"/>
    <cellStyle name="ss6 7" xfId="4040"/>
    <cellStyle name="ss6 8" xfId="4587"/>
    <cellStyle name="ss7" xfId="3737"/>
    <cellStyle name="ss7 2" xfId="3738"/>
    <cellStyle name="ss7 3" xfId="3739"/>
    <cellStyle name="ss7 3 2" xfId="4618"/>
    <cellStyle name="ss8" xfId="3740"/>
    <cellStyle name="ss8 2" xfId="3741"/>
    <cellStyle name="ss8 3" xfId="3742"/>
    <cellStyle name="ss8 3 2" xfId="4619"/>
    <cellStyle name="ss9" xfId="3743"/>
    <cellStyle name="Standard_97PLAN1" xfId="3744"/>
    <cellStyle name="StrategyDependent" xfId="3745"/>
    <cellStyle name="Style 1" xfId="3746"/>
    <cellStyle name="Style 1 2" xfId="3747"/>
    <cellStyle name="Style 1 2 2" xfId="3748"/>
    <cellStyle name="Style 1 2 2 2" xfId="3749"/>
    <cellStyle name="Style 1 3" xfId="3750"/>
    <cellStyle name="Style 1 3 2" xfId="3751"/>
    <cellStyle name="Style 1 3 3" xfId="3752"/>
    <cellStyle name="Style 2" xfId="3753"/>
    <cellStyle name="Style 2 2" xfId="3754"/>
    <cellStyle name="Style 2 2 2" xfId="3755"/>
    <cellStyle name="Sub_title" xfId="3756"/>
    <cellStyle name="subhead" xfId="3757"/>
    <cellStyle name="Subheading" xfId="3758"/>
    <cellStyle name="Sub-Section Title" xfId="3759"/>
    <cellStyle name="Subsection_title" xfId="3760"/>
    <cellStyle name="Subtitle" xfId="3761"/>
    <cellStyle name="Subtitle 2" xfId="3762"/>
    <cellStyle name="Subtotal" xfId="3763"/>
    <cellStyle name="Sub-total row" xfId="3764"/>
    <cellStyle name="Sum" xfId="3765"/>
    <cellStyle name="Summary" xfId="3766"/>
    <cellStyle name="SUPPR" xfId="3767"/>
    <cellStyle name="Symbole" xfId="3768"/>
    <cellStyle name="Százalék_Elsz.m_ISP" xfId="3769"/>
    <cellStyle name="t" xfId="3770"/>
    <cellStyle name="t_Denmark" xfId="3771"/>
    <cellStyle name="t_Manager" xfId="3772"/>
    <cellStyle name="t_Manager_Denmark" xfId="3773"/>
    <cellStyle name="t_Manager_Sweden" xfId="3774"/>
    <cellStyle name="t_Sweden" xfId="3775"/>
    <cellStyle name="Table finish row" xfId="3776"/>
    <cellStyle name="Table Heading" xfId="3777"/>
    <cellStyle name="Table shading" xfId="3778"/>
    <cellStyle name="Table unfinish row" xfId="3779"/>
    <cellStyle name="Table unshading" xfId="3780"/>
    <cellStyle name="Table-#" xfId="3781"/>
    <cellStyle name="TableBase" xfId="3782"/>
    <cellStyle name="TableHead" xfId="3783"/>
    <cellStyle name="Table-Headings" xfId="3784"/>
    <cellStyle name="Table-Titles" xfId="3785"/>
    <cellStyle name="tag" xfId="3786"/>
    <cellStyle name="taples Plaza" xfId="3787"/>
    <cellStyle name="Temp" xfId="3788"/>
    <cellStyle name="text" xfId="3789"/>
    <cellStyle name="Text 2" xfId="3790"/>
    <cellStyle name="Text 3" xfId="3791"/>
    <cellStyle name="Text Indent A" xfId="3792"/>
    <cellStyle name="Text Indent B" xfId="3793"/>
    <cellStyle name="Text Indent B 2" xfId="3794"/>
    <cellStyle name="Text Indent C" xfId="3795"/>
    <cellStyle name="Text Indent C 2" xfId="3796"/>
    <cellStyle name="text_Denmark" xfId="3797"/>
    <cellStyle name="Texto de advertencia" xfId="3798"/>
    <cellStyle name="Texto de advertencia 2" xfId="3799"/>
    <cellStyle name="Texto de advertencia 2 2" xfId="3800"/>
    <cellStyle name="Texto de advertencia 3" xfId="3801"/>
    <cellStyle name="Texto de advertencia 3 2" xfId="3802"/>
    <cellStyle name="Texto de advertencia 4" xfId="3803"/>
    <cellStyle name="Texto de advertencia 4 2" xfId="3804"/>
    <cellStyle name="Texto de advertencia 5" xfId="3805"/>
    <cellStyle name="Texto de advertencia 5 2" xfId="3806"/>
    <cellStyle name="Texto de advertencia 6" xfId="3807"/>
    <cellStyle name="Texto explicativo" xfId="3808"/>
    <cellStyle name="Texto explicativo 2" xfId="3809"/>
    <cellStyle name="Texto explicativo 2 2" xfId="3810"/>
    <cellStyle name="Texto explicativo 3" xfId="3811"/>
    <cellStyle name="Texto explicativo 3 2" xfId="3812"/>
    <cellStyle name="Texto explicativo 4" xfId="3813"/>
    <cellStyle name="Texto explicativo 4 2" xfId="3814"/>
    <cellStyle name="Texto explicativo 5" xfId="3815"/>
    <cellStyle name="Texto explicativo 5 2" xfId="3816"/>
    <cellStyle name="Texto explicativo 6" xfId="3817"/>
    <cellStyle name="Thousands" xfId="3818"/>
    <cellStyle name="Thousands [0]" xfId="3819"/>
    <cellStyle name="Time" xfId="3820"/>
    <cellStyle name="Title" xfId="3821" builtinId="15" customBuiltin="1"/>
    <cellStyle name="Title 2" xfId="3822"/>
    <cellStyle name="Title 2 2" xfId="3823"/>
    <cellStyle name="Title 2 2 2" xfId="3824"/>
    <cellStyle name="Title 2 2 3" xfId="4597"/>
    <cellStyle name="Title 2 3" xfId="3825"/>
    <cellStyle name="Title 3" xfId="3826"/>
    <cellStyle name="Title 3 2" xfId="3827"/>
    <cellStyle name="Title 3_Denmark" xfId="3828"/>
    <cellStyle name="Title Heading" xfId="3829"/>
    <cellStyle name="Title Line" xfId="3830"/>
    <cellStyle name="Título" xfId="3831"/>
    <cellStyle name="Título 1" xfId="3832"/>
    <cellStyle name="Título 1 2" xfId="3833"/>
    <cellStyle name="Título 1 2 2" xfId="3834"/>
    <cellStyle name="Título 1 3" xfId="3835"/>
    <cellStyle name="Título 1 3 2" xfId="3836"/>
    <cellStyle name="Título 1 4" xfId="3837"/>
    <cellStyle name="Título 1 4 2" xfId="3838"/>
    <cellStyle name="Título 1 5" xfId="3839"/>
    <cellStyle name="Título 1 5 2" xfId="3840"/>
    <cellStyle name="Título 1 6" xfId="3841"/>
    <cellStyle name="Título 2" xfId="3842"/>
    <cellStyle name="Título 2 2" xfId="3843"/>
    <cellStyle name="Título 2 2 2" xfId="3844"/>
    <cellStyle name="Título 2 3" xfId="3845"/>
    <cellStyle name="Título 2 3 2" xfId="3846"/>
    <cellStyle name="Título 2 4" xfId="3847"/>
    <cellStyle name="Título 2 4 2" xfId="3848"/>
    <cellStyle name="Título 2 5" xfId="3849"/>
    <cellStyle name="Título 2 5 2" xfId="3850"/>
    <cellStyle name="Título 2 6" xfId="3851"/>
    <cellStyle name="Título 3" xfId="3852"/>
    <cellStyle name="Título 3 2" xfId="3853"/>
    <cellStyle name="Título 3 2 2" xfId="3854"/>
    <cellStyle name="Título 3 3" xfId="3855"/>
    <cellStyle name="Título 3 3 2" xfId="3856"/>
    <cellStyle name="Título 3 4" xfId="3857"/>
    <cellStyle name="Título 3 4 2" xfId="3858"/>
    <cellStyle name="Título 3 5" xfId="3859"/>
    <cellStyle name="Título 3 5 2" xfId="3860"/>
    <cellStyle name="Título 3 6" xfId="3861"/>
    <cellStyle name="Título 4" xfId="3862"/>
    <cellStyle name="Título 4 2" xfId="3863"/>
    <cellStyle name="Título 5" xfId="3864"/>
    <cellStyle name="Título 5 2" xfId="3865"/>
    <cellStyle name="Título 6" xfId="3866"/>
    <cellStyle name="Título 6 2" xfId="3867"/>
    <cellStyle name="Título 7" xfId="3868"/>
    <cellStyle name="Título 7 2" xfId="3869"/>
    <cellStyle name="Título 8" xfId="3870"/>
    <cellStyle name="Título_~7078366" xfId="3871"/>
    <cellStyle name="Top Row" xfId="3872"/>
    <cellStyle name="Top_Double_Bottom" xfId="3873"/>
    <cellStyle name="TopHeading" xfId="3874"/>
    <cellStyle name="Total" xfId="3875" builtinId="25" customBuiltin="1"/>
    <cellStyle name="Total 2" xfId="3876"/>
    <cellStyle name="Total 2 10" xfId="3877"/>
    <cellStyle name="Total 2 2" xfId="3878"/>
    <cellStyle name="Total 2 2 2" xfId="3879"/>
    <cellStyle name="Total 2 2 2 2" xfId="3880"/>
    <cellStyle name="Total 2 2 2 2 2" xfId="4598"/>
    <cellStyle name="Total 2 2 2 3" xfId="3881"/>
    <cellStyle name="Total 2 3" xfId="3882"/>
    <cellStyle name="Total 2 3 2" xfId="3883"/>
    <cellStyle name="Total 2 3 2 2" xfId="3884"/>
    <cellStyle name="Total 2 3 2 2 2" xfId="4599"/>
    <cellStyle name="Total 2 3 2 3" xfId="3885"/>
    <cellStyle name="Total 2 3_Denmark" xfId="3886"/>
    <cellStyle name="Total 2 4" xfId="3887"/>
    <cellStyle name="Total 2 4 2" xfId="3888"/>
    <cellStyle name="Total 2 4 2 2" xfId="4600"/>
    <cellStyle name="Total 2 4 3" xfId="3889"/>
    <cellStyle name="Total 2 5" xfId="3890"/>
    <cellStyle name="Total 2 6" xfId="3891"/>
    <cellStyle name="Total 2 7" xfId="3892"/>
    <cellStyle name="Total 2 8" xfId="3893"/>
    <cellStyle name="Total 2 9" xfId="3894"/>
    <cellStyle name="Total 2_Denmark" xfId="3895"/>
    <cellStyle name="Total 3" xfId="3896"/>
    <cellStyle name="Total 3 2" xfId="3897"/>
    <cellStyle name="Total 3 2 2" xfId="3898"/>
    <cellStyle name="Total 3 2_Denmark" xfId="3899"/>
    <cellStyle name="Total 3 3" xfId="3900"/>
    <cellStyle name="Total 3 3 2" xfId="3901"/>
    <cellStyle name="Total 3 3 2 2" xfId="4601"/>
    <cellStyle name="Total 3 3 3" xfId="3902"/>
    <cellStyle name="Total 3 4" xfId="3903"/>
    <cellStyle name="Total 4" xfId="3904"/>
    <cellStyle name="Total 4 2" xfId="3905"/>
    <cellStyle name="Total 4 2 2" xfId="3906"/>
    <cellStyle name="Total 4 3" xfId="3907"/>
    <cellStyle name="Total 4 3 2" xfId="3908"/>
    <cellStyle name="Total 5" xfId="3909"/>
    <cellStyle name="Total 5 2" xfId="3910"/>
    <cellStyle name="Total 5 2 2" xfId="3911"/>
    <cellStyle name="Total 5 2 2 2" xfId="4602"/>
    <cellStyle name="Total 5 2 3" xfId="3912"/>
    <cellStyle name="Total 6" xfId="3913"/>
    <cellStyle name="Total 6 2" xfId="3914"/>
    <cellStyle name="Total 6 2 2" xfId="4603"/>
    <cellStyle name="Total 6 3" xfId="3915"/>
    <cellStyle name="Total 7" xfId="3916"/>
    <cellStyle name="Total 7 2" xfId="3917"/>
    <cellStyle name="Total 7_Denmark" xfId="3918"/>
    <cellStyle name="Total cell" xfId="3919"/>
    <cellStyle name="Total row" xfId="3920"/>
    <cellStyle name="Tusenskille [0]_B2000 Operatører i Norden - 28.10.99" xfId="3921"/>
    <cellStyle name="Tusenskille_B2000 Operatører i Norden - 28.10.99" xfId="3922"/>
    <cellStyle name="Tusental (0)_BILAGA" xfId="3923"/>
    <cellStyle name="Tusental 2" xfId="3924"/>
    <cellStyle name="Tusental 2 2" xfId="3925"/>
    <cellStyle name="Tusental_Lederoplysning til lønregulering" xfId="3926"/>
    <cellStyle name="Underline" xfId="3927"/>
    <cellStyle name="Unhighlight" xfId="3928"/>
    <cellStyle name="Unprot" xfId="3929"/>
    <cellStyle name="Unprot$" xfId="3930"/>
    <cellStyle name="Unprotect" xfId="3931"/>
    <cellStyle name="Unsure" xfId="3932"/>
    <cellStyle name="Untotal row" xfId="3933"/>
    <cellStyle name="Valuta (0)_1 new STM 16 ring" xfId="3934"/>
    <cellStyle name="Valuta [0]_RESULTS" xfId="3935"/>
    <cellStyle name="Valuta_1 new STM 16 ring" xfId="3936"/>
    <cellStyle name="Währung [0]_Cost allocation_PEAA.xls Diagramm 2" xfId="3937"/>
    <cellStyle name="Währung_97PLAN1" xfId="3938"/>
    <cellStyle name="Warning Text" xfId="3939" builtinId="11" customBuiltin="1"/>
    <cellStyle name="Warning Text 2" xfId="3940"/>
    <cellStyle name="Warning Text 2 2" xfId="3941"/>
    <cellStyle name="Warning Text 2 2 2" xfId="3942"/>
    <cellStyle name="Warning Text 2 2 2 2" xfId="4604"/>
    <cellStyle name="Warning Text 2 2 3" xfId="3943"/>
    <cellStyle name="Warning Text 2_Denmark" xfId="3944"/>
    <cellStyle name="Warning Text 3" xfId="3945"/>
    <cellStyle name="Warning Text 3 2" xfId="3946"/>
    <cellStyle name="Warning Text 3 2 2" xfId="4605"/>
    <cellStyle name="Warning Text 3 3" xfId="3947"/>
    <cellStyle name="WhitePattern" xfId="3948"/>
    <cellStyle name="WhitePattern1" xfId="3949"/>
    <cellStyle name="WhiteText" xfId="3950"/>
    <cellStyle name="WholeDollar" xfId="3951"/>
    <cellStyle name="Worksheet_Title" xfId="3952"/>
    <cellStyle name="WP Header" xfId="3953"/>
    <cellStyle name="Wrapped" xfId="3954"/>
    <cellStyle name="XL3 Blue" xfId="3955"/>
    <cellStyle name="XL3 Green" xfId="3956"/>
    <cellStyle name="XL3 Orange" xfId="3957"/>
    <cellStyle name="XL3 Red" xfId="3958"/>
    <cellStyle name="XL3 Yellow" xfId="3959"/>
    <cellStyle name="Year" xfId="3960"/>
    <cellStyle name="YearHeading" xfId="3961"/>
    <cellStyle name="Обычный_Balans_odt" xfId="3962"/>
    <cellStyle name="千位[0]_pldt" xfId="3963"/>
    <cellStyle name="千位_pldt" xfId="3964"/>
    <cellStyle name="千位分隔[0]_1" xfId="3965"/>
    <cellStyle name="千位分隔_1" xfId="3966"/>
    <cellStyle name="常规_1" xfId="3967"/>
    <cellStyle name="桁区切り [0.00]_Calc. C-J" xfId="3968"/>
    <cellStyle name="桁区切り_Calc. C-J" xfId="3969"/>
    <cellStyle name="標準_1951_0006" xfId="3970"/>
    <cellStyle name="货币[0]_1" xfId="3971"/>
    <cellStyle name="货币_1" xfId="3972"/>
    <cellStyle name="通貨 [0.00]_Calc. C-J" xfId="3973"/>
    <cellStyle name="通貨_Calc. C-J" xfId="39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285750</xdr:colOff>
      <xdr:row>0</xdr:row>
      <xdr:rowOff>180975</xdr:rowOff>
    </xdr:from>
    <xdr:to>
      <xdr:col>7</xdr:col>
      <xdr:colOff>438150</xdr:colOff>
      <xdr:row>4</xdr:row>
      <xdr:rowOff>19050</xdr:rowOff>
    </xdr:to>
    <xdr:pic>
      <xdr:nvPicPr>
        <xdr:cNvPr id="4112" name="Picture 1" descr="ComComNZ-Long-Colour.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0350" y="561975"/>
          <a:ext cx="19812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eett.gr/opencms/export/sites/default/admin/downloads/telec/apofaseis_eett/kanonistikes_apofaseis_eett/AP654-011_2012.pdf" TargetMode="External"/><Relationship Id="rId2" Type="http://schemas.openxmlformats.org/officeDocument/2006/relationships/hyperlink" Target="http://esa.un.org/unup/CD-ROM/WUP2011-F01-Total_Urban_Rural.xls" TargetMode="External"/><Relationship Id="rId1" Type="http://schemas.openxmlformats.org/officeDocument/2006/relationships/hyperlink" Target="http://www.keepeek.com/Digital-Asset-Management/oecd/science-and-technology/oecd-communications-outlook-2013_comms_outlook-2013-en" TargetMode="External"/><Relationship Id="rId6" Type="http://schemas.openxmlformats.org/officeDocument/2006/relationships/printerSettings" Target="../printerSettings/printerSettings10.bin"/><Relationship Id="rId5" Type="http://schemas.openxmlformats.org/officeDocument/2006/relationships/hyperlink" Target="http://data.worldbank.org/indicator/EN.POP.DNST/countries?display=default" TargetMode="External"/><Relationship Id="rId4" Type="http://schemas.openxmlformats.org/officeDocument/2006/relationships/hyperlink" Target="http://www.prb.org/pdf12/2012-population-data-sheet_eng.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otewholesale.gr/Services/&#917;&#965;&#961;&#965;&#950;&#969;&#957;&#953;&#954;&#972;&#964;&#951;&#964;&#945;/ADSL/tabid/123/language/en-US/Default.aspx" TargetMode="External"/><Relationship Id="rId13" Type="http://schemas.openxmlformats.org/officeDocument/2006/relationships/hyperlink" Target="http://erhvervsstyrelsen.dk/file/305461/afgoerelse.pdf" TargetMode="External"/><Relationship Id="rId3" Type="http://schemas.openxmlformats.org/officeDocument/2006/relationships/hyperlink" Target="http://www.pts.se/upload/Ovrigt/Tele/Prisreglering/2013/12-6520-hybridmodel-9_1.zip" TargetMode="External"/><Relationship Id="rId7" Type="http://schemas.openxmlformats.org/officeDocument/2006/relationships/hyperlink" Target="http://www.otewholesale.gr/Services/&#913;&#948;&#949;&#963;&#956;&#928;&#961;&#972;&#963;&#946;&#945;&#963;&#951;&#963;&#964;&#959;&#957;&#932;&#959;&#960;&#953;&#954;&#972;&#914;&#961;&#972;&#967;&#959;/&#932;&#959;&#960;&#953;&#954;&#972;&#962;&#914;&#961;&#972;&#967;&#959;&#962;/tabid/78/language/en-US/Default.aspx" TargetMode="External"/><Relationship Id="rId12" Type="http://schemas.openxmlformats.org/officeDocument/2006/relationships/hyperlink" Target="http://www.eett.gr/opencms/export/sites/default/EETT_EN/Journalists/MarketAnalysis/MarketReview/PDFs/2012.pdf" TargetMode="External"/><Relationship Id="rId2" Type="http://schemas.openxmlformats.org/officeDocument/2006/relationships/hyperlink" Target="http://www.pts.se/upload/Ovrigt/Tele/Prisreglering/2013/12-6520-kostnadsresultat-hybridmodell-9_1.pdf" TargetMode="External"/><Relationship Id="rId1" Type="http://schemas.openxmlformats.org/officeDocument/2006/relationships/hyperlink" Target="http://erhvervsstyrelsen.dk/file/307100/andrefiler.zip" TargetMode="External"/><Relationship Id="rId6" Type="http://schemas.openxmlformats.org/officeDocument/2006/relationships/hyperlink" Target="http://www.swisscom.ch/dam/swisscom/de/ws/documents/D_FMG-Dokumente/TAL/FA-PRM_contr_Teilnehmeranschlussleitung_V2-3.pdf" TargetMode="External"/><Relationship Id="rId11" Type="http://schemas.openxmlformats.org/officeDocument/2006/relationships/hyperlink" Target="http://www.belgacomwholesale.be/wholesale/gallery/content/documents/broba/BROBA_ADSL_SDSL_Approved_BIPT_%2026062013.zip" TargetMode="External"/><Relationship Id="rId5" Type="http://schemas.openxmlformats.org/officeDocument/2006/relationships/hyperlink" Target="http://www.swisscom.ch/dam/swisscom/de/ws/documents/D_FMG-Dokumente/BSA/BSA_Handbuch-Preise_V1-5.pdf" TargetMode="External"/><Relationship Id="rId10" Type="http://schemas.openxmlformats.org/officeDocument/2006/relationships/hyperlink" Target="http://www.oanda.com/currency/historical-rates/" TargetMode="External"/><Relationship Id="rId4" Type="http://schemas.openxmlformats.org/officeDocument/2006/relationships/hyperlink" Target="http://www.belgacomwholesale.be/wholesale/en/jsp/dynamic/product.jsp?dcrName=nws_broba" TargetMode="External"/><Relationship Id="rId9" Type="http://schemas.openxmlformats.org/officeDocument/2006/relationships/hyperlink" Target="http://data.worldbank.org/indicator/PA.NUS.PPP" TargetMode="External"/><Relationship Id="rId14"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7:Q43"/>
  <sheetViews>
    <sheetView showGridLines="0" tabSelected="1" workbookViewId="0"/>
  </sheetViews>
  <sheetFormatPr defaultRowHeight="15"/>
  <cols>
    <col min="1" max="1" width="23.5703125" customWidth="1"/>
  </cols>
  <sheetData>
    <row r="7" spans="1:12">
      <c r="A7" s="251" t="s">
        <v>5</v>
      </c>
      <c r="B7" s="251"/>
      <c r="C7" s="251"/>
      <c r="D7" s="251"/>
      <c r="E7" s="251"/>
      <c r="F7" s="251"/>
      <c r="G7" s="251"/>
      <c r="H7" s="251"/>
      <c r="I7" s="251"/>
      <c r="J7" s="251"/>
      <c r="K7" s="251"/>
      <c r="L7" s="251"/>
    </row>
    <row r="8" spans="1:12" ht="26.25">
      <c r="A8" s="252" t="s">
        <v>1</v>
      </c>
      <c r="B8" s="252"/>
      <c r="C8" s="252"/>
      <c r="D8" s="252"/>
      <c r="E8" s="252"/>
      <c r="F8" s="252"/>
      <c r="G8" s="252"/>
      <c r="H8" s="252"/>
      <c r="I8" s="252"/>
      <c r="J8" s="252"/>
      <c r="K8" s="252"/>
      <c r="L8" s="252"/>
    </row>
    <row r="9" spans="1:12">
      <c r="A9" s="2" t="s">
        <v>0</v>
      </c>
    </row>
    <row r="10" spans="1:12" ht="51.75" customHeight="1">
      <c r="A10" s="246" t="s">
        <v>3</v>
      </c>
      <c r="B10" s="246"/>
      <c r="C10" s="246"/>
      <c r="D10" s="246"/>
      <c r="E10" s="246"/>
      <c r="F10" s="246"/>
      <c r="G10" s="246"/>
      <c r="H10" s="246"/>
      <c r="I10" s="246"/>
      <c r="J10" s="246"/>
      <c r="K10" s="246"/>
      <c r="L10" s="246"/>
    </row>
    <row r="11" spans="1:12" ht="15.75" customHeight="1">
      <c r="A11" s="3"/>
      <c r="B11" s="3"/>
      <c r="C11" s="3"/>
      <c r="D11" s="3"/>
      <c r="E11" s="3"/>
      <c r="F11" s="3"/>
      <c r="G11" s="3"/>
      <c r="H11" s="3"/>
      <c r="I11" s="3"/>
      <c r="J11" s="3"/>
      <c r="K11" s="3"/>
      <c r="L11" s="3"/>
    </row>
    <row r="12" spans="1:12" ht="15.75" customHeight="1">
      <c r="A12" s="2" t="s">
        <v>4</v>
      </c>
      <c r="B12" s="3"/>
      <c r="C12" s="3"/>
      <c r="D12" s="3"/>
      <c r="E12" s="3"/>
      <c r="F12" s="3"/>
      <c r="G12" s="3"/>
      <c r="H12" s="3"/>
      <c r="I12" s="3"/>
      <c r="J12" s="3"/>
      <c r="K12" s="3"/>
      <c r="L12" s="3"/>
    </row>
    <row r="13" spans="1:12" ht="32.25" customHeight="1">
      <c r="A13" s="246" t="s">
        <v>275</v>
      </c>
      <c r="B13" s="246"/>
      <c r="C13" s="246"/>
      <c r="D13" s="246"/>
      <c r="E13" s="246"/>
      <c r="F13" s="246"/>
      <c r="G13" s="246"/>
      <c r="H13" s="246"/>
      <c r="I13" s="246"/>
      <c r="J13" s="246"/>
      <c r="K13" s="246"/>
      <c r="L13" s="246"/>
    </row>
    <row r="14" spans="1:12" ht="15.75" customHeight="1">
      <c r="A14" t="s">
        <v>175</v>
      </c>
    </row>
    <row r="15" spans="1:12" ht="15.75" customHeight="1">
      <c r="A15" t="s">
        <v>176</v>
      </c>
    </row>
    <row r="16" spans="1:12" ht="15.75" customHeight="1">
      <c r="A16" s="222" t="s">
        <v>335</v>
      </c>
    </row>
    <row r="17" spans="1:17" ht="15.75" customHeight="1">
      <c r="A17" s="222" t="s">
        <v>336</v>
      </c>
    </row>
    <row r="18" spans="1:17" ht="15.75" customHeight="1">
      <c r="A18" t="s">
        <v>177</v>
      </c>
    </row>
    <row r="19" spans="1:17" s="219" customFormat="1" ht="15.75" customHeight="1">
      <c r="A19" s="222" t="s">
        <v>337</v>
      </c>
    </row>
    <row r="20" spans="1:17" ht="15.75" customHeight="1">
      <c r="A20" s="81"/>
    </row>
    <row r="21" spans="1:17">
      <c r="A21" s="253" t="s">
        <v>267</v>
      </c>
      <c r="B21" s="253"/>
      <c r="C21" s="253"/>
      <c r="D21" s="253"/>
      <c r="E21" s="253"/>
      <c r="F21" s="253"/>
      <c r="G21" s="253"/>
      <c r="H21" s="253"/>
      <c r="I21" s="253"/>
      <c r="J21" s="253"/>
      <c r="K21" s="253"/>
      <c r="L21" s="253"/>
    </row>
    <row r="22" spans="1:17" s="96" customFormat="1" ht="17.25" customHeight="1">
      <c r="A22" s="246" t="s">
        <v>276</v>
      </c>
      <c r="B22" s="246"/>
      <c r="C22" s="246"/>
      <c r="D22" s="246"/>
      <c r="E22" s="246"/>
      <c r="F22" s="246"/>
      <c r="G22" s="246"/>
      <c r="H22" s="246"/>
      <c r="I22" s="246"/>
      <c r="J22" s="246"/>
      <c r="K22" s="246"/>
      <c r="L22" s="246"/>
    </row>
    <row r="23" spans="1:17" s="116" customFormat="1" ht="17.25" customHeight="1">
      <c r="A23" s="250" t="s">
        <v>284</v>
      </c>
      <c r="B23" s="250"/>
      <c r="C23" s="250"/>
      <c r="D23" s="250"/>
      <c r="E23" s="250"/>
      <c r="F23" s="250"/>
      <c r="G23" s="250"/>
      <c r="H23" s="250"/>
      <c r="I23" s="250"/>
      <c r="J23" s="250"/>
      <c r="K23" s="250"/>
      <c r="L23" s="250"/>
    </row>
    <row r="24" spans="1:17" s="116" customFormat="1" ht="27" customHeight="1">
      <c r="A24" s="120" t="s">
        <v>178</v>
      </c>
      <c r="B24" s="247" t="s">
        <v>268</v>
      </c>
      <c r="C24" s="248"/>
      <c r="D24" s="248"/>
      <c r="E24" s="248"/>
      <c r="F24" s="248"/>
      <c r="G24" s="248"/>
      <c r="H24" s="248"/>
      <c r="I24" s="248"/>
      <c r="J24" s="248"/>
      <c r="K24" s="248"/>
      <c r="L24" s="249"/>
      <c r="M24" s="115"/>
      <c r="N24" s="115"/>
      <c r="O24" s="115"/>
      <c r="P24" s="115"/>
      <c r="Q24" s="102"/>
    </row>
    <row r="25" spans="1:17" ht="38.25" customHeight="1">
      <c r="A25" s="109" t="s">
        <v>269</v>
      </c>
      <c r="B25" s="243" t="s">
        <v>381</v>
      </c>
      <c r="C25" s="243"/>
      <c r="D25" s="243"/>
      <c r="E25" s="243"/>
      <c r="F25" s="243"/>
      <c r="G25" s="243"/>
      <c r="H25" s="243"/>
      <c r="I25" s="243"/>
      <c r="J25" s="243"/>
      <c r="K25" s="243"/>
      <c r="L25" s="243"/>
      <c r="M25" s="82"/>
      <c r="N25" s="82"/>
      <c r="O25" s="82"/>
      <c r="P25" s="82"/>
      <c r="Q25" s="82"/>
    </row>
    <row r="26" spans="1:17" s="116" customFormat="1" ht="38.25" customHeight="1">
      <c r="A26" s="108" t="s">
        <v>240</v>
      </c>
      <c r="B26" s="244" t="s">
        <v>382</v>
      </c>
      <c r="C26" s="244"/>
      <c r="D26" s="244"/>
      <c r="E26" s="244"/>
      <c r="F26" s="244"/>
      <c r="G26" s="244"/>
      <c r="H26" s="244"/>
      <c r="I26" s="244"/>
      <c r="J26" s="244"/>
      <c r="K26" s="244"/>
      <c r="L26" s="244"/>
      <c r="M26" s="242"/>
      <c r="N26" s="242"/>
      <c r="O26" s="242"/>
      <c r="P26" s="242"/>
      <c r="Q26" s="242"/>
    </row>
    <row r="27" spans="1:17" s="116" customFormat="1" ht="38.25" customHeight="1">
      <c r="A27" s="108" t="s">
        <v>241</v>
      </c>
      <c r="B27" s="244" t="s">
        <v>368</v>
      </c>
      <c r="C27" s="244"/>
      <c r="D27" s="244"/>
      <c r="E27" s="244"/>
      <c r="F27" s="244"/>
      <c r="G27" s="244"/>
      <c r="H27" s="244"/>
      <c r="I27" s="244"/>
      <c r="J27" s="244"/>
      <c r="K27" s="244"/>
      <c r="L27" s="244"/>
      <c r="M27" s="242"/>
      <c r="N27" s="242"/>
      <c r="O27" s="242"/>
      <c r="P27" s="242"/>
      <c r="Q27" s="242"/>
    </row>
    <row r="28" spans="1:17" s="116" customFormat="1" ht="38.25" customHeight="1">
      <c r="A28" s="108" t="s">
        <v>270</v>
      </c>
      <c r="B28" s="244" t="s">
        <v>338</v>
      </c>
      <c r="C28" s="244"/>
      <c r="D28" s="244"/>
      <c r="E28" s="244"/>
      <c r="F28" s="244"/>
      <c r="G28" s="244"/>
      <c r="H28" s="244"/>
      <c r="I28" s="244"/>
      <c r="J28" s="244"/>
      <c r="K28" s="244"/>
      <c r="L28" s="244"/>
      <c r="M28" s="242"/>
      <c r="N28" s="242"/>
      <c r="O28" s="242"/>
      <c r="P28" s="242"/>
      <c r="Q28" s="242"/>
    </row>
    <row r="29" spans="1:17" s="116" customFormat="1" ht="38.25" customHeight="1">
      <c r="A29" s="108" t="s">
        <v>237</v>
      </c>
      <c r="B29" s="244" t="s">
        <v>347</v>
      </c>
      <c r="C29" s="244"/>
      <c r="D29" s="244"/>
      <c r="E29" s="244"/>
      <c r="F29" s="244"/>
      <c r="G29" s="244"/>
      <c r="H29" s="244"/>
      <c r="I29" s="244"/>
      <c r="J29" s="244"/>
      <c r="K29" s="244"/>
      <c r="L29" s="244"/>
      <c r="M29" s="242"/>
      <c r="N29" s="242"/>
      <c r="O29" s="242"/>
      <c r="P29" s="242"/>
      <c r="Q29" s="242"/>
    </row>
    <row r="30" spans="1:17" s="116" customFormat="1" ht="38.25" customHeight="1">
      <c r="A30" s="108" t="s">
        <v>238</v>
      </c>
      <c r="B30" s="244" t="s">
        <v>274</v>
      </c>
      <c r="C30" s="244"/>
      <c r="D30" s="244"/>
      <c r="E30" s="244"/>
      <c r="F30" s="244"/>
      <c r="G30" s="244"/>
      <c r="H30" s="244"/>
      <c r="I30" s="244"/>
      <c r="J30" s="244"/>
      <c r="K30" s="244"/>
      <c r="L30" s="244"/>
      <c r="M30" s="242"/>
      <c r="N30" s="242"/>
      <c r="O30" s="242"/>
      <c r="P30" s="242"/>
      <c r="Q30" s="242"/>
    </row>
    <row r="31" spans="1:17" s="116" customFormat="1" ht="38.25" customHeight="1">
      <c r="A31" s="108" t="s">
        <v>239</v>
      </c>
      <c r="B31" s="244" t="s">
        <v>183</v>
      </c>
      <c r="C31" s="244"/>
      <c r="D31" s="244"/>
      <c r="E31" s="244"/>
      <c r="F31" s="244"/>
      <c r="G31" s="244"/>
      <c r="H31" s="244"/>
      <c r="I31" s="244"/>
      <c r="J31" s="244"/>
      <c r="K31" s="244"/>
      <c r="L31" s="244"/>
      <c r="M31" s="242"/>
      <c r="N31" s="242"/>
      <c r="O31" s="242"/>
      <c r="P31" s="242"/>
      <c r="Q31" s="242"/>
    </row>
    <row r="32" spans="1:17" s="116" customFormat="1" ht="38.25" customHeight="1">
      <c r="A32" s="108" t="s">
        <v>273</v>
      </c>
      <c r="B32" s="244" t="s">
        <v>369</v>
      </c>
      <c r="C32" s="244"/>
      <c r="D32" s="244"/>
      <c r="E32" s="244"/>
      <c r="F32" s="244"/>
      <c r="G32" s="244"/>
      <c r="H32" s="244"/>
      <c r="I32" s="244"/>
      <c r="J32" s="244"/>
      <c r="K32" s="244"/>
      <c r="L32" s="244"/>
      <c r="M32" s="242"/>
      <c r="N32" s="242"/>
      <c r="O32" s="242"/>
      <c r="P32" s="242"/>
      <c r="Q32" s="242"/>
    </row>
    <row r="33" spans="1:17" s="116" customFormat="1" ht="38.25" customHeight="1">
      <c r="A33" s="108" t="s">
        <v>272</v>
      </c>
      <c r="B33" s="244" t="s">
        <v>370</v>
      </c>
      <c r="C33" s="244"/>
      <c r="D33" s="244"/>
      <c r="E33" s="244"/>
      <c r="F33" s="244"/>
      <c r="G33" s="244"/>
      <c r="H33" s="244"/>
      <c r="I33" s="244"/>
      <c r="J33" s="244"/>
      <c r="K33" s="244"/>
      <c r="L33" s="244"/>
      <c r="M33" s="242"/>
      <c r="N33" s="242"/>
      <c r="O33" s="242"/>
      <c r="P33" s="242"/>
      <c r="Q33" s="242"/>
    </row>
    <row r="34" spans="1:17" s="116" customFormat="1" ht="38.25" customHeight="1">
      <c r="A34" s="107" t="s">
        <v>236</v>
      </c>
      <c r="B34" s="245" t="s">
        <v>271</v>
      </c>
      <c r="C34" s="245"/>
      <c r="D34" s="245"/>
      <c r="E34" s="245"/>
      <c r="F34" s="245"/>
      <c r="G34" s="245"/>
      <c r="H34" s="245"/>
      <c r="I34" s="245"/>
      <c r="J34" s="245"/>
      <c r="K34" s="245"/>
      <c r="L34" s="245"/>
      <c r="M34" s="242"/>
      <c r="N34" s="242"/>
      <c r="O34" s="242"/>
      <c r="P34" s="242"/>
      <c r="Q34" s="242"/>
    </row>
    <row r="36" spans="1:17">
      <c r="A36" s="99" t="s">
        <v>282</v>
      </c>
    </row>
    <row r="37" spans="1:17">
      <c r="A37" s="119"/>
      <c r="B37" s="116" t="s">
        <v>277</v>
      </c>
    </row>
    <row r="38" spans="1:17">
      <c r="A38" s="114"/>
      <c r="B38" t="s">
        <v>278</v>
      </c>
    </row>
    <row r="39" spans="1:17">
      <c r="A39" s="113"/>
      <c r="B39" t="s">
        <v>279</v>
      </c>
    </row>
    <row r="40" spans="1:17">
      <c r="A40" s="112"/>
      <c r="B40" t="s">
        <v>280</v>
      </c>
    </row>
    <row r="43" spans="1:17">
      <c r="A43" s="2" t="s">
        <v>266</v>
      </c>
      <c r="B43" s="80" t="s">
        <v>2</v>
      </c>
    </row>
  </sheetData>
  <mergeCells count="27">
    <mergeCell ref="A22:L22"/>
    <mergeCell ref="B24:L24"/>
    <mergeCell ref="A23:L23"/>
    <mergeCell ref="A7:L7"/>
    <mergeCell ref="A8:L8"/>
    <mergeCell ref="A10:L10"/>
    <mergeCell ref="A13:L13"/>
    <mergeCell ref="A21:L21"/>
    <mergeCell ref="B25:L25"/>
    <mergeCell ref="B26:L26"/>
    <mergeCell ref="B27:L27"/>
    <mergeCell ref="B28:L28"/>
    <mergeCell ref="B34:L34"/>
    <mergeCell ref="B33:L33"/>
    <mergeCell ref="B32:L32"/>
    <mergeCell ref="B31:L31"/>
    <mergeCell ref="B29:L29"/>
    <mergeCell ref="B30:L30"/>
    <mergeCell ref="M26:Q26"/>
    <mergeCell ref="M27:Q27"/>
    <mergeCell ref="M28:Q28"/>
    <mergeCell ref="M34:Q34"/>
    <mergeCell ref="M33:Q33"/>
    <mergeCell ref="M32:Q32"/>
    <mergeCell ref="M29:Q29"/>
    <mergeCell ref="M30:Q30"/>
    <mergeCell ref="M31:Q31"/>
  </mergeCells>
  <hyperlinks>
    <hyperlink ref="A26" location="Cross_Check_Basic_UBA!A1" display="Cross_Check_Basic_UBA"/>
    <hyperlink ref="A25" location="Basic_UBA!A1" display="Basic_UBA"/>
    <hyperlink ref="A27" location="Enhanced_UBA!A1" display="Enhanced_UBA"/>
    <hyperlink ref="A28" location="UBA_Non_Recurring_Charges!A1" display="UBA_Non_Recurring_Charges"/>
    <hyperlink ref="A34" location="Inputs!A1" display="Inputs"/>
    <hyperlink ref="A33" location="Benchmark_Criteria!A1" display="Benchmark_Criteria"/>
    <hyperlink ref="A32" location="Currency_Conversion!A1" display="Currency_Conversion"/>
    <hyperlink ref="A29" location="Assumptions_Basic_UBA!A1" display="Assumptions_Basic_UBA"/>
    <hyperlink ref="A30" location="Assumptions_Enhanced_UBA!A1" display="Assumptions_Enhanced_UBA"/>
    <hyperlink ref="A31" location="Assumptions_Core_Charges!A1" display="Assumptions_Core_Charges"/>
  </hyperlink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46"/>
  <sheetViews>
    <sheetView showGridLines="0" zoomScaleNormal="100" workbookViewId="0">
      <selection activeCell="B1" sqref="B1"/>
    </sheetView>
  </sheetViews>
  <sheetFormatPr defaultRowHeight="15"/>
  <cols>
    <col min="1" max="1" width="4.7109375" customWidth="1"/>
    <col min="2" max="2" width="16" customWidth="1"/>
    <col min="3" max="3" width="25.140625" customWidth="1"/>
    <col min="4" max="12" width="14.42578125" customWidth="1"/>
  </cols>
  <sheetData>
    <row r="1" spans="1:13" ht="26.25">
      <c r="A1" s="68" t="s">
        <v>172</v>
      </c>
    </row>
    <row r="2" spans="1:13" ht="15.75" customHeight="1"/>
    <row r="3" spans="1:13">
      <c r="B3" t="s">
        <v>174</v>
      </c>
    </row>
    <row r="4" spans="1:13">
      <c r="B4" t="s">
        <v>171</v>
      </c>
    </row>
    <row r="5" spans="1:13">
      <c r="A5" s="65"/>
      <c r="B5" t="s">
        <v>50</v>
      </c>
    </row>
    <row r="7" spans="1:13" ht="18.75">
      <c r="A7" s="67" t="s">
        <v>378</v>
      </c>
    </row>
    <row r="8" spans="1:13">
      <c r="B8" t="s">
        <v>35</v>
      </c>
      <c r="C8" t="s">
        <v>168</v>
      </c>
      <c r="D8" s="118" t="s">
        <v>182</v>
      </c>
    </row>
    <row r="9" spans="1:13">
      <c r="C9" t="s">
        <v>139</v>
      </c>
      <c r="D9" s="118" t="s">
        <v>169</v>
      </c>
    </row>
    <row r="10" spans="1:13">
      <c r="C10" t="s">
        <v>140</v>
      </c>
      <c r="D10" s="118" t="s">
        <v>170</v>
      </c>
    </row>
    <row r="11" spans="1:13">
      <c r="C11" t="s">
        <v>167</v>
      </c>
      <c r="D11" s="118" t="s">
        <v>287</v>
      </c>
      <c r="H11" t="s">
        <v>289</v>
      </c>
      <c r="I11" s="91"/>
    </row>
    <row r="12" spans="1:13">
      <c r="C12" t="s">
        <v>138</v>
      </c>
      <c r="D12" t="s">
        <v>231</v>
      </c>
    </row>
    <row r="13" spans="1:13">
      <c r="C13" t="s">
        <v>137</v>
      </c>
      <c r="D13" t="s">
        <v>265</v>
      </c>
    </row>
    <row r="16" spans="1:13" ht="15" customHeight="1">
      <c r="B16" s="280" t="s">
        <v>6</v>
      </c>
      <c r="C16" s="280" t="s">
        <v>160</v>
      </c>
      <c r="D16" s="278" t="s">
        <v>136</v>
      </c>
      <c r="E16" s="282"/>
      <c r="F16" s="282"/>
      <c r="G16" s="282"/>
      <c r="H16" s="283"/>
      <c r="I16" s="278" t="s">
        <v>137</v>
      </c>
      <c r="J16" s="282"/>
      <c r="K16" s="282"/>
      <c r="L16" s="282"/>
      <c r="M16" s="283"/>
    </row>
    <row r="17" spans="2:13" ht="48.75" customHeight="1">
      <c r="B17" s="281"/>
      <c r="C17" s="281"/>
      <c r="D17" s="106" t="s">
        <v>179</v>
      </c>
      <c r="E17" s="106" t="s">
        <v>288</v>
      </c>
      <c r="F17" s="106" t="s">
        <v>180</v>
      </c>
      <c r="G17" s="75" t="s">
        <v>181</v>
      </c>
      <c r="H17" s="75" t="s">
        <v>285</v>
      </c>
      <c r="I17" s="75" t="s">
        <v>141</v>
      </c>
      <c r="J17" s="75" t="s">
        <v>142</v>
      </c>
      <c r="K17" s="75" t="s">
        <v>143</v>
      </c>
      <c r="L17" s="75" t="s">
        <v>144</v>
      </c>
      <c r="M17" s="75" t="s">
        <v>145</v>
      </c>
    </row>
    <row r="18" spans="2:13" ht="25.5">
      <c r="B18" s="145" t="s">
        <v>10</v>
      </c>
      <c r="C18" s="148" t="s">
        <v>146</v>
      </c>
      <c r="D18" s="153">
        <v>1190954</v>
      </c>
      <c r="E18" s="150">
        <v>5.6</v>
      </c>
      <c r="F18" s="142">
        <f>+$D$18/($E$18*1000000)</f>
        <v>0.21267035714285715</v>
      </c>
      <c r="G18" s="105">
        <v>0.86934415103630369</v>
      </c>
      <c r="H18" s="70">
        <v>131</v>
      </c>
      <c r="I18" s="70" t="s">
        <v>163</v>
      </c>
      <c r="J18" s="70" t="s">
        <v>147</v>
      </c>
      <c r="K18" s="70" t="s">
        <v>148</v>
      </c>
      <c r="L18" s="70" t="s">
        <v>149</v>
      </c>
      <c r="M18" s="70" t="s">
        <v>150</v>
      </c>
    </row>
    <row r="19" spans="2:13" ht="25.5">
      <c r="B19" s="146" t="s">
        <v>11</v>
      </c>
      <c r="C19" s="149" t="s">
        <v>146</v>
      </c>
      <c r="D19" s="154">
        <v>1470000</v>
      </c>
      <c r="E19" s="151">
        <v>9.5</v>
      </c>
      <c r="F19" s="143">
        <f>+$D$19/($E$19*1000000)</f>
        <v>0.15473684210526314</v>
      </c>
      <c r="G19" s="104">
        <v>0.85209750880941948</v>
      </c>
      <c r="H19" s="78">
        <v>23</v>
      </c>
      <c r="I19" s="78" t="s">
        <v>163</v>
      </c>
      <c r="J19" s="78" t="s">
        <v>151</v>
      </c>
      <c r="K19" s="78" t="s">
        <v>148</v>
      </c>
      <c r="L19" s="78" t="s">
        <v>149</v>
      </c>
      <c r="M19" s="78" t="s">
        <v>150</v>
      </c>
    </row>
    <row r="20" spans="2:13" ht="48.75" customHeight="1">
      <c r="B20" s="146" t="s">
        <v>152</v>
      </c>
      <c r="C20" s="149" t="s">
        <v>161</v>
      </c>
      <c r="D20" s="154">
        <v>1857523</v>
      </c>
      <c r="E20" s="151">
        <v>11.1</v>
      </c>
      <c r="F20" s="143">
        <f>+$D$20/($E$20*1000000)</f>
        <v>0.16734441441441442</v>
      </c>
      <c r="G20" s="104">
        <v>0.97068473513621278</v>
      </c>
      <c r="H20" s="78">
        <v>365</v>
      </c>
      <c r="I20" s="78" t="s">
        <v>164</v>
      </c>
      <c r="J20" s="78" t="s">
        <v>151</v>
      </c>
      <c r="K20" s="78" t="s">
        <v>153</v>
      </c>
      <c r="L20" s="78" t="s">
        <v>149</v>
      </c>
      <c r="M20" s="78" t="s">
        <v>150</v>
      </c>
    </row>
    <row r="21" spans="2:13" ht="38.25">
      <c r="B21" s="146" t="s">
        <v>55</v>
      </c>
      <c r="C21" s="149" t="s">
        <v>173</v>
      </c>
      <c r="D21" s="154">
        <v>2210000</v>
      </c>
      <c r="E21" s="151">
        <v>8</v>
      </c>
      <c r="F21" s="143">
        <f>+$D$21/($E$21*1000000)</f>
        <v>0.27625</v>
      </c>
      <c r="G21" s="104">
        <v>0.7369086525165256</v>
      </c>
      <c r="H21" s="78">
        <v>198</v>
      </c>
      <c r="I21" s="78" t="s">
        <v>165</v>
      </c>
      <c r="J21" s="78" t="s">
        <v>151</v>
      </c>
      <c r="K21" s="78" t="s">
        <v>153</v>
      </c>
      <c r="L21" s="78" t="s">
        <v>149</v>
      </c>
      <c r="M21" s="78" t="s">
        <v>154</v>
      </c>
    </row>
    <row r="22" spans="2:13" ht="25.5">
      <c r="B22" s="146" t="s">
        <v>60</v>
      </c>
      <c r="C22" s="149" t="s">
        <v>162</v>
      </c>
      <c r="D22" s="154">
        <v>2554689</v>
      </c>
      <c r="E22" s="151">
        <v>10.8</v>
      </c>
      <c r="F22" s="143">
        <f>+$D$22/($E$22*1000000)</f>
        <v>0.23654527777777778</v>
      </c>
      <c r="G22" s="104">
        <v>0.61438120756651149</v>
      </c>
      <c r="H22" s="78">
        <v>88</v>
      </c>
      <c r="I22" s="78" t="s">
        <v>166</v>
      </c>
      <c r="J22" s="78" t="s">
        <v>151</v>
      </c>
      <c r="K22" s="78" t="s">
        <v>148</v>
      </c>
      <c r="L22" s="78" t="s">
        <v>149</v>
      </c>
      <c r="M22" s="78" t="s">
        <v>150</v>
      </c>
    </row>
    <row r="23" spans="2:13">
      <c r="B23" s="146" t="s">
        <v>118</v>
      </c>
      <c r="C23" s="149" t="s">
        <v>155</v>
      </c>
      <c r="D23" s="154">
        <v>21481000</v>
      </c>
      <c r="E23" s="151">
        <v>63.6</v>
      </c>
      <c r="F23" s="143">
        <f>+$D$23/($E$23*1000000)</f>
        <v>0.337751572327044</v>
      </c>
      <c r="G23" s="104">
        <v>0.85820440024184053</v>
      </c>
      <c r="H23" s="78">
        <v>119</v>
      </c>
      <c r="I23" s="78" t="s">
        <v>163</v>
      </c>
      <c r="J23" s="78" t="s">
        <v>151</v>
      </c>
      <c r="K23" s="78" t="s">
        <v>153</v>
      </c>
      <c r="L23" s="78" t="s">
        <v>149</v>
      </c>
      <c r="M23" s="78" t="s">
        <v>150</v>
      </c>
    </row>
    <row r="24" spans="2:13">
      <c r="B24" s="146" t="s">
        <v>156</v>
      </c>
      <c r="C24" s="149" t="s">
        <v>155</v>
      </c>
      <c r="D24" s="154">
        <v>9023385</v>
      </c>
      <c r="E24" s="151">
        <v>46.2</v>
      </c>
      <c r="F24" s="143">
        <f>+$D$24/($E$24*1000000)</f>
        <v>0.19531136363636364</v>
      </c>
      <c r="G24" s="104">
        <v>0.7741715485526337</v>
      </c>
      <c r="H24" s="78">
        <v>93</v>
      </c>
      <c r="I24" s="78" t="s">
        <v>163</v>
      </c>
      <c r="J24" s="78" t="s">
        <v>151</v>
      </c>
      <c r="K24" s="78" t="s">
        <v>153</v>
      </c>
      <c r="L24" s="78" t="s">
        <v>149</v>
      </c>
      <c r="M24" s="78" t="s">
        <v>150</v>
      </c>
    </row>
    <row r="25" spans="2:13">
      <c r="B25" s="146" t="s">
        <v>119</v>
      </c>
      <c r="C25" s="149" t="s">
        <v>157</v>
      </c>
      <c r="D25" s="154">
        <v>67025</v>
      </c>
      <c r="E25" s="151">
        <v>1.3</v>
      </c>
      <c r="F25" s="143">
        <f>+$D$25/($E$25*1000000)</f>
        <v>5.1557692307692304E-2</v>
      </c>
      <c r="G25" s="104">
        <v>0.88675630036228736</v>
      </c>
      <c r="H25" s="78">
        <v>1701</v>
      </c>
      <c r="I25" s="78" t="s">
        <v>163</v>
      </c>
      <c r="J25" s="78" t="s">
        <v>158</v>
      </c>
      <c r="K25" s="78"/>
      <c r="L25" s="78" t="s">
        <v>149</v>
      </c>
      <c r="M25" s="78" t="s">
        <v>154</v>
      </c>
    </row>
    <row r="26" spans="2:13">
      <c r="B26" s="146" t="s">
        <v>120</v>
      </c>
      <c r="C26" s="149" t="s">
        <v>155</v>
      </c>
      <c r="D26" s="154">
        <v>16297666</v>
      </c>
      <c r="E26" s="151">
        <v>63.2</v>
      </c>
      <c r="F26" s="143">
        <f>+$D$26/($E$26*1000000)</f>
        <v>0.25787446202531644</v>
      </c>
      <c r="G26" s="104">
        <v>0.79624781417229429</v>
      </c>
      <c r="H26" s="78">
        <v>259</v>
      </c>
      <c r="I26" s="78" t="s">
        <v>166</v>
      </c>
      <c r="J26" s="78" t="s">
        <v>151</v>
      </c>
      <c r="K26" s="78" t="s">
        <v>153</v>
      </c>
      <c r="L26" s="78" t="s">
        <v>149</v>
      </c>
      <c r="M26" s="78" t="s">
        <v>159</v>
      </c>
    </row>
    <row r="27" spans="2:13">
      <c r="B27" s="147" t="s">
        <v>73</v>
      </c>
      <c r="C27" s="16"/>
      <c r="D27" s="157">
        <v>1169014</v>
      </c>
      <c r="E27" s="152">
        <v>4.4000000000000004</v>
      </c>
      <c r="F27" s="144">
        <f>+$D$27/($E$27*1000000)</f>
        <v>0.265685</v>
      </c>
      <c r="G27" s="156">
        <v>0.86199999999999999</v>
      </c>
      <c r="H27" s="238">
        <v>17</v>
      </c>
      <c r="I27" s="155"/>
      <c r="J27" s="155"/>
      <c r="K27" s="155"/>
      <c r="L27" s="155"/>
      <c r="M27" s="155"/>
    </row>
    <row r="28" spans="2:13" s="121" customFormat="1">
      <c r="E28" s="140"/>
      <c r="F28" s="141"/>
    </row>
    <row r="29" spans="2:13" s="88" customFormat="1" ht="32.25" customHeight="1">
      <c r="B29" s="284"/>
      <c r="C29" s="284"/>
      <c r="D29" s="284"/>
      <c r="E29" s="284"/>
      <c r="F29" s="284"/>
      <c r="G29" s="284"/>
      <c r="H29" s="284"/>
      <c r="I29" s="284"/>
      <c r="J29" s="284"/>
      <c r="K29" s="284"/>
      <c r="L29" s="284"/>
    </row>
    <row r="32" spans="2:13">
      <c r="C32" s="83"/>
    </row>
    <row r="33" spans="5:5">
      <c r="E33" s="116"/>
    </row>
    <row r="34" spans="5:5">
      <c r="E34" s="116"/>
    </row>
    <row r="35" spans="5:5">
      <c r="E35" s="116"/>
    </row>
    <row r="36" spans="5:5">
      <c r="E36" s="116"/>
    </row>
    <row r="37" spans="5:5">
      <c r="E37" s="116"/>
    </row>
    <row r="38" spans="5:5">
      <c r="E38" s="116"/>
    </row>
    <row r="39" spans="5:5">
      <c r="E39" s="116"/>
    </row>
    <row r="40" spans="5:5">
      <c r="E40" s="116"/>
    </row>
    <row r="41" spans="5:5">
      <c r="E41" s="116"/>
    </row>
    <row r="42" spans="5:5">
      <c r="E42" s="116"/>
    </row>
    <row r="43" spans="5:5">
      <c r="E43" s="116"/>
    </row>
    <row r="44" spans="5:5">
      <c r="E44" s="116"/>
    </row>
    <row r="45" spans="5:5">
      <c r="E45" s="116"/>
    </row>
    <row r="46" spans="5:5">
      <c r="E46" s="116"/>
    </row>
  </sheetData>
  <mergeCells count="5">
    <mergeCell ref="B16:B17"/>
    <mergeCell ref="C16:C17"/>
    <mergeCell ref="I16:M16"/>
    <mergeCell ref="B29:L29"/>
    <mergeCell ref="D16:H16"/>
  </mergeCells>
  <hyperlinks>
    <hyperlink ref="D8" r:id="rId1" location="page132"/>
    <hyperlink ref="D9" r:id="rId2"/>
    <hyperlink ref="T12" r:id="rId3" display="http://www.eett.gr/opencms/export/sites/default/admin/downloads/telec/apofaseis_eett/kanonistikes_apofaseis_eett/AP654-011_2012.pdf "/>
    <hyperlink ref="D11" r:id="rId4"/>
    <hyperlink ref="D10" r:id="rId5"/>
  </hyperlinks>
  <pageMargins left="0.7" right="0.7" top="0.75" bottom="0.75" header="0.3" footer="0.3"/>
  <pageSetup paperSize="9" orientation="landscape"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L3978"/>
  <sheetViews>
    <sheetView showGridLines="0" topLeftCell="A106" workbookViewId="0">
      <selection activeCell="B111" sqref="B111"/>
    </sheetView>
  </sheetViews>
  <sheetFormatPr defaultRowHeight="15"/>
  <cols>
    <col min="1" max="1" width="6.7109375" customWidth="1"/>
    <col min="2" max="2" width="36.140625" customWidth="1"/>
    <col min="3" max="3" width="13.85546875" customWidth="1"/>
    <col min="4" max="10" width="11.42578125" customWidth="1"/>
  </cols>
  <sheetData>
    <row r="1" spans="1:3" ht="26.25">
      <c r="A1" s="4" t="s">
        <v>14</v>
      </c>
    </row>
    <row r="2" spans="1:3" ht="12.75" customHeight="1">
      <c r="A2" s="4"/>
    </row>
    <row r="3" spans="1:3" ht="26.25">
      <c r="A3" s="4"/>
      <c r="B3" t="s">
        <v>379</v>
      </c>
    </row>
    <row r="4" spans="1:3" s="29" customFormat="1">
      <c r="A4" s="65"/>
      <c r="B4" s="29" t="s">
        <v>50</v>
      </c>
    </row>
    <row r="5" spans="1:3" s="42" customFormat="1" ht="26.25">
      <c r="A5" s="35"/>
    </row>
    <row r="6" spans="1:3" ht="18.75">
      <c r="A6" s="6" t="s">
        <v>10</v>
      </c>
    </row>
    <row r="7" spans="1:3">
      <c r="A7" t="s">
        <v>15</v>
      </c>
      <c r="B7" s="54" t="s">
        <v>242</v>
      </c>
    </row>
    <row r="8" spans="1:3" s="96" customFormat="1">
      <c r="B8" s="98" t="s">
        <v>257</v>
      </c>
    </row>
    <row r="9" spans="1:3">
      <c r="B9" s="54" t="s">
        <v>16</v>
      </c>
    </row>
    <row r="10" spans="1:3" s="42" customFormat="1">
      <c r="B10" s="22"/>
    </row>
    <row r="11" spans="1:3">
      <c r="C11" s="30" t="s">
        <v>34</v>
      </c>
    </row>
    <row r="12" spans="1:3">
      <c r="B12" s="39" t="s">
        <v>37</v>
      </c>
      <c r="C12" s="66">
        <v>743.82172466347981</v>
      </c>
    </row>
    <row r="13" spans="1:3">
      <c r="B13" s="39" t="s">
        <v>17</v>
      </c>
      <c r="C13" s="66">
        <v>371.91086233173979</v>
      </c>
    </row>
    <row r="14" spans="1:3">
      <c r="C14" s="43"/>
    </row>
    <row r="15" spans="1:3">
      <c r="B15" s="39" t="s">
        <v>32</v>
      </c>
      <c r="C15" s="30" t="s">
        <v>34</v>
      </c>
    </row>
    <row r="16" spans="1:3">
      <c r="B16" s="24" t="s">
        <v>18</v>
      </c>
      <c r="C16" s="66">
        <v>523.84287209066133</v>
      </c>
    </row>
    <row r="17" spans="2:4">
      <c r="B17" s="24" t="s">
        <v>19</v>
      </c>
      <c r="C17" s="66">
        <v>590.6761107719376</v>
      </c>
    </row>
    <row r="18" spans="2:4">
      <c r="B18" s="24" t="s">
        <v>20</v>
      </c>
      <c r="C18" s="66">
        <v>657.50934945321364</v>
      </c>
    </row>
    <row r="19" spans="2:4">
      <c r="B19" s="24" t="s">
        <v>21</v>
      </c>
      <c r="C19" s="66">
        <v>724.34258813448992</v>
      </c>
    </row>
    <row r="20" spans="2:4">
      <c r="B20" s="24" t="s">
        <v>22</v>
      </c>
      <c r="C20" s="66">
        <v>763.43752656478307</v>
      </c>
    </row>
    <row r="21" spans="2:4">
      <c r="B21" s="24" t="s">
        <v>23</v>
      </c>
      <c r="C21" s="66">
        <v>791.17582681576596</v>
      </c>
    </row>
    <row r="22" spans="2:4">
      <c r="B22" s="24" t="s">
        <v>24</v>
      </c>
      <c r="C22" s="66">
        <v>812.69132401958154</v>
      </c>
    </row>
    <row r="23" spans="2:4">
      <c r="B23" s="24" t="s">
        <v>25</v>
      </c>
      <c r="C23" s="66">
        <v>830.27076524605923</v>
      </c>
    </row>
    <row r="24" spans="2:4">
      <c r="B24" s="24" t="s">
        <v>26</v>
      </c>
      <c r="C24" s="66">
        <v>856.4906092014553</v>
      </c>
    </row>
    <row r="25" spans="2:4">
      <c r="B25" s="24" t="s">
        <v>27</v>
      </c>
      <c r="C25" s="66">
        <v>879.52456270085781</v>
      </c>
    </row>
    <row r="26" spans="2:4">
      <c r="B26" s="24" t="s">
        <v>28</v>
      </c>
      <c r="C26" s="66">
        <v>918.61950113115097</v>
      </c>
    </row>
    <row r="27" spans="2:4">
      <c r="B27" s="24" t="s">
        <v>29</v>
      </c>
      <c r="C27" s="66">
        <v>946.35780138213386</v>
      </c>
    </row>
    <row r="28" spans="2:4">
      <c r="B28" s="24" t="s">
        <v>30</v>
      </c>
      <c r="C28" s="66">
        <v>1013.1910400634101</v>
      </c>
    </row>
    <row r="29" spans="2:4" s="29" customFormat="1">
      <c r="B29" s="24" t="s">
        <v>31</v>
      </c>
      <c r="C29" s="66">
        <v>1032.5123089782151</v>
      </c>
      <c r="D29" s="23"/>
    </row>
    <row r="30" spans="2:4" ht="15.75">
      <c r="B30" s="41" t="s">
        <v>33</v>
      </c>
      <c r="C30" s="66">
        <v>871.87941064319693</v>
      </c>
    </row>
    <row r="31" spans="2:4" s="84" customFormat="1" ht="15.75">
      <c r="B31" s="41"/>
      <c r="C31" s="85"/>
    </row>
    <row r="32" spans="2:4" s="84" customFormat="1">
      <c r="B32" s="39" t="s">
        <v>232</v>
      </c>
      <c r="C32" s="86" t="s">
        <v>190</v>
      </c>
      <c r="D32" s="99" t="s">
        <v>243</v>
      </c>
    </row>
    <row r="33" spans="1:8" s="84" customFormat="1" ht="45" customHeight="1">
      <c r="B33" s="168" t="s">
        <v>295</v>
      </c>
      <c r="C33" s="66">
        <v>434</v>
      </c>
      <c r="D33" s="246" t="s">
        <v>244</v>
      </c>
      <c r="E33" s="246"/>
      <c r="F33" s="246"/>
      <c r="G33" s="246"/>
      <c r="H33" s="246"/>
    </row>
    <row r="34" spans="1:8" s="84" customFormat="1" ht="40.5" customHeight="1">
      <c r="B34" s="168" t="s">
        <v>186</v>
      </c>
      <c r="C34" s="66">
        <v>823</v>
      </c>
      <c r="D34" s="246" t="s">
        <v>245</v>
      </c>
      <c r="E34" s="246"/>
      <c r="F34" s="246"/>
      <c r="G34" s="246"/>
      <c r="H34" s="246"/>
    </row>
    <row r="35" spans="1:8" s="84" customFormat="1" ht="55.5" customHeight="1">
      <c r="B35" s="168" t="s">
        <v>294</v>
      </c>
      <c r="C35" s="66">
        <v>35</v>
      </c>
      <c r="D35" s="246" t="s">
        <v>246</v>
      </c>
      <c r="E35" s="246"/>
      <c r="F35" s="246"/>
      <c r="G35" s="246"/>
      <c r="H35" s="246"/>
    </row>
    <row r="36" spans="1:8" s="84" customFormat="1" ht="55.5" customHeight="1">
      <c r="B36" s="168" t="s">
        <v>293</v>
      </c>
      <c r="C36" s="66">
        <v>436</v>
      </c>
      <c r="D36" s="246" t="s">
        <v>247</v>
      </c>
      <c r="E36" s="246"/>
      <c r="F36" s="246"/>
      <c r="G36" s="246"/>
      <c r="H36" s="246"/>
    </row>
    <row r="37" spans="1:8">
      <c r="C37" s="43"/>
      <c r="D37" s="96"/>
    </row>
    <row r="38" spans="1:8" ht="18.75">
      <c r="A38" s="6" t="s">
        <v>11</v>
      </c>
      <c r="C38" s="43"/>
    </row>
    <row r="39" spans="1:8">
      <c r="A39" t="s">
        <v>35</v>
      </c>
      <c r="B39" s="22" t="s">
        <v>36</v>
      </c>
      <c r="C39" s="43"/>
    </row>
    <row r="40" spans="1:8">
      <c r="B40" s="54" t="s">
        <v>46</v>
      </c>
      <c r="C40" s="43"/>
    </row>
    <row r="41" spans="1:8">
      <c r="C41" s="32" t="s">
        <v>47</v>
      </c>
    </row>
    <row r="42" spans="1:8">
      <c r="B42" s="39" t="s">
        <v>37</v>
      </c>
      <c r="C42" s="66">
        <v>291</v>
      </c>
    </row>
    <row r="43" spans="1:8" s="89" customFormat="1">
      <c r="B43" s="39"/>
      <c r="C43" s="92"/>
    </row>
    <row r="44" spans="1:8" s="89" customFormat="1">
      <c r="B44" s="95" t="s">
        <v>32</v>
      </c>
      <c r="C44" s="94" t="s">
        <v>45</v>
      </c>
    </row>
    <row r="45" spans="1:8" s="89" customFormat="1">
      <c r="B45" s="93" t="s">
        <v>38</v>
      </c>
      <c r="C45" s="97">
        <v>137</v>
      </c>
    </row>
    <row r="46" spans="1:8" s="89" customFormat="1">
      <c r="B46" s="93" t="s">
        <v>39</v>
      </c>
      <c r="C46" s="97">
        <v>141</v>
      </c>
    </row>
    <row r="47" spans="1:8" s="89" customFormat="1">
      <c r="B47" s="93" t="s">
        <v>40</v>
      </c>
      <c r="C47" s="97">
        <v>151</v>
      </c>
    </row>
    <row r="48" spans="1:8" s="89" customFormat="1">
      <c r="B48" s="93" t="s">
        <v>41</v>
      </c>
      <c r="C48" s="97">
        <v>160</v>
      </c>
    </row>
    <row r="49" spans="2:8" s="89" customFormat="1">
      <c r="B49" s="93" t="s">
        <v>42</v>
      </c>
      <c r="C49" s="97">
        <v>168</v>
      </c>
    </row>
    <row r="50" spans="2:8" s="89" customFormat="1">
      <c r="B50" s="93" t="s">
        <v>43</v>
      </c>
      <c r="C50" s="97">
        <v>169</v>
      </c>
    </row>
    <row r="51" spans="2:8" s="89" customFormat="1">
      <c r="B51" s="93" t="s">
        <v>44</v>
      </c>
      <c r="C51" s="97">
        <v>174</v>
      </c>
    </row>
    <row r="52" spans="2:8">
      <c r="C52" s="43"/>
    </row>
    <row r="53" spans="2:8" ht="30">
      <c r="B53" s="39" t="s">
        <v>48</v>
      </c>
      <c r="C53" s="100" t="s">
        <v>49</v>
      </c>
      <c r="D53" s="99" t="s">
        <v>255</v>
      </c>
    </row>
    <row r="54" spans="2:8">
      <c r="B54" s="25" t="s">
        <v>38</v>
      </c>
      <c r="C54" s="65">
        <v>27321</v>
      </c>
      <c r="D54" s="96" t="s">
        <v>248</v>
      </c>
    </row>
    <row r="55" spans="2:8">
      <c r="B55" s="25" t="s">
        <v>39</v>
      </c>
      <c r="C55" s="65">
        <v>35439</v>
      </c>
      <c r="D55" s="25" t="s">
        <v>348</v>
      </c>
    </row>
    <row r="56" spans="2:8">
      <c r="B56" s="25" t="s">
        <v>40</v>
      </c>
      <c r="C56" s="65">
        <v>332068</v>
      </c>
    </row>
    <row r="57" spans="2:8">
      <c r="B57" s="25" t="s">
        <v>41</v>
      </c>
      <c r="C57" s="65">
        <v>383615</v>
      </c>
    </row>
    <row r="58" spans="2:8">
      <c r="B58" s="25" t="s">
        <v>42</v>
      </c>
      <c r="C58" s="65">
        <v>193390</v>
      </c>
    </row>
    <row r="59" spans="2:8">
      <c r="B59" s="25" t="s">
        <v>43</v>
      </c>
      <c r="C59" s="65">
        <v>12971</v>
      </c>
    </row>
    <row r="60" spans="2:8">
      <c r="B60" s="25" t="s">
        <v>44</v>
      </c>
      <c r="C60" s="65">
        <v>1879</v>
      </c>
    </row>
    <row r="61" spans="2:8">
      <c r="C61" s="43"/>
    </row>
    <row r="62" spans="2:8" s="84" customFormat="1">
      <c r="B62" s="25"/>
      <c r="C62" s="43"/>
    </row>
    <row r="63" spans="2:8" s="84" customFormat="1">
      <c r="B63" s="72" t="s">
        <v>232</v>
      </c>
      <c r="C63" s="86" t="s">
        <v>191</v>
      </c>
      <c r="D63" s="99" t="s">
        <v>243</v>
      </c>
    </row>
    <row r="64" spans="2:8" s="159" customFormat="1" ht="53.25" customHeight="1">
      <c r="B64" s="168" t="s">
        <v>185</v>
      </c>
      <c r="C64" s="66">
        <v>383</v>
      </c>
      <c r="D64" s="246" t="s">
        <v>249</v>
      </c>
      <c r="E64" s="246"/>
      <c r="F64" s="246"/>
      <c r="G64" s="246"/>
      <c r="H64" s="246"/>
    </row>
    <row r="65" spans="1:10" s="159" customFormat="1" ht="50.25" customHeight="1">
      <c r="B65" s="168" t="s">
        <v>186</v>
      </c>
      <c r="C65" s="66">
        <v>1109</v>
      </c>
      <c r="D65" s="246" t="s">
        <v>250</v>
      </c>
      <c r="E65" s="246"/>
      <c r="F65" s="246"/>
      <c r="G65" s="246"/>
      <c r="H65" s="246"/>
    </row>
    <row r="66" spans="1:10" s="159" customFormat="1" ht="57.75" customHeight="1">
      <c r="B66" s="168" t="s">
        <v>187</v>
      </c>
      <c r="C66" s="66">
        <v>95</v>
      </c>
      <c r="D66" s="246" t="s">
        <v>251</v>
      </c>
      <c r="E66" s="246"/>
      <c r="F66" s="246"/>
      <c r="G66" s="246"/>
      <c r="H66" s="246"/>
    </row>
    <row r="67" spans="1:10" s="159" customFormat="1" ht="72" customHeight="1">
      <c r="B67" s="168" t="s">
        <v>188</v>
      </c>
      <c r="C67" s="66">
        <v>383</v>
      </c>
      <c r="D67" s="246" t="s">
        <v>252</v>
      </c>
      <c r="E67" s="246"/>
      <c r="F67" s="246"/>
      <c r="G67" s="246"/>
      <c r="H67" s="246"/>
    </row>
    <row r="68" spans="1:10">
      <c r="C68" s="43"/>
      <c r="D68" s="96"/>
    </row>
    <row r="69" spans="1:10" ht="18.75">
      <c r="A69" s="6" t="s">
        <v>9</v>
      </c>
      <c r="C69" s="43"/>
    </row>
    <row r="70" spans="1:10">
      <c r="A70" s="42" t="s">
        <v>35</v>
      </c>
      <c r="B70" s="22" t="s">
        <v>51</v>
      </c>
      <c r="C70" s="43"/>
    </row>
    <row r="71" spans="1:10">
      <c r="B71" s="54" t="s">
        <v>124</v>
      </c>
      <c r="C71" s="43"/>
    </row>
    <row r="72" spans="1:10">
      <c r="B72" t="s">
        <v>253</v>
      </c>
      <c r="C72" s="43"/>
    </row>
    <row r="73" spans="1:10">
      <c r="B73" s="42"/>
      <c r="C73" s="32" t="s">
        <v>52</v>
      </c>
    </row>
    <row r="74" spans="1:10">
      <c r="B74" s="39" t="s">
        <v>37</v>
      </c>
      <c r="C74" s="65">
        <v>8.0299999999999994</v>
      </c>
    </row>
    <row r="75" spans="1:10">
      <c r="C75" s="38"/>
    </row>
    <row r="76" spans="1:10" s="42" customFormat="1">
      <c r="C76" s="33" t="s">
        <v>52</v>
      </c>
    </row>
    <row r="77" spans="1:10">
      <c r="B77" s="39" t="s">
        <v>56</v>
      </c>
      <c r="C77" s="65">
        <v>12.51</v>
      </c>
    </row>
    <row r="78" spans="1:10" ht="30">
      <c r="B78" s="169" t="s">
        <v>54</v>
      </c>
      <c r="C78" s="65">
        <v>0.78</v>
      </c>
      <c r="J78" s="45"/>
    </row>
    <row r="79" spans="1:10">
      <c r="B79" s="25" t="s">
        <v>68</v>
      </c>
    </row>
    <row r="80" spans="1:10">
      <c r="J80" s="45"/>
    </row>
    <row r="81" spans="1:10">
      <c r="B81" s="72" t="s">
        <v>123</v>
      </c>
      <c r="C81" s="33" t="s">
        <v>52</v>
      </c>
      <c r="J81" s="45"/>
    </row>
    <row r="82" spans="1:10" ht="30">
      <c r="B82" s="158" t="s">
        <v>122</v>
      </c>
      <c r="C82" s="66">
        <v>0.78</v>
      </c>
      <c r="J82" s="45"/>
    </row>
    <row r="83" spans="1:10" s="173" customFormat="1">
      <c r="B83" s="172" t="s">
        <v>314</v>
      </c>
      <c r="C83" s="66">
        <v>2.4500000000000002</v>
      </c>
      <c r="J83" s="45"/>
    </row>
    <row r="84" spans="1:10">
      <c r="B84" t="s">
        <v>313</v>
      </c>
      <c r="C84" s="66">
        <v>4.9000000000000004</v>
      </c>
      <c r="J84" s="45"/>
    </row>
    <row r="85" spans="1:10">
      <c r="B85" s="31"/>
      <c r="J85" s="45"/>
    </row>
    <row r="86" spans="1:10" s="84" customFormat="1">
      <c r="B86" s="87" t="s">
        <v>232</v>
      </c>
      <c r="C86" s="86" t="s">
        <v>233</v>
      </c>
      <c r="D86" s="99" t="s">
        <v>255</v>
      </c>
      <c r="J86" s="45"/>
    </row>
    <row r="87" spans="1:10" s="159" customFormat="1" ht="45" customHeight="1">
      <c r="B87" s="168" t="s">
        <v>184</v>
      </c>
      <c r="C87" s="66">
        <v>9.1999999999999993</v>
      </c>
      <c r="D87" s="246" t="s">
        <v>349</v>
      </c>
      <c r="E87" s="246"/>
      <c r="F87" s="246"/>
      <c r="G87" s="246"/>
      <c r="H87" s="246"/>
    </row>
    <row r="88" spans="1:10" s="159" customFormat="1" ht="40.5" customHeight="1">
      <c r="B88" s="168" t="s">
        <v>185</v>
      </c>
      <c r="C88" s="66">
        <v>40.98</v>
      </c>
      <c r="D88" s="246" t="s">
        <v>350</v>
      </c>
      <c r="E88" s="246"/>
      <c r="F88" s="246"/>
      <c r="G88" s="246"/>
      <c r="H88" s="246"/>
    </row>
    <row r="89" spans="1:10" s="159" customFormat="1" ht="53.25" customHeight="1">
      <c r="B89" s="168" t="s">
        <v>186</v>
      </c>
      <c r="C89" s="66">
        <v>99.62</v>
      </c>
      <c r="D89" s="246" t="s">
        <v>256</v>
      </c>
      <c r="E89" s="246"/>
      <c r="F89" s="246"/>
      <c r="G89" s="246"/>
      <c r="H89" s="246"/>
    </row>
    <row r="90" spans="1:10" s="159" customFormat="1" ht="40.5" customHeight="1">
      <c r="B90" s="168" t="s">
        <v>187</v>
      </c>
      <c r="C90" s="66">
        <v>3.21</v>
      </c>
      <c r="D90" s="246" t="s">
        <v>254</v>
      </c>
      <c r="E90" s="246"/>
      <c r="F90" s="246"/>
      <c r="G90" s="246"/>
      <c r="H90" s="246"/>
    </row>
    <row r="91" spans="1:10">
      <c r="B91" s="31"/>
      <c r="J91" s="45"/>
    </row>
    <row r="92" spans="1:10" ht="18.75">
      <c r="A92" s="6" t="s">
        <v>55</v>
      </c>
    </row>
    <row r="93" spans="1:10">
      <c r="A93" s="42" t="s">
        <v>35</v>
      </c>
      <c r="B93" s="46" t="s">
        <v>57</v>
      </c>
    </row>
    <row r="94" spans="1:10">
      <c r="B94" s="46" t="s">
        <v>58</v>
      </c>
    </row>
    <row r="96" spans="1:10">
      <c r="B96" s="44"/>
      <c r="C96" s="32" t="s">
        <v>59</v>
      </c>
    </row>
    <row r="97" spans="1:12">
      <c r="B97" s="39" t="s">
        <v>37</v>
      </c>
      <c r="C97" s="65">
        <v>15.8</v>
      </c>
    </row>
    <row r="98" spans="1:12">
      <c r="B98" s="44"/>
      <c r="C98" s="38"/>
    </row>
    <row r="99" spans="1:12">
      <c r="B99" s="44"/>
      <c r="C99" s="33" t="s">
        <v>59</v>
      </c>
    </row>
    <row r="100" spans="1:12">
      <c r="B100" s="39" t="s">
        <v>56</v>
      </c>
      <c r="C100" s="65">
        <v>25.8</v>
      </c>
    </row>
    <row r="101" spans="1:12">
      <c r="B101" s="25" t="s">
        <v>69</v>
      </c>
    </row>
    <row r="102" spans="1:12" s="84" customFormat="1">
      <c r="B102" s="25"/>
    </row>
    <row r="103" spans="1:12" s="84" customFormat="1">
      <c r="B103" s="72" t="s">
        <v>232</v>
      </c>
      <c r="C103" s="86" t="s">
        <v>192</v>
      </c>
      <c r="D103" s="99" t="s">
        <v>255</v>
      </c>
    </row>
    <row r="104" spans="1:12" s="84" customFormat="1" ht="56.25" customHeight="1">
      <c r="B104" s="170" t="s">
        <v>184</v>
      </c>
      <c r="C104" s="66">
        <v>39.799999999999997</v>
      </c>
      <c r="D104" s="246" t="s">
        <v>351</v>
      </c>
      <c r="E104" s="246"/>
      <c r="F104" s="246"/>
      <c r="G104" s="246"/>
      <c r="H104" s="246"/>
    </row>
    <row r="105" spans="1:12" s="84" customFormat="1" ht="56.25" customHeight="1">
      <c r="B105" s="170" t="s">
        <v>185</v>
      </c>
      <c r="C105" s="66">
        <v>86.7</v>
      </c>
      <c r="D105" s="246" t="s">
        <v>258</v>
      </c>
      <c r="E105" s="246"/>
      <c r="F105" s="246"/>
      <c r="G105" s="246"/>
      <c r="H105" s="246"/>
    </row>
    <row r="106" spans="1:12">
      <c r="B106" s="31"/>
    </row>
    <row r="108" spans="1:12" ht="18.75">
      <c r="A108" s="6" t="s">
        <v>60</v>
      </c>
    </row>
    <row r="109" spans="1:12">
      <c r="A109" s="44" t="s">
        <v>35</v>
      </c>
      <c r="B109" s="54" t="s">
        <v>61</v>
      </c>
    </row>
    <row r="110" spans="1:12">
      <c r="B110" s="54" t="s">
        <v>62</v>
      </c>
    </row>
    <row r="111" spans="1:12" ht="15" customHeight="1">
      <c r="B111" s="54" t="s">
        <v>234</v>
      </c>
      <c r="C111" s="90"/>
      <c r="D111" s="90"/>
      <c r="E111" s="90"/>
      <c r="F111" s="90"/>
      <c r="G111" s="90"/>
      <c r="H111" s="90"/>
      <c r="I111" s="90"/>
      <c r="J111" s="28"/>
      <c r="K111" s="28"/>
      <c r="L111" s="28"/>
    </row>
    <row r="112" spans="1:12" s="47" customFormat="1">
      <c r="C112" s="38"/>
    </row>
    <row r="113" spans="2:4">
      <c r="B113" s="47"/>
      <c r="C113" s="32" t="s">
        <v>52</v>
      </c>
    </row>
    <row r="114" spans="2:4">
      <c r="B114" s="39" t="s">
        <v>37</v>
      </c>
      <c r="C114" s="66">
        <v>7.78</v>
      </c>
    </row>
    <row r="115" spans="2:4" s="84" customFormat="1">
      <c r="B115" s="39"/>
      <c r="C115" s="88"/>
    </row>
    <row r="116" spans="2:4" ht="15" customHeight="1">
      <c r="B116" s="39" t="s">
        <v>32</v>
      </c>
      <c r="C116" s="33" t="s">
        <v>52</v>
      </c>
    </row>
    <row r="117" spans="2:4" ht="15" customHeight="1">
      <c r="B117" s="25" t="s">
        <v>64</v>
      </c>
      <c r="C117" s="66">
        <v>3.23</v>
      </c>
    </row>
    <row r="118" spans="2:4" ht="15" customHeight="1">
      <c r="B118" s="25" t="s">
        <v>63</v>
      </c>
      <c r="C118" s="66">
        <v>3.75</v>
      </c>
    </row>
    <row r="119" spans="2:4" ht="15" customHeight="1">
      <c r="B119" s="25" t="s">
        <v>65</v>
      </c>
      <c r="C119" s="66">
        <v>6.1</v>
      </c>
    </row>
    <row r="121" spans="2:4" ht="15" customHeight="1">
      <c r="B121" s="39" t="s">
        <v>48</v>
      </c>
      <c r="C121" s="2" t="s">
        <v>352</v>
      </c>
    </row>
    <row r="122" spans="2:4" ht="15" customHeight="1">
      <c r="B122" s="25" t="s">
        <v>64</v>
      </c>
      <c r="C122" s="101">
        <v>0.28000000000000003</v>
      </c>
    </row>
    <row r="123" spans="2:4" ht="15" customHeight="1">
      <c r="B123" s="25" t="s">
        <v>66</v>
      </c>
      <c r="C123" s="101">
        <v>0.14000000000000001</v>
      </c>
    </row>
    <row r="124" spans="2:4" ht="15" customHeight="1">
      <c r="B124" s="25" t="s">
        <v>67</v>
      </c>
      <c r="C124" s="101">
        <v>0.57999999999999996</v>
      </c>
    </row>
    <row r="125" spans="2:4" s="84" customFormat="1" ht="15" customHeight="1">
      <c r="B125" s="25"/>
      <c r="C125" s="88"/>
    </row>
    <row r="126" spans="2:4" s="84" customFormat="1" ht="15" customHeight="1">
      <c r="B126" s="72" t="s">
        <v>232</v>
      </c>
      <c r="C126" s="86" t="s">
        <v>233</v>
      </c>
      <c r="D126" s="99" t="s">
        <v>255</v>
      </c>
    </row>
    <row r="127" spans="2:4" s="84" customFormat="1" ht="44.25" customHeight="1">
      <c r="B127" s="171" t="s">
        <v>185</v>
      </c>
      <c r="C127" s="66">
        <v>34.47</v>
      </c>
      <c r="D127" s="96" t="s">
        <v>259</v>
      </c>
    </row>
    <row r="128" spans="2:4" s="84" customFormat="1" ht="44.25" customHeight="1">
      <c r="B128" s="171" t="s">
        <v>187</v>
      </c>
      <c r="C128" s="66">
        <v>7.5</v>
      </c>
      <c r="D128" s="96" t="s">
        <v>260</v>
      </c>
    </row>
    <row r="129" spans="1:10" ht="44.25" customHeight="1">
      <c r="B129" s="158" t="s">
        <v>188</v>
      </c>
      <c r="C129" s="66">
        <v>34.47</v>
      </c>
      <c r="D129" s="96" t="s">
        <v>259</v>
      </c>
    </row>
    <row r="131" spans="1:10" ht="18.75">
      <c r="A131" s="6" t="s">
        <v>85</v>
      </c>
    </row>
    <row r="132" spans="1:10" ht="15" customHeight="1">
      <c r="A132" t="s">
        <v>35</v>
      </c>
      <c r="B132" s="118" t="s">
        <v>75</v>
      </c>
    </row>
    <row r="133" spans="1:10">
      <c r="B133" s="102" t="s">
        <v>283</v>
      </c>
    </row>
    <row r="134" spans="1:10" s="219" customFormat="1"/>
    <row r="135" spans="1:10" ht="35.25" customHeight="1">
      <c r="B135" s="117" t="s">
        <v>70</v>
      </c>
      <c r="C135" s="14" t="s">
        <v>9</v>
      </c>
      <c r="D135" s="14" t="s">
        <v>10</v>
      </c>
      <c r="E135" s="14" t="s">
        <v>60</v>
      </c>
      <c r="F135" s="14" t="s">
        <v>71</v>
      </c>
      <c r="G135" s="14" t="s">
        <v>11</v>
      </c>
      <c r="H135" s="14" t="s">
        <v>55</v>
      </c>
      <c r="I135" s="14" t="s">
        <v>72</v>
      </c>
      <c r="J135" s="117" t="s">
        <v>73</v>
      </c>
    </row>
    <row r="136" spans="1:10" ht="15" customHeight="1">
      <c r="B136" s="36" t="s">
        <v>74</v>
      </c>
      <c r="C136" s="66">
        <v>0.84864837800000004</v>
      </c>
      <c r="D136" s="66">
        <v>7.7364671239999998</v>
      </c>
      <c r="E136" s="66">
        <v>0.678055611</v>
      </c>
      <c r="F136" s="66">
        <v>0.69482975000000002</v>
      </c>
      <c r="G136" s="66">
        <v>8.6679200279999993</v>
      </c>
      <c r="H136" s="66">
        <v>1.389018909</v>
      </c>
      <c r="I136" s="66">
        <v>1</v>
      </c>
      <c r="J136" s="66">
        <v>1.4459144289999999</v>
      </c>
    </row>
    <row r="138" spans="1:10" s="116" customFormat="1">
      <c r="B138" s="102"/>
    </row>
    <row r="139" spans="1:10" ht="18.75">
      <c r="A139" s="6" t="s">
        <v>13</v>
      </c>
    </row>
    <row r="140" spans="1:10" ht="15" customHeight="1">
      <c r="B140" t="s">
        <v>76</v>
      </c>
    </row>
    <row r="141" spans="1:10" ht="15" customHeight="1">
      <c r="A141" t="s">
        <v>35</v>
      </c>
      <c r="B141" s="118" t="s">
        <v>77</v>
      </c>
    </row>
    <row r="142" spans="1:10" ht="15" customHeight="1">
      <c r="C142" s="14" t="s">
        <v>78</v>
      </c>
      <c r="D142" s="14" t="s">
        <v>10</v>
      </c>
      <c r="E142" s="14" t="s">
        <v>11</v>
      </c>
      <c r="F142" s="14" t="s">
        <v>55</v>
      </c>
    </row>
    <row r="144" spans="1:10" ht="15" customHeight="1">
      <c r="B144" t="s">
        <v>79</v>
      </c>
      <c r="C144" t="s">
        <v>80</v>
      </c>
      <c r="D144" t="s">
        <v>81</v>
      </c>
      <c r="E144" t="s">
        <v>82</v>
      </c>
      <c r="F144" t="s">
        <v>83</v>
      </c>
    </row>
    <row r="145" spans="2:6" ht="15" customHeight="1">
      <c r="B145" s="79">
        <v>41455</v>
      </c>
      <c r="C145" s="65">
        <v>0.59540000000000004</v>
      </c>
      <c r="D145" s="65">
        <v>4.4382999999999999</v>
      </c>
      <c r="E145" s="65">
        <v>5.1929999999999996</v>
      </c>
      <c r="F145" s="65">
        <v>0.73219999999999996</v>
      </c>
    </row>
    <row r="146" spans="2:6" ht="15" customHeight="1">
      <c r="B146" s="79">
        <v>41454</v>
      </c>
      <c r="C146" s="65">
        <v>0.59640000000000004</v>
      </c>
      <c r="D146" s="65">
        <v>4.4489999999999998</v>
      </c>
      <c r="E146" s="65">
        <v>5.2325999999999997</v>
      </c>
      <c r="F146" s="65">
        <v>0.73499999999999999</v>
      </c>
    </row>
    <row r="147" spans="2:6" ht="15" customHeight="1">
      <c r="B147" s="79">
        <v>41453</v>
      </c>
      <c r="C147" s="65">
        <v>0.59940000000000004</v>
      </c>
      <c r="D147" s="65">
        <v>4.4710999999999999</v>
      </c>
      <c r="E147" s="65">
        <v>5.2592999999999996</v>
      </c>
      <c r="F147" s="65">
        <v>0.73709999999999998</v>
      </c>
    </row>
    <row r="148" spans="2:6" ht="15" customHeight="1">
      <c r="B148" s="79">
        <v>41452</v>
      </c>
      <c r="C148" s="65">
        <v>0.59560000000000002</v>
      </c>
      <c r="D148" s="65">
        <v>4.4432</v>
      </c>
      <c r="E148" s="65">
        <v>5.2244000000000002</v>
      </c>
      <c r="F148" s="65">
        <v>0.73060000000000003</v>
      </c>
    </row>
    <row r="149" spans="2:6" ht="15" customHeight="1">
      <c r="B149" s="79">
        <v>41451</v>
      </c>
      <c r="C149" s="65">
        <v>0.59079999999999999</v>
      </c>
      <c r="D149" s="65">
        <v>4.4073000000000002</v>
      </c>
      <c r="E149" s="65">
        <v>5.2138</v>
      </c>
      <c r="F149" s="65">
        <v>0.72450000000000003</v>
      </c>
    </row>
    <row r="150" spans="2:6" ht="15" customHeight="1">
      <c r="B150" s="79">
        <v>41450</v>
      </c>
      <c r="C150" s="65">
        <v>0.59099999999999997</v>
      </c>
      <c r="D150" s="65">
        <v>4.4085000000000001</v>
      </c>
      <c r="E150" s="65">
        <v>5.2140000000000004</v>
      </c>
      <c r="F150" s="65">
        <v>0.72430000000000005</v>
      </c>
    </row>
    <row r="151" spans="2:6" ht="15" customHeight="1">
      <c r="B151" s="79">
        <v>41449</v>
      </c>
      <c r="C151" s="65">
        <v>0.59199999999999997</v>
      </c>
      <c r="D151" s="65">
        <v>4.4242999999999997</v>
      </c>
      <c r="E151" s="65">
        <v>5.1962999999999999</v>
      </c>
      <c r="F151" s="65">
        <v>0.72619999999999996</v>
      </c>
    </row>
    <row r="152" spans="2:6" ht="15" customHeight="1">
      <c r="B152" s="79">
        <v>41448</v>
      </c>
      <c r="C152" s="65">
        <v>0.59199999999999997</v>
      </c>
      <c r="D152" s="65">
        <v>4.4150999999999998</v>
      </c>
      <c r="E152" s="65">
        <v>5.1875999999999998</v>
      </c>
      <c r="F152" s="65">
        <v>0.72619999999999996</v>
      </c>
    </row>
    <row r="153" spans="2:6" ht="15" customHeight="1">
      <c r="B153" s="79">
        <v>41447</v>
      </c>
      <c r="C153" s="65">
        <v>0.58860000000000001</v>
      </c>
      <c r="D153" s="65">
        <v>4.3906999999999998</v>
      </c>
      <c r="E153" s="65">
        <v>5.1284000000000001</v>
      </c>
      <c r="F153" s="65">
        <v>0.72189999999999999</v>
      </c>
    </row>
    <row r="154" spans="2:6" ht="15" customHeight="1">
      <c r="B154" s="79">
        <v>41446</v>
      </c>
      <c r="C154" s="65">
        <v>0.59</v>
      </c>
      <c r="D154" s="65">
        <v>4.4008000000000003</v>
      </c>
      <c r="E154" s="65">
        <v>5.0894000000000004</v>
      </c>
      <c r="F154" s="65">
        <v>0.72619999999999996</v>
      </c>
    </row>
    <row r="155" spans="2:6" ht="15" customHeight="1">
      <c r="B155" s="79">
        <v>41445</v>
      </c>
      <c r="C155" s="65">
        <v>0.59730000000000005</v>
      </c>
      <c r="D155" s="65">
        <v>4.4557000000000002</v>
      </c>
      <c r="E155" s="65">
        <v>5.1379999999999999</v>
      </c>
      <c r="F155" s="65">
        <v>0.73619999999999997</v>
      </c>
    </row>
    <row r="156" spans="2:6" ht="15" customHeight="1">
      <c r="B156" s="79">
        <v>41444</v>
      </c>
      <c r="C156" s="65">
        <v>0.59750000000000003</v>
      </c>
      <c r="D156" s="65">
        <v>4.4573999999999998</v>
      </c>
      <c r="E156" s="65">
        <v>5.1687000000000003</v>
      </c>
      <c r="F156" s="65">
        <v>0.73640000000000005</v>
      </c>
    </row>
    <row r="157" spans="2:6" ht="15" customHeight="1">
      <c r="B157" s="79">
        <v>41443</v>
      </c>
      <c r="C157" s="65">
        <v>0.60399999999999998</v>
      </c>
      <c r="D157" s="65">
        <v>4.5050999999999997</v>
      </c>
      <c r="E157" s="65">
        <v>5.2005999999999997</v>
      </c>
      <c r="F157" s="65">
        <v>0.74409999999999998</v>
      </c>
    </row>
    <row r="158" spans="2:6" ht="15" customHeight="1">
      <c r="B158" s="79">
        <v>41442</v>
      </c>
      <c r="C158" s="65">
        <v>0.6038</v>
      </c>
      <c r="D158" s="65">
        <v>4.5027999999999997</v>
      </c>
      <c r="E158" s="65">
        <v>5.1896000000000004</v>
      </c>
      <c r="F158" s="65">
        <v>0.74260000000000004</v>
      </c>
    </row>
    <row r="159" spans="2:6" ht="15" customHeight="1">
      <c r="B159" s="79">
        <v>41441</v>
      </c>
      <c r="C159" s="65">
        <v>0.6038</v>
      </c>
      <c r="D159" s="65">
        <v>4.5022000000000002</v>
      </c>
      <c r="E159" s="65">
        <v>5.1859000000000002</v>
      </c>
      <c r="F159" s="65">
        <v>0.74260000000000004</v>
      </c>
    </row>
    <row r="160" spans="2:6" ht="15" customHeight="1">
      <c r="B160" s="79">
        <v>41440</v>
      </c>
      <c r="C160" s="65">
        <v>0.60509999999999997</v>
      </c>
      <c r="D160" s="65">
        <v>4.5137</v>
      </c>
      <c r="E160" s="65">
        <v>5.2222</v>
      </c>
      <c r="F160" s="65">
        <v>0.74519999999999997</v>
      </c>
    </row>
    <row r="161" spans="2:6" ht="15" customHeight="1">
      <c r="B161" s="79">
        <v>41439</v>
      </c>
      <c r="C161" s="65">
        <v>0.59830000000000005</v>
      </c>
      <c r="D161" s="65">
        <v>4.4630000000000001</v>
      </c>
      <c r="E161" s="65">
        <v>5.1966000000000001</v>
      </c>
      <c r="F161" s="65">
        <v>0.73480000000000001</v>
      </c>
    </row>
    <row r="162" spans="2:6" ht="15" customHeight="1">
      <c r="B162" s="79">
        <v>41438</v>
      </c>
      <c r="C162" s="65">
        <v>0.59660000000000002</v>
      </c>
      <c r="D162" s="65">
        <v>4.4493</v>
      </c>
      <c r="E162" s="65">
        <v>5.1910999999999996</v>
      </c>
      <c r="F162" s="65">
        <v>0.73409999999999997</v>
      </c>
    </row>
    <row r="163" spans="2:6" ht="15" customHeight="1">
      <c r="B163" s="79">
        <v>41437</v>
      </c>
      <c r="C163" s="65">
        <v>0.59189999999999998</v>
      </c>
      <c r="D163" s="65">
        <v>4.4142000000000001</v>
      </c>
      <c r="E163" s="65">
        <v>5.1681999999999997</v>
      </c>
      <c r="F163" s="65">
        <v>0.73070000000000002</v>
      </c>
    </row>
    <row r="164" spans="2:6" ht="15" customHeight="1">
      <c r="B164" s="79">
        <v>41436</v>
      </c>
      <c r="C164" s="65">
        <v>0.5958</v>
      </c>
      <c r="D164" s="65">
        <v>4.4428999999999998</v>
      </c>
      <c r="E164" s="65">
        <v>5.1825000000000001</v>
      </c>
      <c r="F164" s="65">
        <v>0.73760000000000003</v>
      </c>
    </row>
    <row r="165" spans="2:6" ht="15" customHeight="1">
      <c r="B165" s="79">
        <v>41435</v>
      </c>
      <c r="C165" s="65">
        <v>0.59740000000000004</v>
      </c>
      <c r="D165" s="65">
        <v>4.4612999999999996</v>
      </c>
      <c r="E165" s="65">
        <v>5.1916000000000002</v>
      </c>
      <c r="F165" s="65">
        <v>0.73939999999999995</v>
      </c>
    </row>
    <row r="166" spans="2:6" ht="15" customHeight="1">
      <c r="B166" s="79">
        <v>41434</v>
      </c>
      <c r="C166" s="65">
        <v>0.59740000000000004</v>
      </c>
      <c r="D166" s="65">
        <v>4.4527000000000001</v>
      </c>
      <c r="E166" s="65">
        <v>5.1795999999999998</v>
      </c>
      <c r="F166" s="65">
        <v>0.73939999999999995</v>
      </c>
    </row>
    <row r="167" spans="2:6" ht="15" customHeight="1">
      <c r="B167" s="79">
        <v>41433</v>
      </c>
      <c r="C167" s="65">
        <v>0.60040000000000004</v>
      </c>
      <c r="D167" s="65">
        <v>4.4767000000000001</v>
      </c>
      <c r="E167" s="65">
        <v>5.2102000000000004</v>
      </c>
      <c r="F167" s="65">
        <v>0.73970000000000002</v>
      </c>
    </row>
    <row r="168" spans="2:6" ht="15" customHeight="1">
      <c r="B168" s="79">
        <v>41432</v>
      </c>
      <c r="C168" s="65">
        <v>0.60609999999999997</v>
      </c>
      <c r="D168" s="65">
        <v>4.5189000000000004</v>
      </c>
      <c r="E168" s="65">
        <v>5.2363</v>
      </c>
      <c r="F168" s="65">
        <v>0.74780000000000002</v>
      </c>
    </row>
    <row r="169" spans="2:6" ht="15" customHeight="1">
      <c r="B169" s="79">
        <v>41431</v>
      </c>
      <c r="C169" s="65">
        <v>0.61140000000000005</v>
      </c>
      <c r="D169" s="65">
        <v>4.5583999999999998</v>
      </c>
      <c r="E169" s="65">
        <v>5.2638999999999996</v>
      </c>
      <c r="F169" s="65">
        <v>0.75660000000000005</v>
      </c>
    </row>
    <row r="170" spans="2:6" ht="15" customHeight="1">
      <c r="B170" s="79">
        <v>41430</v>
      </c>
      <c r="C170" s="65">
        <v>0.6149</v>
      </c>
      <c r="D170" s="65">
        <v>4.5838999999999999</v>
      </c>
      <c r="E170" s="65">
        <v>5.2680999999999996</v>
      </c>
      <c r="F170" s="65">
        <v>0.76219999999999999</v>
      </c>
    </row>
    <row r="171" spans="2:6" ht="15" customHeight="1">
      <c r="B171" s="79">
        <v>41429</v>
      </c>
      <c r="C171" s="65">
        <v>0.61470000000000002</v>
      </c>
      <c r="D171" s="65">
        <v>4.5830000000000002</v>
      </c>
      <c r="E171" s="65">
        <v>5.2785000000000002</v>
      </c>
      <c r="F171" s="65">
        <v>0.76400000000000001</v>
      </c>
    </row>
    <row r="172" spans="2:6" ht="15" customHeight="1">
      <c r="B172" s="79">
        <v>41428</v>
      </c>
      <c r="C172" s="65">
        <v>0.61129999999999995</v>
      </c>
      <c r="D172" s="65">
        <v>4.556</v>
      </c>
      <c r="E172" s="65">
        <v>5.2599</v>
      </c>
      <c r="F172" s="65">
        <v>0.75919999999999999</v>
      </c>
    </row>
    <row r="173" spans="2:6" ht="15" customHeight="1">
      <c r="B173" s="79">
        <v>41427</v>
      </c>
      <c r="C173" s="65">
        <v>0.61129999999999995</v>
      </c>
      <c r="D173" s="65">
        <v>4.5570000000000004</v>
      </c>
      <c r="E173" s="65">
        <v>5.2638999999999996</v>
      </c>
      <c r="F173" s="65">
        <v>0.75919999999999999</v>
      </c>
    </row>
    <row r="174" spans="2:6" ht="15" customHeight="1">
      <c r="B174" s="79">
        <v>41426</v>
      </c>
      <c r="C174" s="65">
        <v>0.6169</v>
      </c>
      <c r="D174" s="65">
        <v>4.5997000000000003</v>
      </c>
      <c r="E174" s="65">
        <v>5.2971000000000004</v>
      </c>
      <c r="F174" s="65">
        <v>0.76700000000000002</v>
      </c>
    </row>
    <row r="175" spans="2:6" ht="15" customHeight="1">
      <c r="B175" s="79">
        <v>41425</v>
      </c>
      <c r="C175" s="65">
        <v>0.623</v>
      </c>
      <c r="D175" s="65">
        <v>4.6443000000000003</v>
      </c>
      <c r="E175" s="65">
        <v>5.3509000000000002</v>
      </c>
      <c r="F175" s="65">
        <v>0.77569999999999995</v>
      </c>
    </row>
    <row r="176" spans="2:6" ht="15" customHeight="1">
      <c r="B176" s="79">
        <v>41424</v>
      </c>
      <c r="C176" s="65">
        <v>0.62790000000000001</v>
      </c>
      <c r="D176" s="65">
        <v>4.6803999999999997</v>
      </c>
      <c r="E176" s="65">
        <v>5.4130000000000003</v>
      </c>
      <c r="F176" s="65">
        <v>0.7853</v>
      </c>
    </row>
    <row r="177" spans="2:6" ht="15" customHeight="1">
      <c r="B177" s="79">
        <v>41423</v>
      </c>
      <c r="C177" s="65">
        <v>0.62739999999999996</v>
      </c>
      <c r="D177" s="65">
        <v>4.6768000000000001</v>
      </c>
      <c r="E177" s="65">
        <v>5.3954000000000004</v>
      </c>
      <c r="F177" s="65">
        <v>0.78469999999999995</v>
      </c>
    </row>
    <row r="178" spans="2:6" ht="15" customHeight="1">
      <c r="B178" s="79">
        <v>41422</v>
      </c>
      <c r="C178" s="65">
        <v>0.62539999999999996</v>
      </c>
      <c r="D178" s="65">
        <v>4.6616</v>
      </c>
      <c r="E178" s="65">
        <v>5.3747999999999996</v>
      </c>
      <c r="F178" s="65">
        <v>0.77859999999999996</v>
      </c>
    </row>
    <row r="179" spans="2:6" ht="15" customHeight="1">
      <c r="B179" s="79">
        <v>41421</v>
      </c>
      <c r="C179" s="65">
        <v>0.62660000000000005</v>
      </c>
      <c r="D179" s="65">
        <v>4.6679000000000004</v>
      </c>
      <c r="E179" s="65">
        <v>5.3807999999999998</v>
      </c>
      <c r="F179" s="65">
        <v>0.77949999999999997</v>
      </c>
    </row>
    <row r="180" spans="2:6" ht="15" customHeight="1">
      <c r="B180" s="79">
        <v>41420</v>
      </c>
      <c r="C180" s="65">
        <v>0.62660000000000005</v>
      </c>
      <c r="D180" s="65">
        <v>4.6692999999999998</v>
      </c>
      <c r="E180" s="65">
        <v>5.3855000000000004</v>
      </c>
      <c r="F180" s="65">
        <v>0.77949999999999997</v>
      </c>
    </row>
    <row r="181" spans="2:6" ht="15" customHeight="1">
      <c r="B181" s="79">
        <v>41419</v>
      </c>
      <c r="C181" s="65">
        <v>0.626</v>
      </c>
      <c r="D181" s="65">
        <v>4.6665000000000001</v>
      </c>
      <c r="E181" s="65">
        <v>5.3841999999999999</v>
      </c>
      <c r="F181" s="65">
        <v>0.78169999999999995</v>
      </c>
    </row>
    <row r="182" spans="2:6" ht="15" customHeight="1">
      <c r="B182" s="79">
        <v>41418</v>
      </c>
      <c r="C182" s="65">
        <v>0.62729999999999997</v>
      </c>
      <c r="D182" s="65">
        <v>4.6765999999999996</v>
      </c>
      <c r="E182" s="65">
        <v>5.3787000000000003</v>
      </c>
      <c r="F182" s="65">
        <v>0.78600000000000003</v>
      </c>
    </row>
    <row r="183" spans="2:6" ht="15" customHeight="1">
      <c r="B183" s="79">
        <v>41417</v>
      </c>
      <c r="C183" s="65">
        <v>0.63</v>
      </c>
      <c r="D183" s="65">
        <v>4.6952999999999996</v>
      </c>
      <c r="E183" s="65">
        <v>5.3829000000000002</v>
      </c>
      <c r="F183" s="65">
        <v>0.79139999999999999</v>
      </c>
    </row>
    <row r="184" spans="2:6" ht="15" customHeight="1">
      <c r="B184" s="79">
        <v>41416</v>
      </c>
      <c r="C184" s="65">
        <v>0.63390000000000002</v>
      </c>
      <c r="D184" s="65">
        <v>4.7245999999999997</v>
      </c>
      <c r="E184" s="65">
        <v>5.4284999999999997</v>
      </c>
      <c r="F184" s="65">
        <v>0.79120000000000001</v>
      </c>
    </row>
    <row r="185" spans="2:6" ht="15" customHeight="1">
      <c r="B185" s="79">
        <v>41415</v>
      </c>
      <c r="C185" s="65">
        <v>0.63270000000000004</v>
      </c>
      <c r="D185" s="65">
        <v>4.7157999999999998</v>
      </c>
      <c r="E185" s="65">
        <v>5.4316000000000004</v>
      </c>
      <c r="F185" s="65">
        <v>0.78820000000000001</v>
      </c>
    </row>
    <row r="186" spans="2:6" ht="15" customHeight="1">
      <c r="B186" s="79">
        <v>41414</v>
      </c>
      <c r="C186" s="65">
        <v>0.62880000000000003</v>
      </c>
      <c r="D186" s="65">
        <v>4.6885000000000003</v>
      </c>
      <c r="E186" s="65">
        <v>5.4067999999999996</v>
      </c>
      <c r="F186" s="65">
        <v>0.78559999999999997</v>
      </c>
    </row>
    <row r="187" spans="2:6" ht="15" customHeight="1">
      <c r="B187" s="79">
        <v>41413</v>
      </c>
      <c r="C187" s="65">
        <v>0.62880000000000003</v>
      </c>
      <c r="D187" s="65">
        <v>4.6864999999999997</v>
      </c>
      <c r="E187" s="65">
        <v>5.4044999999999996</v>
      </c>
      <c r="F187" s="65">
        <v>0.78559999999999997</v>
      </c>
    </row>
    <row r="188" spans="2:6" ht="15" customHeight="1">
      <c r="B188" s="79">
        <v>41412</v>
      </c>
      <c r="C188" s="65">
        <v>0.63060000000000005</v>
      </c>
      <c r="D188" s="65">
        <v>4.6906999999999996</v>
      </c>
      <c r="E188" s="65">
        <v>5.4057000000000004</v>
      </c>
      <c r="F188" s="65">
        <v>0.78510000000000002</v>
      </c>
    </row>
    <row r="189" spans="2:6" ht="15" customHeight="1">
      <c r="B189" s="79">
        <v>41411</v>
      </c>
      <c r="C189" s="65">
        <v>0.63690000000000002</v>
      </c>
      <c r="D189" s="65">
        <v>4.7470999999999997</v>
      </c>
      <c r="E189" s="65">
        <v>5.4707999999999997</v>
      </c>
      <c r="F189" s="65">
        <v>0.79179999999999995</v>
      </c>
    </row>
    <row r="190" spans="2:6" ht="15" customHeight="1">
      <c r="B190" s="79">
        <v>41410</v>
      </c>
      <c r="C190" s="65">
        <v>0.63690000000000002</v>
      </c>
      <c r="D190" s="65">
        <v>4.7477</v>
      </c>
      <c r="E190" s="65">
        <v>5.4832999999999998</v>
      </c>
      <c r="F190" s="65">
        <v>0.79479999999999995</v>
      </c>
    </row>
    <row r="191" spans="2:6" ht="15" customHeight="1">
      <c r="B191" s="79">
        <v>41409</v>
      </c>
      <c r="C191" s="65">
        <v>0.63549999999999995</v>
      </c>
      <c r="D191" s="65">
        <v>4.7370000000000001</v>
      </c>
      <c r="E191" s="65">
        <v>5.4698000000000002</v>
      </c>
      <c r="F191" s="65">
        <v>0.78990000000000005</v>
      </c>
    </row>
    <row r="192" spans="2:6" ht="15" customHeight="1">
      <c r="B192" s="79">
        <v>41408</v>
      </c>
      <c r="C192" s="65">
        <v>0.63800000000000001</v>
      </c>
      <c r="D192" s="65">
        <v>4.7560000000000002</v>
      </c>
      <c r="E192" s="65">
        <v>5.4711999999999996</v>
      </c>
      <c r="F192" s="65">
        <v>0.79290000000000005</v>
      </c>
    </row>
    <row r="193" spans="2:6" ht="15" customHeight="1">
      <c r="B193" s="79">
        <v>41407</v>
      </c>
      <c r="C193" s="65">
        <v>0.64019999999999999</v>
      </c>
      <c r="D193" s="65">
        <v>4.7808000000000002</v>
      </c>
      <c r="E193" s="65">
        <v>5.4961000000000002</v>
      </c>
      <c r="F193" s="65">
        <v>0.79610000000000003</v>
      </c>
    </row>
    <row r="194" spans="2:6" ht="15" customHeight="1">
      <c r="B194" s="79">
        <v>41406</v>
      </c>
      <c r="C194" s="65">
        <v>0.64019999999999999</v>
      </c>
      <c r="D194" s="65">
        <v>4.7732000000000001</v>
      </c>
      <c r="E194" s="65">
        <v>5.4901</v>
      </c>
      <c r="F194" s="65">
        <v>0.79610000000000003</v>
      </c>
    </row>
    <row r="195" spans="2:6" ht="15" customHeight="1">
      <c r="B195" s="79">
        <v>41405</v>
      </c>
      <c r="C195" s="65">
        <v>0.64119999999999999</v>
      </c>
      <c r="D195" s="65">
        <v>4.7797000000000001</v>
      </c>
      <c r="E195" s="65">
        <v>5.4869000000000003</v>
      </c>
      <c r="F195" s="65">
        <v>0.7954</v>
      </c>
    </row>
    <row r="196" spans="2:6" ht="15" customHeight="1">
      <c r="B196" s="79">
        <v>41404</v>
      </c>
      <c r="C196" s="65">
        <v>0.64290000000000003</v>
      </c>
      <c r="D196" s="65">
        <v>4.7925000000000004</v>
      </c>
      <c r="E196" s="65">
        <v>5.4951999999999996</v>
      </c>
      <c r="F196" s="65">
        <v>0.79179999999999995</v>
      </c>
    </row>
    <row r="197" spans="2:6" ht="15" customHeight="1">
      <c r="B197" s="79">
        <v>41403</v>
      </c>
      <c r="C197" s="65">
        <v>0.64059999999999995</v>
      </c>
      <c r="D197" s="65">
        <v>4.7748999999999997</v>
      </c>
      <c r="E197" s="65">
        <v>5.4778000000000002</v>
      </c>
      <c r="F197" s="65">
        <v>0.78869999999999996</v>
      </c>
    </row>
    <row r="198" spans="2:6" ht="15" customHeight="1">
      <c r="B198" s="79">
        <v>41402</v>
      </c>
      <c r="C198" s="65">
        <v>0.6482</v>
      </c>
      <c r="D198" s="65">
        <v>4.8308</v>
      </c>
      <c r="E198" s="65">
        <v>5.5422000000000002</v>
      </c>
      <c r="F198" s="65">
        <v>0.79669999999999996</v>
      </c>
    </row>
    <row r="199" spans="2:6" ht="15" customHeight="1">
      <c r="B199" s="79">
        <v>41401</v>
      </c>
      <c r="C199" s="65">
        <v>0.65100000000000002</v>
      </c>
      <c r="D199" s="65">
        <v>4.8522999999999996</v>
      </c>
      <c r="E199" s="65">
        <v>5.5629</v>
      </c>
      <c r="F199" s="65">
        <v>0.79910000000000003</v>
      </c>
    </row>
    <row r="200" spans="2:6" ht="15" customHeight="1">
      <c r="B200" s="79">
        <v>41400</v>
      </c>
      <c r="C200" s="65">
        <v>0.6512</v>
      </c>
      <c r="D200" s="65">
        <v>4.8524000000000003</v>
      </c>
      <c r="E200" s="65">
        <v>5.5575000000000001</v>
      </c>
      <c r="F200" s="65">
        <v>0.79910000000000003</v>
      </c>
    </row>
    <row r="201" spans="2:6" ht="15" customHeight="1">
      <c r="B201" s="79">
        <v>41399</v>
      </c>
      <c r="C201" s="65">
        <v>0.6512</v>
      </c>
      <c r="D201" s="65">
        <v>4.8536000000000001</v>
      </c>
      <c r="E201" s="65">
        <v>5.5574000000000003</v>
      </c>
      <c r="F201" s="65">
        <v>0.79910000000000003</v>
      </c>
    </row>
    <row r="202" spans="2:6" ht="15" customHeight="1">
      <c r="B202" s="79">
        <v>41398</v>
      </c>
      <c r="C202" s="65">
        <v>0.65100000000000002</v>
      </c>
      <c r="D202" s="65">
        <v>4.8528000000000002</v>
      </c>
      <c r="E202" s="65">
        <v>5.5553999999999997</v>
      </c>
      <c r="F202" s="65">
        <v>0.79649999999999999</v>
      </c>
    </row>
    <row r="203" spans="2:6" ht="15" customHeight="1">
      <c r="B203" s="79">
        <v>41397</v>
      </c>
      <c r="C203" s="65">
        <v>0.6462</v>
      </c>
      <c r="D203" s="65">
        <v>4.8186</v>
      </c>
      <c r="E203" s="65">
        <v>5.5168999999999997</v>
      </c>
      <c r="F203" s="65">
        <v>0.78979999999999995</v>
      </c>
    </row>
    <row r="204" spans="2:6" ht="15" customHeight="1">
      <c r="B204" s="79">
        <v>41396</v>
      </c>
      <c r="C204" s="65">
        <v>0.64839999999999998</v>
      </c>
      <c r="D204" s="65">
        <v>4.8345000000000002</v>
      </c>
      <c r="E204" s="65">
        <v>5.5347</v>
      </c>
      <c r="F204" s="65">
        <v>0.79359999999999997</v>
      </c>
    </row>
    <row r="205" spans="2:6" ht="15" customHeight="1">
      <c r="B205" s="79">
        <v>41395</v>
      </c>
      <c r="C205" s="65">
        <v>0.65310000000000001</v>
      </c>
      <c r="D205" s="65">
        <v>4.8704000000000001</v>
      </c>
      <c r="E205" s="65">
        <v>5.5903</v>
      </c>
      <c r="F205" s="65">
        <v>0.80059999999999998</v>
      </c>
    </row>
    <row r="206" spans="2:6" ht="15" customHeight="1">
      <c r="B206" s="79">
        <v>41394</v>
      </c>
      <c r="C206" s="65">
        <v>0.65290000000000004</v>
      </c>
      <c r="D206" s="65">
        <v>4.8684000000000003</v>
      </c>
      <c r="E206" s="65">
        <v>5.5890000000000004</v>
      </c>
      <c r="F206" s="65">
        <v>0.80210000000000004</v>
      </c>
    </row>
    <row r="207" spans="2:6" ht="15" customHeight="1">
      <c r="B207" s="79">
        <v>41393</v>
      </c>
      <c r="C207" s="65">
        <v>0.65149999999999997</v>
      </c>
      <c r="D207" s="65">
        <v>4.8570000000000002</v>
      </c>
      <c r="E207" s="65">
        <v>5.5932000000000004</v>
      </c>
      <c r="F207" s="65">
        <v>0.80069999999999997</v>
      </c>
    </row>
    <row r="208" spans="2:6" ht="15" customHeight="1">
      <c r="B208" s="79">
        <v>41392</v>
      </c>
      <c r="C208" s="65">
        <v>0.65149999999999997</v>
      </c>
      <c r="D208" s="65">
        <v>4.8574000000000002</v>
      </c>
      <c r="E208" s="65">
        <v>5.5944000000000003</v>
      </c>
      <c r="F208" s="65">
        <v>0.80069999999999997</v>
      </c>
    </row>
    <row r="209" spans="2:6" ht="15" customHeight="1">
      <c r="B209" s="79">
        <v>41391</v>
      </c>
      <c r="C209" s="65">
        <v>0.65369999999999995</v>
      </c>
      <c r="D209" s="65">
        <v>4.8745000000000003</v>
      </c>
      <c r="E209" s="65">
        <v>5.6086999999999998</v>
      </c>
      <c r="F209" s="65">
        <v>0.80310000000000004</v>
      </c>
    </row>
    <row r="210" spans="2:6" ht="15" customHeight="1">
      <c r="B210" s="79">
        <v>41390</v>
      </c>
      <c r="C210" s="65">
        <v>0.65369999999999995</v>
      </c>
      <c r="D210" s="65">
        <v>4.8742999999999999</v>
      </c>
      <c r="E210" s="65">
        <v>5.6234000000000002</v>
      </c>
      <c r="F210" s="65">
        <v>0.80569999999999997</v>
      </c>
    </row>
    <row r="211" spans="2:6" ht="15" customHeight="1">
      <c r="B211" s="79">
        <v>41389</v>
      </c>
      <c r="C211" s="65">
        <v>0.64990000000000003</v>
      </c>
      <c r="D211" s="65">
        <v>4.8453999999999997</v>
      </c>
      <c r="E211" s="65">
        <v>5.6040000000000001</v>
      </c>
      <c r="F211" s="65">
        <v>0.79959999999999998</v>
      </c>
    </row>
    <row r="212" spans="2:6" ht="15" customHeight="1">
      <c r="B212" s="79">
        <v>41388</v>
      </c>
      <c r="C212" s="65">
        <v>0.6452</v>
      </c>
      <c r="D212" s="65">
        <v>4.8103999999999996</v>
      </c>
      <c r="E212" s="65">
        <v>5.5359999999999996</v>
      </c>
      <c r="F212" s="65">
        <v>0.78890000000000005</v>
      </c>
    </row>
    <row r="213" spans="2:6" ht="15" customHeight="1">
      <c r="B213" s="79">
        <v>41387</v>
      </c>
      <c r="C213" s="65">
        <v>0.6452</v>
      </c>
      <c r="D213" s="65">
        <v>4.8101000000000003</v>
      </c>
      <c r="E213" s="65">
        <v>5.5019</v>
      </c>
      <c r="F213" s="65">
        <v>0.78669999999999995</v>
      </c>
    </row>
    <row r="214" spans="2:6" ht="15" customHeight="1">
      <c r="B214" s="79">
        <v>41386</v>
      </c>
      <c r="C214" s="65">
        <v>0.64590000000000003</v>
      </c>
      <c r="D214" s="65">
        <v>4.8133999999999997</v>
      </c>
      <c r="E214" s="65">
        <v>5.51</v>
      </c>
      <c r="F214" s="65">
        <v>0.78779999999999994</v>
      </c>
    </row>
    <row r="215" spans="2:6" ht="15" customHeight="1">
      <c r="B215" s="79">
        <v>41385</v>
      </c>
      <c r="C215" s="65">
        <v>0.64590000000000003</v>
      </c>
      <c r="D215" s="65">
        <v>4.8140000000000001</v>
      </c>
      <c r="E215" s="65">
        <v>5.5171000000000001</v>
      </c>
      <c r="F215" s="65">
        <v>0.78779999999999994</v>
      </c>
    </row>
    <row r="216" spans="2:6" ht="15" customHeight="1">
      <c r="B216" s="79">
        <v>41384</v>
      </c>
      <c r="C216" s="65">
        <v>0.64580000000000004</v>
      </c>
      <c r="D216" s="65">
        <v>4.8155000000000001</v>
      </c>
      <c r="E216" s="65">
        <v>5.5082000000000004</v>
      </c>
      <c r="F216" s="65">
        <v>0.78639999999999999</v>
      </c>
    </row>
    <row r="217" spans="2:6" ht="15" customHeight="1">
      <c r="B217" s="79">
        <v>41383</v>
      </c>
      <c r="C217" s="65">
        <v>0.64680000000000004</v>
      </c>
      <c r="D217" s="65">
        <v>4.8224999999999998</v>
      </c>
      <c r="E217" s="65">
        <v>5.5044000000000004</v>
      </c>
      <c r="F217" s="65">
        <v>0.78659999999999997</v>
      </c>
    </row>
    <row r="218" spans="2:6" ht="15" customHeight="1">
      <c r="B218" s="79">
        <v>41382</v>
      </c>
      <c r="C218" s="65">
        <v>0.64500000000000002</v>
      </c>
      <c r="D218" s="65">
        <v>4.8094000000000001</v>
      </c>
      <c r="E218" s="65">
        <v>5.4435000000000002</v>
      </c>
      <c r="F218" s="65">
        <v>0.78400000000000003</v>
      </c>
    </row>
    <row r="219" spans="2:6" ht="15" customHeight="1">
      <c r="B219" s="79">
        <v>41381</v>
      </c>
      <c r="C219" s="65">
        <v>0.64670000000000005</v>
      </c>
      <c r="D219" s="65">
        <v>4.8220000000000001</v>
      </c>
      <c r="E219" s="65">
        <v>5.4185999999999996</v>
      </c>
      <c r="F219" s="65">
        <v>0.78610000000000002</v>
      </c>
    </row>
    <row r="220" spans="2:6" ht="15" customHeight="1">
      <c r="B220" s="79">
        <v>41380</v>
      </c>
      <c r="C220" s="65">
        <v>0.64959999999999996</v>
      </c>
      <c r="D220" s="65">
        <v>4.8437000000000001</v>
      </c>
      <c r="E220" s="65">
        <v>5.4286000000000003</v>
      </c>
      <c r="F220" s="65">
        <v>0.78979999999999995</v>
      </c>
    </row>
    <row r="221" spans="2:6" ht="15" customHeight="1">
      <c r="B221" s="79">
        <v>41379</v>
      </c>
      <c r="C221" s="65">
        <v>0.65549999999999997</v>
      </c>
      <c r="D221" s="65">
        <v>4.8891999999999998</v>
      </c>
      <c r="E221" s="65">
        <v>5.4703999999999997</v>
      </c>
      <c r="F221" s="65">
        <v>0.79759999999999998</v>
      </c>
    </row>
    <row r="222" spans="2:6" ht="15" customHeight="1">
      <c r="B222" s="79">
        <v>41378</v>
      </c>
      <c r="C222" s="65">
        <v>0.65549999999999997</v>
      </c>
      <c r="D222" s="65">
        <v>4.8894000000000002</v>
      </c>
      <c r="E222" s="65">
        <v>5.4705000000000004</v>
      </c>
      <c r="F222" s="65">
        <v>0.79759999999999998</v>
      </c>
    </row>
    <row r="223" spans="2:6" ht="15" customHeight="1">
      <c r="B223" s="79">
        <v>41377</v>
      </c>
      <c r="C223" s="65">
        <v>0.65739999999999998</v>
      </c>
      <c r="D223" s="65">
        <v>4.9019000000000004</v>
      </c>
      <c r="E223" s="65">
        <v>5.4759000000000002</v>
      </c>
      <c r="F223" s="65">
        <v>0.80069999999999997</v>
      </c>
    </row>
    <row r="224" spans="2:6" ht="15" customHeight="1">
      <c r="B224" s="79">
        <v>41376</v>
      </c>
      <c r="C224" s="65">
        <v>0.65869999999999995</v>
      </c>
      <c r="D224" s="65">
        <v>4.9119999999999999</v>
      </c>
      <c r="E224" s="65">
        <v>5.4943999999999997</v>
      </c>
      <c r="F224" s="65">
        <v>0.80300000000000005</v>
      </c>
    </row>
    <row r="225" spans="2:6" ht="15" customHeight="1">
      <c r="B225" s="79">
        <v>41375</v>
      </c>
      <c r="C225" s="65">
        <v>0.65339999999999998</v>
      </c>
      <c r="D225" s="65">
        <v>4.8722000000000003</v>
      </c>
      <c r="E225" s="65">
        <v>5.4596999999999998</v>
      </c>
      <c r="F225" s="65">
        <v>0.79669999999999996</v>
      </c>
    </row>
    <row r="226" spans="2:6" ht="15" customHeight="1">
      <c r="B226" s="79">
        <v>41374</v>
      </c>
      <c r="C226" s="65">
        <v>0.65090000000000003</v>
      </c>
      <c r="D226" s="65">
        <v>4.8526999999999996</v>
      </c>
      <c r="E226" s="65">
        <v>5.4428000000000001</v>
      </c>
      <c r="F226" s="65">
        <v>0.79339999999999999</v>
      </c>
    </row>
    <row r="227" spans="2:6" ht="15" customHeight="1">
      <c r="B227" s="79">
        <v>41373</v>
      </c>
      <c r="C227" s="65">
        <v>0.64890000000000003</v>
      </c>
      <c r="D227" s="65">
        <v>4.8377999999999997</v>
      </c>
      <c r="E227" s="65">
        <v>5.4298999999999999</v>
      </c>
      <c r="F227" s="65">
        <v>0.78859999999999997</v>
      </c>
    </row>
    <row r="228" spans="2:6" ht="15" customHeight="1">
      <c r="B228" s="79">
        <v>41372</v>
      </c>
      <c r="C228" s="65">
        <v>0.64990000000000003</v>
      </c>
      <c r="D228" s="65">
        <v>4.8434999999999997</v>
      </c>
      <c r="E228" s="65">
        <v>5.4615</v>
      </c>
      <c r="F228" s="65">
        <v>0.78949999999999998</v>
      </c>
    </row>
    <row r="229" spans="2:6" ht="15" customHeight="1">
      <c r="B229" s="79">
        <v>41371</v>
      </c>
      <c r="C229" s="65">
        <v>0.64990000000000003</v>
      </c>
      <c r="D229" s="65">
        <v>4.8438999999999997</v>
      </c>
      <c r="E229" s="65">
        <v>5.4789000000000003</v>
      </c>
      <c r="F229" s="65">
        <v>0.78949999999999998</v>
      </c>
    </row>
    <row r="230" spans="2:6" ht="15" customHeight="1">
      <c r="B230" s="79">
        <v>41370</v>
      </c>
      <c r="C230" s="65">
        <v>0.64929999999999999</v>
      </c>
      <c r="D230" s="65">
        <v>4.8407999999999998</v>
      </c>
      <c r="E230" s="65">
        <v>5.4634</v>
      </c>
      <c r="F230" s="65">
        <v>0.78920000000000001</v>
      </c>
    </row>
    <row r="231" spans="2:6" ht="15" customHeight="1">
      <c r="B231" s="79">
        <v>41369</v>
      </c>
      <c r="C231" s="65">
        <v>0.65380000000000005</v>
      </c>
      <c r="D231" s="65">
        <v>4.8738999999999999</v>
      </c>
      <c r="E231" s="65">
        <v>5.4903000000000004</v>
      </c>
      <c r="F231" s="65">
        <v>0.79459999999999997</v>
      </c>
    </row>
    <row r="232" spans="2:6" ht="15" customHeight="1">
      <c r="B232" s="79">
        <v>41368</v>
      </c>
      <c r="C232" s="65">
        <v>0.65690000000000004</v>
      </c>
      <c r="D232" s="65">
        <v>4.8966000000000003</v>
      </c>
      <c r="E232" s="65">
        <v>5.4730999999999996</v>
      </c>
      <c r="F232" s="65">
        <v>0.79869999999999997</v>
      </c>
    </row>
    <row r="233" spans="2:6" ht="15" customHeight="1">
      <c r="B233" s="79">
        <v>41367</v>
      </c>
      <c r="C233" s="65">
        <v>0.65480000000000005</v>
      </c>
      <c r="D233" s="65">
        <v>4.8821000000000003</v>
      </c>
      <c r="E233" s="65">
        <v>5.4604999999999997</v>
      </c>
      <c r="F233" s="65">
        <v>0.7964</v>
      </c>
    </row>
    <row r="234" spans="2:6" ht="15" customHeight="1">
      <c r="B234" s="79">
        <v>41366</v>
      </c>
      <c r="C234" s="65">
        <v>0.65290000000000004</v>
      </c>
      <c r="D234" s="65">
        <v>4.8677999999999999</v>
      </c>
      <c r="E234" s="65">
        <v>5.4611000000000001</v>
      </c>
      <c r="F234" s="65">
        <v>0.79449999999999998</v>
      </c>
    </row>
    <row r="235" spans="2:6" ht="15" customHeight="1">
      <c r="B235" s="79">
        <v>41365</v>
      </c>
      <c r="C235" s="65">
        <v>0.65380000000000005</v>
      </c>
      <c r="D235" s="65">
        <v>4.8788999999999998</v>
      </c>
      <c r="E235" s="65">
        <v>5.4718999999999998</v>
      </c>
      <c r="F235" s="65">
        <v>0.79620000000000002</v>
      </c>
    </row>
    <row r="236" spans="2:6" ht="15" customHeight="1">
      <c r="B236" s="79">
        <v>41364</v>
      </c>
      <c r="C236" s="65">
        <v>0.65380000000000005</v>
      </c>
      <c r="D236" s="65">
        <v>4.8773999999999997</v>
      </c>
      <c r="E236" s="65">
        <v>5.4707999999999997</v>
      </c>
      <c r="F236" s="65">
        <v>0.79620000000000002</v>
      </c>
    </row>
    <row r="237" spans="2:6" ht="15" customHeight="1">
      <c r="B237" s="79">
        <v>41363</v>
      </c>
      <c r="C237" s="65">
        <v>0.65290000000000004</v>
      </c>
      <c r="D237" s="65">
        <v>4.8681000000000001</v>
      </c>
      <c r="E237" s="65">
        <v>5.4599000000000002</v>
      </c>
      <c r="F237" s="65">
        <v>0.79469999999999996</v>
      </c>
    </row>
    <row r="238" spans="2:6" ht="15" customHeight="1">
      <c r="B238" s="79">
        <v>41362</v>
      </c>
      <c r="C238" s="65">
        <v>0.65400000000000003</v>
      </c>
      <c r="D238" s="65">
        <v>4.8754999999999997</v>
      </c>
      <c r="E238" s="65">
        <v>5.4585999999999997</v>
      </c>
      <c r="F238" s="65">
        <v>0.79690000000000005</v>
      </c>
    </row>
    <row r="239" spans="2:6" ht="15" customHeight="1">
      <c r="B239" s="79">
        <v>41361</v>
      </c>
      <c r="C239" s="65">
        <v>0.65349999999999997</v>
      </c>
      <c r="D239" s="65">
        <v>4.8707000000000003</v>
      </c>
      <c r="E239" s="65">
        <v>5.4435000000000002</v>
      </c>
      <c r="F239" s="65">
        <v>0.7964</v>
      </c>
    </row>
    <row r="240" spans="2:6" ht="15" customHeight="1">
      <c r="B240" s="79">
        <v>41360</v>
      </c>
      <c r="C240" s="65">
        <v>0.65010000000000001</v>
      </c>
      <c r="D240" s="65">
        <v>4.8449999999999998</v>
      </c>
      <c r="E240" s="65">
        <v>5.4424999999999999</v>
      </c>
      <c r="F240" s="65">
        <v>0.79330000000000001</v>
      </c>
    </row>
    <row r="241" spans="2:6" ht="15" customHeight="1">
      <c r="B241" s="79">
        <v>41359</v>
      </c>
      <c r="C241" s="65">
        <v>0.64439999999999997</v>
      </c>
      <c r="D241" s="65">
        <v>4.8029999999999999</v>
      </c>
      <c r="E241" s="65">
        <v>5.4236000000000004</v>
      </c>
      <c r="F241" s="65">
        <v>0.78739999999999999</v>
      </c>
    </row>
    <row r="242" spans="2:6" ht="15" customHeight="1">
      <c r="B242" s="79">
        <v>41358</v>
      </c>
      <c r="C242" s="65">
        <v>0.64390000000000003</v>
      </c>
      <c r="D242" s="65">
        <v>4.7868000000000004</v>
      </c>
      <c r="E242" s="65">
        <v>5.4123000000000001</v>
      </c>
      <c r="F242" s="65">
        <v>0.7873</v>
      </c>
    </row>
    <row r="243" spans="2:6" ht="15" customHeight="1">
      <c r="B243" s="79">
        <v>41357</v>
      </c>
      <c r="C243" s="65">
        <v>0.64390000000000003</v>
      </c>
      <c r="D243" s="65">
        <v>4.8009000000000004</v>
      </c>
      <c r="E243" s="65">
        <v>5.4347000000000003</v>
      </c>
      <c r="F243" s="65">
        <v>0.7873</v>
      </c>
    </row>
    <row r="244" spans="2:6" ht="15" customHeight="1">
      <c r="B244" s="79">
        <v>41356</v>
      </c>
      <c r="C244" s="65">
        <v>0.64390000000000003</v>
      </c>
      <c r="D244" s="65">
        <v>4.7992999999999997</v>
      </c>
      <c r="E244" s="65">
        <v>5.4103000000000003</v>
      </c>
      <c r="F244" s="65">
        <v>0.78680000000000005</v>
      </c>
    </row>
    <row r="245" spans="2:6" ht="15" customHeight="1">
      <c r="B245" s="79">
        <v>41355</v>
      </c>
      <c r="C245" s="65">
        <v>0.64180000000000004</v>
      </c>
      <c r="D245" s="65">
        <v>4.7838000000000003</v>
      </c>
      <c r="E245" s="65">
        <v>5.3733000000000004</v>
      </c>
      <c r="F245" s="65">
        <v>0.78439999999999999</v>
      </c>
    </row>
    <row r="246" spans="2:6" ht="15" customHeight="1">
      <c r="B246" s="79">
        <v>41354</v>
      </c>
      <c r="C246" s="65">
        <v>0.63770000000000004</v>
      </c>
      <c r="D246" s="65">
        <v>4.7531999999999996</v>
      </c>
      <c r="E246" s="65">
        <v>5.3178000000000001</v>
      </c>
      <c r="F246" s="65">
        <v>0.77859999999999996</v>
      </c>
    </row>
    <row r="247" spans="2:6" ht="15" customHeight="1">
      <c r="B247" s="79">
        <v>41353</v>
      </c>
      <c r="C247" s="65">
        <v>0.63790000000000002</v>
      </c>
      <c r="D247" s="65">
        <v>4.7561999999999998</v>
      </c>
      <c r="E247" s="65">
        <v>5.3186999999999998</v>
      </c>
      <c r="F247" s="65">
        <v>0.78069999999999995</v>
      </c>
    </row>
    <row r="248" spans="2:6" ht="15" customHeight="1">
      <c r="B248" s="79">
        <v>41352</v>
      </c>
      <c r="C248" s="65">
        <v>0.63749999999999996</v>
      </c>
      <c r="D248" s="65">
        <v>4.7533000000000003</v>
      </c>
      <c r="E248" s="65">
        <v>5.3158000000000003</v>
      </c>
      <c r="F248" s="65">
        <v>0.77849999999999997</v>
      </c>
    </row>
    <row r="249" spans="2:6" ht="15" customHeight="1">
      <c r="B249" s="79">
        <v>41351</v>
      </c>
      <c r="C249" s="65">
        <v>0.6331</v>
      </c>
      <c r="D249" s="65">
        <v>4.7206999999999999</v>
      </c>
      <c r="E249" s="65">
        <v>5.2911999999999999</v>
      </c>
      <c r="F249" s="65">
        <v>0.7772</v>
      </c>
    </row>
    <row r="250" spans="2:6" ht="15" customHeight="1">
      <c r="B250" s="79">
        <v>41350</v>
      </c>
      <c r="C250" s="65">
        <v>0.6331</v>
      </c>
      <c r="D250" s="65">
        <v>4.7209000000000003</v>
      </c>
      <c r="E250" s="65">
        <v>5.2912999999999997</v>
      </c>
      <c r="F250" s="65">
        <v>0.7772</v>
      </c>
    </row>
    <row r="251" spans="2:6" ht="15" customHeight="1">
      <c r="B251" s="79">
        <v>41349</v>
      </c>
      <c r="C251" s="65">
        <v>0.63129999999999997</v>
      </c>
      <c r="D251" s="65">
        <v>4.7081999999999997</v>
      </c>
      <c r="E251" s="65">
        <v>5.2794999999999996</v>
      </c>
      <c r="F251" s="65">
        <v>0.77690000000000003</v>
      </c>
    </row>
    <row r="252" spans="2:6" ht="15" customHeight="1">
      <c r="B252" s="79">
        <v>41348</v>
      </c>
      <c r="C252" s="65">
        <v>0.63190000000000002</v>
      </c>
      <c r="D252" s="65">
        <v>4.7131999999999996</v>
      </c>
      <c r="E252" s="65">
        <v>5.2779999999999996</v>
      </c>
      <c r="F252" s="65">
        <v>0.77980000000000005</v>
      </c>
    </row>
    <row r="253" spans="2:6" ht="15" customHeight="1">
      <c r="B253" s="79">
        <v>41347</v>
      </c>
      <c r="C253" s="65">
        <v>0.63429999999999997</v>
      </c>
      <c r="D253" s="65">
        <v>4.7305000000000001</v>
      </c>
      <c r="E253" s="65">
        <v>5.2602000000000002</v>
      </c>
      <c r="F253" s="65">
        <v>0.7823</v>
      </c>
    </row>
    <row r="254" spans="2:6" ht="15" customHeight="1">
      <c r="B254" s="79">
        <v>41346</v>
      </c>
      <c r="C254" s="65">
        <v>0.63360000000000005</v>
      </c>
      <c r="D254" s="65">
        <v>4.7252999999999998</v>
      </c>
      <c r="E254" s="65">
        <v>5.2710999999999997</v>
      </c>
      <c r="F254" s="65">
        <v>0.7823</v>
      </c>
    </row>
    <row r="255" spans="2:6" ht="15" customHeight="1">
      <c r="B255" s="79">
        <v>41345</v>
      </c>
      <c r="C255" s="65">
        <v>0.63229999999999997</v>
      </c>
      <c r="D255" s="65">
        <v>4.7110000000000003</v>
      </c>
      <c r="E255" s="65">
        <v>5.2632000000000003</v>
      </c>
      <c r="F255" s="65">
        <v>0.78180000000000005</v>
      </c>
    </row>
    <row r="256" spans="2:6" ht="15" customHeight="1">
      <c r="B256" s="79">
        <v>41344</v>
      </c>
      <c r="C256" s="65">
        <v>0.63270000000000004</v>
      </c>
      <c r="D256" s="65">
        <v>4.7241999999999997</v>
      </c>
      <c r="E256" s="65">
        <v>5.2777000000000003</v>
      </c>
      <c r="F256" s="65">
        <v>0.78310000000000002</v>
      </c>
    </row>
    <row r="257" spans="2:6" ht="15" customHeight="1">
      <c r="B257" s="79">
        <v>41343</v>
      </c>
      <c r="C257" s="65">
        <v>0.63260000000000005</v>
      </c>
      <c r="D257" s="65">
        <v>4.7184999999999997</v>
      </c>
      <c r="E257" s="65">
        <v>5.2709999999999999</v>
      </c>
      <c r="F257" s="65">
        <v>0.78300000000000003</v>
      </c>
    </row>
    <row r="258" spans="2:6" ht="15" customHeight="1">
      <c r="B258" s="79">
        <v>41342</v>
      </c>
      <c r="C258" s="65">
        <v>0.63180000000000003</v>
      </c>
      <c r="D258" s="65">
        <v>4.7125000000000004</v>
      </c>
      <c r="E258" s="65">
        <v>5.2523</v>
      </c>
      <c r="F258" s="65">
        <v>0.78120000000000001</v>
      </c>
    </row>
    <row r="259" spans="2:6" ht="15" customHeight="1">
      <c r="B259" s="79">
        <v>41341</v>
      </c>
      <c r="C259" s="65">
        <v>0.63570000000000004</v>
      </c>
      <c r="D259" s="65">
        <v>4.7378</v>
      </c>
      <c r="E259" s="65">
        <v>5.2835000000000001</v>
      </c>
      <c r="F259" s="65">
        <v>0.78380000000000005</v>
      </c>
    </row>
    <row r="260" spans="2:6" ht="15" customHeight="1">
      <c r="B260" s="79">
        <v>41340</v>
      </c>
      <c r="C260" s="65">
        <v>0.6381</v>
      </c>
      <c r="D260" s="65">
        <v>4.7591999999999999</v>
      </c>
      <c r="E260" s="65">
        <v>5.3148</v>
      </c>
      <c r="F260" s="65">
        <v>0.78480000000000005</v>
      </c>
    </row>
    <row r="261" spans="2:6" ht="15" customHeight="1">
      <c r="B261" s="79">
        <v>41339</v>
      </c>
      <c r="C261" s="65">
        <v>0.63570000000000004</v>
      </c>
      <c r="D261" s="65">
        <v>4.7393999999999998</v>
      </c>
      <c r="E261" s="65">
        <v>5.3034999999999997</v>
      </c>
      <c r="F261" s="65">
        <v>0.77990000000000004</v>
      </c>
    </row>
    <row r="262" spans="2:6" ht="15" customHeight="1">
      <c r="B262" s="79">
        <v>41338</v>
      </c>
      <c r="C262" s="65">
        <v>0.63249999999999995</v>
      </c>
      <c r="D262" s="65">
        <v>4.7157</v>
      </c>
      <c r="E262" s="65">
        <v>5.2958999999999996</v>
      </c>
      <c r="F262" s="65">
        <v>0.77539999999999998</v>
      </c>
    </row>
    <row r="263" spans="2:6" ht="15" customHeight="1">
      <c r="B263" s="79">
        <v>41337</v>
      </c>
      <c r="C263" s="65">
        <v>0.63419999999999999</v>
      </c>
      <c r="D263" s="65">
        <v>4.7294</v>
      </c>
      <c r="E263" s="65">
        <v>5.3182999999999998</v>
      </c>
      <c r="F263" s="65">
        <v>0.77890000000000004</v>
      </c>
    </row>
    <row r="264" spans="2:6" ht="15" customHeight="1">
      <c r="B264" s="79">
        <v>41336</v>
      </c>
      <c r="C264" s="65">
        <v>0.63419999999999999</v>
      </c>
      <c r="D264" s="65">
        <v>4.7283999999999997</v>
      </c>
      <c r="E264" s="65">
        <v>5.3178999999999998</v>
      </c>
      <c r="F264" s="65">
        <v>0.77890000000000004</v>
      </c>
    </row>
    <row r="265" spans="2:6" ht="15" customHeight="1">
      <c r="B265" s="79">
        <v>41335</v>
      </c>
      <c r="C265" s="65">
        <v>0.6331</v>
      </c>
      <c r="D265" s="65">
        <v>4.7222</v>
      </c>
      <c r="E265" s="65">
        <v>5.3236999999999997</v>
      </c>
      <c r="F265" s="65">
        <v>0.77569999999999995</v>
      </c>
    </row>
    <row r="266" spans="2:6" ht="15" customHeight="1">
      <c r="B266" s="79">
        <v>41334</v>
      </c>
      <c r="C266" s="65">
        <v>0.63249999999999995</v>
      </c>
      <c r="D266" s="65">
        <v>4.7178000000000004</v>
      </c>
      <c r="E266" s="65">
        <v>5.3452999999999999</v>
      </c>
      <c r="F266" s="65">
        <v>0.77249999999999996</v>
      </c>
    </row>
    <row r="267" spans="2:6" ht="15" customHeight="1">
      <c r="B267" s="79">
        <v>41333</v>
      </c>
      <c r="C267" s="65">
        <v>0.63039999999999996</v>
      </c>
      <c r="D267" s="65">
        <v>4.7001999999999997</v>
      </c>
      <c r="E267" s="65">
        <v>5.3209</v>
      </c>
      <c r="F267" s="65">
        <v>0.76829999999999998</v>
      </c>
    </row>
    <row r="268" spans="2:6" ht="15" customHeight="1">
      <c r="B268" s="79">
        <v>41332</v>
      </c>
      <c r="C268" s="65">
        <v>0.63560000000000005</v>
      </c>
      <c r="D268" s="65">
        <v>4.7415000000000003</v>
      </c>
      <c r="E268" s="65">
        <v>5.3756000000000004</v>
      </c>
      <c r="F268" s="65">
        <v>0.77370000000000005</v>
      </c>
    </row>
    <row r="269" spans="2:6" ht="15" customHeight="1">
      <c r="B269" s="79">
        <v>41331</v>
      </c>
      <c r="C269" s="65">
        <v>0.63449999999999995</v>
      </c>
      <c r="D269" s="65">
        <v>4.7358000000000002</v>
      </c>
      <c r="E269" s="65">
        <v>5.3723000000000001</v>
      </c>
      <c r="F269" s="65">
        <v>0.77890000000000004</v>
      </c>
    </row>
    <row r="270" spans="2:6" ht="15" customHeight="1">
      <c r="B270" s="79">
        <v>41330</v>
      </c>
      <c r="C270" s="65">
        <v>0.63600000000000001</v>
      </c>
      <c r="D270" s="65">
        <v>4.7450999999999999</v>
      </c>
      <c r="E270" s="65">
        <v>5.3762999999999996</v>
      </c>
      <c r="F270" s="65">
        <v>0.7802</v>
      </c>
    </row>
    <row r="271" spans="2:6" ht="15" customHeight="1">
      <c r="B271" s="79">
        <v>41329</v>
      </c>
      <c r="C271" s="65">
        <v>0.63600000000000001</v>
      </c>
      <c r="D271" s="65">
        <v>4.7450999999999999</v>
      </c>
      <c r="E271" s="65">
        <v>5.3872999999999998</v>
      </c>
      <c r="F271" s="65">
        <v>0.7802</v>
      </c>
    </row>
    <row r="272" spans="2:6" ht="15" customHeight="1">
      <c r="B272" s="79">
        <v>41328</v>
      </c>
      <c r="C272" s="65">
        <v>0.63460000000000005</v>
      </c>
      <c r="D272" s="65">
        <v>4.734</v>
      </c>
      <c r="E272" s="65">
        <v>5.3743999999999996</v>
      </c>
      <c r="F272" s="65">
        <v>0.77900000000000003</v>
      </c>
    </row>
    <row r="273" spans="2:6" ht="15" customHeight="1">
      <c r="B273" s="79">
        <v>41327</v>
      </c>
      <c r="C273" s="65">
        <v>0.63090000000000002</v>
      </c>
      <c r="D273" s="65">
        <v>4.7080000000000002</v>
      </c>
      <c r="E273" s="65">
        <v>5.3334999999999999</v>
      </c>
      <c r="F273" s="65">
        <v>0.77629999999999999</v>
      </c>
    </row>
    <row r="274" spans="2:6" ht="15" customHeight="1">
      <c r="B274" s="79">
        <v>41326</v>
      </c>
      <c r="C274" s="65">
        <v>0.62770000000000004</v>
      </c>
      <c r="D274" s="65">
        <v>4.6847000000000003</v>
      </c>
      <c r="E274" s="65">
        <v>5.2988999999999997</v>
      </c>
      <c r="F274" s="65">
        <v>0.77490000000000003</v>
      </c>
    </row>
    <row r="275" spans="2:6" ht="15" customHeight="1">
      <c r="B275" s="79">
        <v>41325</v>
      </c>
      <c r="C275" s="65">
        <v>0.63290000000000002</v>
      </c>
      <c r="D275" s="65">
        <v>4.7205000000000004</v>
      </c>
      <c r="E275" s="65">
        <v>5.3540000000000001</v>
      </c>
      <c r="F275" s="65">
        <v>0.78059999999999996</v>
      </c>
    </row>
    <row r="276" spans="2:6" ht="15" customHeight="1">
      <c r="B276" s="79">
        <v>41324</v>
      </c>
      <c r="C276" s="65">
        <v>0.63290000000000002</v>
      </c>
      <c r="D276" s="65">
        <v>4.7218999999999998</v>
      </c>
      <c r="E276" s="65">
        <v>5.3552999999999997</v>
      </c>
      <c r="F276" s="65">
        <v>0.78029999999999999</v>
      </c>
    </row>
    <row r="277" spans="2:6" ht="15" customHeight="1">
      <c r="B277" s="79">
        <v>41323</v>
      </c>
      <c r="C277" s="65">
        <v>0.6331</v>
      </c>
      <c r="D277" s="65">
        <v>4.7270000000000003</v>
      </c>
      <c r="E277" s="65">
        <v>5.3555999999999999</v>
      </c>
      <c r="F277" s="65">
        <v>0.78010000000000002</v>
      </c>
    </row>
    <row r="278" spans="2:6" ht="15" customHeight="1">
      <c r="B278" s="79">
        <v>41322</v>
      </c>
      <c r="C278" s="65">
        <v>0.6331</v>
      </c>
      <c r="D278" s="65">
        <v>4.7218999999999998</v>
      </c>
      <c r="E278" s="65">
        <v>5.3526999999999996</v>
      </c>
      <c r="F278" s="65">
        <v>0.78</v>
      </c>
    </row>
    <row r="279" spans="2:6" ht="15" customHeight="1">
      <c r="B279" s="79">
        <v>41321</v>
      </c>
      <c r="C279" s="65">
        <v>0.63619999999999999</v>
      </c>
      <c r="D279" s="65">
        <v>4.7455999999999996</v>
      </c>
      <c r="E279" s="65">
        <v>5.3758999999999997</v>
      </c>
      <c r="F279" s="65">
        <v>0.7833</v>
      </c>
    </row>
    <row r="280" spans="2:6" ht="15" customHeight="1">
      <c r="B280" s="79">
        <v>41320</v>
      </c>
      <c r="C280" s="65">
        <v>0.6331</v>
      </c>
      <c r="D280" s="65">
        <v>4.7253999999999996</v>
      </c>
      <c r="E280" s="65">
        <v>5.3526999999999996</v>
      </c>
      <c r="F280" s="65">
        <v>0.78010000000000002</v>
      </c>
    </row>
    <row r="281" spans="2:6" ht="15" customHeight="1">
      <c r="B281" s="79">
        <v>41319</v>
      </c>
      <c r="C281" s="65">
        <v>0.62519999999999998</v>
      </c>
      <c r="D281" s="65">
        <v>4.6665000000000001</v>
      </c>
      <c r="E281" s="65">
        <v>5.2927</v>
      </c>
      <c r="F281" s="65">
        <v>0.77200000000000002</v>
      </c>
    </row>
    <row r="282" spans="2:6" ht="15" customHeight="1">
      <c r="B282" s="79">
        <v>41318</v>
      </c>
      <c r="C282" s="65">
        <v>0.624</v>
      </c>
      <c r="D282" s="65">
        <v>4.6577000000000002</v>
      </c>
      <c r="E282" s="65">
        <v>5.3491999999999997</v>
      </c>
      <c r="F282" s="65">
        <v>0.76939999999999997</v>
      </c>
    </row>
    <row r="283" spans="2:6" ht="15" customHeight="1">
      <c r="B283" s="79">
        <v>41317</v>
      </c>
      <c r="C283" s="65">
        <v>0.62360000000000004</v>
      </c>
      <c r="D283" s="65">
        <v>4.6529999999999996</v>
      </c>
      <c r="E283" s="65">
        <v>5.3581000000000003</v>
      </c>
      <c r="F283" s="65">
        <v>0.76629999999999998</v>
      </c>
    </row>
    <row r="284" spans="2:6" ht="15" customHeight="1">
      <c r="B284" s="79">
        <v>41316</v>
      </c>
      <c r="C284" s="65">
        <v>0.62609999999999999</v>
      </c>
      <c r="D284" s="65">
        <v>4.6731999999999996</v>
      </c>
      <c r="E284" s="65">
        <v>5.3968999999999996</v>
      </c>
      <c r="F284" s="65">
        <v>0.76800000000000002</v>
      </c>
    </row>
    <row r="285" spans="2:6" ht="15" customHeight="1">
      <c r="B285" s="79">
        <v>41315</v>
      </c>
      <c r="C285" s="65">
        <v>0.62609999999999999</v>
      </c>
      <c r="D285" s="65">
        <v>4.6715</v>
      </c>
      <c r="E285" s="65">
        <v>5.3978999999999999</v>
      </c>
      <c r="F285" s="65">
        <v>0.76800000000000002</v>
      </c>
    </row>
    <row r="286" spans="2:6" ht="15" customHeight="1">
      <c r="B286" s="79">
        <v>41314</v>
      </c>
      <c r="C286" s="65">
        <v>0.62390000000000001</v>
      </c>
      <c r="D286" s="65">
        <v>4.6553000000000004</v>
      </c>
      <c r="E286" s="65">
        <v>5.3670999999999998</v>
      </c>
      <c r="F286" s="65">
        <v>0.76670000000000005</v>
      </c>
    </row>
    <row r="287" spans="2:6" ht="15" customHeight="1">
      <c r="B287" s="79">
        <v>41313</v>
      </c>
      <c r="C287" s="65">
        <v>0.61929999999999996</v>
      </c>
      <c r="D287" s="65">
        <v>4.6223999999999998</v>
      </c>
      <c r="E287" s="65">
        <v>5.3315999999999999</v>
      </c>
      <c r="F287" s="65">
        <v>0.7621</v>
      </c>
    </row>
    <row r="288" spans="2:6" ht="15" customHeight="1">
      <c r="B288" s="79">
        <v>41312</v>
      </c>
      <c r="C288" s="65">
        <v>0.62239999999999995</v>
      </c>
      <c r="D288" s="65">
        <v>4.6444000000000001</v>
      </c>
      <c r="E288" s="65">
        <v>5.3498999999999999</v>
      </c>
      <c r="F288" s="65">
        <v>0.76749999999999996</v>
      </c>
    </row>
    <row r="289" spans="2:6" ht="15" customHeight="1">
      <c r="B289" s="79">
        <v>41311</v>
      </c>
      <c r="C289" s="65">
        <v>0.62360000000000004</v>
      </c>
      <c r="D289" s="65">
        <v>4.6513</v>
      </c>
      <c r="E289" s="65">
        <v>5.3402000000000003</v>
      </c>
      <c r="F289" s="65">
        <v>0.76690000000000003</v>
      </c>
    </row>
    <row r="290" spans="2:6" ht="15" customHeight="1">
      <c r="B290" s="79">
        <v>41310</v>
      </c>
      <c r="C290" s="65">
        <v>0.62239999999999995</v>
      </c>
      <c r="D290" s="65">
        <v>4.6456999999999997</v>
      </c>
      <c r="E290" s="65">
        <v>5.3478000000000003</v>
      </c>
      <c r="F290" s="65">
        <v>0.76919999999999999</v>
      </c>
    </row>
    <row r="291" spans="2:6" ht="15" customHeight="1">
      <c r="B291" s="79">
        <v>41309</v>
      </c>
      <c r="C291" s="65">
        <v>0.62</v>
      </c>
      <c r="D291" s="65">
        <v>4.6252000000000004</v>
      </c>
      <c r="E291" s="65">
        <v>5.3375000000000004</v>
      </c>
      <c r="F291" s="65">
        <v>0.76819999999999999</v>
      </c>
    </row>
    <row r="292" spans="2:6" ht="15" customHeight="1">
      <c r="B292" s="79">
        <v>41308</v>
      </c>
      <c r="C292" s="65">
        <v>0.61990000000000001</v>
      </c>
      <c r="D292" s="65">
        <v>4.6247999999999996</v>
      </c>
      <c r="E292" s="65">
        <v>5.3387000000000002</v>
      </c>
      <c r="F292" s="65">
        <v>0.76800000000000002</v>
      </c>
    </row>
    <row r="293" spans="2:6" ht="15" customHeight="1">
      <c r="B293" s="79">
        <v>41307</v>
      </c>
      <c r="C293" s="65">
        <v>0.61809999999999998</v>
      </c>
      <c r="D293" s="65">
        <v>4.6112000000000002</v>
      </c>
      <c r="E293" s="65">
        <v>5.3297999999999996</v>
      </c>
      <c r="F293" s="65">
        <v>0.76490000000000002</v>
      </c>
    </row>
    <row r="294" spans="2:6" ht="15" customHeight="1">
      <c r="B294" s="79">
        <v>41306</v>
      </c>
      <c r="C294" s="65">
        <v>0.61739999999999995</v>
      </c>
      <c r="D294" s="65">
        <v>4.6063000000000001</v>
      </c>
      <c r="E294" s="65">
        <v>5.3243</v>
      </c>
      <c r="F294" s="65">
        <v>0.76259999999999994</v>
      </c>
    </row>
    <row r="295" spans="2:6" ht="15" customHeight="1">
      <c r="B295" s="79">
        <v>41305</v>
      </c>
      <c r="C295" s="65">
        <v>0.61750000000000005</v>
      </c>
      <c r="D295" s="65">
        <v>4.6060999999999996</v>
      </c>
      <c r="E295" s="65">
        <v>5.3135000000000003</v>
      </c>
      <c r="F295" s="65">
        <v>0.76690000000000003</v>
      </c>
    </row>
    <row r="296" spans="2:6" ht="15" customHeight="1">
      <c r="B296" s="79">
        <v>41304</v>
      </c>
      <c r="C296" s="65">
        <v>0.62139999999999995</v>
      </c>
      <c r="D296" s="65">
        <v>4.6391</v>
      </c>
      <c r="E296" s="65">
        <v>5.3670999999999998</v>
      </c>
      <c r="F296" s="65">
        <v>0.7732</v>
      </c>
    </row>
    <row r="297" spans="2:6" ht="15" customHeight="1">
      <c r="B297" s="79">
        <v>41303</v>
      </c>
      <c r="C297" s="65">
        <v>0.61929999999999996</v>
      </c>
      <c r="D297" s="65">
        <v>4.6215000000000002</v>
      </c>
      <c r="E297" s="65">
        <v>5.3719000000000001</v>
      </c>
      <c r="F297" s="65">
        <v>0.77280000000000004</v>
      </c>
    </row>
    <row r="298" spans="2:6" ht="15" customHeight="1">
      <c r="B298" s="79">
        <v>41302</v>
      </c>
      <c r="C298" s="65">
        <v>0.62219999999999998</v>
      </c>
      <c r="D298" s="65">
        <v>4.6440000000000001</v>
      </c>
      <c r="E298" s="65">
        <v>5.4108999999999998</v>
      </c>
      <c r="F298" s="65">
        <v>0.77600000000000002</v>
      </c>
    </row>
    <row r="299" spans="2:6" ht="15" customHeight="1">
      <c r="B299" s="79">
        <v>41301</v>
      </c>
      <c r="C299" s="65">
        <v>0.62229999999999996</v>
      </c>
      <c r="D299" s="65">
        <v>4.6440999999999999</v>
      </c>
      <c r="E299" s="65">
        <v>5.4097999999999997</v>
      </c>
      <c r="F299" s="65">
        <v>0.77610000000000001</v>
      </c>
    </row>
    <row r="300" spans="2:6" ht="15" customHeight="1">
      <c r="B300" s="79">
        <v>41300</v>
      </c>
      <c r="C300" s="65">
        <v>0.62429999999999997</v>
      </c>
      <c r="D300" s="65">
        <v>4.6574999999999998</v>
      </c>
      <c r="E300" s="65">
        <v>5.4226000000000001</v>
      </c>
      <c r="F300" s="65">
        <v>0.77669999999999995</v>
      </c>
    </row>
    <row r="301" spans="2:6" ht="15" customHeight="1">
      <c r="B301" s="79">
        <v>41299</v>
      </c>
      <c r="C301" s="65">
        <v>0.63090000000000002</v>
      </c>
      <c r="D301" s="65">
        <v>4.7076000000000002</v>
      </c>
      <c r="E301" s="65">
        <v>5.4805999999999999</v>
      </c>
      <c r="F301" s="65">
        <v>0.7823</v>
      </c>
    </row>
    <row r="302" spans="2:6" ht="15" customHeight="1">
      <c r="B302" s="79">
        <v>41298</v>
      </c>
      <c r="C302" s="65">
        <v>0.63219999999999998</v>
      </c>
      <c r="D302" s="65">
        <v>4.7188999999999997</v>
      </c>
      <c r="E302" s="65">
        <v>5.4901</v>
      </c>
      <c r="F302" s="65">
        <v>0.78249999999999997</v>
      </c>
    </row>
    <row r="303" spans="2:6" ht="15" customHeight="1">
      <c r="B303" s="79">
        <v>41297</v>
      </c>
      <c r="C303" s="65">
        <v>0.63049999999999995</v>
      </c>
      <c r="D303" s="65">
        <v>4.7061999999999999</v>
      </c>
      <c r="E303" s="65">
        <v>5.4756</v>
      </c>
      <c r="F303" s="65">
        <v>0.78200000000000003</v>
      </c>
    </row>
    <row r="304" spans="2:6" ht="15" customHeight="1">
      <c r="B304" s="79">
        <v>41296</v>
      </c>
      <c r="C304" s="65">
        <v>0.628</v>
      </c>
      <c r="D304" s="65">
        <v>4.6868999999999996</v>
      </c>
      <c r="E304" s="65">
        <v>5.4570999999999996</v>
      </c>
      <c r="F304" s="65">
        <v>0.78039999999999998</v>
      </c>
    </row>
    <row r="305" spans="2:6" ht="15" customHeight="1">
      <c r="B305" s="79">
        <v>41295</v>
      </c>
      <c r="C305" s="65">
        <v>0.62939999999999996</v>
      </c>
      <c r="D305" s="65">
        <v>4.6984000000000004</v>
      </c>
      <c r="E305" s="65">
        <v>5.4657</v>
      </c>
      <c r="F305" s="65">
        <v>0.78349999999999997</v>
      </c>
    </row>
    <row r="306" spans="2:6" ht="15" customHeight="1">
      <c r="B306" s="79">
        <v>41294</v>
      </c>
      <c r="C306" s="65">
        <v>0.62929999999999997</v>
      </c>
      <c r="D306" s="65">
        <v>4.6981000000000002</v>
      </c>
      <c r="E306" s="65">
        <v>5.4656000000000002</v>
      </c>
      <c r="F306" s="65">
        <v>0.78339999999999999</v>
      </c>
    </row>
    <row r="307" spans="2:6" ht="15" customHeight="1">
      <c r="B307" s="79">
        <v>41293</v>
      </c>
      <c r="C307" s="65">
        <v>0.62619999999999998</v>
      </c>
      <c r="D307" s="65">
        <v>4.6745000000000001</v>
      </c>
      <c r="E307" s="65">
        <v>5.4405999999999999</v>
      </c>
      <c r="F307" s="65">
        <v>0.78159999999999996</v>
      </c>
    </row>
    <row r="308" spans="2:6" ht="15" customHeight="1">
      <c r="B308" s="79">
        <v>41292</v>
      </c>
      <c r="C308" s="65">
        <v>0.63060000000000005</v>
      </c>
      <c r="D308" s="65">
        <v>4.7047999999999996</v>
      </c>
      <c r="E308" s="65">
        <v>5.4584000000000001</v>
      </c>
      <c r="F308" s="65">
        <v>0.7833</v>
      </c>
    </row>
    <row r="309" spans="2:6" ht="15" customHeight="1">
      <c r="B309" s="79">
        <v>41291</v>
      </c>
      <c r="C309" s="65">
        <v>0.6321</v>
      </c>
      <c r="D309" s="65">
        <v>4.7176</v>
      </c>
      <c r="E309" s="65">
        <v>5.4659000000000004</v>
      </c>
      <c r="F309" s="65">
        <v>0.78220000000000001</v>
      </c>
    </row>
    <row r="310" spans="2:6" ht="15" customHeight="1">
      <c r="B310" s="79">
        <v>41290</v>
      </c>
      <c r="C310" s="65">
        <v>0.62980000000000003</v>
      </c>
      <c r="D310" s="65">
        <v>4.7009999999999996</v>
      </c>
      <c r="E310" s="65">
        <v>5.4394999999999998</v>
      </c>
      <c r="F310" s="65">
        <v>0.77839999999999998</v>
      </c>
    </row>
    <row r="311" spans="2:6" ht="15" customHeight="1">
      <c r="B311" s="79">
        <v>41289</v>
      </c>
      <c r="C311" s="65">
        <v>0.62839999999999996</v>
      </c>
      <c r="D311" s="65">
        <v>4.6897000000000002</v>
      </c>
      <c r="E311" s="65">
        <v>5.4253</v>
      </c>
      <c r="F311" s="65">
        <v>0.76939999999999997</v>
      </c>
    </row>
    <row r="312" spans="2:6" ht="15" customHeight="1">
      <c r="B312" s="79">
        <v>41288</v>
      </c>
      <c r="C312" s="65">
        <v>0.62719999999999998</v>
      </c>
      <c r="D312" s="65">
        <v>4.6795</v>
      </c>
      <c r="E312" s="65">
        <v>5.4135999999999997</v>
      </c>
      <c r="F312" s="65">
        <v>0.76459999999999995</v>
      </c>
    </row>
    <row r="313" spans="2:6" ht="15" customHeight="1">
      <c r="B313" s="79">
        <v>41287</v>
      </c>
      <c r="C313" s="65">
        <v>0.62709999999999999</v>
      </c>
      <c r="D313" s="65">
        <v>4.6797000000000004</v>
      </c>
      <c r="E313" s="65">
        <v>5.4124999999999996</v>
      </c>
      <c r="F313" s="65">
        <v>0.76459999999999995</v>
      </c>
    </row>
    <row r="314" spans="2:6" ht="15" customHeight="1">
      <c r="B314" s="79">
        <v>41286</v>
      </c>
      <c r="C314" s="65">
        <v>0.63290000000000002</v>
      </c>
      <c r="D314" s="65">
        <v>4.7218</v>
      </c>
      <c r="E314" s="65">
        <v>5.4581999999999997</v>
      </c>
      <c r="F314" s="65">
        <v>0.76939999999999997</v>
      </c>
    </row>
    <row r="315" spans="2:6" ht="15" customHeight="1">
      <c r="B315" s="79">
        <v>41285</v>
      </c>
      <c r="C315" s="65">
        <v>0.64190000000000003</v>
      </c>
      <c r="D315" s="65">
        <v>4.7870999999999997</v>
      </c>
      <c r="E315" s="65">
        <v>5.5065999999999997</v>
      </c>
      <c r="F315" s="65">
        <v>0.77659999999999996</v>
      </c>
    </row>
    <row r="316" spans="2:6" ht="15" customHeight="1">
      <c r="B316" s="79">
        <v>41284</v>
      </c>
      <c r="C316" s="65">
        <v>0.64149999999999996</v>
      </c>
      <c r="D316" s="65">
        <v>4.7866999999999997</v>
      </c>
      <c r="E316" s="65">
        <v>5.5057</v>
      </c>
      <c r="F316" s="65">
        <v>0.77559999999999996</v>
      </c>
    </row>
    <row r="317" spans="2:6" ht="15" customHeight="1">
      <c r="B317" s="79">
        <v>41283</v>
      </c>
      <c r="C317" s="65">
        <v>0.63800000000000001</v>
      </c>
      <c r="D317" s="65">
        <v>4.7607999999999997</v>
      </c>
      <c r="E317" s="65">
        <v>5.4580000000000002</v>
      </c>
      <c r="F317" s="65">
        <v>0.77139999999999997</v>
      </c>
    </row>
    <row r="318" spans="2:6" ht="15" customHeight="1">
      <c r="B318" s="79">
        <v>41282</v>
      </c>
      <c r="C318" s="65">
        <v>0.63770000000000004</v>
      </c>
      <c r="D318" s="65">
        <v>4.7565</v>
      </c>
      <c r="E318" s="65">
        <v>5.4432</v>
      </c>
      <c r="F318" s="65">
        <v>0.77080000000000004</v>
      </c>
    </row>
    <row r="319" spans="2:6" ht="15" customHeight="1">
      <c r="B319" s="79">
        <v>41281</v>
      </c>
      <c r="C319" s="65">
        <v>0.63660000000000005</v>
      </c>
      <c r="D319" s="65">
        <v>4.7484000000000002</v>
      </c>
      <c r="E319" s="65">
        <v>5.4424999999999999</v>
      </c>
      <c r="F319" s="65">
        <v>0.76939999999999997</v>
      </c>
    </row>
    <row r="320" spans="2:6" ht="15" customHeight="1">
      <c r="B320" s="79">
        <v>41280</v>
      </c>
      <c r="C320" s="65">
        <v>0.63660000000000005</v>
      </c>
      <c r="D320" s="65">
        <v>4.7485999999999997</v>
      </c>
      <c r="E320" s="65">
        <v>5.4455999999999998</v>
      </c>
      <c r="F320" s="65">
        <v>0.76939999999999997</v>
      </c>
    </row>
    <row r="321" spans="2:6" ht="15" customHeight="1">
      <c r="B321" s="79">
        <v>41279</v>
      </c>
      <c r="C321" s="65">
        <v>0.63370000000000004</v>
      </c>
      <c r="D321" s="65">
        <v>4.7274000000000003</v>
      </c>
      <c r="E321" s="65">
        <v>5.4086999999999996</v>
      </c>
      <c r="F321" s="65">
        <v>0.76619999999999999</v>
      </c>
    </row>
    <row r="322" spans="2:6" ht="15" customHeight="1">
      <c r="B322" s="79">
        <v>41278</v>
      </c>
      <c r="C322" s="65">
        <v>0.63429999999999997</v>
      </c>
      <c r="D322" s="65">
        <v>4.7340999999999998</v>
      </c>
      <c r="E322" s="65">
        <v>5.4234999999999998</v>
      </c>
      <c r="F322" s="65">
        <v>0.76719999999999999</v>
      </c>
    </row>
    <row r="323" spans="2:6" ht="15" customHeight="1">
      <c r="B323" s="79">
        <v>41277</v>
      </c>
      <c r="C323" s="65">
        <v>0.63009999999999999</v>
      </c>
      <c r="D323" s="65">
        <v>4.7011000000000003</v>
      </c>
      <c r="E323" s="65">
        <v>5.3992000000000004</v>
      </c>
      <c r="F323" s="65">
        <v>0.76160000000000005</v>
      </c>
    </row>
    <row r="324" spans="2:6" ht="15" customHeight="1">
      <c r="B324" s="79">
        <v>41276</v>
      </c>
      <c r="C324" s="65">
        <v>0.62629999999999997</v>
      </c>
      <c r="D324" s="65">
        <v>4.6710000000000003</v>
      </c>
      <c r="E324" s="65">
        <v>5.4001000000000001</v>
      </c>
      <c r="F324" s="65">
        <v>0.75600000000000001</v>
      </c>
    </row>
    <row r="325" spans="2:6" ht="15" customHeight="1">
      <c r="B325" s="79">
        <v>41275</v>
      </c>
      <c r="C325" s="65">
        <v>0.62380000000000002</v>
      </c>
      <c r="D325" s="65">
        <v>4.6547999999999998</v>
      </c>
      <c r="E325" s="65">
        <v>5.3620000000000001</v>
      </c>
      <c r="F325" s="65">
        <v>0.75309999999999999</v>
      </c>
    </row>
    <row r="326" spans="2:6" ht="15" customHeight="1">
      <c r="B326" s="79">
        <v>41274</v>
      </c>
      <c r="C326" s="65">
        <v>0.62060000000000004</v>
      </c>
      <c r="D326" s="65">
        <v>4.6269999999999998</v>
      </c>
      <c r="E326" s="65">
        <v>5.3384</v>
      </c>
      <c r="F326" s="65">
        <v>0.74950000000000006</v>
      </c>
    </row>
    <row r="327" spans="2:6" ht="15" customHeight="1">
      <c r="B327" s="79">
        <v>41273</v>
      </c>
      <c r="C327" s="65">
        <v>0.62060000000000004</v>
      </c>
      <c r="D327" s="65">
        <v>4.6295999999999999</v>
      </c>
      <c r="E327" s="65">
        <v>5.3487</v>
      </c>
      <c r="F327" s="65">
        <v>0.74950000000000006</v>
      </c>
    </row>
    <row r="328" spans="2:6" ht="15" customHeight="1">
      <c r="B328" s="79">
        <v>41272</v>
      </c>
      <c r="C328" s="65">
        <v>0.621</v>
      </c>
      <c r="D328" s="65">
        <v>4.6334999999999997</v>
      </c>
      <c r="E328" s="65">
        <v>5.3456000000000001</v>
      </c>
      <c r="F328" s="65">
        <v>0.75039999999999996</v>
      </c>
    </row>
    <row r="329" spans="2:6" ht="15" customHeight="1">
      <c r="B329" s="79">
        <v>41271</v>
      </c>
      <c r="C329" s="65">
        <v>0.61919999999999997</v>
      </c>
      <c r="D329" s="65">
        <v>4.6185</v>
      </c>
      <c r="E329" s="65">
        <v>5.3352000000000004</v>
      </c>
      <c r="F329" s="65">
        <v>0.74829999999999997</v>
      </c>
    </row>
    <row r="330" spans="2:6" ht="15" customHeight="1">
      <c r="B330" s="79">
        <v>41270</v>
      </c>
      <c r="C330" s="65">
        <v>0.62190000000000001</v>
      </c>
      <c r="D330" s="65">
        <v>4.6384999999999996</v>
      </c>
      <c r="E330" s="65">
        <v>5.3548999999999998</v>
      </c>
      <c r="F330" s="65">
        <v>0.75090000000000001</v>
      </c>
    </row>
    <row r="331" spans="2:6" ht="15" customHeight="1">
      <c r="B331" s="79">
        <v>41269</v>
      </c>
      <c r="C331" s="65">
        <v>0.62370000000000003</v>
      </c>
      <c r="D331" s="65">
        <v>4.6555</v>
      </c>
      <c r="E331" s="65">
        <v>5.3874000000000004</v>
      </c>
      <c r="F331" s="65">
        <v>0.75290000000000001</v>
      </c>
    </row>
    <row r="332" spans="2:6" ht="15" customHeight="1">
      <c r="B332" s="79">
        <v>41268</v>
      </c>
      <c r="C332" s="65">
        <v>0.62370000000000003</v>
      </c>
      <c r="D332" s="65">
        <v>4.6536999999999997</v>
      </c>
      <c r="E332" s="65">
        <v>5.3884999999999996</v>
      </c>
      <c r="F332" s="65">
        <v>0.75329999999999997</v>
      </c>
    </row>
    <row r="333" spans="2:6" ht="15" customHeight="1">
      <c r="B333" s="79">
        <v>41267</v>
      </c>
      <c r="C333" s="65">
        <v>0.62460000000000004</v>
      </c>
      <c r="D333" s="65">
        <v>4.6619999999999999</v>
      </c>
      <c r="E333" s="65">
        <v>5.4005000000000001</v>
      </c>
      <c r="F333" s="65">
        <v>0.75429999999999997</v>
      </c>
    </row>
    <row r="334" spans="2:6" ht="15" customHeight="1">
      <c r="B334" s="79">
        <v>41266</v>
      </c>
      <c r="C334" s="65">
        <v>0.62460000000000004</v>
      </c>
      <c r="D334" s="65">
        <v>4.6623000000000001</v>
      </c>
      <c r="E334" s="65">
        <v>5.3997999999999999</v>
      </c>
      <c r="F334" s="65">
        <v>0.75429999999999997</v>
      </c>
    </row>
    <row r="335" spans="2:6" ht="15" customHeight="1">
      <c r="B335" s="79">
        <v>41265</v>
      </c>
      <c r="C335" s="65">
        <v>0.62719999999999998</v>
      </c>
      <c r="D335" s="65">
        <v>4.6807999999999996</v>
      </c>
      <c r="E335" s="65">
        <v>5.4062000000000001</v>
      </c>
      <c r="F335" s="65">
        <v>0.75729999999999997</v>
      </c>
    </row>
    <row r="336" spans="2:6" ht="15" customHeight="1">
      <c r="B336" s="79">
        <v>41264</v>
      </c>
      <c r="C336" s="65">
        <v>0.63080000000000003</v>
      </c>
      <c r="D336" s="65">
        <v>4.7066999999999997</v>
      </c>
      <c r="E336" s="65">
        <v>5.4564000000000004</v>
      </c>
      <c r="F336" s="65">
        <v>0.76180000000000003</v>
      </c>
    </row>
    <row r="337" spans="2:6" ht="15" customHeight="1">
      <c r="B337" s="79">
        <v>41263</v>
      </c>
      <c r="C337" s="65">
        <v>0.63280000000000003</v>
      </c>
      <c r="D337" s="65">
        <v>4.7210999999999999</v>
      </c>
      <c r="E337" s="65">
        <v>5.5087000000000002</v>
      </c>
      <c r="F337" s="65">
        <v>0.76470000000000005</v>
      </c>
    </row>
    <row r="338" spans="2:6" ht="15" customHeight="1">
      <c r="B338" s="79">
        <v>41262</v>
      </c>
      <c r="C338" s="65">
        <v>0.63959999999999995</v>
      </c>
      <c r="D338" s="65">
        <v>4.7713000000000001</v>
      </c>
      <c r="E338" s="65">
        <v>5.5941000000000001</v>
      </c>
      <c r="F338" s="65">
        <v>0.77270000000000005</v>
      </c>
    </row>
    <row r="339" spans="2:6" ht="15" customHeight="1">
      <c r="B339" s="79">
        <v>41261</v>
      </c>
      <c r="C339" s="65">
        <v>0.64170000000000005</v>
      </c>
      <c r="D339" s="65">
        <v>4.7885</v>
      </c>
      <c r="E339" s="65">
        <v>5.6280000000000001</v>
      </c>
      <c r="F339" s="65">
        <v>0.77539999999999998</v>
      </c>
    </row>
    <row r="340" spans="2:6" ht="15" customHeight="1">
      <c r="B340" s="79">
        <v>41260</v>
      </c>
      <c r="C340" s="65">
        <v>0.64339999999999997</v>
      </c>
      <c r="D340" s="65">
        <v>4.8011999999999997</v>
      </c>
      <c r="E340" s="65">
        <v>5.6559999999999997</v>
      </c>
      <c r="F340" s="65">
        <v>0.77729999999999999</v>
      </c>
    </row>
    <row r="341" spans="2:6" ht="15" customHeight="1">
      <c r="B341" s="79">
        <v>41259</v>
      </c>
      <c r="C341" s="65">
        <v>0.64339999999999997</v>
      </c>
      <c r="D341" s="65">
        <v>4.8013000000000003</v>
      </c>
      <c r="E341" s="65">
        <v>5.6567999999999996</v>
      </c>
      <c r="F341" s="65">
        <v>0.77729999999999999</v>
      </c>
    </row>
    <row r="342" spans="2:6" ht="15" customHeight="1">
      <c r="B342" s="79">
        <v>41258</v>
      </c>
      <c r="C342" s="65">
        <v>0.64380000000000004</v>
      </c>
      <c r="D342" s="65">
        <v>4.8028000000000004</v>
      </c>
      <c r="E342" s="65">
        <v>5.6336000000000004</v>
      </c>
      <c r="F342" s="65">
        <v>0.77800000000000002</v>
      </c>
    </row>
    <row r="343" spans="2:6" ht="15" customHeight="1">
      <c r="B343" s="79">
        <v>41257</v>
      </c>
      <c r="C343" s="65">
        <v>0.64559999999999995</v>
      </c>
      <c r="D343" s="65">
        <v>4.8171999999999997</v>
      </c>
      <c r="E343" s="65">
        <v>5.6303999999999998</v>
      </c>
      <c r="F343" s="65">
        <v>0.78129999999999999</v>
      </c>
    </row>
    <row r="344" spans="2:6" ht="15" customHeight="1">
      <c r="B344" s="79">
        <v>41256</v>
      </c>
      <c r="C344" s="65">
        <v>0.64549999999999996</v>
      </c>
      <c r="D344" s="65">
        <v>4.8148999999999997</v>
      </c>
      <c r="E344" s="65">
        <v>5.5852000000000004</v>
      </c>
      <c r="F344" s="65">
        <v>0.78220000000000001</v>
      </c>
    </row>
    <row r="345" spans="2:6" ht="15" customHeight="1">
      <c r="B345" s="79">
        <v>41255</v>
      </c>
      <c r="C345" s="65">
        <v>0.64510000000000001</v>
      </c>
      <c r="D345" s="65">
        <v>4.8116000000000003</v>
      </c>
      <c r="E345" s="65">
        <v>5.5801999999999996</v>
      </c>
      <c r="F345" s="65">
        <v>0.78069999999999995</v>
      </c>
    </row>
    <row r="346" spans="2:6" ht="15" customHeight="1">
      <c r="B346" s="79">
        <v>41254</v>
      </c>
      <c r="C346" s="65">
        <v>0.64549999999999996</v>
      </c>
      <c r="D346" s="65">
        <v>4.8151000000000002</v>
      </c>
      <c r="E346" s="65">
        <v>5.5778999999999996</v>
      </c>
      <c r="F346" s="65">
        <v>0.77929999999999999</v>
      </c>
    </row>
    <row r="347" spans="2:6" ht="15" customHeight="1">
      <c r="B347" s="79">
        <v>41253</v>
      </c>
      <c r="C347" s="65">
        <v>0.64449999999999996</v>
      </c>
      <c r="D347" s="65">
        <v>4.8117000000000001</v>
      </c>
      <c r="E347" s="65">
        <v>5.5686</v>
      </c>
      <c r="F347" s="65">
        <v>0.77880000000000005</v>
      </c>
    </row>
    <row r="348" spans="2:6" ht="15" customHeight="1">
      <c r="B348" s="79">
        <v>41252</v>
      </c>
      <c r="C348" s="65">
        <v>0.64449999999999996</v>
      </c>
      <c r="D348" s="65">
        <v>4.8079000000000001</v>
      </c>
      <c r="E348" s="65">
        <v>5.5686</v>
      </c>
      <c r="F348" s="65">
        <v>0.77880000000000005</v>
      </c>
    </row>
    <row r="349" spans="2:6" ht="15" customHeight="1">
      <c r="B349" s="79">
        <v>41251</v>
      </c>
      <c r="C349" s="65">
        <v>0.64300000000000002</v>
      </c>
      <c r="D349" s="65">
        <v>4.7973999999999997</v>
      </c>
      <c r="E349" s="65">
        <v>5.5423</v>
      </c>
      <c r="F349" s="65">
        <v>0.77729999999999999</v>
      </c>
    </row>
    <row r="350" spans="2:6" ht="15" customHeight="1">
      <c r="B350" s="79">
        <v>41250</v>
      </c>
      <c r="C350" s="65">
        <v>0.63719999999999999</v>
      </c>
      <c r="D350" s="65">
        <v>4.7553000000000001</v>
      </c>
      <c r="E350" s="65">
        <v>5.4958</v>
      </c>
      <c r="F350" s="65">
        <v>0.77139999999999997</v>
      </c>
    </row>
    <row r="351" spans="2:6" ht="15" customHeight="1">
      <c r="B351" s="79">
        <v>41249</v>
      </c>
      <c r="C351" s="65">
        <v>0.63029999999999997</v>
      </c>
      <c r="D351" s="65">
        <v>4.7028999999999996</v>
      </c>
      <c r="E351" s="65">
        <v>5.4458000000000002</v>
      </c>
      <c r="F351" s="65">
        <v>0.76490000000000002</v>
      </c>
    </row>
    <row r="352" spans="2:6" ht="15" customHeight="1">
      <c r="B352" s="79">
        <v>41248</v>
      </c>
      <c r="C352" s="65">
        <v>0.62990000000000002</v>
      </c>
      <c r="D352" s="65">
        <v>4.6988000000000003</v>
      </c>
      <c r="E352" s="65">
        <v>5.4477000000000002</v>
      </c>
      <c r="F352" s="65">
        <v>0.76270000000000004</v>
      </c>
    </row>
    <row r="353" spans="2:6" ht="15" customHeight="1">
      <c r="B353" s="79">
        <v>41247</v>
      </c>
      <c r="C353" s="65">
        <v>0.62949999999999995</v>
      </c>
      <c r="D353" s="65">
        <v>4.6958000000000002</v>
      </c>
      <c r="E353" s="65">
        <v>5.4516</v>
      </c>
      <c r="F353" s="65">
        <v>0.75980000000000003</v>
      </c>
    </row>
    <row r="354" spans="2:6" ht="15" customHeight="1">
      <c r="B354" s="79">
        <v>41246</v>
      </c>
      <c r="C354" s="65">
        <v>0.63229999999999997</v>
      </c>
      <c r="D354" s="65">
        <v>4.7172000000000001</v>
      </c>
      <c r="E354" s="65">
        <v>5.4695999999999998</v>
      </c>
      <c r="F354" s="65">
        <v>0.76219999999999999</v>
      </c>
    </row>
    <row r="355" spans="2:6" ht="15" customHeight="1">
      <c r="B355" s="79">
        <v>41245</v>
      </c>
      <c r="C355" s="65">
        <v>0.63229999999999997</v>
      </c>
      <c r="D355" s="65">
        <v>4.7153</v>
      </c>
      <c r="E355" s="65">
        <v>5.4706000000000001</v>
      </c>
      <c r="F355" s="65">
        <v>0.76219999999999999</v>
      </c>
    </row>
    <row r="356" spans="2:6" ht="15" customHeight="1">
      <c r="B356" s="79">
        <v>41244</v>
      </c>
      <c r="C356" s="65">
        <v>0.63200000000000001</v>
      </c>
      <c r="D356" s="65">
        <v>4.7149999999999999</v>
      </c>
      <c r="E356" s="65">
        <v>5.4713000000000003</v>
      </c>
      <c r="F356" s="65">
        <v>0.76139999999999997</v>
      </c>
    </row>
    <row r="357" spans="2:6" ht="15" customHeight="1">
      <c r="B357" s="79">
        <v>41243</v>
      </c>
      <c r="C357" s="65">
        <v>0.63560000000000005</v>
      </c>
      <c r="D357" s="65">
        <v>4.7417999999999996</v>
      </c>
      <c r="E357" s="65">
        <v>5.4839000000000002</v>
      </c>
      <c r="F357" s="65">
        <v>0.76519999999999999</v>
      </c>
    </row>
    <row r="358" spans="2:6" ht="15" customHeight="1">
      <c r="B358" s="79">
        <v>41242</v>
      </c>
      <c r="C358" s="65">
        <v>0.63570000000000004</v>
      </c>
      <c r="D358" s="65">
        <v>4.7419000000000002</v>
      </c>
      <c r="E358" s="65">
        <v>5.4909999999999997</v>
      </c>
      <c r="F358" s="65">
        <v>0.76519999999999999</v>
      </c>
    </row>
    <row r="359" spans="2:6" ht="15" customHeight="1">
      <c r="B359" s="79">
        <v>41241</v>
      </c>
      <c r="C359" s="65">
        <v>0.63429999999999997</v>
      </c>
      <c r="D359" s="65">
        <v>4.7319000000000004</v>
      </c>
      <c r="E359" s="65">
        <v>5.4638999999999998</v>
      </c>
      <c r="F359" s="65">
        <v>0.76390000000000002</v>
      </c>
    </row>
    <row r="360" spans="2:6" ht="15" customHeight="1">
      <c r="B360" s="79">
        <v>41240</v>
      </c>
      <c r="C360" s="65">
        <v>0.63500000000000001</v>
      </c>
      <c r="D360" s="65">
        <v>4.7365000000000004</v>
      </c>
      <c r="E360" s="65">
        <v>5.4538000000000002</v>
      </c>
      <c r="F360" s="65">
        <v>0.76470000000000005</v>
      </c>
    </row>
    <row r="361" spans="2:6" ht="15" customHeight="1">
      <c r="B361" s="79">
        <v>41239</v>
      </c>
      <c r="C361" s="65">
        <v>0.63529999999999998</v>
      </c>
      <c r="D361" s="65">
        <v>4.7382</v>
      </c>
      <c r="E361" s="65">
        <v>5.4661</v>
      </c>
      <c r="F361" s="65">
        <v>0.7651</v>
      </c>
    </row>
    <row r="362" spans="2:6" ht="15" customHeight="1">
      <c r="B362" s="79">
        <v>41238</v>
      </c>
      <c r="C362" s="65">
        <v>0.63529999999999998</v>
      </c>
      <c r="D362" s="65">
        <v>4.7385000000000002</v>
      </c>
      <c r="E362" s="65">
        <v>5.4635999999999996</v>
      </c>
      <c r="F362" s="65">
        <v>0.76500000000000001</v>
      </c>
    </row>
    <row r="363" spans="2:6" ht="15" customHeight="1">
      <c r="B363" s="79">
        <v>41237</v>
      </c>
      <c r="C363" s="65">
        <v>0.63419999999999999</v>
      </c>
      <c r="D363" s="65">
        <v>4.7290000000000001</v>
      </c>
      <c r="E363" s="65">
        <v>5.4523999999999999</v>
      </c>
      <c r="F363" s="65">
        <v>0.76400000000000001</v>
      </c>
    </row>
    <row r="364" spans="2:6" ht="15" customHeight="1">
      <c r="B364" s="79">
        <v>41236</v>
      </c>
      <c r="C364" s="65">
        <v>0.6341</v>
      </c>
      <c r="D364" s="65">
        <v>4.7283999999999997</v>
      </c>
      <c r="E364" s="65">
        <v>5.4627999999999997</v>
      </c>
      <c r="F364" s="65">
        <v>0.76390000000000002</v>
      </c>
    </row>
    <row r="365" spans="2:6" ht="15" customHeight="1">
      <c r="B365" s="79">
        <v>41235</v>
      </c>
      <c r="C365" s="65">
        <v>0.63629999999999998</v>
      </c>
      <c r="D365" s="65">
        <v>4.7458</v>
      </c>
      <c r="E365" s="65">
        <v>5.5029000000000003</v>
      </c>
      <c r="F365" s="65">
        <v>0.76649999999999996</v>
      </c>
    </row>
    <row r="366" spans="2:6" ht="15" customHeight="1">
      <c r="B366" s="79">
        <v>41234</v>
      </c>
      <c r="C366" s="65">
        <v>0.63870000000000005</v>
      </c>
      <c r="D366" s="65">
        <v>4.7640000000000002</v>
      </c>
      <c r="E366" s="65">
        <v>5.5195999999999996</v>
      </c>
      <c r="F366" s="65">
        <v>0.76939999999999997</v>
      </c>
    </row>
    <row r="367" spans="2:6" ht="15" customHeight="1">
      <c r="B367" s="79">
        <v>41233</v>
      </c>
      <c r="C367" s="65">
        <v>0.63859999999999995</v>
      </c>
      <c r="D367" s="65">
        <v>4.7622</v>
      </c>
      <c r="E367" s="65">
        <v>5.5202999999999998</v>
      </c>
      <c r="F367" s="65">
        <v>0.76949999999999996</v>
      </c>
    </row>
    <row r="368" spans="2:6" ht="15" customHeight="1">
      <c r="B368" s="79">
        <v>41232</v>
      </c>
      <c r="C368" s="65">
        <v>0.63819999999999999</v>
      </c>
      <c r="D368" s="65">
        <v>4.7605000000000004</v>
      </c>
      <c r="E368" s="65">
        <v>5.5236999999999998</v>
      </c>
      <c r="F368" s="65">
        <v>0.76900000000000002</v>
      </c>
    </row>
    <row r="369" spans="2:6" ht="15" customHeight="1">
      <c r="B369" s="79">
        <v>41231</v>
      </c>
      <c r="C369" s="65">
        <v>0.63819999999999999</v>
      </c>
      <c r="D369" s="65">
        <v>4.7609000000000004</v>
      </c>
      <c r="E369" s="65">
        <v>5.5225999999999997</v>
      </c>
      <c r="F369" s="65">
        <v>0.76900000000000002</v>
      </c>
    </row>
    <row r="370" spans="2:6" ht="15" customHeight="1">
      <c r="B370" s="79">
        <v>41230</v>
      </c>
      <c r="C370" s="65">
        <v>0.6351</v>
      </c>
      <c r="D370" s="65">
        <v>4.7384000000000004</v>
      </c>
      <c r="E370" s="65">
        <v>5.4920999999999998</v>
      </c>
      <c r="F370" s="65">
        <v>0.76500000000000001</v>
      </c>
    </row>
    <row r="371" spans="2:6" ht="15" customHeight="1">
      <c r="B371" s="79">
        <v>41229</v>
      </c>
      <c r="C371" s="65">
        <v>0.63590000000000002</v>
      </c>
      <c r="D371" s="65">
        <v>4.7424999999999997</v>
      </c>
      <c r="E371" s="65">
        <v>5.4973999999999998</v>
      </c>
      <c r="F371" s="65">
        <v>0.76549999999999996</v>
      </c>
    </row>
    <row r="372" spans="2:6" ht="15" customHeight="1">
      <c r="B372" s="79">
        <v>41228</v>
      </c>
      <c r="C372" s="65">
        <v>0.64029999999999998</v>
      </c>
      <c r="D372" s="65">
        <v>4.7755000000000001</v>
      </c>
      <c r="E372" s="65">
        <v>5.5266999999999999</v>
      </c>
      <c r="F372" s="65">
        <v>0.77090000000000003</v>
      </c>
    </row>
    <row r="373" spans="2:6" ht="15" customHeight="1">
      <c r="B373" s="79">
        <v>41227</v>
      </c>
      <c r="C373" s="65">
        <v>0.64429999999999998</v>
      </c>
      <c r="D373" s="65">
        <v>4.8053999999999997</v>
      </c>
      <c r="E373" s="65">
        <v>5.5434999999999999</v>
      </c>
      <c r="F373" s="65">
        <v>0.7762</v>
      </c>
    </row>
    <row r="374" spans="2:6" ht="15" customHeight="1">
      <c r="B374" s="79">
        <v>41226</v>
      </c>
      <c r="C374" s="65">
        <v>0.6421</v>
      </c>
      <c r="D374" s="65">
        <v>4.7895000000000003</v>
      </c>
      <c r="E374" s="65">
        <v>5.5107999999999997</v>
      </c>
      <c r="F374" s="65">
        <v>0.7742</v>
      </c>
    </row>
    <row r="375" spans="2:6" ht="15" customHeight="1">
      <c r="B375" s="79">
        <v>41225</v>
      </c>
      <c r="C375" s="65">
        <v>0.64100000000000001</v>
      </c>
      <c r="D375" s="65">
        <v>4.7820999999999998</v>
      </c>
      <c r="E375" s="65">
        <v>5.5</v>
      </c>
      <c r="F375" s="65">
        <v>0.7732</v>
      </c>
    </row>
    <row r="376" spans="2:6" ht="15" customHeight="1">
      <c r="B376" s="79">
        <v>41224</v>
      </c>
      <c r="C376" s="65">
        <v>0.64100000000000001</v>
      </c>
      <c r="D376" s="65">
        <v>4.7813999999999997</v>
      </c>
      <c r="E376" s="65">
        <v>5.4995000000000003</v>
      </c>
      <c r="F376" s="65">
        <v>0.77310000000000001</v>
      </c>
    </row>
    <row r="377" spans="2:6" ht="15" customHeight="1">
      <c r="B377" s="79">
        <v>41223</v>
      </c>
      <c r="C377" s="65">
        <v>0.64019999999999999</v>
      </c>
      <c r="D377" s="65">
        <v>4.7763999999999998</v>
      </c>
      <c r="E377" s="65">
        <v>5.4707999999999997</v>
      </c>
      <c r="F377" s="65">
        <v>0.77200000000000002</v>
      </c>
    </row>
    <row r="378" spans="2:6" ht="15" customHeight="1">
      <c r="B378" s="79">
        <v>41222</v>
      </c>
      <c r="C378" s="65">
        <v>0.64119999999999999</v>
      </c>
      <c r="D378" s="65">
        <v>4.7838000000000003</v>
      </c>
      <c r="E378" s="65">
        <v>5.4729000000000001</v>
      </c>
      <c r="F378" s="65">
        <v>0.77339999999999998</v>
      </c>
    </row>
    <row r="379" spans="2:6" ht="15" customHeight="1">
      <c r="B379" s="79">
        <v>41221</v>
      </c>
      <c r="C379" s="65">
        <v>0.64610000000000001</v>
      </c>
      <c r="D379" s="65">
        <v>4.8213999999999997</v>
      </c>
      <c r="E379" s="65">
        <v>5.5326000000000004</v>
      </c>
      <c r="F379" s="65">
        <v>0.78029999999999999</v>
      </c>
    </row>
    <row r="380" spans="2:6" ht="15" customHeight="1">
      <c r="B380" s="79">
        <v>41220</v>
      </c>
      <c r="C380" s="65">
        <v>0.6462</v>
      </c>
      <c r="D380" s="65">
        <v>4.8209999999999997</v>
      </c>
      <c r="E380" s="65">
        <v>5.5349000000000004</v>
      </c>
      <c r="F380" s="65">
        <v>0.78039999999999998</v>
      </c>
    </row>
    <row r="381" spans="2:6" ht="15" customHeight="1">
      <c r="B381" s="79">
        <v>41219</v>
      </c>
      <c r="C381" s="65">
        <v>0.64429999999999998</v>
      </c>
      <c r="D381" s="65">
        <v>4.8068999999999997</v>
      </c>
      <c r="E381" s="65">
        <v>5.5326000000000004</v>
      </c>
      <c r="F381" s="65">
        <v>0.77749999999999997</v>
      </c>
    </row>
    <row r="382" spans="2:6" ht="15" customHeight="1">
      <c r="B382" s="79">
        <v>41218</v>
      </c>
      <c r="C382" s="65">
        <v>0.64319999999999999</v>
      </c>
      <c r="D382" s="65">
        <v>4.7975000000000003</v>
      </c>
      <c r="E382" s="65">
        <v>5.5296000000000003</v>
      </c>
      <c r="F382" s="65">
        <v>0.77659999999999996</v>
      </c>
    </row>
    <row r="383" spans="2:6" ht="15" customHeight="1">
      <c r="B383" s="79">
        <v>41217</v>
      </c>
      <c r="C383" s="65">
        <v>0.64319999999999999</v>
      </c>
      <c r="D383" s="65">
        <v>4.7976999999999999</v>
      </c>
      <c r="E383" s="65">
        <v>5.5340999999999996</v>
      </c>
      <c r="F383" s="65">
        <v>0.77659999999999996</v>
      </c>
    </row>
    <row r="384" spans="2:6" ht="15" customHeight="1">
      <c r="B384" s="79">
        <v>41216</v>
      </c>
      <c r="C384" s="65">
        <v>0.64129999999999998</v>
      </c>
      <c r="D384" s="65">
        <v>4.7846000000000002</v>
      </c>
      <c r="E384" s="65">
        <v>5.5256999999999996</v>
      </c>
      <c r="F384" s="65">
        <v>0.77390000000000003</v>
      </c>
    </row>
    <row r="385" spans="2:6" ht="15" customHeight="1">
      <c r="B385" s="79">
        <v>41215</v>
      </c>
      <c r="C385" s="65">
        <v>0.63619999999999999</v>
      </c>
      <c r="D385" s="65">
        <v>4.7466999999999997</v>
      </c>
      <c r="E385" s="65">
        <v>5.4804000000000004</v>
      </c>
      <c r="F385" s="65">
        <v>0.76800000000000002</v>
      </c>
    </row>
    <row r="386" spans="2:6" ht="15" customHeight="1">
      <c r="B386" s="79">
        <v>41214</v>
      </c>
      <c r="C386" s="65">
        <v>0.63360000000000005</v>
      </c>
      <c r="D386" s="65">
        <v>4.7271999999999998</v>
      </c>
      <c r="E386" s="65">
        <v>5.4537000000000004</v>
      </c>
      <c r="F386" s="65">
        <v>0.76529999999999998</v>
      </c>
    </row>
    <row r="387" spans="2:6" ht="15" customHeight="1">
      <c r="B387" s="79">
        <v>41213</v>
      </c>
      <c r="C387" s="65">
        <v>0.63470000000000004</v>
      </c>
      <c r="D387" s="65">
        <v>4.7348999999999997</v>
      </c>
      <c r="E387" s="65">
        <v>5.4725000000000001</v>
      </c>
      <c r="F387" s="65">
        <v>0.76700000000000002</v>
      </c>
    </row>
    <row r="388" spans="2:6" ht="15" customHeight="1">
      <c r="B388" s="79">
        <v>41212</v>
      </c>
      <c r="C388" s="65">
        <v>0.63549999999999995</v>
      </c>
      <c r="D388" s="65">
        <v>4.7409999999999997</v>
      </c>
      <c r="E388" s="65">
        <v>5.4965999999999999</v>
      </c>
      <c r="F388" s="65">
        <v>0.76839999999999997</v>
      </c>
    </row>
    <row r="389" spans="2:6" ht="15" customHeight="1">
      <c r="B389" s="79">
        <v>41211</v>
      </c>
      <c r="C389" s="65">
        <v>0.63649999999999995</v>
      </c>
      <c r="D389" s="65">
        <v>4.7451999999999996</v>
      </c>
      <c r="E389" s="65">
        <v>5.5171000000000001</v>
      </c>
      <c r="F389" s="65">
        <v>0.76980000000000004</v>
      </c>
    </row>
    <row r="390" spans="2:6" ht="15" customHeight="1">
      <c r="B390" s="79">
        <v>41210</v>
      </c>
      <c r="C390" s="65">
        <v>0.63649999999999995</v>
      </c>
      <c r="D390" s="65">
        <v>4.7474999999999996</v>
      </c>
      <c r="E390" s="65">
        <v>5.5214999999999996</v>
      </c>
      <c r="F390" s="65">
        <v>0.76980000000000004</v>
      </c>
    </row>
    <row r="391" spans="2:6" ht="15" customHeight="1">
      <c r="B391" s="79">
        <v>41209</v>
      </c>
      <c r="C391" s="65">
        <v>0.63439999999999996</v>
      </c>
      <c r="D391" s="65">
        <v>4.7321999999999997</v>
      </c>
      <c r="E391" s="65">
        <v>5.5084</v>
      </c>
      <c r="F391" s="65">
        <v>0.76739999999999997</v>
      </c>
    </row>
    <row r="392" spans="2:6" ht="15" customHeight="1">
      <c r="B392" s="79">
        <v>41208</v>
      </c>
      <c r="C392" s="65">
        <v>0.63370000000000004</v>
      </c>
      <c r="D392" s="65">
        <v>4.7271999999999998</v>
      </c>
      <c r="E392" s="65">
        <v>5.4996</v>
      </c>
      <c r="F392" s="65">
        <v>0.76659999999999995</v>
      </c>
    </row>
    <row r="393" spans="2:6" ht="15" customHeight="1">
      <c r="B393" s="79">
        <v>41207</v>
      </c>
      <c r="C393" s="65">
        <v>0.62780000000000002</v>
      </c>
      <c r="D393" s="65">
        <v>4.6832000000000003</v>
      </c>
      <c r="E393" s="65">
        <v>5.4314999999999998</v>
      </c>
      <c r="F393" s="65">
        <v>0.75970000000000004</v>
      </c>
    </row>
    <row r="394" spans="2:6" ht="15" customHeight="1">
      <c r="B394" s="79">
        <v>41206</v>
      </c>
      <c r="C394" s="65">
        <v>0.626</v>
      </c>
      <c r="D394" s="65">
        <v>4.6692999999999998</v>
      </c>
      <c r="E394" s="65">
        <v>5.3955000000000002</v>
      </c>
      <c r="F394" s="65">
        <v>0.75770000000000004</v>
      </c>
    </row>
    <row r="395" spans="2:6" ht="15" customHeight="1">
      <c r="B395" s="79">
        <v>41205</v>
      </c>
      <c r="C395" s="65">
        <v>0.62639999999999996</v>
      </c>
      <c r="D395" s="65">
        <v>4.6729000000000003</v>
      </c>
      <c r="E395" s="65">
        <v>5.3823999999999996</v>
      </c>
      <c r="F395" s="65">
        <v>0.75780000000000003</v>
      </c>
    </row>
    <row r="396" spans="2:6" ht="15" customHeight="1">
      <c r="B396" s="79">
        <v>41204</v>
      </c>
      <c r="C396" s="65">
        <v>0.62680000000000002</v>
      </c>
      <c r="D396" s="65">
        <v>4.6757999999999997</v>
      </c>
      <c r="E396" s="65">
        <v>5.3750999999999998</v>
      </c>
      <c r="F396" s="65">
        <v>0.75770000000000004</v>
      </c>
    </row>
    <row r="397" spans="2:6" ht="15" customHeight="1">
      <c r="B397" s="79">
        <v>41203</v>
      </c>
      <c r="C397" s="65">
        <v>0.62680000000000002</v>
      </c>
      <c r="D397" s="65">
        <v>4.6760999999999999</v>
      </c>
      <c r="E397" s="65">
        <v>5.375</v>
      </c>
      <c r="F397" s="65">
        <v>0.75770000000000004</v>
      </c>
    </row>
    <row r="398" spans="2:6" ht="15" customHeight="1">
      <c r="B398" s="79">
        <v>41202</v>
      </c>
      <c r="C398" s="65">
        <v>0.62729999999999997</v>
      </c>
      <c r="D398" s="65">
        <v>4.6730999999999998</v>
      </c>
      <c r="E398" s="65">
        <v>5.3766999999999996</v>
      </c>
      <c r="F398" s="65">
        <v>0.75819999999999999</v>
      </c>
    </row>
    <row r="399" spans="2:6" ht="15" customHeight="1">
      <c r="B399" s="79">
        <v>41201</v>
      </c>
      <c r="C399" s="65">
        <v>0.62680000000000002</v>
      </c>
      <c r="D399" s="65">
        <v>4.6763000000000003</v>
      </c>
      <c r="E399" s="65">
        <v>5.3951000000000002</v>
      </c>
      <c r="F399" s="65">
        <v>0.75819999999999999</v>
      </c>
    </row>
    <row r="400" spans="2:6" ht="15" customHeight="1">
      <c r="B400" s="79">
        <v>41200</v>
      </c>
      <c r="C400" s="65">
        <v>0.62490000000000001</v>
      </c>
      <c r="D400" s="65">
        <v>4.6616</v>
      </c>
      <c r="E400" s="65">
        <v>5.4036</v>
      </c>
      <c r="F400" s="65">
        <v>0.75619999999999998</v>
      </c>
    </row>
    <row r="401" spans="2:6" ht="15" customHeight="1">
      <c r="B401" s="79">
        <v>41199</v>
      </c>
      <c r="C401" s="65">
        <v>0.62680000000000002</v>
      </c>
      <c r="D401" s="65">
        <v>4.6763000000000003</v>
      </c>
      <c r="E401" s="65">
        <v>5.4097</v>
      </c>
      <c r="F401" s="65">
        <v>0.75780000000000003</v>
      </c>
    </row>
    <row r="402" spans="2:6" ht="15" customHeight="1">
      <c r="B402" s="79">
        <v>41198</v>
      </c>
      <c r="C402" s="65">
        <v>0.63080000000000003</v>
      </c>
      <c r="D402" s="65">
        <v>4.7054999999999998</v>
      </c>
      <c r="E402" s="65">
        <v>5.4615999999999998</v>
      </c>
      <c r="F402" s="65">
        <v>0.76249999999999996</v>
      </c>
    </row>
    <row r="403" spans="2:6" ht="15" customHeight="1">
      <c r="B403" s="79">
        <v>41197</v>
      </c>
      <c r="C403" s="65">
        <v>0.63109999999999999</v>
      </c>
      <c r="D403" s="65">
        <v>4.7072000000000003</v>
      </c>
      <c r="E403" s="65">
        <v>5.4767000000000001</v>
      </c>
      <c r="F403" s="65">
        <v>0.7631</v>
      </c>
    </row>
    <row r="404" spans="2:6" ht="15" customHeight="1">
      <c r="B404" s="79">
        <v>41196</v>
      </c>
      <c r="C404" s="65">
        <v>0.63100000000000001</v>
      </c>
      <c r="D404" s="65">
        <v>4.7065999999999999</v>
      </c>
      <c r="E404" s="65">
        <v>5.4783999999999997</v>
      </c>
      <c r="F404" s="65">
        <v>0.76300000000000001</v>
      </c>
    </row>
    <row r="405" spans="2:6" ht="15" customHeight="1">
      <c r="B405" s="79">
        <v>41195</v>
      </c>
      <c r="C405" s="65">
        <v>0.63229999999999997</v>
      </c>
      <c r="D405" s="65">
        <v>4.7176</v>
      </c>
      <c r="E405" s="65">
        <v>5.4828999999999999</v>
      </c>
      <c r="F405" s="65">
        <v>0.76459999999999995</v>
      </c>
    </row>
    <row r="406" spans="2:6" ht="15" customHeight="1">
      <c r="B406" s="79">
        <v>41194</v>
      </c>
      <c r="C406" s="65">
        <v>0.63429999999999997</v>
      </c>
      <c r="D406" s="65">
        <v>4.7317999999999998</v>
      </c>
      <c r="E406" s="65">
        <v>5.4823000000000004</v>
      </c>
      <c r="F406" s="65">
        <v>0.76659999999999995</v>
      </c>
    </row>
    <row r="407" spans="2:6" ht="15" customHeight="1">
      <c r="B407" s="79">
        <v>41193</v>
      </c>
      <c r="C407" s="65">
        <v>0.63470000000000004</v>
      </c>
      <c r="D407" s="65">
        <v>4.7344999999999997</v>
      </c>
      <c r="E407" s="65">
        <v>5.4737</v>
      </c>
      <c r="F407" s="65">
        <v>0.76859999999999995</v>
      </c>
    </row>
    <row r="408" spans="2:6" ht="15" customHeight="1">
      <c r="B408" s="79">
        <v>41192</v>
      </c>
      <c r="C408" s="65">
        <v>0.63390000000000002</v>
      </c>
      <c r="D408" s="65">
        <v>4.7281000000000004</v>
      </c>
      <c r="E408" s="65">
        <v>5.4607999999999999</v>
      </c>
      <c r="F408" s="65">
        <v>0.76800000000000002</v>
      </c>
    </row>
    <row r="409" spans="2:6" ht="15" customHeight="1">
      <c r="B409" s="79">
        <v>41191</v>
      </c>
      <c r="C409" s="65">
        <v>0.63039999999999996</v>
      </c>
      <c r="D409" s="65">
        <v>4.7013999999999996</v>
      </c>
      <c r="E409" s="65">
        <v>5.4257</v>
      </c>
      <c r="F409" s="65">
        <v>0.76349999999999996</v>
      </c>
    </row>
    <row r="410" spans="2:6" ht="15" customHeight="1">
      <c r="B410" s="79">
        <v>41190</v>
      </c>
      <c r="C410" s="65">
        <v>0.62780000000000002</v>
      </c>
      <c r="D410" s="65">
        <v>4.6820000000000004</v>
      </c>
      <c r="E410" s="65">
        <v>5.4058999999999999</v>
      </c>
      <c r="F410" s="65">
        <v>0.76090000000000002</v>
      </c>
    </row>
    <row r="411" spans="2:6" ht="15" customHeight="1">
      <c r="B411" s="79">
        <v>41189</v>
      </c>
      <c r="C411" s="65">
        <v>0.62780000000000002</v>
      </c>
      <c r="D411" s="65">
        <v>4.6825000000000001</v>
      </c>
      <c r="E411" s="65">
        <v>5.4093999999999998</v>
      </c>
      <c r="F411" s="65">
        <v>0.76100000000000001</v>
      </c>
    </row>
    <row r="412" spans="2:6" ht="15" customHeight="1">
      <c r="B412" s="79">
        <v>41188</v>
      </c>
      <c r="C412" s="65">
        <v>0.63190000000000002</v>
      </c>
      <c r="D412" s="65">
        <v>4.7122000000000002</v>
      </c>
      <c r="E412" s="65">
        <v>5.4381000000000004</v>
      </c>
      <c r="F412" s="65">
        <v>0.76570000000000005</v>
      </c>
    </row>
    <row r="413" spans="2:6" ht="15" customHeight="1">
      <c r="B413" s="79">
        <v>41187</v>
      </c>
      <c r="C413" s="65">
        <v>0.63349999999999995</v>
      </c>
      <c r="D413" s="65">
        <v>4.7240000000000002</v>
      </c>
      <c r="E413" s="65">
        <v>5.4615</v>
      </c>
      <c r="F413" s="65">
        <v>0.76770000000000005</v>
      </c>
    </row>
    <row r="414" spans="2:6" ht="15" customHeight="1">
      <c r="B414" s="79">
        <v>41186</v>
      </c>
      <c r="C414" s="65">
        <v>0.63690000000000002</v>
      </c>
      <c r="D414" s="65">
        <v>4.7495000000000003</v>
      </c>
      <c r="E414" s="65">
        <v>5.4703999999999997</v>
      </c>
      <c r="F414" s="65">
        <v>0.77090000000000003</v>
      </c>
    </row>
    <row r="415" spans="2:6" ht="15" customHeight="1">
      <c r="B415" s="79">
        <v>41185</v>
      </c>
      <c r="C415" s="65">
        <v>0.64239999999999997</v>
      </c>
      <c r="D415" s="65">
        <v>4.7904999999999998</v>
      </c>
      <c r="E415" s="65">
        <v>5.4739000000000004</v>
      </c>
      <c r="F415" s="65">
        <v>0.7772</v>
      </c>
    </row>
    <row r="416" spans="2:6" ht="15" customHeight="1">
      <c r="B416" s="79">
        <v>41184</v>
      </c>
      <c r="C416" s="65">
        <v>0.64429999999999998</v>
      </c>
      <c r="D416" s="65">
        <v>4.8042999999999996</v>
      </c>
      <c r="E416" s="65">
        <v>5.4527999999999999</v>
      </c>
      <c r="F416" s="65">
        <v>0.77910000000000001</v>
      </c>
    </row>
    <row r="417" spans="2:6" ht="15" customHeight="1">
      <c r="B417" s="79">
        <v>41183</v>
      </c>
      <c r="C417" s="65">
        <v>0.64629999999999999</v>
      </c>
      <c r="D417" s="65">
        <v>4.8181000000000003</v>
      </c>
      <c r="E417" s="65">
        <v>5.4581999999999997</v>
      </c>
      <c r="F417" s="65">
        <v>0.78110000000000002</v>
      </c>
    </row>
    <row r="418" spans="2:6" ht="15" customHeight="1">
      <c r="B418" s="79">
        <v>41182</v>
      </c>
      <c r="C418" s="65">
        <v>0.64629999999999999</v>
      </c>
      <c r="D418" s="65">
        <v>4.8183999999999996</v>
      </c>
      <c r="E418" s="65">
        <v>5.4587000000000003</v>
      </c>
      <c r="F418" s="65">
        <v>0.78110000000000002</v>
      </c>
    </row>
    <row r="419" spans="2:6" ht="15" customHeight="1">
      <c r="B419" s="79">
        <v>41181</v>
      </c>
      <c r="C419" s="65">
        <v>0.64470000000000005</v>
      </c>
      <c r="D419" s="65">
        <v>4.8071999999999999</v>
      </c>
      <c r="E419" s="65">
        <v>5.4394</v>
      </c>
      <c r="F419" s="65">
        <v>0.77990000000000004</v>
      </c>
    </row>
    <row r="420" spans="2:6" ht="15" customHeight="1">
      <c r="B420" s="79">
        <v>41180</v>
      </c>
      <c r="C420" s="65">
        <v>0.64270000000000005</v>
      </c>
      <c r="D420" s="65">
        <v>4.7923</v>
      </c>
      <c r="E420" s="65">
        <v>5.4405000000000001</v>
      </c>
      <c r="F420" s="65">
        <v>0.7772</v>
      </c>
    </row>
    <row r="421" spans="2:6" ht="15" customHeight="1">
      <c r="B421" s="79">
        <v>41179</v>
      </c>
      <c r="C421" s="65">
        <v>0.63790000000000002</v>
      </c>
      <c r="D421" s="65">
        <v>4.7565999999999997</v>
      </c>
      <c r="E421" s="65">
        <v>5.4141000000000004</v>
      </c>
      <c r="F421" s="65">
        <v>0.77129999999999999</v>
      </c>
    </row>
    <row r="422" spans="2:6" ht="15" customHeight="1">
      <c r="B422" s="79">
        <v>41178</v>
      </c>
      <c r="C422" s="65">
        <v>0.63739999999999997</v>
      </c>
      <c r="D422" s="65">
        <v>4.7535999999999996</v>
      </c>
      <c r="E422" s="65">
        <v>5.4093999999999998</v>
      </c>
      <c r="F422" s="65">
        <v>0.7712</v>
      </c>
    </row>
    <row r="423" spans="2:6" ht="15" customHeight="1">
      <c r="B423" s="79">
        <v>41177</v>
      </c>
      <c r="C423" s="65">
        <v>0.63649999999999995</v>
      </c>
      <c r="D423" s="65">
        <v>4.7465000000000002</v>
      </c>
      <c r="E423" s="65">
        <v>5.4173</v>
      </c>
      <c r="F423" s="65">
        <v>0.77029999999999998</v>
      </c>
    </row>
    <row r="424" spans="2:6" ht="15" customHeight="1">
      <c r="B424" s="79">
        <v>41176</v>
      </c>
      <c r="C424" s="65">
        <v>0.63929999999999998</v>
      </c>
      <c r="D424" s="65">
        <v>4.7666000000000004</v>
      </c>
      <c r="E424" s="65">
        <v>5.4469000000000003</v>
      </c>
      <c r="F424" s="65">
        <v>0.77459999999999996</v>
      </c>
    </row>
    <row r="425" spans="2:6" ht="15" customHeight="1">
      <c r="B425" s="79">
        <v>41175</v>
      </c>
      <c r="C425" s="65">
        <v>0.63929999999999998</v>
      </c>
      <c r="D425" s="65">
        <v>4.7667999999999999</v>
      </c>
      <c r="E425" s="65">
        <v>5.4469000000000003</v>
      </c>
      <c r="F425" s="65">
        <v>0.77449999999999997</v>
      </c>
    </row>
    <row r="426" spans="2:6" ht="15" customHeight="1">
      <c r="B426" s="79">
        <v>41174</v>
      </c>
      <c r="C426" s="65">
        <v>0.63949999999999996</v>
      </c>
      <c r="D426" s="65">
        <v>4.7682000000000002</v>
      </c>
      <c r="E426" s="65">
        <v>5.431</v>
      </c>
      <c r="F426" s="65">
        <v>0.77429999999999999</v>
      </c>
    </row>
    <row r="427" spans="2:6" ht="15" customHeight="1">
      <c r="B427" s="79">
        <v>41173</v>
      </c>
      <c r="C427" s="65">
        <v>0.63629999999999998</v>
      </c>
      <c r="D427" s="65">
        <v>4.7439</v>
      </c>
      <c r="E427" s="65">
        <v>5.4009999999999998</v>
      </c>
      <c r="F427" s="65">
        <v>0.76959999999999995</v>
      </c>
    </row>
    <row r="428" spans="2:6" ht="15" customHeight="1">
      <c r="B428" s="79">
        <v>41172</v>
      </c>
      <c r="C428" s="65">
        <v>0.63460000000000005</v>
      </c>
      <c r="D428" s="65">
        <v>4.7310999999999996</v>
      </c>
      <c r="E428" s="65">
        <v>5.4158999999999997</v>
      </c>
      <c r="F428" s="65">
        <v>0.76839999999999997</v>
      </c>
    </row>
    <row r="429" spans="2:6" ht="15" customHeight="1">
      <c r="B429" s="79">
        <v>41171</v>
      </c>
      <c r="C429" s="65">
        <v>0.63239999999999996</v>
      </c>
      <c r="D429" s="65">
        <v>4.7145999999999999</v>
      </c>
      <c r="E429" s="65">
        <v>5.4381000000000004</v>
      </c>
      <c r="F429" s="65">
        <v>0.7671</v>
      </c>
    </row>
    <row r="430" spans="2:6" ht="15" customHeight="1">
      <c r="B430" s="79">
        <v>41170</v>
      </c>
      <c r="C430" s="65">
        <v>0.63139999999999996</v>
      </c>
      <c r="D430" s="65">
        <v>4.7080000000000002</v>
      </c>
      <c r="E430" s="65">
        <v>5.4461000000000004</v>
      </c>
      <c r="F430" s="65">
        <v>0.76790000000000003</v>
      </c>
    </row>
    <row r="431" spans="2:6" ht="15" customHeight="1">
      <c r="B431" s="79">
        <v>41169</v>
      </c>
      <c r="C431" s="65">
        <v>0.63200000000000001</v>
      </c>
      <c r="D431" s="65">
        <v>4.7111999999999998</v>
      </c>
      <c r="E431" s="65">
        <v>5.4408000000000003</v>
      </c>
      <c r="F431" s="65">
        <v>0.76910000000000001</v>
      </c>
    </row>
    <row r="432" spans="2:6" ht="15" customHeight="1">
      <c r="B432" s="79">
        <v>41168</v>
      </c>
      <c r="C432" s="65">
        <v>0.63200000000000001</v>
      </c>
      <c r="D432" s="65">
        <v>4.7107999999999999</v>
      </c>
      <c r="E432" s="65">
        <v>5.4397000000000002</v>
      </c>
      <c r="F432" s="65">
        <v>0.76900000000000002</v>
      </c>
    </row>
    <row r="433" spans="2:6" ht="15" customHeight="1">
      <c r="B433" s="79">
        <v>41167</v>
      </c>
      <c r="C433" s="65">
        <v>0.63749999999999996</v>
      </c>
      <c r="D433" s="65">
        <v>4.7530999999999999</v>
      </c>
      <c r="E433" s="65">
        <v>5.4654999999999996</v>
      </c>
      <c r="F433" s="65">
        <v>0.7752</v>
      </c>
    </row>
    <row r="434" spans="2:6" ht="15" customHeight="1">
      <c r="B434" s="79">
        <v>41166</v>
      </c>
      <c r="C434" s="65">
        <v>0.63719999999999999</v>
      </c>
      <c r="D434" s="65">
        <v>4.7502000000000004</v>
      </c>
      <c r="E434" s="65">
        <v>5.4226999999999999</v>
      </c>
      <c r="F434" s="65">
        <v>0.77180000000000004</v>
      </c>
    </row>
    <row r="435" spans="2:6" ht="15" customHeight="1">
      <c r="B435" s="79">
        <v>41165</v>
      </c>
      <c r="C435" s="65">
        <v>0.63639999999999997</v>
      </c>
      <c r="D435" s="65">
        <v>4.7435999999999998</v>
      </c>
      <c r="E435" s="65">
        <v>5.4013999999999998</v>
      </c>
      <c r="F435" s="65">
        <v>0.76890000000000003</v>
      </c>
    </row>
    <row r="436" spans="2:6" ht="15" customHeight="1">
      <c r="B436" s="79">
        <v>41164</v>
      </c>
      <c r="C436" s="65">
        <v>0.63519999999999999</v>
      </c>
      <c r="D436" s="65">
        <v>4.7343000000000002</v>
      </c>
      <c r="E436" s="65">
        <v>5.3897000000000004</v>
      </c>
      <c r="F436" s="65">
        <v>0.7671</v>
      </c>
    </row>
    <row r="437" spans="2:6" ht="15" customHeight="1">
      <c r="B437" s="79">
        <v>41163</v>
      </c>
      <c r="C437" s="65">
        <v>0.63419999999999999</v>
      </c>
      <c r="D437" s="65">
        <v>4.7262000000000004</v>
      </c>
      <c r="E437" s="65">
        <v>5.3710000000000004</v>
      </c>
      <c r="F437" s="65">
        <v>0.76680000000000004</v>
      </c>
    </row>
    <row r="438" spans="2:6" ht="15" customHeight="1">
      <c r="B438" s="79">
        <v>41162</v>
      </c>
      <c r="C438" s="65">
        <v>0.63429999999999997</v>
      </c>
      <c r="D438" s="65">
        <v>4.7256999999999998</v>
      </c>
      <c r="E438" s="65">
        <v>5.3642000000000003</v>
      </c>
      <c r="F438" s="65">
        <v>0.76759999999999995</v>
      </c>
    </row>
    <row r="439" spans="2:6" ht="15" customHeight="1">
      <c r="B439" s="79">
        <v>41161</v>
      </c>
      <c r="C439" s="65">
        <v>0.63439999999999996</v>
      </c>
      <c r="D439" s="65">
        <v>4.7267999999999999</v>
      </c>
      <c r="E439" s="65">
        <v>5.3639000000000001</v>
      </c>
      <c r="F439" s="65">
        <v>0.76759999999999995</v>
      </c>
    </row>
    <row r="440" spans="2:6" ht="15" customHeight="1">
      <c r="B440" s="79">
        <v>41160</v>
      </c>
      <c r="C440" s="65">
        <v>0.63439999999999996</v>
      </c>
      <c r="D440" s="65">
        <v>4.7281000000000004</v>
      </c>
      <c r="E440" s="65">
        <v>5.3939000000000004</v>
      </c>
      <c r="F440" s="65">
        <v>0.76670000000000005</v>
      </c>
    </row>
    <row r="441" spans="2:6" ht="15" customHeight="1">
      <c r="B441" s="79">
        <v>41159</v>
      </c>
      <c r="C441" s="65">
        <v>0.63260000000000005</v>
      </c>
      <c r="D441" s="65">
        <v>4.7142999999999997</v>
      </c>
      <c r="E441" s="65">
        <v>5.3757999999999999</v>
      </c>
      <c r="F441" s="65">
        <v>0.76229999999999998</v>
      </c>
    </row>
    <row r="442" spans="2:6" ht="15" customHeight="1">
      <c r="B442" s="79">
        <v>41158</v>
      </c>
      <c r="C442" s="65">
        <v>0.63229999999999997</v>
      </c>
      <c r="D442" s="65">
        <v>4.7118000000000002</v>
      </c>
      <c r="E442" s="65">
        <v>5.3464</v>
      </c>
      <c r="F442" s="65">
        <v>0.76019999999999999</v>
      </c>
    </row>
    <row r="443" spans="2:6" ht="15" customHeight="1">
      <c r="B443" s="79">
        <v>41157</v>
      </c>
      <c r="C443" s="65">
        <v>0.63239999999999996</v>
      </c>
      <c r="D443" s="65">
        <v>4.7126999999999999</v>
      </c>
      <c r="E443" s="65">
        <v>5.3308999999999997</v>
      </c>
      <c r="F443" s="65">
        <v>0.75960000000000005</v>
      </c>
    </row>
    <row r="444" spans="2:6" ht="15" customHeight="1">
      <c r="B444" s="79">
        <v>41156</v>
      </c>
      <c r="C444" s="65">
        <v>0.63539999999999996</v>
      </c>
      <c r="D444" s="65">
        <v>4.7347000000000001</v>
      </c>
      <c r="E444" s="65">
        <v>5.3262999999999998</v>
      </c>
      <c r="F444" s="65">
        <v>0.76300000000000001</v>
      </c>
    </row>
    <row r="445" spans="2:6" ht="15" customHeight="1">
      <c r="B445" s="79">
        <v>41155</v>
      </c>
      <c r="C445" s="65">
        <v>0.63929999999999998</v>
      </c>
      <c r="D445" s="65">
        <v>4.7613000000000003</v>
      </c>
      <c r="E445" s="65">
        <v>5.3289</v>
      </c>
      <c r="F445" s="65">
        <v>0.76780000000000004</v>
      </c>
    </row>
    <row r="446" spans="2:6" ht="15" customHeight="1">
      <c r="B446" s="79">
        <v>41154</v>
      </c>
      <c r="C446" s="65">
        <v>0.63939999999999997</v>
      </c>
      <c r="D446" s="65">
        <v>4.7634999999999996</v>
      </c>
      <c r="E446" s="65">
        <v>5.3299000000000003</v>
      </c>
      <c r="F446" s="65">
        <v>0.76800000000000002</v>
      </c>
    </row>
    <row r="447" spans="2:6" ht="15" customHeight="1">
      <c r="B447" s="79">
        <v>41153</v>
      </c>
      <c r="C447" s="65">
        <v>0.63839999999999997</v>
      </c>
      <c r="D447" s="65">
        <v>4.7571000000000003</v>
      </c>
      <c r="E447" s="65">
        <v>5.3297999999999996</v>
      </c>
      <c r="F447" s="65">
        <v>0.76670000000000005</v>
      </c>
    </row>
    <row r="448" spans="2:6" ht="15" customHeight="1">
      <c r="B448" s="79">
        <v>41152</v>
      </c>
      <c r="C448" s="65">
        <v>0.63900000000000001</v>
      </c>
      <c r="D448" s="65">
        <v>4.7615999999999996</v>
      </c>
      <c r="E448" s="65">
        <v>5.3395000000000001</v>
      </c>
      <c r="F448" s="65">
        <v>0.76739999999999997</v>
      </c>
    </row>
    <row r="449" spans="2:6" ht="15" customHeight="1">
      <c r="B449" s="79">
        <v>41151</v>
      </c>
      <c r="C449" s="65">
        <v>0.64039999999999997</v>
      </c>
      <c r="D449" s="65">
        <v>4.7714999999999996</v>
      </c>
      <c r="E449" s="65">
        <v>5.3407999999999998</v>
      </c>
      <c r="F449" s="65">
        <v>0.76910000000000001</v>
      </c>
    </row>
    <row r="450" spans="2:6" ht="15" customHeight="1">
      <c r="B450" s="79">
        <v>41150</v>
      </c>
      <c r="C450" s="65">
        <v>0.64429999999999998</v>
      </c>
      <c r="D450" s="65">
        <v>4.7995000000000001</v>
      </c>
      <c r="E450" s="65">
        <v>5.3193999999999999</v>
      </c>
      <c r="F450" s="65">
        <v>0.77380000000000004</v>
      </c>
    </row>
    <row r="451" spans="2:6" ht="15" customHeight="1">
      <c r="B451" s="79">
        <v>41149</v>
      </c>
      <c r="C451" s="65">
        <v>0.64770000000000005</v>
      </c>
      <c r="D451" s="65">
        <v>4.8247999999999998</v>
      </c>
      <c r="E451" s="65">
        <v>5.3470000000000004</v>
      </c>
      <c r="F451" s="65">
        <v>0.77790000000000004</v>
      </c>
    </row>
    <row r="452" spans="2:6" ht="15" customHeight="1">
      <c r="B452" s="79">
        <v>41148</v>
      </c>
      <c r="C452" s="65">
        <v>0.64890000000000003</v>
      </c>
      <c r="D452" s="65">
        <v>4.8330000000000002</v>
      </c>
      <c r="E452" s="65">
        <v>5.3640999999999996</v>
      </c>
      <c r="F452" s="65">
        <v>0.7792</v>
      </c>
    </row>
    <row r="453" spans="2:6" ht="15" customHeight="1">
      <c r="B453" s="79">
        <v>41147</v>
      </c>
      <c r="C453" s="65">
        <v>0.64890000000000003</v>
      </c>
      <c r="D453" s="65">
        <v>4.8330000000000002</v>
      </c>
      <c r="E453" s="65">
        <v>5.3640999999999996</v>
      </c>
      <c r="F453" s="65">
        <v>0.7792</v>
      </c>
    </row>
    <row r="454" spans="2:6" ht="15" customHeight="1">
      <c r="B454" s="79">
        <v>41146</v>
      </c>
      <c r="C454" s="65">
        <v>0.64739999999999998</v>
      </c>
      <c r="D454" s="65">
        <v>4.8273000000000001</v>
      </c>
      <c r="E454" s="65">
        <v>5.3551000000000002</v>
      </c>
      <c r="F454" s="65">
        <v>0.77759999999999996</v>
      </c>
    </row>
    <row r="455" spans="2:6" ht="15" customHeight="1">
      <c r="B455" s="79">
        <v>41145</v>
      </c>
      <c r="C455" s="65">
        <v>0.65010000000000001</v>
      </c>
      <c r="D455" s="65">
        <v>4.8391999999999999</v>
      </c>
      <c r="E455" s="65">
        <v>5.3871000000000002</v>
      </c>
      <c r="F455" s="65">
        <v>0.78080000000000005</v>
      </c>
    </row>
    <row r="456" spans="2:6" ht="15" customHeight="1">
      <c r="B456" s="79">
        <v>41144</v>
      </c>
      <c r="C456" s="65">
        <v>0.64939999999999998</v>
      </c>
      <c r="D456" s="65">
        <v>4.8136000000000001</v>
      </c>
      <c r="E456" s="65">
        <v>5.3658000000000001</v>
      </c>
      <c r="F456" s="65">
        <v>0.78</v>
      </c>
    </row>
    <row r="457" spans="2:6" ht="15" customHeight="1">
      <c r="B457" s="79">
        <v>41143</v>
      </c>
      <c r="C457" s="65">
        <v>0.65410000000000001</v>
      </c>
      <c r="D457" s="65">
        <v>4.8449</v>
      </c>
      <c r="E457" s="65">
        <v>5.4085999999999999</v>
      </c>
      <c r="F457" s="65">
        <v>0.78569999999999995</v>
      </c>
    </row>
    <row r="458" spans="2:6" ht="15" customHeight="1">
      <c r="B458" s="79">
        <v>41142</v>
      </c>
      <c r="C458" s="65">
        <v>0.65569999999999995</v>
      </c>
      <c r="D458" s="65">
        <v>4.8761999999999999</v>
      </c>
      <c r="E458" s="65">
        <v>5.3975</v>
      </c>
      <c r="F458" s="65">
        <v>0.78759999999999997</v>
      </c>
    </row>
    <row r="459" spans="2:6" ht="15" customHeight="1">
      <c r="B459" s="79">
        <v>41141</v>
      </c>
      <c r="C459" s="65">
        <v>0.6552</v>
      </c>
      <c r="D459" s="65">
        <v>4.8788999999999998</v>
      </c>
      <c r="E459" s="65">
        <v>5.3930999999999996</v>
      </c>
      <c r="F459" s="65">
        <v>0.78700000000000003</v>
      </c>
    </row>
    <row r="460" spans="2:6" ht="15" customHeight="1">
      <c r="B460" s="79">
        <v>41140</v>
      </c>
      <c r="C460" s="65">
        <v>0.6552</v>
      </c>
      <c r="D460" s="65">
        <v>4.8785999999999996</v>
      </c>
      <c r="E460" s="65">
        <v>5.3902000000000001</v>
      </c>
      <c r="F460" s="65">
        <v>0.78700000000000003</v>
      </c>
    </row>
    <row r="461" spans="2:6" ht="15" customHeight="1">
      <c r="B461" s="79">
        <v>41139</v>
      </c>
      <c r="C461" s="65">
        <v>0.65539999999999998</v>
      </c>
      <c r="D461" s="65">
        <v>4.8845000000000001</v>
      </c>
      <c r="E461" s="65">
        <v>5.4005999999999998</v>
      </c>
      <c r="F461" s="65">
        <v>0.78710000000000002</v>
      </c>
    </row>
    <row r="462" spans="2:6" ht="15" customHeight="1">
      <c r="B462" s="79">
        <v>41138</v>
      </c>
      <c r="C462" s="65">
        <v>0.65680000000000005</v>
      </c>
      <c r="D462" s="65">
        <v>4.87</v>
      </c>
      <c r="E462" s="65">
        <v>5.415</v>
      </c>
      <c r="F462" s="65">
        <v>0.78879999999999995</v>
      </c>
    </row>
    <row r="463" spans="2:6" ht="15" customHeight="1">
      <c r="B463" s="79">
        <v>41137</v>
      </c>
      <c r="C463" s="65">
        <v>0.65469999999999995</v>
      </c>
      <c r="D463" s="65">
        <v>4.8807</v>
      </c>
      <c r="E463" s="65">
        <v>5.3841999999999999</v>
      </c>
      <c r="F463" s="65">
        <v>0.78639999999999999</v>
      </c>
    </row>
    <row r="464" spans="2:6" ht="15" customHeight="1">
      <c r="B464" s="79">
        <v>41136</v>
      </c>
      <c r="C464" s="65">
        <v>0.6552</v>
      </c>
      <c r="D464" s="65">
        <v>4.8845999999999998</v>
      </c>
      <c r="E464" s="65">
        <v>5.4185999999999996</v>
      </c>
      <c r="F464" s="65">
        <v>0.78700000000000003</v>
      </c>
    </row>
    <row r="465" spans="2:6" ht="15" customHeight="1">
      <c r="B465" s="79">
        <v>41135</v>
      </c>
      <c r="C465" s="65">
        <v>0.65849999999999997</v>
      </c>
      <c r="D465" s="65">
        <v>4.8964999999999996</v>
      </c>
      <c r="E465" s="65">
        <v>5.4440999999999997</v>
      </c>
      <c r="F465" s="65">
        <v>0.79090000000000005</v>
      </c>
    </row>
    <row r="466" spans="2:6" ht="15" customHeight="1">
      <c r="B466" s="79">
        <v>41134</v>
      </c>
      <c r="C466" s="65">
        <v>0.66210000000000002</v>
      </c>
      <c r="D466" s="65">
        <v>4.9330999999999996</v>
      </c>
      <c r="E466" s="65">
        <v>5.4260999999999999</v>
      </c>
      <c r="F466" s="65">
        <v>0.79500000000000004</v>
      </c>
    </row>
    <row r="467" spans="2:6" ht="15" customHeight="1">
      <c r="B467" s="79">
        <v>41133</v>
      </c>
      <c r="C467" s="65">
        <v>0.66220000000000001</v>
      </c>
      <c r="D467" s="65">
        <v>4.9283000000000001</v>
      </c>
      <c r="E467" s="65">
        <v>5.42</v>
      </c>
      <c r="F467" s="65">
        <v>0.79510000000000003</v>
      </c>
    </row>
    <row r="468" spans="2:6" ht="15" customHeight="1">
      <c r="B468" s="79">
        <v>41132</v>
      </c>
      <c r="C468" s="65">
        <v>0.66010000000000002</v>
      </c>
      <c r="D468" s="65">
        <v>4.9134000000000002</v>
      </c>
      <c r="E468" s="65">
        <v>5.4066999999999998</v>
      </c>
      <c r="F468" s="65">
        <v>0.79279999999999995</v>
      </c>
    </row>
    <row r="469" spans="2:6" ht="15" customHeight="1">
      <c r="B469" s="79">
        <v>41131</v>
      </c>
      <c r="C469" s="65">
        <v>0.65890000000000004</v>
      </c>
      <c r="D469" s="65">
        <v>4.8921999999999999</v>
      </c>
      <c r="E469" s="65">
        <v>5.4404000000000003</v>
      </c>
      <c r="F469" s="65">
        <v>0.79149999999999998</v>
      </c>
    </row>
    <row r="470" spans="2:6" ht="15" customHeight="1">
      <c r="B470" s="79">
        <v>41130</v>
      </c>
      <c r="C470" s="65">
        <v>0.65839999999999999</v>
      </c>
      <c r="D470" s="65">
        <v>4.9015000000000004</v>
      </c>
      <c r="E470" s="65">
        <v>5.4680999999999997</v>
      </c>
      <c r="F470" s="65">
        <v>0.79090000000000005</v>
      </c>
    </row>
    <row r="471" spans="2:6" ht="15" customHeight="1">
      <c r="B471" s="79">
        <v>41129</v>
      </c>
      <c r="C471" s="65">
        <v>0.66049999999999998</v>
      </c>
      <c r="D471" s="65">
        <v>4.9177</v>
      </c>
      <c r="E471" s="65">
        <v>5.5004</v>
      </c>
      <c r="F471" s="65">
        <v>0.79359999999999997</v>
      </c>
    </row>
    <row r="472" spans="2:6" ht="15" customHeight="1">
      <c r="B472" s="79">
        <v>41128</v>
      </c>
      <c r="C472" s="65">
        <v>0.66110000000000002</v>
      </c>
      <c r="D472" s="65">
        <v>4.9207000000000001</v>
      </c>
      <c r="E472" s="65">
        <v>5.5091000000000001</v>
      </c>
      <c r="F472" s="65">
        <v>0.7944</v>
      </c>
    </row>
    <row r="473" spans="2:6" ht="15" customHeight="1">
      <c r="B473" s="79">
        <v>41127</v>
      </c>
      <c r="C473" s="65">
        <v>0.66169999999999995</v>
      </c>
      <c r="D473" s="65">
        <v>4.9237000000000002</v>
      </c>
      <c r="E473" s="65">
        <v>5.4983000000000004</v>
      </c>
      <c r="F473" s="65">
        <v>0.79520000000000002</v>
      </c>
    </row>
    <row r="474" spans="2:6" ht="15" customHeight="1">
      <c r="B474" s="79">
        <v>41126</v>
      </c>
      <c r="C474" s="65">
        <v>0.66169999999999995</v>
      </c>
      <c r="D474" s="65">
        <v>4.9241000000000001</v>
      </c>
      <c r="E474" s="65">
        <v>5.4981</v>
      </c>
      <c r="F474" s="65">
        <v>0.79520000000000002</v>
      </c>
    </row>
    <row r="475" spans="2:6" ht="15" customHeight="1">
      <c r="B475" s="79">
        <v>41125</v>
      </c>
      <c r="C475" s="65">
        <v>0.66479999999999995</v>
      </c>
      <c r="D475" s="65">
        <v>4.9482999999999997</v>
      </c>
      <c r="E475" s="65">
        <v>5.5179999999999998</v>
      </c>
      <c r="F475" s="65">
        <v>0.79879999999999995</v>
      </c>
    </row>
    <row r="476" spans="2:6" ht="15" customHeight="1">
      <c r="B476" s="79">
        <v>41124</v>
      </c>
      <c r="C476" s="65">
        <v>0.6623</v>
      </c>
      <c r="D476" s="65">
        <v>4.9298000000000002</v>
      </c>
      <c r="E476" s="65">
        <v>5.4987000000000004</v>
      </c>
      <c r="F476" s="65">
        <v>0.79590000000000005</v>
      </c>
    </row>
    <row r="477" spans="2:6" ht="15" customHeight="1">
      <c r="B477" s="79">
        <v>41123</v>
      </c>
      <c r="C477" s="65">
        <v>0.65980000000000005</v>
      </c>
      <c r="D477" s="65">
        <v>4.9108000000000001</v>
      </c>
      <c r="E477" s="65">
        <v>5.5035999999999996</v>
      </c>
      <c r="F477" s="65">
        <v>0.79259999999999997</v>
      </c>
    </row>
    <row r="478" spans="2:6" ht="15" customHeight="1">
      <c r="B478" s="79">
        <v>41122</v>
      </c>
      <c r="C478" s="65">
        <v>0.65939999999999999</v>
      </c>
      <c r="D478" s="65">
        <v>4.9065000000000003</v>
      </c>
      <c r="E478" s="65">
        <v>5.5054999999999996</v>
      </c>
      <c r="F478" s="65">
        <v>0.79220000000000002</v>
      </c>
    </row>
    <row r="479" spans="2:6" ht="15" customHeight="1">
      <c r="B479" s="79">
        <v>41121</v>
      </c>
      <c r="C479" s="65">
        <v>0.65890000000000004</v>
      </c>
      <c r="D479" s="65">
        <v>4.9020000000000001</v>
      </c>
      <c r="E479" s="65">
        <v>5.5338000000000003</v>
      </c>
      <c r="F479" s="65">
        <v>0.79149999999999998</v>
      </c>
    </row>
    <row r="480" spans="2:6" ht="15" customHeight="1">
      <c r="B480" s="79">
        <v>41120</v>
      </c>
      <c r="C480" s="65">
        <v>0.6573</v>
      </c>
      <c r="D480" s="65">
        <v>4.8901000000000003</v>
      </c>
      <c r="E480" s="65">
        <v>5.5648999999999997</v>
      </c>
      <c r="F480" s="65">
        <v>0.78959999999999997</v>
      </c>
    </row>
    <row r="481" spans="2:6" ht="15" customHeight="1">
      <c r="B481" s="79">
        <v>41119</v>
      </c>
      <c r="C481" s="65">
        <v>0.65720000000000001</v>
      </c>
      <c r="D481" s="65">
        <v>4.8895999999999997</v>
      </c>
      <c r="E481" s="65">
        <v>5.5663</v>
      </c>
      <c r="F481" s="65">
        <v>0.78949999999999998</v>
      </c>
    </row>
    <row r="482" spans="2:6" ht="15" customHeight="1">
      <c r="B482" s="79">
        <v>41118</v>
      </c>
      <c r="C482" s="65">
        <v>0.65390000000000004</v>
      </c>
      <c r="D482" s="65">
        <v>4.8647</v>
      </c>
      <c r="E482" s="65">
        <v>5.5289000000000001</v>
      </c>
      <c r="F482" s="65">
        <v>0.78539999999999999</v>
      </c>
    </row>
    <row r="483" spans="2:6" ht="15" customHeight="1">
      <c r="B483" s="79">
        <v>41117</v>
      </c>
      <c r="C483" s="65">
        <v>0.65210000000000001</v>
      </c>
      <c r="D483" s="65">
        <v>4.8506</v>
      </c>
      <c r="E483" s="65">
        <v>5.5133999999999999</v>
      </c>
      <c r="F483" s="65">
        <v>0.78310000000000002</v>
      </c>
    </row>
    <row r="484" spans="2:6" ht="15" customHeight="1">
      <c r="B484" s="79">
        <v>41116</v>
      </c>
      <c r="C484" s="65">
        <v>0.64880000000000004</v>
      </c>
      <c r="D484" s="65">
        <v>4.8270999999999997</v>
      </c>
      <c r="E484" s="65">
        <v>5.4793000000000003</v>
      </c>
      <c r="F484" s="65">
        <v>0.77929999999999999</v>
      </c>
    </row>
    <row r="485" spans="2:6" ht="15" customHeight="1">
      <c r="B485" s="79">
        <v>41115</v>
      </c>
      <c r="C485" s="65">
        <v>0.65229999999999999</v>
      </c>
      <c r="D485" s="65">
        <v>4.8529</v>
      </c>
      <c r="E485" s="65">
        <v>5.4874000000000001</v>
      </c>
      <c r="F485" s="65">
        <v>0.78339999999999999</v>
      </c>
    </row>
    <row r="486" spans="2:6" ht="15" customHeight="1">
      <c r="B486" s="79">
        <v>41114</v>
      </c>
      <c r="C486" s="65">
        <v>0.65390000000000004</v>
      </c>
      <c r="D486" s="65">
        <v>4.8653000000000004</v>
      </c>
      <c r="E486" s="65">
        <v>5.5195999999999996</v>
      </c>
      <c r="F486" s="65">
        <v>0.78539999999999999</v>
      </c>
    </row>
    <row r="487" spans="2:6" ht="15" customHeight="1">
      <c r="B487" s="79">
        <v>41113</v>
      </c>
      <c r="C487" s="65">
        <v>0.65839999999999999</v>
      </c>
      <c r="D487" s="65">
        <v>4.8977000000000004</v>
      </c>
      <c r="E487" s="65">
        <v>5.5594000000000001</v>
      </c>
      <c r="F487" s="65">
        <v>0.79090000000000005</v>
      </c>
    </row>
    <row r="488" spans="2:6" ht="15" customHeight="1">
      <c r="B488" s="79">
        <v>41112</v>
      </c>
      <c r="C488" s="65">
        <v>0.65839999999999999</v>
      </c>
      <c r="D488" s="65">
        <v>4.8979999999999997</v>
      </c>
      <c r="E488" s="65">
        <v>5.5597000000000003</v>
      </c>
      <c r="F488" s="65">
        <v>0.79079999999999995</v>
      </c>
    </row>
    <row r="489" spans="2:6" ht="15" customHeight="1">
      <c r="B489" s="79">
        <v>41111</v>
      </c>
      <c r="C489" s="65">
        <v>0.65559999999999996</v>
      </c>
      <c r="D489" s="65">
        <v>4.8776999999999999</v>
      </c>
      <c r="E489" s="65">
        <v>5.5595999999999997</v>
      </c>
      <c r="F489" s="65">
        <v>0.78739999999999999</v>
      </c>
    </row>
    <row r="490" spans="2:6" ht="15" customHeight="1">
      <c r="B490" s="79">
        <v>41110</v>
      </c>
      <c r="C490" s="65">
        <v>0.65339999999999998</v>
      </c>
      <c r="D490" s="65">
        <v>4.8608000000000002</v>
      </c>
      <c r="E490" s="65">
        <v>5.5617000000000001</v>
      </c>
      <c r="F490" s="65">
        <v>0.78480000000000005</v>
      </c>
    </row>
    <row r="491" spans="2:6" ht="15" customHeight="1">
      <c r="B491" s="79">
        <v>41109</v>
      </c>
      <c r="C491" s="65">
        <v>0.64959999999999996</v>
      </c>
      <c r="D491" s="65">
        <v>4.8339999999999996</v>
      </c>
      <c r="E491" s="65">
        <v>5.5426000000000002</v>
      </c>
      <c r="F491" s="65">
        <v>0.78029999999999999</v>
      </c>
    </row>
    <row r="492" spans="2:6" ht="15" customHeight="1">
      <c r="B492" s="79">
        <v>41108</v>
      </c>
      <c r="C492" s="65">
        <v>0.65</v>
      </c>
      <c r="D492" s="65">
        <v>4.8372000000000002</v>
      </c>
      <c r="E492" s="65">
        <v>5.5976999999999997</v>
      </c>
      <c r="F492" s="65">
        <v>0.78080000000000005</v>
      </c>
    </row>
    <row r="493" spans="2:6" ht="15" customHeight="1">
      <c r="B493" s="79">
        <v>41107</v>
      </c>
      <c r="C493" s="65">
        <v>0.65080000000000005</v>
      </c>
      <c r="D493" s="65">
        <v>4.8425000000000002</v>
      </c>
      <c r="E493" s="65">
        <v>5.6146000000000003</v>
      </c>
      <c r="F493" s="65">
        <v>0.78169999999999995</v>
      </c>
    </row>
    <row r="494" spans="2:6" ht="15" customHeight="1">
      <c r="B494" s="79">
        <v>41106</v>
      </c>
      <c r="C494" s="65">
        <v>0.65069999999999995</v>
      </c>
      <c r="D494" s="65">
        <v>4.8411999999999997</v>
      </c>
      <c r="E494" s="65">
        <v>5.6085000000000003</v>
      </c>
      <c r="F494" s="65">
        <v>0.78149999999999997</v>
      </c>
    </row>
    <row r="495" spans="2:6" ht="15" customHeight="1">
      <c r="B495" s="79">
        <v>41105</v>
      </c>
      <c r="C495" s="65">
        <v>0.65069999999999995</v>
      </c>
      <c r="D495" s="65">
        <v>4.8407</v>
      </c>
      <c r="E495" s="65">
        <v>5.6066000000000003</v>
      </c>
      <c r="F495" s="65">
        <v>0.78149999999999997</v>
      </c>
    </row>
    <row r="496" spans="2:6" ht="15" customHeight="1">
      <c r="B496" s="79">
        <v>41104</v>
      </c>
      <c r="C496" s="65">
        <v>0.64900000000000002</v>
      </c>
      <c r="D496" s="65">
        <v>4.8280000000000003</v>
      </c>
      <c r="E496" s="65">
        <v>5.5717999999999996</v>
      </c>
      <c r="F496" s="65">
        <v>0.77939999999999998</v>
      </c>
    </row>
    <row r="497" spans="2:6" ht="15" customHeight="1">
      <c r="B497" s="79">
        <v>41103</v>
      </c>
      <c r="C497" s="65">
        <v>0.64790000000000003</v>
      </c>
      <c r="D497" s="65">
        <v>4.8193000000000001</v>
      </c>
      <c r="E497" s="65">
        <v>5.5563000000000002</v>
      </c>
      <c r="F497" s="65">
        <v>0.77810000000000001</v>
      </c>
    </row>
    <row r="498" spans="2:6" ht="15" customHeight="1">
      <c r="B498" s="79">
        <v>41102</v>
      </c>
      <c r="C498" s="65">
        <v>0.64959999999999996</v>
      </c>
      <c r="D498" s="65">
        <v>4.8319999999999999</v>
      </c>
      <c r="E498" s="65">
        <v>5.5583999999999998</v>
      </c>
      <c r="F498" s="65">
        <v>0.7802</v>
      </c>
    </row>
    <row r="499" spans="2:6" ht="15" customHeight="1">
      <c r="B499" s="79">
        <v>41101</v>
      </c>
      <c r="C499" s="65">
        <v>0.64770000000000005</v>
      </c>
      <c r="D499" s="65">
        <v>4.8170000000000002</v>
      </c>
      <c r="E499" s="65">
        <v>5.5686999999999998</v>
      </c>
      <c r="F499" s="65">
        <v>0.77790000000000004</v>
      </c>
    </row>
    <row r="500" spans="2:6" ht="15" customHeight="1">
      <c r="B500" s="79">
        <v>41100</v>
      </c>
      <c r="C500" s="65">
        <v>0.64759999999999995</v>
      </c>
      <c r="D500" s="65">
        <v>4.8177000000000003</v>
      </c>
      <c r="E500" s="65">
        <v>5.5921000000000003</v>
      </c>
      <c r="F500" s="65">
        <v>0.77790000000000004</v>
      </c>
    </row>
    <row r="501" spans="2:6" ht="15" customHeight="1">
      <c r="B501" s="79">
        <v>41099</v>
      </c>
      <c r="C501" s="65">
        <v>0.65</v>
      </c>
      <c r="D501" s="65">
        <v>4.8322000000000003</v>
      </c>
      <c r="E501" s="65">
        <v>5.6048</v>
      </c>
      <c r="F501" s="65">
        <v>0.78069999999999995</v>
      </c>
    </row>
    <row r="502" spans="2:6" ht="15" customHeight="1">
      <c r="B502" s="79">
        <v>41098</v>
      </c>
      <c r="C502" s="65">
        <v>0.64990000000000003</v>
      </c>
      <c r="D502" s="65">
        <v>4.8334999999999999</v>
      </c>
      <c r="E502" s="65">
        <v>5.6069000000000004</v>
      </c>
      <c r="F502" s="65">
        <v>0.78059999999999996</v>
      </c>
    </row>
    <row r="503" spans="2:6" ht="15" customHeight="1">
      <c r="B503" s="79">
        <v>41097</v>
      </c>
      <c r="C503" s="65">
        <v>0.64839999999999998</v>
      </c>
      <c r="D503" s="65">
        <v>4.8249000000000004</v>
      </c>
      <c r="E503" s="65">
        <v>5.6012000000000004</v>
      </c>
      <c r="F503" s="65">
        <v>0.77890000000000004</v>
      </c>
    </row>
    <row r="504" spans="2:6" ht="15" customHeight="1">
      <c r="B504" s="79">
        <v>41096</v>
      </c>
      <c r="C504" s="65">
        <v>0.64429999999999998</v>
      </c>
      <c r="D504" s="65">
        <v>4.7927999999999997</v>
      </c>
      <c r="E504" s="65">
        <v>5.5711000000000004</v>
      </c>
      <c r="F504" s="65">
        <v>0.77400000000000002</v>
      </c>
    </row>
    <row r="505" spans="2:6" ht="15" customHeight="1">
      <c r="B505" s="79">
        <v>41095</v>
      </c>
      <c r="C505" s="65">
        <v>0.63990000000000002</v>
      </c>
      <c r="D505" s="65">
        <v>4.7583000000000002</v>
      </c>
      <c r="E505" s="65">
        <v>5.5730000000000004</v>
      </c>
      <c r="F505" s="65">
        <v>0.76859999999999995</v>
      </c>
    </row>
    <row r="506" spans="2:6" ht="15" customHeight="1">
      <c r="B506" s="79">
        <v>41094</v>
      </c>
      <c r="C506" s="65">
        <v>0.63849999999999996</v>
      </c>
      <c r="D506" s="65">
        <v>4.7474999999999996</v>
      </c>
      <c r="E506" s="65">
        <v>5.5731000000000002</v>
      </c>
      <c r="F506" s="65">
        <v>0.76700000000000002</v>
      </c>
    </row>
    <row r="507" spans="2:6" ht="15" customHeight="1">
      <c r="B507" s="79">
        <v>41093</v>
      </c>
      <c r="C507" s="65">
        <v>0.6361</v>
      </c>
      <c r="D507" s="65">
        <v>4.7294</v>
      </c>
      <c r="E507" s="65">
        <v>5.5637999999999996</v>
      </c>
      <c r="F507" s="65">
        <v>0.76419999999999999</v>
      </c>
    </row>
    <row r="508" spans="2:6" ht="15" customHeight="1">
      <c r="B508" s="79">
        <v>41092</v>
      </c>
      <c r="C508" s="65">
        <v>0.63339999999999996</v>
      </c>
      <c r="D508" s="65">
        <v>4.7088000000000001</v>
      </c>
      <c r="E508" s="65">
        <v>5.5552000000000001</v>
      </c>
      <c r="F508" s="65">
        <v>0.76090000000000002</v>
      </c>
    </row>
    <row r="509" spans="2:6" ht="15" customHeight="1">
      <c r="B509" s="79">
        <v>41091</v>
      </c>
      <c r="C509" s="65">
        <v>0.63339999999999996</v>
      </c>
      <c r="D509" s="65">
        <v>4.7095000000000002</v>
      </c>
      <c r="E509" s="65">
        <v>5.5545</v>
      </c>
      <c r="F509" s="65">
        <v>0.76100000000000001</v>
      </c>
    </row>
    <row r="510" spans="2:6" ht="15" customHeight="1">
      <c r="B510" s="79">
        <v>41090</v>
      </c>
      <c r="C510" s="65">
        <v>0.63329999999999997</v>
      </c>
      <c r="D510" s="65">
        <v>4.7575000000000003</v>
      </c>
      <c r="E510" s="65">
        <v>5.6134000000000004</v>
      </c>
      <c r="F510" s="65">
        <v>0.76090000000000002</v>
      </c>
    </row>
    <row r="511" spans="2:6" ht="15" customHeight="1">
      <c r="B511" s="79">
        <v>41089</v>
      </c>
      <c r="C511" s="65">
        <v>0.63490000000000002</v>
      </c>
      <c r="D511" s="65">
        <v>4.7195999999999998</v>
      </c>
      <c r="E511" s="65">
        <v>5.5804</v>
      </c>
      <c r="F511" s="65">
        <v>0.76259999999999994</v>
      </c>
    </row>
    <row r="512" spans="2:6" ht="15" customHeight="1">
      <c r="B512" s="79">
        <v>41088</v>
      </c>
      <c r="C512" s="65">
        <v>0.6331</v>
      </c>
      <c r="D512" s="65">
        <v>4.7065999999999999</v>
      </c>
      <c r="E512" s="65">
        <v>5.5846999999999998</v>
      </c>
      <c r="F512" s="65">
        <v>0.76039999999999996</v>
      </c>
    </row>
    <row r="513" spans="2:6" ht="15" customHeight="1">
      <c r="B513" s="79">
        <v>41087</v>
      </c>
      <c r="C513" s="65">
        <v>0.63219999999999998</v>
      </c>
      <c r="D513" s="65">
        <v>4.7001999999999997</v>
      </c>
      <c r="E513" s="65">
        <v>5.585</v>
      </c>
      <c r="F513" s="65">
        <v>0.75939999999999996</v>
      </c>
    </row>
    <row r="514" spans="2:6" ht="15" customHeight="1">
      <c r="B514" s="79">
        <v>41086</v>
      </c>
      <c r="C514" s="65">
        <v>0.62929999999999997</v>
      </c>
      <c r="D514" s="65">
        <v>4.6779999999999999</v>
      </c>
      <c r="E514" s="65">
        <v>5.5494000000000003</v>
      </c>
      <c r="F514" s="65">
        <v>0.75580000000000003</v>
      </c>
    </row>
    <row r="515" spans="2:6" ht="15" customHeight="1">
      <c r="B515" s="79">
        <v>41085</v>
      </c>
      <c r="C515" s="65">
        <v>0.62960000000000005</v>
      </c>
      <c r="D515" s="65">
        <v>4.6795</v>
      </c>
      <c r="E515" s="65">
        <v>5.5468000000000002</v>
      </c>
      <c r="F515" s="65">
        <v>0.75609999999999999</v>
      </c>
    </row>
    <row r="516" spans="2:6" ht="15" customHeight="1">
      <c r="B516" s="79">
        <v>41084</v>
      </c>
      <c r="C516" s="65">
        <v>0.62960000000000005</v>
      </c>
      <c r="D516" s="65">
        <v>4.6791999999999998</v>
      </c>
      <c r="E516" s="65">
        <v>5.5460000000000003</v>
      </c>
      <c r="F516" s="65">
        <v>0.75609999999999999</v>
      </c>
    </row>
    <row r="517" spans="2:6" ht="15" customHeight="1">
      <c r="B517" s="79">
        <v>41083</v>
      </c>
      <c r="C517" s="65">
        <v>0.62839999999999996</v>
      </c>
      <c r="D517" s="65">
        <v>4.6721000000000004</v>
      </c>
      <c r="E517" s="65">
        <v>5.5350000000000001</v>
      </c>
      <c r="F517" s="65">
        <v>0.75480000000000003</v>
      </c>
    </row>
    <row r="518" spans="2:6" ht="15" customHeight="1">
      <c r="B518" s="79">
        <v>41082</v>
      </c>
      <c r="C518" s="65">
        <v>0.62949999999999995</v>
      </c>
      <c r="D518" s="65">
        <v>4.6798999999999999</v>
      </c>
      <c r="E518" s="65">
        <v>5.5574000000000003</v>
      </c>
      <c r="F518" s="65">
        <v>0.75609999999999999</v>
      </c>
    </row>
    <row r="519" spans="2:6" ht="15" customHeight="1">
      <c r="B519" s="79">
        <v>41081</v>
      </c>
      <c r="C519" s="65">
        <v>0.62749999999999995</v>
      </c>
      <c r="D519" s="65">
        <v>4.6649000000000003</v>
      </c>
      <c r="E519" s="65">
        <v>5.5481999999999996</v>
      </c>
      <c r="F519" s="65">
        <v>0.75360000000000005</v>
      </c>
    </row>
    <row r="520" spans="2:6" ht="15" customHeight="1">
      <c r="B520" s="79">
        <v>41080</v>
      </c>
      <c r="C520" s="65">
        <v>0.62939999999999996</v>
      </c>
      <c r="D520" s="65">
        <v>4.6783000000000001</v>
      </c>
      <c r="E520" s="65">
        <v>5.5643000000000002</v>
      </c>
      <c r="F520" s="65">
        <v>0.75590000000000002</v>
      </c>
    </row>
    <row r="521" spans="2:6" ht="15" customHeight="1">
      <c r="B521" s="79">
        <v>41079</v>
      </c>
      <c r="C521" s="65">
        <v>0.626</v>
      </c>
      <c r="D521" s="65">
        <v>4.6531000000000002</v>
      </c>
      <c r="E521" s="65">
        <v>5.5358999999999998</v>
      </c>
      <c r="F521" s="65">
        <v>0.752</v>
      </c>
    </row>
    <row r="522" spans="2:6" ht="15" customHeight="1">
      <c r="B522" s="79">
        <v>41078</v>
      </c>
      <c r="C522" s="65">
        <v>0.624</v>
      </c>
      <c r="D522" s="65">
        <v>4.6360000000000001</v>
      </c>
      <c r="E522" s="65">
        <v>5.5208000000000004</v>
      </c>
      <c r="F522" s="65">
        <v>0.74950000000000006</v>
      </c>
    </row>
    <row r="523" spans="2:6" ht="15" customHeight="1">
      <c r="B523" s="79">
        <v>41077</v>
      </c>
      <c r="C523" s="65">
        <v>0.62409999999999999</v>
      </c>
      <c r="D523" s="65">
        <v>4.6345000000000001</v>
      </c>
      <c r="E523" s="65">
        <v>5.5225</v>
      </c>
      <c r="F523" s="65">
        <v>0.74960000000000004</v>
      </c>
    </row>
    <row r="524" spans="2:6" ht="15" customHeight="1">
      <c r="B524" s="79">
        <v>41076</v>
      </c>
      <c r="C524" s="65">
        <v>0.62190000000000001</v>
      </c>
      <c r="D524" s="65">
        <v>4.6219999999999999</v>
      </c>
      <c r="E524" s="65">
        <v>5.5006000000000004</v>
      </c>
      <c r="F524" s="65">
        <v>0.74690000000000001</v>
      </c>
    </row>
    <row r="525" spans="2:6" ht="15" customHeight="1">
      <c r="B525" s="79">
        <v>41075</v>
      </c>
      <c r="C525" s="65">
        <v>0.61860000000000004</v>
      </c>
      <c r="D525" s="65">
        <v>4.5976999999999997</v>
      </c>
      <c r="E525" s="65">
        <v>5.4701000000000004</v>
      </c>
      <c r="F525" s="65">
        <v>0.74309999999999998</v>
      </c>
    </row>
    <row r="526" spans="2:6" ht="15" customHeight="1">
      <c r="B526" s="79">
        <v>41074</v>
      </c>
      <c r="C526" s="65">
        <v>0.62070000000000003</v>
      </c>
      <c r="D526" s="65">
        <v>4.6135000000000002</v>
      </c>
      <c r="E526" s="65">
        <v>5.4882</v>
      </c>
      <c r="F526" s="65">
        <v>0.74550000000000005</v>
      </c>
    </row>
    <row r="527" spans="2:6" ht="15" customHeight="1">
      <c r="B527" s="79">
        <v>41073</v>
      </c>
      <c r="C527" s="65">
        <v>0.61909999999999998</v>
      </c>
      <c r="D527" s="65">
        <v>4.6018999999999997</v>
      </c>
      <c r="E527" s="65">
        <v>5.4866999999999999</v>
      </c>
      <c r="F527" s="65">
        <v>0.74360000000000004</v>
      </c>
    </row>
    <row r="528" spans="2:6" ht="15" customHeight="1">
      <c r="B528" s="79">
        <v>41072</v>
      </c>
      <c r="C528" s="65">
        <v>0.61599999999999999</v>
      </c>
      <c r="D528" s="65">
        <v>4.5788000000000002</v>
      </c>
      <c r="E528" s="65">
        <v>5.4778000000000002</v>
      </c>
      <c r="F528" s="65">
        <v>0.74</v>
      </c>
    </row>
    <row r="529" spans="2:6" ht="15" customHeight="1">
      <c r="B529" s="79">
        <v>41071</v>
      </c>
      <c r="C529" s="65">
        <v>0.61660000000000004</v>
      </c>
      <c r="D529" s="65">
        <v>4.5914999999999999</v>
      </c>
      <c r="E529" s="65">
        <v>5.5125000000000002</v>
      </c>
      <c r="F529" s="65">
        <v>0.74170000000000003</v>
      </c>
    </row>
    <row r="530" spans="2:6" ht="15" customHeight="1">
      <c r="B530" s="79">
        <v>41070</v>
      </c>
      <c r="C530" s="65">
        <v>0.61699999999999999</v>
      </c>
      <c r="D530" s="65">
        <v>4.5871000000000004</v>
      </c>
      <c r="E530" s="65">
        <v>5.5050999999999997</v>
      </c>
      <c r="F530" s="65">
        <v>0.74080000000000001</v>
      </c>
    </row>
    <row r="531" spans="2:6" ht="15" customHeight="1">
      <c r="B531" s="79">
        <v>41069</v>
      </c>
      <c r="C531" s="65">
        <v>0.61270000000000002</v>
      </c>
      <c r="D531" s="65">
        <v>4.5541999999999998</v>
      </c>
      <c r="E531" s="65">
        <v>5.4912000000000001</v>
      </c>
      <c r="F531" s="65">
        <v>0.7359</v>
      </c>
    </row>
    <row r="532" spans="2:6" ht="15" customHeight="1">
      <c r="B532" s="79">
        <v>41068</v>
      </c>
      <c r="C532" s="65">
        <v>0.61319999999999997</v>
      </c>
      <c r="D532" s="65">
        <v>4.5583999999999998</v>
      </c>
      <c r="E532" s="65">
        <v>5.5171999999999999</v>
      </c>
      <c r="F532" s="65">
        <v>0.73650000000000004</v>
      </c>
    </row>
    <row r="533" spans="2:6" ht="15" customHeight="1">
      <c r="B533" s="79">
        <v>41067</v>
      </c>
      <c r="C533" s="65">
        <v>0.61070000000000002</v>
      </c>
      <c r="D533" s="65">
        <v>4.5391000000000004</v>
      </c>
      <c r="E533" s="65">
        <v>5.4950000000000001</v>
      </c>
      <c r="F533" s="65">
        <v>0.73340000000000005</v>
      </c>
    </row>
    <row r="534" spans="2:6" ht="15" customHeight="1">
      <c r="B534" s="79">
        <v>41066</v>
      </c>
      <c r="C534" s="65">
        <v>0.60629999999999995</v>
      </c>
      <c r="D534" s="65">
        <v>4.5065</v>
      </c>
      <c r="E534" s="65">
        <v>5.4401999999999999</v>
      </c>
      <c r="F534" s="65">
        <v>0.72829999999999995</v>
      </c>
    </row>
    <row r="535" spans="2:6" ht="15" customHeight="1">
      <c r="B535" s="79">
        <v>41065</v>
      </c>
      <c r="C535" s="65">
        <v>0.60670000000000002</v>
      </c>
      <c r="D535" s="65">
        <v>4.5090000000000003</v>
      </c>
      <c r="E535" s="65">
        <v>5.4611999999999998</v>
      </c>
      <c r="F535" s="65">
        <v>0.72870000000000001</v>
      </c>
    </row>
    <row r="536" spans="2:6" ht="15" customHeight="1">
      <c r="B536" s="79">
        <v>41064</v>
      </c>
      <c r="C536" s="65">
        <v>0.60819999999999996</v>
      </c>
      <c r="D536" s="65">
        <v>4.5133000000000001</v>
      </c>
      <c r="E536" s="65">
        <v>5.4771000000000001</v>
      </c>
      <c r="F536" s="65">
        <v>0.73019999999999996</v>
      </c>
    </row>
    <row r="537" spans="2:6" ht="15" customHeight="1">
      <c r="B537" s="79">
        <v>41063</v>
      </c>
      <c r="C537" s="65">
        <v>0.60750000000000004</v>
      </c>
      <c r="D537" s="65">
        <v>4.5152000000000001</v>
      </c>
      <c r="E537" s="65">
        <v>5.4771999999999998</v>
      </c>
      <c r="F537" s="65">
        <v>0.7298</v>
      </c>
    </row>
    <row r="538" spans="2:6" ht="15" customHeight="1">
      <c r="B538" s="79">
        <v>41062</v>
      </c>
      <c r="C538" s="65">
        <v>0.60829999999999995</v>
      </c>
      <c r="D538" s="65">
        <v>4.5205000000000002</v>
      </c>
      <c r="E538" s="65">
        <v>5.4725999999999999</v>
      </c>
      <c r="F538" s="65">
        <v>0.73060000000000003</v>
      </c>
    </row>
    <row r="539" spans="2:6" ht="15" customHeight="1">
      <c r="B539" s="79">
        <v>41061</v>
      </c>
      <c r="C539" s="65">
        <v>0.6089</v>
      </c>
      <c r="D539" s="65">
        <v>4.5255999999999998</v>
      </c>
      <c r="E539" s="65">
        <v>5.4686000000000003</v>
      </c>
      <c r="F539" s="65">
        <v>0.73140000000000005</v>
      </c>
    </row>
    <row r="540" spans="2:6" ht="15" customHeight="1">
      <c r="B540" s="79">
        <v>41060</v>
      </c>
      <c r="C540" s="65">
        <v>0.60960000000000003</v>
      </c>
      <c r="D540" s="65">
        <v>4.5305</v>
      </c>
      <c r="E540" s="65">
        <v>5.4801000000000002</v>
      </c>
      <c r="F540" s="65">
        <v>0.73219999999999996</v>
      </c>
    </row>
    <row r="541" spans="2:6" ht="15" customHeight="1">
      <c r="B541" s="79">
        <v>41059</v>
      </c>
      <c r="C541" s="65">
        <v>0.60780000000000001</v>
      </c>
      <c r="D541" s="65">
        <v>4.5171999999999999</v>
      </c>
      <c r="E541" s="65">
        <v>5.4630000000000001</v>
      </c>
      <c r="F541" s="65">
        <v>0.73040000000000005</v>
      </c>
    </row>
    <row r="542" spans="2:6" ht="15" customHeight="1">
      <c r="B542" s="79">
        <v>41058</v>
      </c>
      <c r="C542" s="65">
        <v>0.60599999999999998</v>
      </c>
      <c r="D542" s="65">
        <v>4.5033000000000003</v>
      </c>
      <c r="E542" s="65">
        <v>5.4442000000000004</v>
      </c>
      <c r="F542" s="65">
        <v>0.72850000000000004</v>
      </c>
    </row>
    <row r="543" spans="2:6" ht="15" customHeight="1">
      <c r="B543" s="79">
        <v>41057</v>
      </c>
      <c r="C543" s="65">
        <v>0.60260000000000002</v>
      </c>
      <c r="D543" s="65">
        <v>4.4809999999999999</v>
      </c>
      <c r="E543" s="65">
        <v>5.4172000000000002</v>
      </c>
      <c r="F543" s="65">
        <v>0.72440000000000004</v>
      </c>
    </row>
    <row r="544" spans="2:6" ht="15" customHeight="1">
      <c r="B544" s="79">
        <v>41056</v>
      </c>
      <c r="C544" s="65">
        <v>0.60289999999999999</v>
      </c>
      <c r="D544" s="65">
        <v>4.4802999999999997</v>
      </c>
      <c r="E544" s="65">
        <v>5.4160000000000004</v>
      </c>
      <c r="F544" s="65">
        <v>0.72419999999999995</v>
      </c>
    </row>
    <row r="545" spans="2:6" ht="15" customHeight="1">
      <c r="B545" s="79">
        <v>41055</v>
      </c>
      <c r="C545" s="65">
        <v>0.60229999999999995</v>
      </c>
      <c r="D545" s="65">
        <v>4.4762000000000004</v>
      </c>
      <c r="E545" s="65">
        <v>5.4185999999999996</v>
      </c>
      <c r="F545" s="65">
        <v>0.72389999999999999</v>
      </c>
    </row>
    <row r="546" spans="2:6" ht="15" customHeight="1">
      <c r="B546" s="79">
        <v>41054</v>
      </c>
      <c r="C546" s="65">
        <v>0.59850000000000003</v>
      </c>
      <c r="D546" s="65">
        <v>4.4481000000000002</v>
      </c>
      <c r="E546" s="65">
        <v>5.3882000000000003</v>
      </c>
      <c r="F546" s="65">
        <v>0.71909999999999996</v>
      </c>
    </row>
    <row r="547" spans="2:6" ht="15" customHeight="1">
      <c r="B547" s="79">
        <v>41053</v>
      </c>
      <c r="C547" s="65">
        <v>0.59399999999999997</v>
      </c>
      <c r="D547" s="65">
        <v>4.4145000000000003</v>
      </c>
      <c r="E547" s="65">
        <v>5.3853</v>
      </c>
      <c r="F547" s="65">
        <v>0.71340000000000003</v>
      </c>
    </row>
    <row r="548" spans="2:6" ht="15" customHeight="1">
      <c r="B548" s="79">
        <v>41052</v>
      </c>
      <c r="C548" s="65">
        <v>0.59760000000000002</v>
      </c>
      <c r="D548" s="65">
        <v>4.4420000000000002</v>
      </c>
      <c r="E548" s="65">
        <v>5.4352999999999998</v>
      </c>
      <c r="F548" s="65">
        <v>0.71789999999999998</v>
      </c>
    </row>
    <row r="549" spans="2:6" ht="15" customHeight="1">
      <c r="B549" s="79">
        <v>41051</v>
      </c>
      <c r="C549" s="65">
        <v>0.59430000000000005</v>
      </c>
      <c r="D549" s="65">
        <v>4.4176000000000002</v>
      </c>
      <c r="E549" s="65">
        <v>5.4206000000000003</v>
      </c>
      <c r="F549" s="65">
        <v>0.71389999999999998</v>
      </c>
    </row>
    <row r="550" spans="2:6" ht="15" customHeight="1">
      <c r="B550" s="79">
        <v>41050</v>
      </c>
      <c r="C550" s="65">
        <v>0.59319999999999995</v>
      </c>
      <c r="D550" s="65">
        <v>4.4055</v>
      </c>
      <c r="E550" s="65">
        <v>5.4097</v>
      </c>
      <c r="F550" s="65">
        <v>0.71199999999999997</v>
      </c>
    </row>
    <row r="551" spans="2:6" ht="15" customHeight="1">
      <c r="B551" s="79">
        <v>41049</v>
      </c>
      <c r="C551" s="65">
        <v>0.59299999999999997</v>
      </c>
      <c r="D551" s="65">
        <v>4.4051</v>
      </c>
      <c r="E551" s="65">
        <v>5.4077000000000002</v>
      </c>
      <c r="F551" s="65">
        <v>0.71179999999999999</v>
      </c>
    </row>
    <row r="552" spans="2:6" ht="15" customHeight="1">
      <c r="B552" s="79">
        <v>41048</v>
      </c>
      <c r="C552" s="65">
        <v>0.59699999999999998</v>
      </c>
      <c r="D552" s="65">
        <v>4.4379</v>
      </c>
      <c r="E552" s="65">
        <v>5.4535999999999998</v>
      </c>
      <c r="F552" s="65">
        <v>0.71709999999999996</v>
      </c>
    </row>
    <row r="553" spans="2:6" ht="15" customHeight="1">
      <c r="B553" s="79">
        <v>41047</v>
      </c>
      <c r="C553" s="65">
        <v>0.60199999999999998</v>
      </c>
      <c r="D553" s="65">
        <v>4.4752000000000001</v>
      </c>
      <c r="E553" s="65">
        <v>5.4960000000000004</v>
      </c>
      <c r="F553" s="65">
        <v>0.72309999999999997</v>
      </c>
    </row>
    <row r="554" spans="2:6" ht="15" customHeight="1">
      <c r="B554" s="79">
        <v>41046</v>
      </c>
      <c r="C554" s="65">
        <v>0.60240000000000005</v>
      </c>
      <c r="D554" s="65">
        <v>4.4781000000000004</v>
      </c>
      <c r="E554" s="65">
        <v>5.4996999999999998</v>
      </c>
      <c r="F554" s="65">
        <v>0.72360000000000002</v>
      </c>
    </row>
    <row r="555" spans="2:6" ht="15" customHeight="1">
      <c r="B555" s="79">
        <v>41045</v>
      </c>
      <c r="C555" s="65">
        <v>0.60499999999999998</v>
      </c>
      <c r="D555" s="65">
        <v>4.4978999999999996</v>
      </c>
      <c r="E555" s="65">
        <v>5.4855</v>
      </c>
      <c r="F555" s="65">
        <v>0.72670000000000001</v>
      </c>
    </row>
    <row r="556" spans="2:6" ht="15" customHeight="1">
      <c r="B556" s="79">
        <v>41044</v>
      </c>
      <c r="C556" s="65">
        <v>0.60580000000000001</v>
      </c>
      <c r="D556" s="65">
        <v>4.5034999999999998</v>
      </c>
      <c r="E556" s="65">
        <v>5.4602000000000004</v>
      </c>
      <c r="F556" s="65">
        <v>0.72770000000000001</v>
      </c>
    </row>
    <row r="557" spans="2:6" ht="15" customHeight="1">
      <c r="B557" s="79">
        <v>41043</v>
      </c>
      <c r="C557" s="65">
        <v>0.60760000000000003</v>
      </c>
      <c r="D557" s="65">
        <v>4.5171999999999999</v>
      </c>
      <c r="E557" s="65">
        <v>5.4604999999999997</v>
      </c>
      <c r="F557" s="65">
        <v>0.73</v>
      </c>
    </row>
    <row r="558" spans="2:6" ht="15" customHeight="1">
      <c r="B558" s="79">
        <v>41042</v>
      </c>
      <c r="C558" s="65">
        <v>0.60650000000000004</v>
      </c>
      <c r="D558" s="65">
        <v>4.5084999999999997</v>
      </c>
      <c r="E558" s="65">
        <v>5.4512</v>
      </c>
      <c r="F558" s="65">
        <v>0.72870000000000001</v>
      </c>
    </row>
    <row r="559" spans="2:6" ht="15" customHeight="1">
      <c r="B559" s="79">
        <v>41041</v>
      </c>
      <c r="C559" s="65">
        <v>0.60670000000000002</v>
      </c>
      <c r="D559" s="65">
        <v>4.5103999999999997</v>
      </c>
      <c r="E559" s="65">
        <v>5.4561000000000002</v>
      </c>
      <c r="F559" s="65">
        <v>0.7288</v>
      </c>
    </row>
    <row r="560" spans="2:6" ht="15" customHeight="1">
      <c r="B560" s="79">
        <v>41040</v>
      </c>
      <c r="C560" s="65">
        <v>0.60740000000000005</v>
      </c>
      <c r="D560" s="65">
        <v>4.5157999999999996</v>
      </c>
      <c r="E560" s="65">
        <v>5.4302999999999999</v>
      </c>
      <c r="F560" s="65">
        <v>0.72970000000000002</v>
      </c>
    </row>
    <row r="561" spans="2:6" ht="15" customHeight="1">
      <c r="B561" s="79">
        <v>41039</v>
      </c>
      <c r="C561" s="65">
        <v>0.60560000000000003</v>
      </c>
      <c r="D561" s="65">
        <v>4.5030999999999999</v>
      </c>
      <c r="E561" s="65">
        <v>5.3967999999999998</v>
      </c>
      <c r="F561" s="65">
        <v>0.72750000000000004</v>
      </c>
    </row>
    <row r="562" spans="2:6" ht="15" customHeight="1">
      <c r="B562" s="79">
        <v>41038</v>
      </c>
      <c r="C562" s="65">
        <v>0.60750000000000004</v>
      </c>
      <c r="D562" s="65">
        <v>4.5179</v>
      </c>
      <c r="E562" s="65">
        <v>5.4122000000000003</v>
      </c>
      <c r="F562" s="65">
        <v>0.7298</v>
      </c>
    </row>
    <row r="563" spans="2:6" ht="15" customHeight="1">
      <c r="B563" s="79">
        <v>41037</v>
      </c>
      <c r="C563" s="65">
        <v>0.61009999999999998</v>
      </c>
      <c r="D563" s="65">
        <v>4.5374999999999996</v>
      </c>
      <c r="E563" s="65">
        <v>5.4390999999999998</v>
      </c>
      <c r="F563" s="65">
        <v>0.7329</v>
      </c>
    </row>
    <row r="564" spans="2:6" ht="15" customHeight="1">
      <c r="B564" s="79">
        <v>41036</v>
      </c>
      <c r="C564" s="65">
        <v>0.60899999999999999</v>
      </c>
      <c r="D564" s="65">
        <v>4.5274000000000001</v>
      </c>
      <c r="E564" s="65">
        <v>5.4309000000000003</v>
      </c>
      <c r="F564" s="65">
        <v>0.73170000000000002</v>
      </c>
    </row>
    <row r="565" spans="2:6" ht="15" customHeight="1">
      <c r="B565" s="79">
        <v>41035</v>
      </c>
      <c r="C565" s="65">
        <v>0.60880000000000001</v>
      </c>
      <c r="D565" s="65">
        <v>4.5273000000000003</v>
      </c>
      <c r="E565" s="65">
        <v>5.4535999999999998</v>
      </c>
      <c r="F565" s="65">
        <v>0.73150000000000004</v>
      </c>
    </row>
    <row r="566" spans="2:6" ht="15" customHeight="1">
      <c r="B566" s="79">
        <v>41034</v>
      </c>
      <c r="C566" s="65">
        <v>0.60809999999999997</v>
      </c>
      <c r="D566" s="65">
        <v>4.5229999999999997</v>
      </c>
      <c r="E566" s="65">
        <v>5.4151999999999996</v>
      </c>
      <c r="F566" s="65">
        <v>0.73060000000000003</v>
      </c>
    </row>
    <row r="567" spans="2:6" ht="15" customHeight="1">
      <c r="B567" s="79">
        <v>41033</v>
      </c>
      <c r="C567" s="65">
        <v>0.61160000000000003</v>
      </c>
      <c r="D567" s="65">
        <v>4.5494000000000003</v>
      </c>
      <c r="E567" s="65">
        <v>5.4291</v>
      </c>
      <c r="F567" s="65">
        <v>0.73480000000000001</v>
      </c>
    </row>
    <row r="568" spans="2:6" ht="15" customHeight="1">
      <c r="B568" s="79">
        <v>41032</v>
      </c>
      <c r="C568" s="65">
        <v>0.61639999999999995</v>
      </c>
      <c r="D568" s="65">
        <v>4.5857000000000001</v>
      </c>
      <c r="E568" s="65">
        <v>5.4794</v>
      </c>
      <c r="F568" s="65">
        <v>0.74080000000000001</v>
      </c>
    </row>
    <row r="569" spans="2:6" ht="15" customHeight="1">
      <c r="B569" s="79">
        <v>41031</v>
      </c>
      <c r="C569" s="65">
        <v>0.6159</v>
      </c>
      <c r="D569" s="65">
        <v>4.5819000000000001</v>
      </c>
      <c r="E569" s="65">
        <v>5.4836999999999998</v>
      </c>
      <c r="F569" s="65">
        <v>0.74</v>
      </c>
    </row>
    <row r="570" spans="2:6" ht="15" customHeight="1">
      <c r="B570" s="79">
        <v>41030</v>
      </c>
      <c r="C570" s="65">
        <v>0.62</v>
      </c>
      <c r="D570" s="65">
        <v>4.6125999999999996</v>
      </c>
      <c r="E570" s="65">
        <v>5.5221999999999998</v>
      </c>
      <c r="F570" s="65">
        <v>0.74490000000000001</v>
      </c>
    </row>
    <row r="571" spans="2:6" ht="15" customHeight="1">
      <c r="B571" s="79">
        <v>41029</v>
      </c>
      <c r="C571" s="65">
        <v>0.62119999999999997</v>
      </c>
      <c r="D571" s="65">
        <v>4.6234999999999999</v>
      </c>
      <c r="E571" s="65">
        <v>5.5297999999999998</v>
      </c>
      <c r="F571" s="65">
        <v>0.74629999999999996</v>
      </c>
    </row>
    <row r="572" spans="2:6" ht="15" customHeight="1">
      <c r="B572" s="79">
        <v>41028</v>
      </c>
      <c r="C572" s="65">
        <v>0.621</v>
      </c>
      <c r="D572" s="65">
        <v>4.6235999999999997</v>
      </c>
      <c r="E572" s="65">
        <v>5.5289000000000001</v>
      </c>
      <c r="F572" s="65">
        <v>0.74619999999999997</v>
      </c>
    </row>
    <row r="573" spans="2:6" ht="15" customHeight="1">
      <c r="B573" s="79">
        <v>41027</v>
      </c>
      <c r="C573" s="65">
        <v>0.61770000000000003</v>
      </c>
      <c r="D573" s="65">
        <v>4.5979999999999999</v>
      </c>
      <c r="E573" s="65">
        <v>5.4901</v>
      </c>
      <c r="F573" s="65">
        <v>0.74209999999999998</v>
      </c>
    </row>
    <row r="574" spans="2:6" ht="15" customHeight="1">
      <c r="B574" s="79">
        <v>41026</v>
      </c>
      <c r="C574" s="65">
        <v>0.61670000000000003</v>
      </c>
      <c r="D574" s="65">
        <v>4.5880999999999998</v>
      </c>
      <c r="E574" s="65">
        <v>5.4790000000000001</v>
      </c>
      <c r="F574" s="65">
        <v>0.74109999999999998</v>
      </c>
    </row>
    <row r="575" spans="2:6" ht="15" customHeight="1">
      <c r="B575" s="79">
        <v>41025</v>
      </c>
      <c r="C575" s="65">
        <v>0.61580000000000001</v>
      </c>
      <c r="D575" s="65">
        <v>4.5848000000000004</v>
      </c>
      <c r="E575" s="65">
        <v>5.4774000000000003</v>
      </c>
      <c r="F575" s="65">
        <v>0.74</v>
      </c>
    </row>
    <row r="576" spans="2:6" ht="15" customHeight="1">
      <c r="B576" s="79">
        <v>41024</v>
      </c>
      <c r="C576" s="65">
        <v>0.61709999999999998</v>
      </c>
      <c r="D576" s="65">
        <v>4.5918000000000001</v>
      </c>
      <c r="E576" s="65">
        <v>5.4873000000000003</v>
      </c>
      <c r="F576" s="65">
        <v>0.74170000000000003</v>
      </c>
    </row>
    <row r="577" spans="2:6" ht="15" customHeight="1">
      <c r="B577" s="79">
        <v>41023</v>
      </c>
      <c r="C577" s="65">
        <v>0.61850000000000005</v>
      </c>
      <c r="D577" s="65">
        <v>4.5922000000000001</v>
      </c>
      <c r="E577" s="65">
        <v>5.4603999999999999</v>
      </c>
      <c r="F577" s="65">
        <v>0.74329999999999996</v>
      </c>
    </row>
    <row r="578" spans="2:6" ht="15" customHeight="1">
      <c r="B578" s="79">
        <v>41022</v>
      </c>
      <c r="C578" s="65">
        <v>0.62039999999999995</v>
      </c>
      <c r="D578" s="65">
        <v>4.6105</v>
      </c>
      <c r="E578" s="65">
        <v>5.4805000000000001</v>
      </c>
      <c r="F578" s="65">
        <v>0.74519999999999997</v>
      </c>
    </row>
    <row r="579" spans="2:6" ht="15" customHeight="1">
      <c r="B579" s="79">
        <v>41021</v>
      </c>
      <c r="C579" s="65">
        <v>0.62</v>
      </c>
      <c r="D579" s="65">
        <v>4.6101999999999999</v>
      </c>
      <c r="E579" s="65">
        <v>5.4791999999999996</v>
      </c>
      <c r="F579" s="65">
        <v>0.745</v>
      </c>
    </row>
    <row r="580" spans="2:6" ht="15" customHeight="1">
      <c r="B580" s="79">
        <v>41020</v>
      </c>
      <c r="C580" s="65">
        <v>0.61870000000000003</v>
      </c>
      <c r="D580" s="65">
        <v>4.6031000000000004</v>
      </c>
      <c r="E580" s="65">
        <v>5.4734999999999996</v>
      </c>
      <c r="F580" s="65">
        <v>0.74360000000000004</v>
      </c>
    </row>
    <row r="581" spans="2:6" ht="15" customHeight="1">
      <c r="B581" s="79">
        <v>41019</v>
      </c>
      <c r="C581" s="65">
        <v>0.62209999999999999</v>
      </c>
      <c r="D581" s="65">
        <v>4.6280000000000001</v>
      </c>
      <c r="E581" s="65">
        <v>5.5042</v>
      </c>
      <c r="F581" s="65">
        <v>0.74780000000000002</v>
      </c>
    </row>
    <row r="582" spans="2:6" ht="15" customHeight="1">
      <c r="B582" s="79">
        <v>41018</v>
      </c>
      <c r="C582" s="65">
        <v>0.62509999999999999</v>
      </c>
      <c r="D582" s="65">
        <v>4.6505000000000001</v>
      </c>
      <c r="E582" s="65">
        <v>5.5427</v>
      </c>
      <c r="F582" s="65">
        <v>0.75129999999999997</v>
      </c>
    </row>
    <row r="583" spans="2:6" ht="15" customHeight="1">
      <c r="B583" s="79">
        <v>41017</v>
      </c>
      <c r="C583" s="65">
        <v>0.62419999999999998</v>
      </c>
      <c r="D583" s="65">
        <v>4.6436999999999999</v>
      </c>
      <c r="E583" s="65">
        <v>5.5475000000000003</v>
      </c>
      <c r="F583" s="65">
        <v>0.75009999999999999</v>
      </c>
    </row>
    <row r="584" spans="2:6" ht="15" customHeight="1">
      <c r="B584" s="79">
        <v>41016</v>
      </c>
      <c r="C584" s="65">
        <v>0.62849999999999995</v>
      </c>
      <c r="D584" s="65">
        <v>4.6757999999999997</v>
      </c>
      <c r="E584" s="65">
        <v>5.5858999999999996</v>
      </c>
      <c r="F584" s="65">
        <v>0.75570000000000004</v>
      </c>
    </row>
    <row r="585" spans="2:6" ht="15" customHeight="1">
      <c r="B585" s="79">
        <v>41015</v>
      </c>
      <c r="C585" s="65">
        <v>0.63</v>
      </c>
      <c r="D585" s="65">
        <v>4.6859000000000002</v>
      </c>
      <c r="E585" s="65">
        <v>5.5974000000000004</v>
      </c>
      <c r="F585" s="65">
        <v>0.75780000000000003</v>
      </c>
    </row>
    <row r="586" spans="2:6" ht="15" customHeight="1">
      <c r="B586" s="79">
        <v>41014</v>
      </c>
      <c r="C586" s="65">
        <v>0.62980000000000003</v>
      </c>
      <c r="D586" s="65">
        <v>4.6847000000000003</v>
      </c>
      <c r="E586" s="65">
        <v>5.5964</v>
      </c>
      <c r="F586" s="65">
        <v>0.75749999999999995</v>
      </c>
    </row>
    <row r="587" spans="2:6" ht="15" customHeight="1">
      <c r="B587" s="79">
        <v>41013</v>
      </c>
      <c r="C587" s="65">
        <v>0.63</v>
      </c>
      <c r="D587" s="65">
        <v>4.6868999999999996</v>
      </c>
      <c r="E587" s="65">
        <v>5.6036000000000001</v>
      </c>
      <c r="F587" s="65">
        <v>0.75729999999999997</v>
      </c>
    </row>
    <row r="588" spans="2:6" ht="15" customHeight="1">
      <c r="B588" s="79">
        <v>41012</v>
      </c>
      <c r="C588" s="65">
        <v>0.62560000000000004</v>
      </c>
      <c r="D588" s="65">
        <v>4.6540999999999997</v>
      </c>
      <c r="E588" s="65">
        <v>5.5717999999999996</v>
      </c>
      <c r="F588" s="65">
        <v>0.75229999999999997</v>
      </c>
    </row>
    <row r="589" spans="2:6" ht="15" customHeight="1">
      <c r="B589" s="79">
        <v>41011</v>
      </c>
      <c r="C589" s="65">
        <v>0.62380000000000002</v>
      </c>
      <c r="D589" s="65">
        <v>4.6406000000000001</v>
      </c>
      <c r="E589" s="65">
        <v>5.5593000000000004</v>
      </c>
      <c r="F589" s="65">
        <v>0.74960000000000004</v>
      </c>
    </row>
    <row r="590" spans="2:6" ht="15" customHeight="1">
      <c r="B590" s="79">
        <v>41010</v>
      </c>
      <c r="C590" s="65">
        <v>0.62460000000000004</v>
      </c>
      <c r="D590" s="65">
        <v>4.6475</v>
      </c>
      <c r="E590" s="65">
        <v>5.5429000000000004</v>
      </c>
      <c r="F590" s="65">
        <v>0.75090000000000001</v>
      </c>
    </row>
    <row r="591" spans="2:6" ht="15" customHeight="1">
      <c r="B591" s="79">
        <v>41009</v>
      </c>
      <c r="C591" s="65">
        <v>0.62649999999999995</v>
      </c>
      <c r="D591" s="65">
        <v>4.6593</v>
      </c>
      <c r="E591" s="65">
        <v>5.5494000000000003</v>
      </c>
      <c r="F591" s="65">
        <v>0.75280000000000002</v>
      </c>
    </row>
    <row r="592" spans="2:6" ht="15" customHeight="1">
      <c r="B592" s="79">
        <v>41008</v>
      </c>
      <c r="C592" s="65">
        <v>0.62639999999999996</v>
      </c>
      <c r="D592" s="65">
        <v>4.6628999999999996</v>
      </c>
      <c r="E592" s="65">
        <v>5.5438000000000001</v>
      </c>
      <c r="F592" s="65">
        <v>0.75229999999999997</v>
      </c>
    </row>
    <row r="593" spans="2:6" ht="15" customHeight="1">
      <c r="B593" s="79">
        <v>41007</v>
      </c>
      <c r="C593" s="65">
        <v>0.62649999999999995</v>
      </c>
      <c r="D593" s="65">
        <v>4.6604000000000001</v>
      </c>
      <c r="E593" s="65">
        <v>5.5429000000000004</v>
      </c>
      <c r="F593" s="65">
        <v>0.75239999999999996</v>
      </c>
    </row>
    <row r="594" spans="2:6" ht="15" customHeight="1">
      <c r="B594" s="79">
        <v>41006</v>
      </c>
      <c r="C594" s="65">
        <v>0.62549999999999994</v>
      </c>
      <c r="D594" s="65">
        <v>4.6544999999999996</v>
      </c>
      <c r="E594" s="65">
        <v>5.5235000000000003</v>
      </c>
      <c r="F594" s="65">
        <v>0.75160000000000005</v>
      </c>
    </row>
    <row r="595" spans="2:6" ht="15" customHeight="1">
      <c r="B595" s="79">
        <v>41005</v>
      </c>
      <c r="C595" s="65">
        <v>0.62270000000000003</v>
      </c>
      <c r="D595" s="65">
        <v>4.633</v>
      </c>
      <c r="E595" s="65">
        <v>5.4870000000000001</v>
      </c>
      <c r="F595" s="65">
        <v>0.74890000000000001</v>
      </c>
    </row>
    <row r="596" spans="2:6" ht="15" customHeight="1">
      <c r="B596" s="79">
        <v>41004</v>
      </c>
      <c r="C596" s="65">
        <v>0.61919999999999997</v>
      </c>
      <c r="D596" s="65">
        <v>4.6074999999999999</v>
      </c>
      <c r="E596" s="65">
        <v>5.4508999999999999</v>
      </c>
      <c r="F596" s="65">
        <v>0.74550000000000005</v>
      </c>
    </row>
    <row r="597" spans="2:6" ht="15" customHeight="1">
      <c r="B597" s="79">
        <v>41003</v>
      </c>
      <c r="C597" s="65">
        <v>0.6179</v>
      </c>
      <c r="D597" s="65">
        <v>4.5980999999999996</v>
      </c>
      <c r="E597" s="65">
        <v>5.4340000000000002</v>
      </c>
      <c r="F597" s="65">
        <v>0.74390000000000001</v>
      </c>
    </row>
    <row r="598" spans="2:6" ht="15" customHeight="1">
      <c r="B598" s="79">
        <v>41002</v>
      </c>
      <c r="C598" s="65">
        <v>0.61609999999999998</v>
      </c>
      <c r="D598" s="65">
        <v>4.585</v>
      </c>
      <c r="E598" s="65">
        <v>5.4294000000000002</v>
      </c>
      <c r="F598" s="65">
        <v>0.74199999999999999</v>
      </c>
    </row>
    <row r="599" spans="2:6" ht="15" customHeight="1">
      <c r="B599" s="79">
        <v>41001</v>
      </c>
      <c r="C599" s="65">
        <v>0.61460000000000004</v>
      </c>
      <c r="D599" s="65">
        <v>4.5720999999999998</v>
      </c>
      <c r="E599" s="65">
        <v>5.4253</v>
      </c>
      <c r="F599" s="65">
        <v>0.74009999999999998</v>
      </c>
    </row>
    <row r="600" spans="2:6" ht="15" customHeight="1">
      <c r="B600" s="79">
        <v>41000</v>
      </c>
      <c r="C600" s="65">
        <v>0.61399999999999999</v>
      </c>
      <c r="D600" s="65">
        <v>4.5678000000000001</v>
      </c>
      <c r="E600" s="65">
        <v>5.4185999999999996</v>
      </c>
      <c r="F600" s="65">
        <v>0.73939999999999995</v>
      </c>
    </row>
    <row r="601" spans="2:6" ht="15" customHeight="1">
      <c r="B601" s="79">
        <v>40999</v>
      </c>
      <c r="C601" s="65">
        <v>0.61470000000000002</v>
      </c>
      <c r="D601" s="65">
        <v>4.5731999999999999</v>
      </c>
      <c r="E601" s="65">
        <v>5.4401999999999999</v>
      </c>
      <c r="F601" s="65">
        <v>0.74060000000000004</v>
      </c>
    </row>
    <row r="602" spans="2:6" ht="15" customHeight="1">
      <c r="B602" s="79">
        <v>40998</v>
      </c>
      <c r="C602" s="65">
        <v>0.61360000000000003</v>
      </c>
      <c r="D602" s="65">
        <v>4.5639000000000003</v>
      </c>
      <c r="E602" s="65">
        <v>5.4389000000000003</v>
      </c>
      <c r="F602" s="65">
        <v>0.73960000000000004</v>
      </c>
    </row>
    <row r="603" spans="2:6" ht="15" customHeight="1">
      <c r="B603" s="79">
        <v>40997</v>
      </c>
      <c r="C603" s="65">
        <v>0.61429999999999996</v>
      </c>
      <c r="D603" s="65">
        <v>4.5685000000000002</v>
      </c>
      <c r="E603" s="65">
        <v>5.46</v>
      </c>
      <c r="F603" s="65">
        <v>0.74070000000000003</v>
      </c>
    </row>
    <row r="604" spans="2:6" ht="15" customHeight="1">
      <c r="B604" s="79">
        <v>40996</v>
      </c>
      <c r="C604" s="65">
        <v>0.61639999999999995</v>
      </c>
      <c r="D604" s="65">
        <v>4.5841000000000003</v>
      </c>
      <c r="E604" s="65">
        <v>5.4886999999999997</v>
      </c>
      <c r="F604" s="65">
        <v>0.74350000000000005</v>
      </c>
    </row>
    <row r="605" spans="2:6" ht="15" customHeight="1">
      <c r="B605" s="79">
        <v>40995</v>
      </c>
      <c r="C605" s="65">
        <v>0.61639999999999995</v>
      </c>
      <c r="D605" s="65">
        <v>4.5842000000000001</v>
      </c>
      <c r="E605" s="65">
        <v>5.5053999999999998</v>
      </c>
      <c r="F605" s="65">
        <v>0.74299999999999999</v>
      </c>
    </row>
    <row r="606" spans="2:6" ht="15" customHeight="1">
      <c r="B606" s="79">
        <v>40994</v>
      </c>
      <c r="C606" s="65">
        <v>0.61719999999999997</v>
      </c>
      <c r="D606" s="65">
        <v>4.5887000000000002</v>
      </c>
      <c r="E606" s="65">
        <v>5.5153999999999996</v>
      </c>
      <c r="F606" s="65">
        <v>0.74390000000000001</v>
      </c>
    </row>
    <row r="607" spans="2:6" ht="15" customHeight="1">
      <c r="B607" s="79">
        <v>40993</v>
      </c>
      <c r="C607" s="65">
        <v>0.61719999999999997</v>
      </c>
      <c r="D607" s="65">
        <v>4.5887000000000002</v>
      </c>
      <c r="E607" s="65">
        <v>5.516</v>
      </c>
      <c r="F607" s="65">
        <v>0.74390000000000001</v>
      </c>
    </row>
    <row r="608" spans="2:6" ht="15" customHeight="1">
      <c r="B608" s="79">
        <v>40992</v>
      </c>
      <c r="C608" s="65">
        <v>0.61480000000000001</v>
      </c>
      <c r="D608" s="65">
        <v>4.5716999999999999</v>
      </c>
      <c r="E608" s="65">
        <v>5.4962</v>
      </c>
      <c r="F608" s="65">
        <v>0.74109999999999998</v>
      </c>
    </row>
    <row r="609" spans="2:6" ht="15" customHeight="1">
      <c r="B609" s="79">
        <v>40991</v>
      </c>
      <c r="C609" s="65">
        <v>0.61350000000000005</v>
      </c>
      <c r="D609" s="65">
        <v>4.5624000000000002</v>
      </c>
      <c r="E609" s="65">
        <v>5.4652000000000003</v>
      </c>
      <c r="F609" s="65">
        <v>0.73970000000000002</v>
      </c>
    </row>
    <row r="610" spans="2:6" ht="15" customHeight="1">
      <c r="B610" s="79">
        <v>40990</v>
      </c>
      <c r="C610" s="65">
        <v>0.61739999999999995</v>
      </c>
      <c r="D610" s="65">
        <v>4.5910000000000002</v>
      </c>
      <c r="E610" s="65">
        <v>5.4997999999999996</v>
      </c>
      <c r="F610" s="65">
        <v>0.74450000000000005</v>
      </c>
    </row>
    <row r="611" spans="2:6" ht="15" customHeight="1">
      <c r="B611" s="79">
        <v>40989</v>
      </c>
      <c r="C611" s="65">
        <v>0.62070000000000003</v>
      </c>
      <c r="D611" s="65">
        <v>4.6158999999999999</v>
      </c>
      <c r="E611" s="65">
        <v>5.5274999999999999</v>
      </c>
      <c r="F611" s="65">
        <v>0.74880000000000002</v>
      </c>
    </row>
    <row r="612" spans="2:6" ht="15" customHeight="1">
      <c r="B612" s="79">
        <v>40988</v>
      </c>
      <c r="C612" s="65">
        <v>0.62639999999999996</v>
      </c>
      <c r="D612" s="65">
        <v>4.6584000000000003</v>
      </c>
      <c r="E612" s="65">
        <v>5.5648</v>
      </c>
      <c r="F612" s="65">
        <v>0.75590000000000002</v>
      </c>
    </row>
    <row r="613" spans="2:6" ht="15" customHeight="1">
      <c r="B613" s="79">
        <v>40987</v>
      </c>
      <c r="C613" s="65">
        <v>0.62629999999999997</v>
      </c>
      <c r="D613" s="65">
        <v>4.6571999999999996</v>
      </c>
      <c r="E613" s="65">
        <v>5.5659999999999998</v>
      </c>
      <c r="F613" s="65">
        <v>0.75580000000000003</v>
      </c>
    </row>
    <row r="614" spans="2:6" ht="15" customHeight="1">
      <c r="B614" s="79">
        <v>40986</v>
      </c>
      <c r="C614" s="65">
        <v>0.62629999999999997</v>
      </c>
      <c r="D614" s="65">
        <v>4.6573000000000002</v>
      </c>
      <c r="E614" s="65">
        <v>5.5674000000000001</v>
      </c>
      <c r="F614" s="65">
        <v>0.75580000000000003</v>
      </c>
    </row>
    <row r="615" spans="2:6" ht="15" customHeight="1">
      <c r="B615" s="79">
        <v>40985</v>
      </c>
      <c r="C615" s="65">
        <v>0.62670000000000003</v>
      </c>
      <c r="D615" s="65">
        <v>4.6604000000000001</v>
      </c>
      <c r="E615" s="65">
        <v>5.5692000000000004</v>
      </c>
      <c r="F615" s="65">
        <v>0.75660000000000005</v>
      </c>
    </row>
    <row r="616" spans="2:6" ht="15" customHeight="1">
      <c r="B616" s="79">
        <v>40984</v>
      </c>
      <c r="C616" s="65">
        <v>0.62350000000000005</v>
      </c>
      <c r="D616" s="65">
        <v>4.6364999999999998</v>
      </c>
      <c r="E616" s="65">
        <v>5.5629999999999997</v>
      </c>
      <c r="F616" s="65">
        <v>0.75490000000000002</v>
      </c>
    </row>
    <row r="617" spans="2:6" ht="15" customHeight="1">
      <c r="B617" s="79">
        <v>40983</v>
      </c>
      <c r="C617" s="65">
        <v>0.62480000000000002</v>
      </c>
      <c r="D617" s="65">
        <v>4.6458000000000004</v>
      </c>
      <c r="E617" s="65">
        <v>5.5521000000000003</v>
      </c>
      <c r="F617" s="65">
        <v>0.75590000000000002</v>
      </c>
    </row>
    <row r="618" spans="2:6" ht="15" customHeight="1">
      <c r="B618" s="79">
        <v>40982</v>
      </c>
      <c r="C618" s="65">
        <v>0.62570000000000003</v>
      </c>
      <c r="D618" s="65">
        <v>4.6521999999999997</v>
      </c>
      <c r="E618" s="65">
        <v>5.5777000000000001</v>
      </c>
      <c r="F618" s="65">
        <v>0.75449999999999995</v>
      </c>
    </row>
    <row r="619" spans="2:6" ht="15" customHeight="1">
      <c r="B619" s="79">
        <v>40981</v>
      </c>
      <c r="C619" s="65">
        <v>0.62329999999999997</v>
      </c>
      <c r="D619" s="65">
        <v>4.6349999999999998</v>
      </c>
      <c r="E619" s="65">
        <v>5.5670000000000002</v>
      </c>
      <c r="F619" s="65">
        <v>0.75170000000000003</v>
      </c>
    </row>
    <row r="620" spans="2:6" ht="15" customHeight="1">
      <c r="B620" s="79">
        <v>40980</v>
      </c>
      <c r="C620" s="65">
        <v>0.62660000000000005</v>
      </c>
      <c r="D620" s="65">
        <v>4.6574999999999998</v>
      </c>
      <c r="E620" s="65">
        <v>5.5940000000000003</v>
      </c>
      <c r="F620" s="65">
        <v>0.75560000000000005</v>
      </c>
    </row>
    <row r="621" spans="2:6" ht="15" customHeight="1">
      <c r="B621" s="79">
        <v>40979</v>
      </c>
      <c r="C621" s="65">
        <v>0.62660000000000005</v>
      </c>
      <c r="D621" s="65">
        <v>4.6581999999999999</v>
      </c>
      <c r="E621" s="65">
        <v>5.5945</v>
      </c>
      <c r="F621" s="65">
        <v>0.75570000000000004</v>
      </c>
    </row>
    <row r="622" spans="2:6" ht="15" customHeight="1">
      <c r="B622" s="79">
        <v>40978</v>
      </c>
      <c r="C622" s="65">
        <v>0.62390000000000001</v>
      </c>
      <c r="D622" s="65">
        <v>4.6414</v>
      </c>
      <c r="E622" s="65">
        <v>5.5575999999999999</v>
      </c>
      <c r="F622" s="65">
        <v>0.75219999999999998</v>
      </c>
    </row>
    <row r="623" spans="2:6" ht="15" customHeight="1">
      <c r="B623" s="79">
        <v>40977</v>
      </c>
      <c r="C623" s="65">
        <v>0.62229999999999996</v>
      </c>
      <c r="D623" s="65">
        <v>4.6249000000000002</v>
      </c>
      <c r="E623" s="65">
        <v>5.5448000000000004</v>
      </c>
      <c r="F623" s="65">
        <v>0.75009999999999999</v>
      </c>
    </row>
    <row r="624" spans="2:6" ht="15" customHeight="1">
      <c r="B624" s="79">
        <v>40976</v>
      </c>
      <c r="C624" s="65">
        <v>0.62180000000000002</v>
      </c>
      <c r="D624" s="65">
        <v>4.6226000000000003</v>
      </c>
      <c r="E624" s="65">
        <v>5.5453000000000001</v>
      </c>
      <c r="F624" s="65">
        <v>0.74950000000000006</v>
      </c>
    </row>
    <row r="625" spans="2:6" ht="15" customHeight="1">
      <c r="B625" s="79">
        <v>40975</v>
      </c>
      <c r="C625" s="65">
        <v>0.61919999999999997</v>
      </c>
      <c r="D625" s="65">
        <v>4.6048999999999998</v>
      </c>
      <c r="E625" s="65">
        <v>5.5006000000000004</v>
      </c>
      <c r="F625" s="65">
        <v>0.74650000000000005</v>
      </c>
    </row>
    <row r="626" spans="2:6" ht="15" customHeight="1">
      <c r="B626" s="79">
        <v>40974</v>
      </c>
      <c r="C626" s="65">
        <v>0.62519999999999998</v>
      </c>
      <c r="D626" s="65">
        <v>4.6482999999999999</v>
      </c>
      <c r="E626" s="65">
        <v>5.5228000000000002</v>
      </c>
      <c r="F626" s="65">
        <v>0.75409999999999999</v>
      </c>
    </row>
    <row r="627" spans="2:6" ht="15" customHeight="1">
      <c r="B627" s="79">
        <v>40973</v>
      </c>
      <c r="C627" s="65">
        <v>0.629</v>
      </c>
      <c r="D627" s="65">
        <v>4.6757</v>
      </c>
      <c r="E627" s="65">
        <v>5.5457999999999998</v>
      </c>
      <c r="F627" s="65">
        <v>0.75900000000000001</v>
      </c>
    </row>
    <row r="628" spans="2:6" ht="15" customHeight="1">
      <c r="B628" s="79">
        <v>40972</v>
      </c>
      <c r="C628" s="65">
        <v>0.62890000000000001</v>
      </c>
      <c r="D628" s="65">
        <v>4.6748000000000003</v>
      </c>
      <c r="E628" s="65">
        <v>5.5457999999999998</v>
      </c>
      <c r="F628" s="65">
        <v>0.75880000000000003</v>
      </c>
    </row>
    <row r="629" spans="2:6" ht="15" customHeight="1">
      <c r="B629" s="79">
        <v>40971</v>
      </c>
      <c r="C629" s="65">
        <v>0.62970000000000004</v>
      </c>
      <c r="D629" s="65">
        <v>4.6835000000000004</v>
      </c>
      <c r="E629" s="65">
        <v>5.5576999999999996</v>
      </c>
      <c r="F629" s="65">
        <v>0.75960000000000005</v>
      </c>
    </row>
    <row r="630" spans="2:6" ht="15" customHeight="1">
      <c r="B630" s="79">
        <v>40970</v>
      </c>
      <c r="C630" s="65">
        <v>0.62760000000000005</v>
      </c>
      <c r="D630" s="65">
        <v>4.6665999999999999</v>
      </c>
      <c r="E630" s="65">
        <v>5.5354999999999999</v>
      </c>
      <c r="F630" s="65">
        <v>0.75660000000000005</v>
      </c>
    </row>
    <row r="631" spans="2:6" ht="15" customHeight="1">
      <c r="B631" s="79">
        <v>40969</v>
      </c>
      <c r="C631" s="65">
        <v>0.62649999999999995</v>
      </c>
      <c r="D631" s="65">
        <v>4.6608000000000001</v>
      </c>
      <c r="E631" s="65">
        <v>5.5256999999999996</v>
      </c>
      <c r="F631" s="65">
        <v>0.75509999999999999</v>
      </c>
    </row>
    <row r="632" spans="2:6" ht="15" customHeight="1">
      <c r="B632" s="79">
        <v>40968</v>
      </c>
      <c r="C632" s="65">
        <v>0.62470000000000003</v>
      </c>
      <c r="D632" s="65">
        <v>4.6444999999999999</v>
      </c>
      <c r="E632" s="65">
        <v>5.5175000000000001</v>
      </c>
      <c r="F632" s="65">
        <v>0.75290000000000001</v>
      </c>
    </row>
    <row r="633" spans="2:6" ht="15" customHeight="1">
      <c r="B633" s="79">
        <v>40967</v>
      </c>
      <c r="C633" s="65">
        <v>0.62270000000000003</v>
      </c>
      <c r="D633" s="65">
        <v>4.6322000000000001</v>
      </c>
      <c r="E633" s="65">
        <v>5.4989999999999997</v>
      </c>
      <c r="F633" s="65">
        <v>0.75039999999999996</v>
      </c>
    </row>
    <row r="634" spans="2:6" ht="15" customHeight="1">
      <c r="B634" s="79">
        <v>40966</v>
      </c>
      <c r="C634" s="65">
        <v>0.62209999999999999</v>
      </c>
      <c r="D634" s="65">
        <v>4.6266999999999996</v>
      </c>
      <c r="E634" s="65">
        <v>5.4873000000000003</v>
      </c>
      <c r="F634" s="65">
        <v>0.75009999999999999</v>
      </c>
    </row>
    <row r="635" spans="2:6" ht="15" customHeight="1">
      <c r="B635" s="79">
        <v>40965</v>
      </c>
      <c r="C635" s="65">
        <v>0.62209999999999999</v>
      </c>
      <c r="D635" s="65">
        <v>4.6260000000000003</v>
      </c>
      <c r="E635" s="65">
        <v>5.4874999999999998</v>
      </c>
      <c r="F635" s="65">
        <v>0.75</v>
      </c>
    </row>
    <row r="636" spans="2:6" ht="15" customHeight="1">
      <c r="B636" s="79">
        <v>40964</v>
      </c>
      <c r="C636" s="65">
        <v>0.62480000000000002</v>
      </c>
      <c r="D636" s="65">
        <v>4.6454000000000004</v>
      </c>
      <c r="E636" s="65">
        <v>5.5210999999999997</v>
      </c>
      <c r="F636" s="65">
        <v>0.75309999999999999</v>
      </c>
    </row>
    <row r="637" spans="2:6" ht="15" customHeight="1">
      <c r="B637" s="79">
        <v>40963</v>
      </c>
      <c r="C637" s="65">
        <v>0.62580000000000002</v>
      </c>
      <c r="D637" s="65">
        <v>4.6523000000000003</v>
      </c>
      <c r="E637" s="65">
        <v>5.5263999999999998</v>
      </c>
      <c r="F637" s="65">
        <v>0.75449999999999995</v>
      </c>
    </row>
    <row r="638" spans="2:6" ht="15" customHeight="1">
      <c r="B638" s="79">
        <v>40962</v>
      </c>
      <c r="C638" s="65">
        <v>0.62860000000000005</v>
      </c>
      <c r="D638" s="65">
        <v>4.6749000000000001</v>
      </c>
      <c r="E638" s="65">
        <v>5.5381999999999998</v>
      </c>
      <c r="F638" s="65">
        <v>0.75890000000000002</v>
      </c>
    </row>
    <row r="639" spans="2:6" ht="15" customHeight="1">
      <c r="B639" s="79">
        <v>40961</v>
      </c>
      <c r="C639" s="65">
        <v>0.6321</v>
      </c>
      <c r="D639" s="65">
        <v>4.7003000000000004</v>
      </c>
      <c r="E639" s="65">
        <v>5.5705</v>
      </c>
      <c r="F639" s="65">
        <v>0.76329999999999998</v>
      </c>
    </row>
    <row r="640" spans="2:6" ht="15" customHeight="1">
      <c r="B640" s="79">
        <v>40960</v>
      </c>
      <c r="C640" s="65">
        <v>0.63539999999999996</v>
      </c>
      <c r="D640" s="65">
        <v>4.7233000000000001</v>
      </c>
      <c r="E640" s="65">
        <v>5.6066000000000003</v>
      </c>
      <c r="F640" s="65">
        <v>0.76790000000000003</v>
      </c>
    </row>
    <row r="641" spans="2:6" ht="15" customHeight="1">
      <c r="B641" s="79">
        <v>40959</v>
      </c>
      <c r="C641" s="65">
        <v>0.63500000000000001</v>
      </c>
      <c r="D641" s="65">
        <v>4.72</v>
      </c>
      <c r="E641" s="65">
        <v>5.6130000000000004</v>
      </c>
      <c r="F641" s="65">
        <v>0.7681</v>
      </c>
    </row>
    <row r="642" spans="2:6" ht="15" customHeight="1">
      <c r="B642" s="79">
        <v>40958</v>
      </c>
      <c r="C642" s="65">
        <v>0.63400000000000001</v>
      </c>
      <c r="D642" s="65">
        <v>4.7119</v>
      </c>
      <c r="E642" s="65">
        <v>5.6058000000000003</v>
      </c>
      <c r="F642" s="65">
        <v>0.76670000000000005</v>
      </c>
    </row>
    <row r="643" spans="2:6" ht="15" customHeight="1">
      <c r="B643" s="79">
        <v>40957</v>
      </c>
      <c r="C643" s="65">
        <v>0.63590000000000002</v>
      </c>
      <c r="D643" s="65">
        <v>4.7274000000000003</v>
      </c>
      <c r="E643" s="65">
        <v>5.6173000000000002</v>
      </c>
      <c r="F643" s="65">
        <v>0.76800000000000002</v>
      </c>
    </row>
    <row r="644" spans="2:6" ht="15" customHeight="1">
      <c r="B644" s="79">
        <v>40956</v>
      </c>
      <c r="C644" s="65">
        <v>0.6361</v>
      </c>
      <c r="D644" s="65">
        <v>4.7279</v>
      </c>
      <c r="E644" s="65">
        <v>5.5986000000000002</v>
      </c>
      <c r="F644" s="65">
        <v>0.76790000000000003</v>
      </c>
    </row>
    <row r="645" spans="2:6" ht="15" customHeight="1">
      <c r="B645" s="79">
        <v>40955</v>
      </c>
      <c r="C645" s="65">
        <v>0.63770000000000004</v>
      </c>
      <c r="D645" s="65">
        <v>4.7412999999999998</v>
      </c>
      <c r="E645" s="65">
        <v>5.5994000000000002</v>
      </c>
      <c r="F645" s="65">
        <v>0.77</v>
      </c>
    </row>
    <row r="646" spans="2:6" ht="15" customHeight="1">
      <c r="B646" s="79">
        <v>40954</v>
      </c>
      <c r="C646" s="65">
        <v>0.63190000000000002</v>
      </c>
      <c r="D646" s="65">
        <v>4.6985000000000001</v>
      </c>
      <c r="E646" s="65">
        <v>5.5542999999999996</v>
      </c>
      <c r="F646" s="65">
        <v>0.76339999999999997</v>
      </c>
    </row>
    <row r="647" spans="2:6" ht="15" customHeight="1">
      <c r="B647" s="79">
        <v>40953</v>
      </c>
      <c r="C647" s="65">
        <v>0.63</v>
      </c>
      <c r="D647" s="65">
        <v>4.6835000000000004</v>
      </c>
      <c r="E647" s="65">
        <v>5.5449999999999999</v>
      </c>
      <c r="F647" s="65">
        <v>0.76190000000000002</v>
      </c>
    </row>
    <row r="648" spans="2:6" ht="15" customHeight="1">
      <c r="B648" s="79">
        <v>40952</v>
      </c>
      <c r="C648" s="65">
        <v>0.627</v>
      </c>
      <c r="D648" s="65">
        <v>4.6597999999999997</v>
      </c>
      <c r="E648" s="65">
        <v>5.5133999999999999</v>
      </c>
      <c r="F648" s="65">
        <v>0.75860000000000005</v>
      </c>
    </row>
    <row r="649" spans="2:6" ht="15" customHeight="1">
      <c r="B649" s="79">
        <v>40951</v>
      </c>
      <c r="C649" s="65">
        <v>0.627</v>
      </c>
      <c r="D649" s="65">
        <v>4.6609999999999996</v>
      </c>
      <c r="E649" s="65">
        <v>5.5141999999999998</v>
      </c>
      <c r="F649" s="65">
        <v>0.75849999999999995</v>
      </c>
    </row>
    <row r="650" spans="2:6" ht="15" customHeight="1">
      <c r="B650" s="79">
        <v>40950</v>
      </c>
      <c r="C650" s="65">
        <v>0.627</v>
      </c>
      <c r="D650" s="65">
        <v>4.6622000000000003</v>
      </c>
      <c r="E650" s="65">
        <v>5.5271999999999997</v>
      </c>
      <c r="F650" s="65">
        <v>0.75880000000000003</v>
      </c>
    </row>
    <row r="651" spans="2:6" ht="15" customHeight="1">
      <c r="B651" s="79">
        <v>40949</v>
      </c>
      <c r="C651" s="65">
        <v>0.62919999999999998</v>
      </c>
      <c r="D651" s="65">
        <v>4.6764000000000001</v>
      </c>
      <c r="E651" s="65">
        <v>5.5473999999999997</v>
      </c>
      <c r="F651" s="65">
        <v>0.76170000000000004</v>
      </c>
    </row>
    <row r="652" spans="2:6" ht="15" customHeight="1">
      <c r="B652" s="79">
        <v>40948</v>
      </c>
      <c r="C652" s="65">
        <v>0.63090000000000002</v>
      </c>
      <c r="D652" s="65">
        <v>4.6898999999999997</v>
      </c>
      <c r="E652" s="65">
        <v>5.5715000000000003</v>
      </c>
      <c r="F652" s="65">
        <v>0.76339999999999997</v>
      </c>
    </row>
    <row r="653" spans="2:6" ht="15" customHeight="1">
      <c r="B653" s="79">
        <v>40947</v>
      </c>
      <c r="C653" s="65">
        <v>0.63449999999999995</v>
      </c>
      <c r="D653" s="65">
        <v>4.7153</v>
      </c>
      <c r="E653" s="65">
        <v>5.6</v>
      </c>
      <c r="F653" s="65">
        <v>0.76629999999999998</v>
      </c>
    </row>
    <row r="654" spans="2:6" ht="15" customHeight="1">
      <c r="B654" s="79">
        <v>40946</v>
      </c>
      <c r="C654" s="65">
        <v>0.63580000000000003</v>
      </c>
      <c r="D654" s="65">
        <v>4.7271000000000001</v>
      </c>
      <c r="E654" s="65">
        <v>5.5964999999999998</v>
      </c>
      <c r="F654" s="65">
        <v>0.76719999999999999</v>
      </c>
    </row>
    <row r="655" spans="2:6" ht="15" customHeight="1">
      <c r="B655" s="79">
        <v>40945</v>
      </c>
      <c r="C655" s="65">
        <v>0.6361</v>
      </c>
      <c r="D655" s="65">
        <v>4.7267000000000001</v>
      </c>
      <c r="E655" s="65">
        <v>5.5880000000000001</v>
      </c>
      <c r="F655" s="65">
        <v>0.76849999999999996</v>
      </c>
    </row>
    <row r="656" spans="2:6" ht="15" customHeight="1">
      <c r="B656" s="79">
        <v>40944</v>
      </c>
      <c r="C656" s="65">
        <v>0.63600000000000001</v>
      </c>
      <c r="D656" s="65">
        <v>4.7286999999999999</v>
      </c>
      <c r="E656" s="65">
        <v>5.5899000000000001</v>
      </c>
      <c r="F656" s="65">
        <v>0.76839999999999997</v>
      </c>
    </row>
    <row r="657" spans="2:6" ht="15" customHeight="1">
      <c r="B657" s="79">
        <v>40943</v>
      </c>
      <c r="C657" s="65">
        <v>0.6341</v>
      </c>
      <c r="D657" s="65">
        <v>4.7140000000000004</v>
      </c>
      <c r="E657" s="65">
        <v>5.6025999999999998</v>
      </c>
      <c r="F657" s="65">
        <v>0.76459999999999995</v>
      </c>
    </row>
    <row r="658" spans="2:6" ht="15" customHeight="1">
      <c r="B658" s="79">
        <v>40942</v>
      </c>
      <c r="C658" s="65">
        <v>0.63370000000000004</v>
      </c>
      <c r="D658" s="65">
        <v>4.7115999999999998</v>
      </c>
      <c r="E658" s="65">
        <v>5.6167999999999996</v>
      </c>
      <c r="F658" s="65">
        <v>0.76380000000000003</v>
      </c>
    </row>
    <row r="659" spans="2:6" ht="15" customHeight="1">
      <c r="B659" s="79">
        <v>40941</v>
      </c>
      <c r="C659" s="65">
        <v>0.63160000000000005</v>
      </c>
      <c r="D659" s="65">
        <v>4.6943999999999999</v>
      </c>
      <c r="E659" s="65">
        <v>5.6132</v>
      </c>
      <c r="F659" s="65">
        <v>0.76080000000000003</v>
      </c>
    </row>
    <row r="660" spans="2:6" ht="15" customHeight="1">
      <c r="B660" s="79">
        <v>40940</v>
      </c>
      <c r="C660" s="65">
        <v>0.62709999999999999</v>
      </c>
      <c r="D660" s="65">
        <v>4.6631999999999998</v>
      </c>
      <c r="E660" s="65">
        <v>5.5746000000000002</v>
      </c>
      <c r="F660" s="65">
        <v>0.75570000000000004</v>
      </c>
    </row>
    <row r="661" spans="2:6" ht="15" customHeight="1">
      <c r="B661" s="79">
        <v>40939</v>
      </c>
      <c r="C661" s="65">
        <v>0.62350000000000005</v>
      </c>
      <c r="D661" s="65">
        <v>4.6368999999999998</v>
      </c>
      <c r="E661" s="65">
        <v>5.5525000000000002</v>
      </c>
      <c r="F661" s="65">
        <v>0.75170000000000003</v>
      </c>
    </row>
    <row r="662" spans="2:6" ht="15" customHeight="1">
      <c r="B662" s="79">
        <v>40938</v>
      </c>
      <c r="C662" s="65">
        <v>0.62439999999999996</v>
      </c>
      <c r="D662" s="65">
        <v>4.6459000000000001</v>
      </c>
      <c r="E662" s="65">
        <v>5.5701000000000001</v>
      </c>
      <c r="F662" s="65">
        <v>0.75360000000000005</v>
      </c>
    </row>
    <row r="663" spans="2:6" ht="15" customHeight="1">
      <c r="B663" s="79">
        <v>40937</v>
      </c>
      <c r="C663" s="65">
        <v>0.62450000000000006</v>
      </c>
      <c r="D663" s="65">
        <v>4.6444999999999999</v>
      </c>
      <c r="E663" s="65">
        <v>5.5709</v>
      </c>
      <c r="F663" s="65">
        <v>0.75360000000000005</v>
      </c>
    </row>
    <row r="664" spans="2:6" ht="15" customHeight="1">
      <c r="B664" s="79">
        <v>40936</v>
      </c>
      <c r="C664" s="65">
        <v>0.62639999999999996</v>
      </c>
      <c r="D664" s="65">
        <v>4.6557000000000004</v>
      </c>
      <c r="E664" s="65">
        <v>5.5731999999999999</v>
      </c>
      <c r="F664" s="65">
        <v>0.75600000000000001</v>
      </c>
    </row>
    <row r="665" spans="2:6" ht="15" customHeight="1">
      <c r="B665" s="79">
        <v>40935</v>
      </c>
      <c r="C665" s="65">
        <v>0.62439999999999996</v>
      </c>
      <c r="D665" s="65">
        <v>4.6426999999999996</v>
      </c>
      <c r="E665" s="65">
        <v>5.5336999999999996</v>
      </c>
      <c r="F665" s="65">
        <v>0.754</v>
      </c>
    </row>
    <row r="666" spans="2:6" ht="15" customHeight="1">
      <c r="B666" s="79">
        <v>40934</v>
      </c>
      <c r="C666" s="65">
        <v>0.62209999999999999</v>
      </c>
      <c r="D666" s="65">
        <v>4.6231999999999998</v>
      </c>
      <c r="E666" s="65">
        <v>5.4774000000000003</v>
      </c>
      <c r="F666" s="65">
        <v>0.75209999999999999</v>
      </c>
    </row>
    <row r="667" spans="2:6" ht="15" customHeight="1">
      <c r="B667" s="79">
        <v>40933</v>
      </c>
      <c r="C667" s="65">
        <v>0.62250000000000005</v>
      </c>
      <c r="D667" s="65">
        <v>4.6279000000000003</v>
      </c>
      <c r="E667" s="65">
        <v>5.4682000000000004</v>
      </c>
      <c r="F667" s="65">
        <v>0.75149999999999995</v>
      </c>
    </row>
    <row r="668" spans="2:6" ht="15" customHeight="1">
      <c r="B668" s="79">
        <v>40932</v>
      </c>
      <c r="C668" s="65">
        <v>0.62480000000000002</v>
      </c>
      <c r="D668" s="65">
        <v>4.6439000000000004</v>
      </c>
      <c r="E668" s="65">
        <v>5.4814999999999996</v>
      </c>
      <c r="F668" s="65">
        <v>0.75460000000000005</v>
      </c>
    </row>
    <row r="669" spans="2:6" ht="15" customHeight="1">
      <c r="B669" s="79">
        <v>40931</v>
      </c>
      <c r="C669" s="65">
        <v>0.62439999999999996</v>
      </c>
      <c r="D669" s="65">
        <v>4.6379000000000001</v>
      </c>
      <c r="E669" s="65">
        <v>5.4744999999999999</v>
      </c>
      <c r="F669" s="65">
        <v>0.75470000000000004</v>
      </c>
    </row>
    <row r="670" spans="2:6" ht="15" customHeight="1">
      <c r="B670" s="79">
        <v>40930</v>
      </c>
      <c r="C670" s="65">
        <v>0.62419999999999998</v>
      </c>
      <c r="D670" s="65">
        <v>4.6374000000000004</v>
      </c>
      <c r="E670" s="65">
        <v>5.4744999999999999</v>
      </c>
      <c r="F670" s="65">
        <v>0.75460000000000005</v>
      </c>
    </row>
    <row r="671" spans="2:6" ht="15" customHeight="1">
      <c r="B671" s="79">
        <v>40929</v>
      </c>
      <c r="C671" s="65">
        <v>0.62080000000000002</v>
      </c>
      <c r="D671" s="65">
        <v>4.6172000000000004</v>
      </c>
      <c r="E671" s="65">
        <v>5.4443000000000001</v>
      </c>
      <c r="F671" s="65">
        <v>0.75009999999999999</v>
      </c>
    </row>
    <row r="672" spans="2:6" ht="15" customHeight="1">
      <c r="B672" s="79">
        <v>40928</v>
      </c>
      <c r="C672" s="65">
        <v>0.62270000000000003</v>
      </c>
      <c r="D672" s="65">
        <v>4.6295999999999999</v>
      </c>
      <c r="E672" s="65">
        <v>5.4661</v>
      </c>
      <c r="F672" s="65">
        <v>0.75229999999999997</v>
      </c>
    </row>
    <row r="673" spans="2:6" ht="15" customHeight="1">
      <c r="B673" s="79">
        <v>40927</v>
      </c>
      <c r="C673" s="65">
        <v>0.62839999999999996</v>
      </c>
      <c r="D673" s="65">
        <v>4.6711999999999998</v>
      </c>
      <c r="E673" s="65">
        <v>5.5382999999999996</v>
      </c>
      <c r="F673" s="65">
        <v>0.75990000000000002</v>
      </c>
    </row>
    <row r="674" spans="2:6" ht="15" customHeight="1">
      <c r="B674" s="79">
        <v>40926</v>
      </c>
      <c r="C674" s="65">
        <v>0.62739999999999996</v>
      </c>
      <c r="D674" s="65">
        <v>4.6642999999999999</v>
      </c>
      <c r="E674" s="65">
        <v>5.5431999999999997</v>
      </c>
      <c r="F674" s="65">
        <v>0.7591</v>
      </c>
    </row>
    <row r="675" spans="2:6" ht="15" customHeight="1">
      <c r="B675" s="79">
        <v>40925</v>
      </c>
      <c r="C675" s="65">
        <v>0.62709999999999999</v>
      </c>
      <c r="D675" s="65">
        <v>4.6631</v>
      </c>
      <c r="E675" s="65">
        <v>5.5594999999999999</v>
      </c>
      <c r="F675" s="65">
        <v>0.75770000000000004</v>
      </c>
    </row>
    <row r="676" spans="2:6" ht="15" customHeight="1">
      <c r="B676" s="79">
        <v>40924</v>
      </c>
      <c r="C676" s="65">
        <v>0.62739999999999996</v>
      </c>
      <c r="D676" s="65">
        <v>4.6626000000000003</v>
      </c>
      <c r="E676" s="65">
        <v>5.5716000000000001</v>
      </c>
      <c r="F676" s="65">
        <v>0.75760000000000005</v>
      </c>
    </row>
    <row r="677" spans="2:6" ht="15" customHeight="1">
      <c r="B677" s="79">
        <v>40923</v>
      </c>
      <c r="C677" s="65">
        <v>0.62729999999999997</v>
      </c>
      <c r="D677" s="65">
        <v>4.6645000000000003</v>
      </c>
      <c r="E677" s="65">
        <v>5.5696000000000003</v>
      </c>
      <c r="F677" s="65">
        <v>0.75749999999999995</v>
      </c>
    </row>
    <row r="678" spans="2:6" ht="15" customHeight="1">
      <c r="B678" s="79">
        <v>40922</v>
      </c>
      <c r="C678" s="65">
        <v>0.62050000000000005</v>
      </c>
      <c r="D678" s="65">
        <v>4.6172000000000004</v>
      </c>
      <c r="E678" s="65">
        <v>5.5156000000000001</v>
      </c>
      <c r="F678" s="65">
        <v>0.75090000000000001</v>
      </c>
    </row>
    <row r="679" spans="2:6" ht="15" customHeight="1">
      <c r="B679" s="79">
        <v>40921</v>
      </c>
      <c r="C679" s="65">
        <v>0.624</v>
      </c>
      <c r="D679" s="65">
        <v>4.6393000000000004</v>
      </c>
      <c r="E679" s="65">
        <v>5.5183</v>
      </c>
      <c r="F679" s="65">
        <v>0.75609999999999999</v>
      </c>
    </row>
    <row r="680" spans="2:6" ht="15" customHeight="1">
      <c r="B680" s="79">
        <v>40920</v>
      </c>
      <c r="C680" s="65">
        <v>0.624</v>
      </c>
      <c r="D680" s="65">
        <v>4.6394000000000002</v>
      </c>
      <c r="E680" s="65">
        <v>5.4969000000000001</v>
      </c>
      <c r="F680" s="65">
        <v>0.75660000000000005</v>
      </c>
    </row>
    <row r="681" spans="2:6" ht="15" customHeight="1">
      <c r="B681" s="79">
        <v>40919</v>
      </c>
      <c r="C681" s="65">
        <v>0.62050000000000005</v>
      </c>
      <c r="D681" s="65">
        <v>4.6142000000000003</v>
      </c>
      <c r="E681" s="65">
        <v>5.4657999999999998</v>
      </c>
      <c r="F681" s="65">
        <v>0.75229999999999997</v>
      </c>
    </row>
    <row r="682" spans="2:6" ht="15" customHeight="1">
      <c r="B682" s="79">
        <v>40918</v>
      </c>
      <c r="C682" s="65">
        <v>0.61529999999999996</v>
      </c>
      <c r="D682" s="65">
        <v>4.5739999999999998</v>
      </c>
      <c r="E682" s="65">
        <v>5.4302999999999999</v>
      </c>
      <c r="F682" s="65">
        <v>0.74719999999999998</v>
      </c>
    </row>
    <row r="683" spans="2:6" ht="15" customHeight="1">
      <c r="B683" s="79">
        <v>40917</v>
      </c>
      <c r="C683" s="65">
        <v>0.61439999999999995</v>
      </c>
      <c r="D683" s="65">
        <v>4.5636000000000001</v>
      </c>
      <c r="E683" s="65">
        <v>5.4207000000000001</v>
      </c>
      <c r="F683" s="65">
        <v>0.74660000000000004</v>
      </c>
    </row>
    <row r="684" spans="2:6" ht="15" customHeight="1">
      <c r="B684" s="79">
        <v>40916</v>
      </c>
      <c r="C684" s="65">
        <v>0.61439999999999995</v>
      </c>
      <c r="D684" s="65">
        <v>4.5663</v>
      </c>
      <c r="E684" s="65">
        <v>5.4230999999999998</v>
      </c>
      <c r="F684" s="65">
        <v>0.74650000000000005</v>
      </c>
    </row>
    <row r="685" spans="2:6" ht="15" customHeight="1">
      <c r="B685" s="79">
        <v>40915</v>
      </c>
      <c r="C685" s="65">
        <v>0.61180000000000001</v>
      </c>
      <c r="D685" s="65">
        <v>4.5507</v>
      </c>
      <c r="E685" s="65">
        <v>5.4122000000000003</v>
      </c>
      <c r="F685" s="65">
        <v>0.74509999999999998</v>
      </c>
    </row>
    <row r="686" spans="2:6" ht="15" customHeight="1">
      <c r="B686" s="79">
        <v>40914</v>
      </c>
      <c r="C686" s="65">
        <v>0.60929999999999995</v>
      </c>
      <c r="D686" s="65">
        <v>4.5335999999999999</v>
      </c>
      <c r="E686" s="65">
        <v>5.3964999999999996</v>
      </c>
      <c r="F686" s="65">
        <v>0.74239999999999995</v>
      </c>
    </row>
    <row r="687" spans="2:6" ht="15" customHeight="1">
      <c r="B687" s="79">
        <v>40913</v>
      </c>
      <c r="C687" s="65">
        <v>0.60640000000000005</v>
      </c>
      <c r="D687" s="65">
        <v>4.5118</v>
      </c>
      <c r="E687" s="65">
        <v>5.3924000000000003</v>
      </c>
      <c r="F687" s="65">
        <v>0.73860000000000003</v>
      </c>
    </row>
    <row r="688" spans="2:6" ht="15" customHeight="1">
      <c r="B688" s="79">
        <v>40912</v>
      </c>
      <c r="C688" s="65">
        <v>0.60419999999999996</v>
      </c>
      <c r="D688" s="65">
        <v>4.4905999999999997</v>
      </c>
      <c r="E688" s="65">
        <v>5.3853999999999997</v>
      </c>
      <c r="F688" s="65">
        <v>0.73560000000000003</v>
      </c>
    </row>
    <row r="689" spans="2:6" ht="15" customHeight="1">
      <c r="B689" s="79">
        <v>40911</v>
      </c>
      <c r="C689" s="65">
        <v>0.60189999999999999</v>
      </c>
      <c r="D689" s="65">
        <v>4.4743000000000004</v>
      </c>
      <c r="E689" s="65">
        <v>5.3712999999999997</v>
      </c>
      <c r="F689" s="65">
        <v>0.73209999999999997</v>
      </c>
    </row>
    <row r="690" spans="2:6" ht="15" customHeight="1">
      <c r="B690" s="79">
        <v>40910</v>
      </c>
      <c r="C690" s="65">
        <v>0.60060000000000002</v>
      </c>
      <c r="D690" s="65">
        <v>4.4588999999999999</v>
      </c>
      <c r="E690" s="65">
        <v>5.3909000000000002</v>
      </c>
      <c r="F690" s="65">
        <v>0.73040000000000005</v>
      </c>
    </row>
    <row r="691" spans="2:6" ht="15" customHeight="1">
      <c r="B691" s="79">
        <v>40909</v>
      </c>
      <c r="C691" s="65">
        <v>0.60040000000000004</v>
      </c>
      <c r="D691" s="65">
        <v>4.4641000000000002</v>
      </c>
      <c r="E691" s="65">
        <v>5.3901000000000003</v>
      </c>
      <c r="F691" s="65">
        <v>0.73019999999999996</v>
      </c>
    </row>
    <row r="692" spans="2:6" ht="15" customHeight="1">
      <c r="B692" s="79">
        <v>40908</v>
      </c>
      <c r="C692" s="65">
        <v>0.59799999999999998</v>
      </c>
      <c r="D692" s="65">
        <v>4.4462999999999999</v>
      </c>
      <c r="E692" s="65">
        <v>5.3398000000000003</v>
      </c>
      <c r="F692" s="65">
        <v>0.7278</v>
      </c>
    </row>
    <row r="693" spans="2:6" ht="15" customHeight="1">
      <c r="B693" s="79">
        <v>40907</v>
      </c>
      <c r="C693" s="65">
        <v>0.59509999999999996</v>
      </c>
      <c r="D693" s="65">
        <v>4.4244000000000003</v>
      </c>
      <c r="E693" s="65">
        <v>5.3205</v>
      </c>
      <c r="F693" s="65">
        <v>0.72529999999999994</v>
      </c>
    </row>
    <row r="694" spans="2:6" ht="15" customHeight="1">
      <c r="B694" s="79">
        <v>40906</v>
      </c>
      <c r="C694" s="65">
        <v>0.59330000000000005</v>
      </c>
      <c r="D694" s="65">
        <v>4.4131</v>
      </c>
      <c r="E694" s="65">
        <v>5.3160999999999996</v>
      </c>
      <c r="F694" s="65">
        <v>0.72399999999999998</v>
      </c>
    </row>
    <row r="695" spans="2:6" ht="15" customHeight="1">
      <c r="B695" s="79">
        <v>40905</v>
      </c>
      <c r="C695" s="65">
        <v>0.59189999999999998</v>
      </c>
      <c r="D695" s="65">
        <v>4.4002999999999997</v>
      </c>
      <c r="E695" s="65">
        <v>5.3098999999999998</v>
      </c>
      <c r="F695" s="65">
        <v>0.72340000000000004</v>
      </c>
    </row>
    <row r="696" spans="2:6" ht="15" customHeight="1">
      <c r="B696" s="79">
        <v>40904</v>
      </c>
      <c r="C696" s="65">
        <v>0.59289999999999998</v>
      </c>
      <c r="D696" s="65">
        <v>4.4069000000000003</v>
      </c>
      <c r="E696" s="65">
        <v>5.3343999999999996</v>
      </c>
      <c r="F696" s="65">
        <v>0.72499999999999998</v>
      </c>
    </row>
    <row r="697" spans="2:6" ht="15" customHeight="1">
      <c r="B697" s="79">
        <v>40903</v>
      </c>
      <c r="C697" s="65">
        <v>0.59430000000000005</v>
      </c>
      <c r="D697" s="65">
        <v>4.4170999999999996</v>
      </c>
      <c r="E697" s="65">
        <v>5.3372000000000002</v>
      </c>
      <c r="F697" s="65">
        <v>0.72609999999999997</v>
      </c>
    </row>
    <row r="698" spans="2:6" ht="15" customHeight="1">
      <c r="B698" s="79">
        <v>40902</v>
      </c>
      <c r="C698" s="65">
        <v>0.59440000000000004</v>
      </c>
      <c r="D698" s="65">
        <v>4.4169</v>
      </c>
      <c r="E698" s="65">
        <v>5.3383000000000003</v>
      </c>
      <c r="F698" s="65">
        <v>0.72619999999999996</v>
      </c>
    </row>
    <row r="699" spans="2:6" ht="15" customHeight="1">
      <c r="B699" s="79">
        <v>40901</v>
      </c>
      <c r="C699" s="65">
        <v>0.59299999999999997</v>
      </c>
      <c r="D699" s="65">
        <v>4.4088000000000003</v>
      </c>
      <c r="E699" s="65">
        <v>5.3196000000000003</v>
      </c>
      <c r="F699" s="65">
        <v>0.72489999999999999</v>
      </c>
    </row>
    <row r="700" spans="2:6" ht="15" customHeight="1">
      <c r="B700" s="79">
        <v>40900</v>
      </c>
      <c r="C700" s="65">
        <v>0.59079999999999999</v>
      </c>
      <c r="D700" s="65">
        <v>4.3924000000000003</v>
      </c>
      <c r="E700" s="65">
        <v>5.3085000000000004</v>
      </c>
      <c r="F700" s="65">
        <v>0.72189999999999999</v>
      </c>
    </row>
    <row r="701" spans="2:6" ht="15" customHeight="1">
      <c r="B701" s="79">
        <v>40899</v>
      </c>
      <c r="C701" s="65">
        <v>0.58879999999999999</v>
      </c>
      <c r="D701" s="65">
        <v>4.3776999999999999</v>
      </c>
      <c r="E701" s="65">
        <v>5.2881999999999998</v>
      </c>
      <c r="F701" s="65">
        <v>0.71809999999999996</v>
      </c>
    </row>
    <row r="702" spans="2:6" ht="15" customHeight="1">
      <c r="B702" s="79">
        <v>40898</v>
      </c>
      <c r="C702" s="65">
        <v>0.58460000000000001</v>
      </c>
      <c r="D702" s="65">
        <v>4.3452000000000002</v>
      </c>
      <c r="E702" s="65">
        <v>5.2539999999999996</v>
      </c>
      <c r="F702" s="65">
        <v>0.71240000000000003</v>
      </c>
    </row>
    <row r="703" spans="2:6" ht="15" customHeight="1">
      <c r="B703" s="79">
        <v>40897</v>
      </c>
      <c r="C703" s="65">
        <v>0.58389999999999997</v>
      </c>
      <c r="D703" s="65">
        <v>4.3404999999999996</v>
      </c>
      <c r="E703" s="65">
        <v>5.2619999999999996</v>
      </c>
      <c r="F703" s="65">
        <v>0.71220000000000006</v>
      </c>
    </row>
    <row r="704" spans="2:6" ht="15" customHeight="1">
      <c r="B704" s="79">
        <v>40896</v>
      </c>
      <c r="C704" s="65">
        <v>0.58479999999999999</v>
      </c>
      <c r="D704" s="65">
        <v>4.3478000000000003</v>
      </c>
      <c r="E704" s="65">
        <v>5.2880000000000003</v>
      </c>
      <c r="F704" s="65">
        <v>0.71419999999999995</v>
      </c>
    </row>
    <row r="705" spans="2:6" ht="15" customHeight="1">
      <c r="B705" s="79">
        <v>40895</v>
      </c>
      <c r="C705" s="65">
        <v>0.58460000000000001</v>
      </c>
      <c r="D705" s="65">
        <v>4.3428000000000004</v>
      </c>
      <c r="E705" s="65">
        <v>5.2866</v>
      </c>
      <c r="F705" s="65">
        <v>0.71399999999999997</v>
      </c>
    </row>
    <row r="706" spans="2:6" ht="15" customHeight="1">
      <c r="B706" s="79">
        <v>40894</v>
      </c>
      <c r="C706" s="65">
        <v>0.58330000000000004</v>
      </c>
      <c r="D706" s="65">
        <v>4.3356000000000003</v>
      </c>
      <c r="E706" s="65">
        <v>5.2808999999999999</v>
      </c>
      <c r="F706" s="65">
        <v>0.71350000000000002</v>
      </c>
    </row>
    <row r="707" spans="2:6" ht="15" customHeight="1">
      <c r="B707" s="79">
        <v>40893</v>
      </c>
      <c r="C707" s="65">
        <v>0.5776</v>
      </c>
      <c r="D707" s="65">
        <v>4.2930999999999999</v>
      </c>
      <c r="E707" s="65">
        <v>5.2477</v>
      </c>
      <c r="F707" s="65">
        <v>0.71140000000000003</v>
      </c>
    </row>
    <row r="708" spans="2:6" ht="15" customHeight="1">
      <c r="B708" s="79">
        <v>40892</v>
      </c>
      <c r="C708" s="65">
        <v>0.57969999999999999</v>
      </c>
      <c r="D708" s="65">
        <v>4.3109999999999999</v>
      </c>
      <c r="E708" s="65">
        <v>5.2773000000000003</v>
      </c>
      <c r="F708" s="65">
        <v>0.71499999999999997</v>
      </c>
    </row>
    <row r="709" spans="2:6" ht="15" customHeight="1">
      <c r="B709" s="79">
        <v>40891</v>
      </c>
      <c r="C709" s="65">
        <v>0.58009999999999995</v>
      </c>
      <c r="D709" s="65">
        <v>4.3166000000000002</v>
      </c>
      <c r="E709" s="65">
        <v>5.2675000000000001</v>
      </c>
      <c r="F709" s="65">
        <v>0.71650000000000003</v>
      </c>
    </row>
    <row r="710" spans="2:6" ht="15" customHeight="1">
      <c r="B710" s="79">
        <v>40890</v>
      </c>
      <c r="C710" s="65">
        <v>0.57850000000000001</v>
      </c>
      <c r="D710" s="65">
        <v>4.3045</v>
      </c>
      <c r="E710" s="65">
        <v>5.2320000000000002</v>
      </c>
      <c r="F710" s="65">
        <v>0.71499999999999997</v>
      </c>
    </row>
    <row r="711" spans="2:6" ht="15" customHeight="1">
      <c r="B711" s="79">
        <v>40889</v>
      </c>
      <c r="C711" s="65">
        <v>0.57989999999999997</v>
      </c>
      <c r="D711" s="65">
        <v>4.3159000000000001</v>
      </c>
      <c r="E711" s="65">
        <v>5.2256</v>
      </c>
      <c r="F711" s="65">
        <v>0.71689999999999998</v>
      </c>
    </row>
    <row r="712" spans="2:6" ht="15" customHeight="1">
      <c r="B712" s="79">
        <v>40888</v>
      </c>
      <c r="C712" s="65">
        <v>0.57989999999999997</v>
      </c>
      <c r="D712" s="65">
        <v>4.3141999999999996</v>
      </c>
      <c r="E712" s="65">
        <v>5.2276999999999996</v>
      </c>
      <c r="F712" s="65">
        <v>0.71679999999999999</v>
      </c>
    </row>
    <row r="713" spans="2:6" ht="15" customHeight="1">
      <c r="B713" s="79">
        <v>40887</v>
      </c>
      <c r="C713" s="65">
        <v>0.57740000000000002</v>
      </c>
      <c r="D713" s="65">
        <v>4.2933000000000003</v>
      </c>
      <c r="E713" s="65">
        <v>5.2190000000000003</v>
      </c>
      <c r="F713" s="65">
        <v>0.71309999999999996</v>
      </c>
    </row>
    <row r="714" spans="2:6" ht="15" customHeight="1">
      <c r="B714" s="79">
        <v>40886</v>
      </c>
      <c r="C714" s="65">
        <v>0.58220000000000005</v>
      </c>
      <c r="D714" s="65">
        <v>4.3297999999999996</v>
      </c>
      <c r="E714" s="65">
        <v>5.2572000000000001</v>
      </c>
      <c r="F714" s="65">
        <v>0.72050000000000003</v>
      </c>
    </row>
    <row r="715" spans="2:6" ht="15" customHeight="1">
      <c r="B715" s="79">
        <v>40885</v>
      </c>
      <c r="C715" s="65">
        <v>0.58150000000000002</v>
      </c>
      <c r="D715" s="65">
        <v>4.3238000000000003</v>
      </c>
      <c r="E715" s="65">
        <v>5.2465000000000002</v>
      </c>
      <c r="F715" s="65">
        <v>0.72160000000000002</v>
      </c>
    </row>
    <row r="716" spans="2:6" ht="15" customHeight="1">
      <c r="B716" s="79">
        <v>40884</v>
      </c>
      <c r="C716" s="65">
        <v>0.58160000000000001</v>
      </c>
      <c r="D716" s="65">
        <v>4.3247</v>
      </c>
      <c r="E716" s="65">
        <v>5.2667000000000002</v>
      </c>
      <c r="F716" s="65">
        <v>0.71960000000000002</v>
      </c>
    </row>
    <row r="717" spans="2:6" ht="15" customHeight="1">
      <c r="B717" s="79">
        <v>40883</v>
      </c>
      <c r="C717" s="65">
        <v>0.58099999999999996</v>
      </c>
      <c r="D717" s="65">
        <v>4.3212999999999999</v>
      </c>
      <c r="E717" s="65">
        <v>5.2588999999999997</v>
      </c>
      <c r="F717" s="65">
        <v>0.71830000000000005</v>
      </c>
    </row>
    <row r="718" spans="2:6" ht="15" customHeight="1">
      <c r="B718" s="79">
        <v>40882</v>
      </c>
      <c r="C718" s="65">
        <v>0.58120000000000005</v>
      </c>
      <c r="D718" s="65">
        <v>4.3190999999999997</v>
      </c>
      <c r="E718" s="65">
        <v>5.26</v>
      </c>
      <c r="F718" s="65">
        <v>0.71740000000000004</v>
      </c>
    </row>
    <row r="719" spans="2:6" ht="15" customHeight="1">
      <c r="B719" s="79">
        <v>40881</v>
      </c>
      <c r="C719" s="65">
        <v>0.58079999999999998</v>
      </c>
      <c r="D719" s="65">
        <v>4.3151999999999999</v>
      </c>
      <c r="E719" s="65">
        <v>5.2538</v>
      </c>
      <c r="F719" s="65">
        <v>0.71679999999999999</v>
      </c>
    </row>
    <row r="720" spans="2:6" ht="15" customHeight="1">
      <c r="B720" s="79">
        <v>40880</v>
      </c>
      <c r="C720" s="65">
        <v>0.5796</v>
      </c>
      <c r="D720" s="65">
        <v>4.3105000000000002</v>
      </c>
      <c r="E720" s="65">
        <v>5.2706</v>
      </c>
      <c r="F720" s="65">
        <v>0.71540000000000004</v>
      </c>
    </row>
    <row r="721" spans="2:6" ht="15" customHeight="1">
      <c r="B721" s="79">
        <v>40879</v>
      </c>
      <c r="C721" s="65">
        <v>0.57820000000000005</v>
      </c>
      <c r="D721" s="65">
        <v>4.2990000000000004</v>
      </c>
      <c r="E721" s="65">
        <v>5.2671999999999999</v>
      </c>
      <c r="F721" s="65">
        <v>0.7107</v>
      </c>
    </row>
    <row r="722" spans="2:6" ht="15" customHeight="1">
      <c r="B722" s="79">
        <v>40878</v>
      </c>
      <c r="C722" s="65">
        <v>0.57469999999999999</v>
      </c>
      <c r="D722" s="65">
        <v>4.2728999999999999</v>
      </c>
      <c r="E722" s="65">
        <v>5.2598000000000003</v>
      </c>
      <c r="F722" s="65">
        <v>0.70499999999999996</v>
      </c>
    </row>
    <row r="723" spans="2:6" ht="15" customHeight="1">
      <c r="B723" s="79">
        <v>40877</v>
      </c>
      <c r="C723" s="65">
        <v>0.56889999999999996</v>
      </c>
      <c r="D723" s="65">
        <v>4.2316000000000003</v>
      </c>
      <c r="E723" s="65">
        <v>5.2567000000000004</v>
      </c>
      <c r="F723" s="65">
        <v>0.69889999999999997</v>
      </c>
    </row>
    <row r="724" spans="2:6" ht="15" customHeight="1">
      <c r="B724" s="79">
        <v>40876</v>
      </c>
      <c r="C724" s="65">
        <v>0.56530000000000002</v>
      </c>
      <c r="D724" s="65">
        <v>4.2051999999999996</v>
      </c>
      <c r="E724" s="65">
        <v>5.2393999999999998</v>
      </c>
      <c r="F724" s="65">
        <v>0.69669999999999999</v>
      </c>
    </row>
    <row r="725" spans="2:6" ht="15" customHeight="1">
      <c r="B725" s="79">
        <v>40875</v>
      </c>
      <c r="C725" s="65">
        <v>0.56040000000000001</v>
      </c>
      <c r="D725" s="65">
        <v>4.1670999999999996</v>
      </c>
      <c r="E725" s="65">
        <v>5.2003000000000004</v>
      </c>
      <c r="F725" s="65">
        <v>0.69010000000000005</v>
      </c>
    </row>
    <row r="726" spans="2:6" ht="15" customHeight="1">
      <c r="B726" s="79">
        <v>40874</v>
      </c>
      <c r="C726" s="65">
        <v>0.55969999999999998</v>
      </c>
      <c r="D726" s="65">
        <v>4.1615000000000002</v>
      </c>
      <c r="E726" s="65">
        <v>5.1921999999999997</v>
      </c>
      <c r="F726" s="65">
        <v>0.68899999999999995</v>
      </c>
    </row>
    <row r="727" spans="2:6" ht="15" customHeight="1">
      <c r="B727" s="79">
        <v>40873</v>
      </c>
      <c r="C727" s="65">
        <v>0.55769999999999997</v>
      </c>
      <c r="D727" s="65">
        <v>4.1496000000000004</v>
      </c>
      <c r="E727" s="65">
        <v>5.1710000000000003</v>
      </c>
      <c r="F727" s="65">
        <v>0.68530000000000002</v>
      </c>
    </row>
    <row r="728" spans="2:6" ht="15" customHeight="1">
      <c r="B728" s="79">
        <v>40872</v>
      </c>
      <c r="C728" s="65">
        <v>0.55569999999999997</v>
      </c>
      <c r="D728" s="65">
        <v>4.1326000000000001</v>
      </c>
      <c r="E728" s="65">
        <v>5.1383999999999999</v>
      </c>
      <c r="F728" s="65">
        <v>0.68230000000000002</v>
      </c>
    </row>
    <row r="729" spans="2:6" ht="15" customHeight="1">
      <c r="B729" s="79">
        <v>40871</v>
      </c>
      <c r="C729" s="65">
        <v>0.55389999999999995</v>
      </c>
      <c r="D729" s="65">
        <v>4.1235999999999997</v>
      </c>
      <c r="E729" s="65">
        <v>5.1155999999999997</v>
      </c>
      <c r="F729" s="65">
        <v>0.68210000000000004</v>
      </c>
    </row>
    <row r="730" spans="2:6" ht="15" customHeight="1">
      <c r="B730" s="79">
        <v>40870</v>
      </c>
      <c r="C730" s="65">
        <v>0.55379999999999996</v>
      </c>
      <c r="D730" s="65">
        <v>4.1216999999999997</v>
      </c>
      <c r="E730" s="65">
        <v>5.0974000000000004</v>
      </c>
      <c r="F730" s="65">
        <v>0.68469999999999998</v>
      </c>
    </row>
    <row r="731" spans="2:6" ht="15" customHeight="1">
      <c r="B731" s="79">
        <v>40869</v>
      </c>
      <c r="C731" s="65">
        <v>0.5575</v>
      </c>
      <c r="D731" s="65">
        <v>4.1496000000000004</v>
      </c>
      <c r="E731" s="65">
        <v>5.1166999999999998</v>
      </c>
      <c r="F731" s="65">
        <v>0.69059999999999999</v>
      </c>
    </row>
    <row r="732" spans="2:6" ht="15" customHeight="1">
      <c r="B732" s="79">
        <v>40868</v>
      </c>
      <c r="C732" s="65">
        <v>0.56000000000000005</v>
      </c>
      <c r="D732" s="65">
        <v>4.1681999999999997</v>
      </c>
      <c r="E732" s="65">
        <v>5.1364999999999998</v>
      </c>
      <c r="F732" s="65">
        <v>0.69430000000000003</v>
      </c>
    </row>
    <row r="733" spans="2:6" ht="15" customHeight="1">
      <c r="B733" s="79">
        <v>40867</v>
      </c>
      <c r="C733" s="65">
        <v>0.55979999999999996</v>
      </c>
      <c r="D733" s="65">
        <v>4.1668000000000003</v>
      </c>
      <c r="E733" s="65">
        <v>5.1364999999999998</v>
      </c>
      <c r="F733" s="65">
        <v>0.69420000000000004</v>
      </c>
    </row>
    <row r="734" spans="2:6" ht="15" customHeight="1">
      <c r="B734" s="79">
        <v>40866</v>
      </c>
      <c r="C734" s="65">
        <v>0.56220000000000003</v>
      </c>
      <c r="D734" s="65">
        <v>4.1841999999999997</v>
      </c>
      <c r="E734" s="65">
        <v>5.1527000000000003</v>
      </c>
      <c r="F734" s="65">
        <v>0.69669999999999999</v>
      </c>
    </row>
    <row r="735" spans="2:6" ht="15" customHeight="1">
      <c r="B735" s="79">
        <v>40865</v>
      </c>
      <c r="C735" s="65">
        <v>0.56669999999999998</v>
      </c>
      <c r="D735" s="65">
        <v>4.2183999999999999</v>
      </c>
      <c r="E735" s="65">
        <v>5.1952999999999996</v>
      </c>
      <c r="F735" s="65">
        <v>0.70250000000000001</v>
      </c>
    </row>
    <row r="736" spans="2:6" ht="15" customHeight="1">
      <c r="B736" s="79">
        <v>40864</v>
      </c>
      <c r="C736" s="65">
        <v>0.56910000000000005</v>
      </c>
      <c r="D736" s="65">
        <v>4.2371999999999996</v>
      </c>
      <c r="E736" s="65">
        <v>5.2012</v>
      </c>
      <c r="F736" s="65">
        <v>0.70489999999999997</v>
      </c>
    </row>
    <row r="737" spans="2:6" ht="15" customHeight="1">
      <c r="B737" s="79">
        <v>40863</v>
      </c>
      <c r="C737" s="65">
        <v>0.56940000000000002</v>
      </c>
      <c r="D737" s="65">
        <v>4.2394999999999996</v>
      </c>
      <c r="E737" s="65">
        <v>5.1989999999999998</v>
      </c>
      <c r="F737" s="65">
        <v>0.70579999999999998</v>
      </c>
    </row>
    <row r="738" spans="2:6" ht="15" customHeight="1">
      <c r="B738" s="79">
        <v>40862</v>
      </c>
      <c r="C738" s="65">
        <v>0.57250000000000001</v>
      </c>
      <c r="D738" s="65">
        <v>4.2636000000000003</v>
      </c>
      <c r="E738" s="65">
        <v>5.2149999999999999</v>
      </c>
      <c r="F738" s="65">
        <v>0.70860000000000001</v>
      </c>
    </row>
    <row r="739" spans="2:6" ht="15" customHeight="1">
      <c r="B739" s="79">
        <v>40861</v>
      </c>
      <c r="C739" s="65">
        <v>0.57169999999999999</v>
      </c>
      <c r="D739" s="65">
        <v>4.2530999999999999</v>
      </c>
      <c r="E739" s="65">
        <v>5.1977000000000002</v>
      </c>
      <c r="F739" s="65">
        <v>0.70779999999999998</v>
      </c>
    </row>
    <row r="740" spans="2:6" ht="15" customHeight="1">
      <c r="B740" s="79">
        <v>40860</v>
      </c>
      <c r="C740" s="65">
        <v>0.57169999999999999</v>
      </c>
      <c r="D740" s="65">
        <v>4.2464000000000004</v>
      </c>
      <c r="E740" s="65">
        <v>5.1965000000000003</v>
      </c>
      <c r="F740" s="65">
        <v>0.70750000000000002</v>
      </c>
    </row>
    <row r="741" spans="2:6" ht="15" customHeight="1">
      <c r="B741" s="79">
        <v>40859</v>
      </c>
      <c r="C741" s="65">
        <v>0.57069999999999999</v>
      </c>
      <c r="D741" s="65">
        <v>4.2465000000000002</v>
      </c>
      <c r="E741" s="65">
        <v>5.1893000000000002</v>
      </c>
      <c r="F741" s="65">
        <v>0.70520000000000005</v>
      </c>
    </row>
    <row r="742" spans="2:6" ht="15" customHeight="1">
      <c r="B742" s="79">
        <v>40858</v>
      </c>
      <c r="C742" s="65">
        <v>0.57379999999999998</v>
      </c>
      <c r="D742" s="65">
        <v>4.2701000000000002</v>
      </c>
      <c r="E742" s="65">
        <v>5.2069999999999999</v>
      </c>
      <c r="F742" s="65">
        <v>0.70730000000000004</v>
      </c>
    </row>
    <row r="743" spans="2:6" ht="15" customHeight="1">
      <c r="B743" s="79">
        <v>40857</v>
      </c>
      <c r="C743" s="65">
        <v>0.5766</v>
      </c>
      <c r="D743" s="65">
        <v>4.2968999999999999</v>
      </c>
      <c r="E743" s="65">
        <v>5.2259000000000002</v>
      </c>
      <c r="F743" s="65">
        <v>0.71230000000000004</v>
      </c>
    </row>
    <row r="744" spans="2:6" ht="15" customHeight="1">
      <c r="B744" s="79">
        <v>40856</v>
      </c>
      <c r="C744" s="65">
        <v>0.57750000000000001</v>
      </c>
      <c r="D744" s="65">
        <v>4.2992999999999997</v>
      </c>
      <c r="E744" s="65">
        <v>5.2198000000000002</v>
      </c>
      <c r="F744" s="65">
        <v>0.71619999999999995</v>
      </c>
    </row>
    <row r="745" spans="2:6" ht="15" customHeight="1">
      <c r="B745" s="79">
        <v>40855</v>
      </c>
      <c r="C745" s="65">
        <v>0.57820000000000005</v>
      </c>
      <c r="D745" s="65">
        <v>4.3045</v>
      </c>
      <c r="E745" s="65">
        <v>5.2465000000000002</v>
      </c>
      <c r="F745" s="65">
        <v>0.71309999999999996</v>
      </c>
    </row>
    <row r="746" spans="2:6" ht="15" customHeight="1">
      <c r="B746" s="79">
        <v>40854</v>
      </c>
      <c r="C746" s="65">
        <v>0.57620000000000005</v>
      </c>
      <c r="D746" s="65">
        <v>4.2919</v>
      </c>
      <c r="E746" s="65">
        <v>5.2333999999999996</v>
      </c>
      <c r="F746" s="65">
        <v>0.70350000000000001</v>
      </c>
    </row>
    <row r="747" spans="2:6" ht="15" customHeight="1">
      <c r="B747" s="79">
        <v>40853</v>
      </c>
      <c r="C747" s="65">
        <v>0.57599999999999996</v>
      </c>
      <c r="D747" s="65">
        <v>4.2918000000000003</v>
      </c>
      <c r="E747" s="65">
        <v>5.2313000000000001</v>
      </c>
      <c r="F747" s="65">
        <v>0.70279999999999998</v>
      </c>
    </row>
    <row r="748" spans="2:6" ht="15" customHeight="1">
      <c r="B748" s="79">
        <v>40852</v>
      </c>
      <c r="C748" s="65">
        <v>0.57530000000000003</v>
      </c>
      <c r="D748" s="65">
        <v>4.2756999999999996</v>
      </c>
      <c r="E748" s="65">
        <v>5.2217000000000002</v>
      </c>
      <c r="F748" s="65">
        <v>0.70089999999999997</v>
      </c>
    </row>
    <row r="749" spans="2:6" ht="15" customHeight="1">
      <c r="B749" s="79">
        <v>40851</v>
      </c>
      <c r="C749" s="65">
        <v>0.57350000000000001</v>
      </c>
      <c r="D749" s="65">
        <v>4.2680999999999996</v>
      </c>
      <c r="E749" s="65">
        <v>5.2096</v>
      </c>
      <c r="F749" s="65">
        <v>0.69650000000000001</v>
      </c>
    </row>
    <row r="750" spans="2:6" ht="15" customHeight="1">
      <c r="B750" s="79">
        <v>40850</v>
      </c>
      <c r="C750" s="65">
        <v>0.57740000000000002</v>
      </c>
      <c r="D750" s="65">
        <v>4.2969999999999997</v>
      </c>
      <c r="E750" s="65">
        <v>5.2408999999999999</v>
      </c>
      <c r="F750" s="65">
        <v>0.70199999999999996</v>
      </c>
    </row>
    <row r="751" spans="2:6" ht="15" customHeight="1">
      <c r="B751" s="79">
        <v>40849</v>
      </c>
      <c r="C751" s="65">
        <v>0.58230000000000004</v>
      </c>
      <c r="D751" s="65">
        <v>4.3335999999999997</v>
      </c>
      <c r="E751" s="65">
        <v>5.2663000000000002</v>
      </c>
      <c r="F751" s="65">
        <v>0.70860000000000001</v>
      </c>
    </row>
    <row r="752" spans="2:6" ht="15" customHeight="1">
      <c r="B752" s="79">
        <v>40848</v>
      </c>
      <c r="C752" s="65">
        <v>0.58050000000000002</v>
      </c>
      <c r="D752" s="65">
        <v>4.3209999999999997</v>
      </c>
      <c r="E752" s="65">
        <v>5.2398999999999996</v>
      </c>
      <c r="F752" s="65">
        <v>0.70799999999999996</v>
      </c>
    </row>
    <row r="753" spans="2:6" ht="15" customHeight="1">
      <c r="B753" s="79">
        <v>40847</v>
      </c>
      <c r="C753" s="65">
        <v>0.58089999999999997</v>
      </c>
      <c r="D753" s="65">
        <v>4.3182</v>
      </c>
      <c r="E753" s="65">
        <v>5.2439999999999998</v>
      </c>
      <c r="F753" s="65">
        <v>0.7097</v>
      </c>
    </row>
    <row r="754" spans="2:6" ht="15" customHeight="1">
      <c r="B754" s="79">
        <v>40846</v>
      </c>
      <c r="C754" s="65">
        <v>0.58079999999999998</v>
      </c>
      <c r="D754" s="65">
        <v>4.3198999999999996</v>
      </c>
      <c r="E754" s="65">
        <v>5.2496</v>
      </c>
      <c r="F754" s="65">
        <v>0.70960000000000001</v>
      </c>
    </row>
    <row r="755" spans="2:6" ht="15" customHeight="1">
      <c r="B755" s="79">
        <v>40845</v>
      </c>
      <c r="C755" s="65">
        <v>0.57909999999999995</v>
      </c>
      <c r="D755" s="65">
        <v>4.3113000000000001</v>
      </c>
      <c r="E755" s="65">
        <v>5.2202000000000002</v>
      </c>
      <c r="F755" s="65">
        <v>0.70740000000000003</v>
      </c>
    </row>
    <row r="756" spans="2:6" ht="15" customHeight="1">
      <c r="B756" s="79">
        <v>40844</v>
      </c>
      <c r="C756" s="65">
        <v>0.57769999999999999</v>
      </c>
      <c r="D756" s="65">
        <v>4.3009000000000004</v>
      </c>
      <c r="E756" s="65">
        <v>5.2229000000000001</v>
      </c>
      <c r="F756" s="65">
        <v>0.70720000000000005</v>
      </c>
    </row>
    <row r="757" spans="2:6" ht="15" customHeight="1">
      <c r="B757" s="79">
        <v>40843</v>
      </c>
      <c r="C757" s="65">
        <v>0.57269999999999999</v>
      </c>
      <c r="D757" s="65">
        <v>4.2636000000000003</v>
      </c>
      <c r="E757" s="65">
        <v>5.2138999999999998</v>
      </c>
      <c r="F757" s="65">
        <v>0.69979999999999998</v>
      </c>
    </row>
    <row r="758" spans="2:6" ht="15" customHeight="1">
      <c r="B758" s="79">
        <v>40842</v>
      </c>
      <c r="C758" s="65">
        <v>0.57640000000000002</v>
      </c>
      <c r="D758" s="65">
        <v>4.2919999999999998</v>
      </c>
      <c r="E758" s="65">
        <v>5.2553999999999998</v>
      </c>
      <c r="F758" s="65">
        <v>0.70599999999999996</v>
      </c>
    </row>
    <row r="759" spans="2:6" ht="15" customHeight="1">
      <c r="B759" s="79">
        <v>40841</v>
      </c>
      <c r="C759" s="65">
        <v>0.58020000000000005</v>
      </c>
      <c r="D759" s="65">
        <v>4.3202999999999996</v>
      </c>
      <c r="E759" s="65">
        <v>5.2899000000000003</v>
      </c>
      <c r="F759" s="65">
        <v>0.71179999999999999</v>
      </c>
    </row>
    <row r="760" spans="2:6" ht="15" customHeight="1">
      <c r="B760" s="79">
        <v>40840</v>
      </c>
      <c r="C760" s="65">
        <v>0.57869999999999999</v>
      </c>
      <c r="D760" s="65">
        <v>4.3085000000000004</v>
      </c>
      <c r="E760" s="65">
        <v>5.2769000000000004</v>
      </c>
      <c r="F760" s="65">
        <v>0.70979999999999999</v>
      </c>
    </row>
    <row r="761" spans="2:6" ht="15" customHeight="1">
      <c r="B761" s="79">
        <v>40839</v>
      </c>
      <c r="C761" s="65">
        <v>0.57850000000000001</v>
      </c>
      <c r="D761" s="65">
        <v>4.3072999999999997</v>
      </c>
      <c r="E761" s="65">
        <v>5.2774999999999999</v>
      </c>
      <c r="F761" s="65">
        <v>0.70960000000000001</v>
      </c>
    </row>
    <row r="762" spans="2:6" ht="15" customHeight="1">
      <c r="B762" s="79">
        <v>40838</v>
      </c>
      <c r="C762" s="65">
        <v>0.57669999999999999</v>
      </c>
      <c r="D762" s="65">
        <v>4.2946</v>
      </c>
      <c r="E762" s="65">
        <v>5.2586000000000004</v>
      </c>
      <c r="F762" s="65">
        <v>0.7077</v>
      </c>
    </row>
    <row r="763" spans="2:6" ht="15" customHeight="1">
      <c r="B763" s="79">
        <v>40837</v>
      </c>
      <c r="C763" s="65">
        <v>0.57699999999999996</v>
      </c>
      <c r="D763" s="65">
        <v>4.2964000000000002</v>
      </c>
      <c r="E763" s="65">
        <v>5.2624000000000004</v>
      </c>
      <c r="F763" s="65">
        <v>0.71409999999999996</v>
      </c>
    </row>
    <row r="764" spans="2:6" ht="15" customHeight="1">
      <c r="B764" s="79">
        <v>40836</v>
      </c>
      <c r="C764" s="65">
        <v>0.57750000000000001</v>
      </c>
      <c r="D764" s="65">
        <v>4.3007</v>
      </c>
      <c r="E764" s="65">
        <v>5.2718999999999996</v>
      </c>
      <c r="F764" s="65">
        <v>0.71630000000000005</v>
      </c>
    </row>
    <row r="765" spans="2:6" ht="15" customHeight="1">
      <c r="B765" s="79">
        <v>40835</v>
      </c>
      <c r="C765" s="65">
        <v>0.57679999999999998</v>
      </c>
      <c r="D765" s="65">
        <v>4.2953999999999999</v>
      </c>
      <c r="E765" s="65">
        <v>5.2816999999999998</v>
      </c>
      <c r="F765" s="65">
        <v>0.71240000000000003</v>
      </c>
    </row>
    <row r="766" spans="2:6" ht="15" customHeight="1">
      <c r="B766" s="79">
        <v>40834</v>
      </c>
      <c r="C766" s="65">
        <v>0.57930000000000004</v>
      </c>
      <c r="D766" s="65">
        <v>4.3140000000000001</v>
      </c>
      <c r="E766" s="65">
        <v>5.2988</v>
      </c>
      <c r="F766" s="65">
        <v>0.71679999999999999</v>
      </c>
    </row>
    <row r="767" spans="2:6" ht="15" customHeight="1">
      <c r="B767" s="79">
        <v>40833</v>
      </c>
      <c r="C767" s="65">
        <v>0.58069999999999999</v>
      </c>
      <c r="D767" s="65">
        <v>4.3254000000000001</v>
      </c>
      <c r="E767" s="65">
        <v>5.3177000000000003</v>
      </c>
      <c r="F767" s="65">
        <v>0.71889999999999998</v>
      </c>
    </row>
    <row r="768" spans="2:6" ht="15" customHeight="1">
      <c r="B768" s="79">
        <v>40832</v>
      </c>
      <c r="C768" s="65">
        <v>0.58069999999999999</v>
      </c>
      <c r="D768" s="65">
        <v>4.3258999999999999</v>
      </c>
      <c r="E768" s="65">
        <v>5.3190999999999997</v>
      </c>
      <c r="F768" s="65">
        <v>0.71889999999999998</v>
      </c>
    </row>
    <row r="769" spans="2:6" ht="15" customHeight="1">
      <c r="B769" s="79">
        <v>40831</v>
      </c>
      <c r="C769" s="65">
        <v>0.57799999999999996</v>
      </c>
      <c r="D769" s="65">
        <v>4.3041</v>
      </c>
      <c r="E769" s="65">
        <v>5.2918000000000003</v>
      </c>
      <c r="F769" s="65">
        <v>0.71550000000000002</v>
      </c>
    </row>
    <row r="770" spans="2:6" ht="15" customHeight="1">
      <c r="B770" s="79">
        <v>40830</v>
      </c>
      <c r="C770" s="65">
        <v>0.5766</v>
      </c>
      <c r="D770" s="65">
        <v>4.2915999999999999</v>
      </c>
      <c r="E770" s="65">
        <v>5.2737999999999996</v>
      </c>
      <c r="F770" s="65">
        <v>0.71260000000000001</v>
      </c>
    </row>
    <row r="771" spans="2:6" ht="15" customHeight="1">
      <c r="B771" s="79">
        <v>40829</v>
      </c>
      <c r="C771" s="65">
        <v>0.57469999999999999</v>
      </c>
      <c r="D771" s="65">
        <v>4.2796000000000003</v>
      </c>
      <c r="E771" s="65">
        <v>5.2427999999999999</v>
      </c>
      <c r="F771" s="65">
        <v>0.71140000000000003</v>
      </c>
    </row>
    <row r="772" spans="2:6" ht="15" customHeight="1">
      <c r="B772" s="79">
        <v>40828</v>
      </c>
      <c r="C772" s="65">
        <v>0.57340000000000002</v>
      </c>
      <c r="D772" s="65">
        <v>4.2683999999999997</v>
      </c>
      <c r="E772" s="65">
        <v>5.2191999999999998</v>
      </c>
      <c r="F772" s="65">
        <v>0.70850000000000002</v>
      </c>
    </row>
    <row r="773" spans="2:6" ht="15" customHeight="1">
      <c r="B773" s="79">
        <v>40827</v>
      </c>
      <c r="C773" s="65">
        <v>0.57450000000000001</v>
      </c>
      <c r="D773" s="65">
        <v>4.2777000000000003</v>
      </c>
      <c r="E773" s="65">
        <v>5.2370999999999999</v>
      </c>
      <c r="F773" s="65">
        <v>0.71130000000000004</v>
      </c>
    </row>
    <row r="774" spans="2:6" ht="15" customHeight="1">
      <c r="B774" s="79">
        <v>40826</v>
      </c>
      <c r="C774" s="65">
        <v>0.57640000000000002</v>
      </c>
      <c r="D774" s="65">
        <v>4.282</v>
      </c>
      <c r="E774" s="65">
        <v>5.2431999999999999</v>
      </c>
      <c r="F774" s="65">
        <v>0.71499999999999997</v>
      </c>
    </row>
    <row r="775" spans="2:6" ht="15" customHeight="1">
      <c r="B775" s="79">
        <v>40825</v>
      </c>
      <c r="C775" s="65">
        <v>0.5766</v>
      </c>
      <c r="D775" s="65">
        <v>4.2889999999999997</v>
      </c>
      <c r="E775" s="65">
        <v>5.2473000000000001</v>
      </c>
      <c r="F775" s="65">
        <v>0.71519999999999995</v>
      </c>
    </row>
    <row r="776" spans="2:6" ht="15" customHeight="1">
      <c r="B776" s="79">
        <v>40824</v>
      </c>
      <c r="C776" s="65">
        <v>0.57530000000000003</v>
      </c>
      <c r="D776" s="65">
        <v>4.2827999999999999</v>
      </c>
      <c r="E776" s="65">
        <v>5.2558999999999996</v>
      </c>
      <c r="F776" s="65">
        <v>0.7117</v>
      </c>
    </row>
    <row r="777" spans="2:6" ht="15" customHeight="1">
      <c r="B777" s="79">
        <v>40823</v>
      </c>
      <c r="C777" s="65">
        <v>0.57469999999999999</v>
      </c>
      <c r="D777" s="65">
        <v>4.2781000000000002</v>
      </c>
      <c r="E777" s="65">
        <v>5.2629000000000001</v>
      </c>
      <c r="F777" s="65">
        <v>0.70930000000000004</v>
      </c>
    </row>
    <row r="778" spans="2:6" ht="15" customHeight="1">
      <c r="B778" s="79">
        <v>40822</v>
      </c>
      <c r="C778" s="65">
        <v>0.5716</v>
      </c>
      <c r="D778" s="65">
        <v>4.2546999999999997</v>
      </c>
      <c r="E778" s="65">
        <v>5.2289000000000003</v>
      </c>
      <c r="F778" s="65">
        <v>0.70150000000000001</v>
      </c>
    </row>
    <row r="779" spans="2:6" ht="15" customHeight="1">
      <c r="B779" s="79">
        <v>40821</v>
      </c>
      <c r="C779" s="65">
        <v>0.57010000000000005</v>
      </c>
      <c r="D779" s="65">
        <v>4.2430000000000003</v>
      </c>
      <c r="E779" s="65">
        <v>5.2195999999999998</v>
      </c>
      <c r="F779" s="65">
        <v>0.69410000000000005</v>
      </c>
    </row>
    <row r="780" spans="2:6" ht="15" customHeight="1">
      <c r="B780" s="79">
        <v>40820</v>
      </c>
      <c r="C780" s="65">
        <v>0.57110000000000005</v>
      </c>
      <c r="D780" s="65">
        <v>4.2503000000000002</v>
      </c>
      <c r="E780" s="65">
        <v>5.2435999999999998</v>
      </c>
      <c r="F780" s="65">
        <v>0.69359999999999999</v>
      </c>
    </row>
    <row r="781" spans="2:6" ht="15" customHeight="1">
      <c r="B781" s="79">
        <v>40819</v>
      </c>
      <c r="C781" s="65">
        <v>0.5696</v>
      </c>
      <c r="D781" s="65">
        <v>4.2443999999999997</v>
      </c>
      <c r="E781" s="65">
        <v>5.2569999999999997</v>
      </c>
      <c r="F781" s="65">
        <v>0.6925</v>
      </c>
    </row>
    <row r="782" spans="2:6" ht="15" customHeight="1">
      <c r="B782" s="79">
        <v>40818</v>
      </c>
      <c r="C782" s="65">
        <v>0.56940000000000002</v>
      </c>
      <c r="D782" s="65">
        <v>4.2355</v>
      </c>
      <c r="E782" s="65">
        <v>5.2374000000000001</v>
      </c>
      <c r="F782" s="65">
        <v>0.69230000000000003</v>
      </c>
    </row>
    <row r="783" spans="2:6" ht="15" customHeight="1">
      <c r="B783" s="79">
        <v>40817</v>
      </c>
      <c r="C783" s="65">
        <v>0.56699999999999995</v>
      </c>
      <c r="D783" s="65">
        <v>4.2201000000000004</v>
      </c>
      <c r="E783" s="65">
        <v>5.2389999999999999</v>
      </c>
      <c r="F783" s="65">
        <v>0.69059999999999999</v>
      </c>
    </row>
    <row r="784" spans="2:6" ht="15" customHeight="1">
      <c r="B784" s="79">
        <v>40816</v>
      </c>
      <c r="C784" s="65">
        <v>0.57099999999999995</v>
      </c>
      <c r="D784" s="65">
        <v>4.2468000000000004</v>
      </c>
      <c r="E784" s="65">
        <v>5.2735000000000003</v>
      </c>
      <c r="F784" s="65">
        <v>0.69669999999999999</v>
      </c>
    </row>
    <row r="785" spans="2:6" ht="15" customHeight="1">
      <c r="B785" s="79">
        <v>40815</v>
      </c>
      <c r="C785" s="65">
        <v>0.57769999999999999</v>
      </c>
      <c r="D785" s="65">
        <v>4.3003</v>
      </c>
      <c r="E785" s="65">
        <v>5.3066000000000004</v>
      </c>
      <c r="F785" s="65">
        <v>0.70479999999999998</v>
      </c>
    </row>
    <row r="786" spans="2:6" ht="15" customHeight="1">
      <c r="B786" s="79">
        <v>40814</v>
      </c>
      <c r="C786" s="65">
        <v>0.57999999999999996</v>
      </c>
      <c r="D786" s="65">
        <v>4.3166000000000002</v>
      </c>
      <c r="E786" s="65">
        <v>5.3338999999999999</v>
      </c>
      <c r="F786" s="65">
        <v>0.70779999999999998</v>
      </c>
    </row>
    <row r="787" spans="2:6" ht="15" customHeight="1">
      <c r="B787" s="79">
        <v>40813</v>
      </c>
      <c r="C787" s="65">
        <v>0.57469999999999999</v>
      </c>
      <c r="D787" s="65">
        <v>4.2771999999999997</v>
      </c>
      <c r="E787" s="65">
        <v>5.3365</v>
      </c>
      <c r="F787" s="65">
        <v>0.70179999999999998</v>
      </c>
    </row>
    <row r="788" spans="2:6" ht="15" customHeight="1">
      <c r="B788" s="79">
        <v>40812</v>
      </c>
      <c r="C788" s="65">
        <v>0.57550000000000001</v>
      </c>
      <c r="D788" s="65">
        <v>4.2774999999999999</v>
      </c>
      <c r="E788" s="65">
        <v>5.3484999999999996</v>
      </c>
      <c r="F788" s="65">
        <v>0.70330000000000004</v>
      </c>
    </row>
    <row r="789" spans="2:6" ht="15" customHeight="1">
      <c r="B789" s="79">
        <v>40811</v>
      </c>
      <c r="C789" s="65">
        <v>0.57540000000000002</v>
      </c>
      <c r="D789" s="65">
        <v>4.2779999999999996</v>
      </c>
      <c r="E789" s="65">
        <v>5.3697999999999997</v>
      </c>
      <c r="F789" s="65">
        <v>0.70289999999999997</v>
      </c>
    </row>
    <row r="790" spans="2:6" ht="15" customHeight="1">
      <c r="B790" s="79">
        <v>40810</v>
      </c>
      <c r="C790" s="65">
        <v>0.57809999999999995</v>
      </c>
      <c r="D790" s="65">
        <v>4.3037999999999998</v>
      </c>
      <c r="E790" s="65">
        <v>5.3730000000000002</v>
      </c>
      <c r="F790" s="65">
        <v>0.70679999999999998</v>
      </c>
    </row>
    <row r="791" spans="2:6" ht="15" customHeight="1">
      <c r="B791" s="79">
        <v>40809</v>
      </c>
      <c r="C791" s="65">
        <v>0.58450000000000002</v>
      </c>
      <c r="D791" s="65">
        <v>4.3529</v>
      </c>
      <c r="E791" s="65">
        <v>5.4043000000000001</v>
      </c>
      <c r="F791" s="65">
        <v>0.71540000000000004</v>
      </c>
    </row>
    <row r="792" spans="2:6" ht="15" customHeight="1">
      <c r="B792" s="79">
        <v>40808</v>
      </c>
      <c r="C792" s="65">
        <v>0.59830000000000005</v>
      </c>
      <c r="D792" s="65">
        <v>4.4560000000000004</v>
      </c>
      <c r="E792" s="65">
        <v>5.4485000000000001</v>
      </c>
      <c r="F792" s="65">
        <v>0.73060000000000003</v>
      </c>
    </row>
    <row r="793" spans="2:6" ht="15" customHeight="1">
      <c r="B793" s="79">
        <v>40807</v>
      </c>
      <c r="C793" s="65">
        <v>0.60199999999999998</v>
      </c>
      <c r="D793" s="65">
        <v>4.4842000000000004</v>
      </c>
      <c r="E793" s="65">
        <v>5.4923999999999999</v>
      </c>
      <c r="F793" s="65">
        <v>0.72819999999999996</v>
      </c>
    </row>
    <row r="794" spans="2:6" ht="15" customHeight="1">
      <c r="B794" s="79">
        <v>40806</v>
      </c>
      <c r="C794" s="65">
        <v>0.60240000000000005</v>
      </c>
      <c r="D794" s="65">
        <v>4.4870000000000001</v>
      </c>
      <c r="E794" s="65">
        <v>5.5176999999999996</v>
      </c>
      <c r="F794" s="65">
        <v>0.72670000000000001</v>
      </c>
    </row>
    <row r="795" spans="2:6" ht="15" customHeight="1">
      <c r="B795" s="79">
        <v>40805</v>
      </c>
      <c r="C795" s="65">
        <v>0.60170000000000001</v>
      </c>
      <c r="D795" s="65">
        <v>4.4800000000000004</v>
      </c>
      <c r="E795" s="65">
        <v>5.4947999999999997</v>
      </c>
      <c r="F795" s="65">
        <v>0.72689999999999999</v>
      </c>
    </row>
    <row r="796" spans="2:6" ht="15" customHeight="1">
      <c r="B796" s="79">
        <v>40804</v>
      </c>
      <c r="C796" s="65">
        <v>0.60129999999999995</v>
      </c>
      <c r="D796" s="65">
        <v>4.4804000000000004</v>
      </c>
      <c r="E796" s="65">
        <v>5.4939999999999998</v>
      </c>
      <c r="F796" s="65">
        <v>0.7268</v>
      </c>
    </row>
    <row r="797" spans="2:6" ht="15" customHeight="1">
      <c r="B797" s="79">
        <v>40803</v>
      </c>
      <c r="C797" s="65">
        <v>0.59860000000000002</v>
      </c>
      <c r="D797" s="65">
        <v>4.4588999999999999</v>
      </c>
      <c r="E797" s="65">
        <v>5.4737999999999998</v>
      </c>
      <c r="F797" s="65">
        <v>0.72260000000000002</v>
      </c>
    </row>
    <row r="798" spans="2:6" ht="15" customHeight="1">
      <c r="B798" s="79">
        <v>40802</v>
      </c>
      <c r="C798" s="65">
        <v>0.59460000000000002</v>
      </c>
      <c r="D798" s="65">
        <v>4.4287999999999998</v>
      </c>
      <c r="E798" s="65">
        <v>5.4683000000000002</v>
      </c>
      <c r="F798" s="65">
        <v>0.71699999999999997</v>
      </c>
    </row>
    <row r="799" spans="2:6" ht="15" customHeight="1">
      <c r="B799" s="79">
        <v>40801</v>
      </c>
      <c r="C799" s="65">
        <v>0.60009999999999997</v>
      </c>
      <c r="D799" s="65">
        <v>4.4698000000000002</v>
      </c>
      <c r="E799" s="65">
        <v>5.5090000000000003</v>
      </c>
      <c r="F799" s="65">
        <v>0.72240000000000004</v>
      </c>
    </row>
    <row r="800" spans="2:6" ht="15" customHeight="1">
      <c r="B800" s="79">
        <v>40800</v>
      </c>
      <c r="C800" s="65">
        <v>0.60250000000000004</v>
      </c>
      <c r="D800" s="65">
        <v>4.4880000000000004</v>
      </c>
      <c r="E800" s="65">
        <v>5.5087000000000002</v>
      </c>
      <c r="F800" s="65">
        <v>0.72560000000000002</v>
      </c>
    </row>
    <row r="801" spans="2:6" ht="15" customHeight="1">
      <c r="B801" s="79">
        <v>40799</v>
      </c>
      <c r="C801" s="65">
        <v>0.60189999999999999</v>
      </c>
      <c r="D801" s="65">
        <v>4.4824999999999999</v>
      </c>
      <c r="E801" s="65">
        <v>5.3582000000000001</v>
      </c>
      <c r="F801" s="65">
        <v>0.72560000000000002</v>
      </c>
    </row>
    <row r="802" spans="2:6" ht="15" customHeight="1">
      <c r="B802" s="79">
        <v>40798</v>
      </c>
      <c r="C802" s="65">
        <v>0.60299999999999998</v>
      </c>
      <c r="D802" s="65">
        <v>4.4835000000000003</v>
      </c>
      <c r="E802" s="65">
        <v>5.3830999999999998</v>
      </c>
      <c r="F802" s="65">
        <v>0.72750000000000004</v>
      </c>
    </row>
    <row r="803" spans="2:6" ht="15" customHeight="1">
      <c r="B803" s="79">
        <v>40797</v>
      </c>
      <c r="C803" s="65">
        <v>0.60270000000000001</v>
      </c>
      <c r="D803" s="65">
        <v>4.4855</v>
      </c>
      <c r="E803" s="65">
        <v>5.3811999999999998</v>
      </c>
      <c r="F803" s="65">
        <v>0.72729999999999995</v>
      </c>
    </row>
    <row r="804" spans="2:6" ht="15" customHeight="1">
      <c r="B804" s="79">
        <v>40796</v>
      </c>
      <c r="C804" s="65">
        <v>0.60070000000000001</v>
      </c>
      <c r="D804" s="65">
        <v>4.4744000000000002</v>
      </c>
      <c r="E804" s="65">
        <v>5.3604000000000003</v>
      </c>
      <c r="F804" s="65">
        <v>0.72850000000000004</v>
      </c>
    </row>
    <row r="805" spans="2:6" ht="15" customHeight="1">
      <c r="B805" s="79">
        <v>40795</v>
      </c>
      <c r="C805" s="65">
        <v>0.59470000000000001</v>
      </c>
      <c r="D805" s="65">
        <v>4.4301000000000004</v>
      </c>
      <c r="E805" s="65">
        <v>5.3288000000000002</v>
      </c>
      <c r="F805" s="65">
        <v>0.72099999999999997</v>
      </c>
    </row>
    <row r="806" spans="2:6" ht="15" customHeight="1">
      <c r="B806" s="79">
        <v>40794</v>
      </c>
      <c r="C806" s="65">
        <v>0.58950000000000002</v>
      </c>
      <c r="D806" s="65">
        <v>4.3909000000000002</v>
      </c>
      <c r="E806" s="65">
        <v>5.3121</v>
      </c>
      <c r="F806" s="65">
        <v>0.71140000000000003</v>
      </c>
    </row>
    <row r="807" spans="2:6" ht="15" customHeight="1">
      <c r="B807" s="79">
        <v>40793</v>
      </c>
      <c r="C807" s="65">
        <v>0.58879999999999999</v>
      </c>
      <c r="D807" s="65">
        <v>4.3860999999999999</v>
      </c>
      <c r="E807" s="65">
        <v>5.3540000000000001</v>
      </c>
      <c r="F807" s="65">
        <v>0.68269999999999997</v>
      </c>
    </row>
    <row r="808" spans="2:6" ht="15" customHeight="1">
      <c r="B808" s="79">
        <v>40792</v>
      </c>
      <c r="C808" s="65">
        <v>0.59360000000000002</v>
      </c>
      <c r="D808" s="65">
        <v>4.4221000000000004</v>
      </c>
      <c r="E808" s="65">
        <v>5.4044999999999996</v>
      </c>
      <c r="F808" s="65">
        <v>0.66049999999999998</v>
      </c>
    </row>
    <row r="809" spans="2:6" ht="15" customHeight="1">
      <c r="B809" s="79">
        <v>40791</v>
      </c>
      <c r="C809" s="65">
        <v>0.59750000000000003</v>
      </c>
      <c r="D809" s="65">
        <v>4.4504999999999999</v>
      </c>
      <c r="E809" s="65">
        <v>5.4347000000000003</v>
      </c>
      <c r="F809" s="65">
        <v>0.66920000000000002</v>
      </c>
    </row>
    <row r="810" spans="2:6" ht="15" customHeight="1">
      <c r="B810" s="79">
        <v>40790</v>
      </c>
      <c r="C810" s="65">
        <v>0.59750000000000003</v>
      </c>
      <c r="D810" s="65">
        <v>4.4505999999999997</v>
      </c>
      <c r="E810" s="65">
        <v>5.4359000000000002</v>
      </c>
      <c r="F810" s="65">
        <v>0.6694</v>
      </c>
    </row>
    <row r="811" spans="2:6" ht="15" customHeight="1">
      <c r="B811" s="79">
        <v>40789</v>
      </c>
      <c r="C811" s="65">
        <v>0.59719999999999995</v>
      </c>
      <c r="D811" s="65">
        <v>4.4493</v>
      </c>
      <c r="E811" s="65">
        <v>5.4490999999999996</v>
      </c>
      <c r="F811" s="65">
        <v>0.67049999999999998</v>
      </c>
    </row>
    <row r="812" spans="2:6" ht="15" customHeight="1">
      <c r="B812" s="79">
        <v>40788</v>
      </c>
      <c r="C812" s="65">
        <v>0.59419999999999995</v>
      </c>
      <c r="D812" s="65">
        <v>4.4276</v>
      </c>
      <c r="E812" s="65">
        <v>5.4194000000000004</v>
      </c>
      <c r="F812" s="65">
        <v>0.68179999999999996</v>
      </c>
    </row>
    <row r="813" spans="2:6" ht="15" customHeight="1">
      <c r="B813" s="79">
        <v>40787</v>
      </c>
      <c r="C813" s="65">
        <v>0.59179999999999999</v>
      </c>
      <c r="D813" s="65">
        <v>4.4104000000000001</v>
      </c>
      <c r="E813" s="65">
        <v>5.4233000000000002</v>
      </c>
      <c r="F813" s="65">
        <v>0.69320000000000004</v>
      </c>
    </row>
    <row r="814" spans="2:6" ht="15" customHeight="1">
      <c r="B814" s="79">
        <v>40786</v>
      </c>
      <c r="C814" s="65">
        <v>0.58819999999999995</v>
      </c>
      <c r="D814" s="65">
        <v>4.3834999999999997</v>
      </c>
      <c r="E814" s="65">
        <v>5.3920000000000003</v>
      </c>
      <c r="F814" s="65">
        <v>0.69640000000000002</v>
      </c>
    </row>
    <row r="815" spans="2:6" ht="15" customHeight="1">
      <c r="B815" s="79">
        <v>40785</v>
      </c>
      <c r="C815" s="65">
        <v>0.58199999999999996</v>
      </c>
      <c r="D815" s="65">
        <v>4.3369999999999997</v>
      </c>
      <c r="E815" s="65">
        <v>5.3132999999999999</v>
      </c>
      <c r="F815" s="65">
        <v>0.68679999999999997</v>
      </c>
    </row>
    <row r="816" spans="2:6" ht="15" customHeight="1">
      <c r="B816" s="79">
        <v>40784</v>
      </c>
      <c r="C816" s="65">
        <v>0.57979999999999998</v>
      </c>
      <c r="D816" s="65">
        <v>4.3262999999999998</v>
      </c>
      <c r="E816" s="65">
        <v>5.2933000000000003</v>
      </c>
      <c r="F816" s="65">
        <v>0.67820000000000003</v>
      </c>
    </row>
    <row r="817" spans="2:6" ht="15" customHeight="1">
      <c r="B817" s="79">
        <v>40783</v>
      </c>
      <c r="C817" s="65">
        <v>0.57969999999999999</v>
      </c>
      <c r="D817" s="65">
        <v>4.3202999999999996</v>
      </c>
      <c r="E817" s="65">
        <v>5.3109000000000002</v>
      </c>
      <c r="F817" s="65">
        <v>0.67800000000000005</v>
      </c>
    </row>
    <row r="818" spans="2:6" ht="15" customHeight="1">
      <c r="B818" s="79">
        <v>40782</v>
      </c>
      <c r="C818" s="65">
        <v>0.57809999999999995</v>
      </c>
      <c r="D818" s="65">
        <v>4.3071999999999999</v>
      </c>
      <c r="E818" s="65">
        <v>5.2660999999999998</v>
      </c>
      <c r="F818" s="65">
        <v>0.66479999999999995</v>
      </c>
    </row>
    <row r="819" spans="2:6" ht="15" customHeight="1">
      <c r="B819" s="79">
        <v>40781</v>
      </c>
      <c r="C819" s="65">
        <v>0.57569999999999999</v>
      </c>
      <c r="D819" s="65">
        <v>4.2892000000000001</v>
      </c>
      <c r="E819" s="65">
        <v>5.2500999999999998</v>
      </c>
      <c r="F819" s="65">
        <v>0.65949999999999998</v>
      </c>
    </row>
    <row r="820" spans="2:6" ht="15" customHeight="1">
      <c r="B820" s="79">
        <v>40780</v>
      </c>
      <c r="C820" s="65">
        <v>0.57520000000000004</v>
      </c>
      <c r="D820" s="65">
        <v>4.2854999999999999</v>
      </c>
      <c r="E820" s="65">
        <v>5.2526000000000002</v>
      </c>
      <c r="F820" s="65">
        <v>0.65769999999999995</v>
      </c>
    </row>
    <row r="821" spans="2:6" ht="15" customHeight="1">
      <c r="B821" s="79">
        <v>40779</v>
      </c>
      <c r="C821" s="65">
        <v>0.57579999999999998</v>
      </c>
      <c r="D821" s="65">
        <v>4.2900999999999998</v>
      </c>
      <c r="E821" s="65">
        <v>5.2615999999999996</v>
      </c>
      <c r="F821" s="65">
        <v>0.65490000000000004</v>
      </c>
    </row>
    <row r="822" spans="2:6" ht="15" customHeight="1">
      <c r="B822" s="79">
        <v>40778</v>
      </c>
      <c r="C822" s="65">
        <v>0.57169999999999999</v>
      </c>
      <c r="D822" s="65">
        <v>4.2584999999999997</v>
      </c>
      <c r="E822" s="65">
        <v>5.2397999999999998</v>
      </c>
      <c r="F822" s="65">
        <v>0.64770000000000005</v>
      </c>
    </row>
    <row r="823" spans="2:6" ht="15" customHeight="1">
      <c r="B823" s="79">
        <v>40777</v>
      </c>
      <c r="C823" s="65">
        <v>0.56850000000000001</v>
      </c>
      <c r="D823" s="65">
        <v>4.2301000000000002</v>
      </c>
      <c r="E823" s="65">
        <v>5.2127999999999997</v>
      </c>
      <c r="F823" s="65">
        <v>0.64290000000000003</v>
      </c>
    </row>
    <row r="824" spans="2:6" ht="15" customHeight="1">
      <c r="B824" s="79">
        <v>40776</v>
      </c>
      <c r="C824" s="65">
        <v>0.56850000000000001</v>
      </c>
      <c r="D824" s="65">
        <v>4.2313000000000001</v>
      </c>
      <c r="E824" s="65">
        <v>5.22</v>
      </c>
      <c r="F824" s="65">
        <v>0.64259999999999995</v>
      </c>
    </row>
    <row r="825" spans="2:6" ht="15" customHeight="1">
      <c r="B825" s="79">
        <v>40775</v>
      </c>
      <c r="C825" s="65">
        <v>0.57310000000000005</v>
      </c>
      <c r="D825" s="65">
        <v>4.2694999999999999</v>
      </c>
      <c r="E825" s="65">
        <v>5.2862</v>
      </c>
      <c r="F825" s="65">
        <v>0.65</v>
      </c>
    </row>
    <row r="826" spans="2:6" ht="15" customHeight="1">
      <c r="B826" s="79">
        <v>40774</v>
      </c>
      <c r="C826" s="65">
        <v>0.57799999999999996</v>
      </c>
      <c r="D826" s="65">
        <v>4.3068999999999997</v>
      </c>
      <c r="E826" s="65">
        <v>5.3017000000000003</v>
      </c>
      <c r="F826" s="65">
        <v>0.65849999999999997</v>
      </c>
    </row>
    <row r="827" spans="2:6" ht="15" customHeight="1">
      <c r="B827" s="79">
        <v>40773</v>
      </c>
      <c r="C827" s="65">
        <v>0.57999999999999996</v>
      </c>
      <c r="D827" s="65">
        <v>4.3220000000000001</v>
      </c>
      <c r="E827" s="65">
        <v>5.3288000000000002</v>
      </c>
      <c r="F827" s="65">
        <v>0.66220000000000001</v>
      </c>
    </row>
    <row r="828" spans="2:6" ht="15" customHeight="1">
      <c r="B828" s="79">
        <v>40772</v>
      </c>
      <c r="C828" s="65">
        <v>0.57799999999999996</v>
      </c>
      <c r="D828" s="65">
        <v>4.3064999999999998</v>
      </c>
      <c r="E828" s="65">
        <v>5.3441000000000001</v>
      </c>
      <c r="F828" s="65">
        <v>0.6542</v>
      </c>
    </row>
    <row r="829" spans="2:6" ht="15" customHeight="1">
      <c r="B829" s="79">
        <v>40771</v>
      </c>
      <c r="C829" s="65">
        <v>0.58140000000000003</v>
      </c>
      <c r="D829" s="65">
        <v>4.3318000000000003</v>
      </c>
      <c r="E829" s="65">
        <v>5.3874000000000004</v>
      </c>
      <c r="F829" s="65">
        <v>0.6573</v>
      </c>
    </row>
    <row r="830" spans="2:6" ht="15" customHeight="1">
      <c r="B830" s="79">
        <v>40770</v>
      </c>
      <c r="C830" s="65">
        <v>0.5847</v>
      </c>
      <c r="D830" s="65">
        <v>4.3544</v>
      </c>
      <c r="E830" s="65">
        <v>5.4260999999999999</v>
      </c>
      <c r="F830" s="65">
        <v>0.64839999999999998</v>
      </c>
    </row>
    <row r="831" spans="2:6" ht="15" customHeight="1">
      <c r="B831" s="79">
        <v>40769</v>
      </c>
      <c r="C831" s="65">
        <v>0.5847</v>
      </c>
      <c r="D831" s="65">
        <v>4.3535000000000004</v>
      </c>
      <c r="E831" s="65">
        <v>5.4249999999999998</v>
      </c>
      <c r="F831" s="65">
        <v>0.64810000000000001</v>
      </c>
    </row>
    <row r="832" spans="2:6" ht="15" customHeight="1">
      <c r="B832" s="79">
        <v>40768</v>
      </c>
      <c r="C832" s="65">
        <v>0.58169999999999999</v>
      </c>
      <c r="D832" s="65">
        <v>4.3338000000000001</v>
      </c>
      <c r="E832" s="65">
        <v>5.3863000000000003</v>
      </c>
      <c r="F832" s="65">
        <v>0.63500000000000001</v>
      </c>
    </row>
    <row r="833" spans="2:6" ht="15" customHeight="1">
      <c r="B833" s="79">
        <v>40767</v>
      </c>
      <c r="C833" s="65">
        <v>0.57709999999999995</v>
      </c>
      <c r="D833" s="65">
        <v>4.2999000000000001</v>
      </c>
      <c r="E833" s="65">
        <v>5.3670999999999998</v>
      </c>
      <c r="F833" s="65">
        <v>0.60770000000000002</v>
      </c>
    </row>
    <row r="834" spans="2:6" ht="15" customHeight="1">
      <c r="B834" s="79">
        <v>40766</v>
      </c>
      <c r="C834" s="65">
        <v>0.57969999999999999</v>
      </c>
      <c r="D834" s="65">
        <v>4.3197999999999999</v>
      </c>
      <c r="E834" s="65">
        <v>5.3741000000000003</v>
      </c>
      <c r="F834" s="65">
        <v>0.60189999999999999</v>
      </c>
    </row>
    <row r="835" spans="2:6" ht="15" customHeight="1">
      <c r="B835" s="79">
        <v>40765</v>
      </c>
      <c r="C835" s="65">
        <v>0.57489999999999997</v>
      </c>
      <c r="D835" s="65">
        <v>4.2836999999999996</v>
      </c>
      <c r="E835" s="65">
        <v>5.3170000000000002</v>
      </c>
      <c r="F835" s="65">
        <v>0.60850000000000004</v>
      </c>
    </row>
    <row r="836" spans="2:6" ht="15" customHeight="1">
      <c r="B836" s="79">
        <v>40764</v>
      </c>
      <c r="C836" s="65">
        <v>0.58230000000000004</v>
      </c>
      <c r="D836" s="65">
        <v>4.3388</v>
      </c>
      <c r="E836" s="65">
        <v>5.3845000000000001</v>
      </c>
      <c r="F836" s="65">
        <v>0.63109999999999999</v>
      </c>
    </row>
    <row r="837" spans="2:6" ht="15" customHeight="1">
      <c r="B837" s="79">
        <v>40763</v>
      </c>
      <c r="C837" s="65">
        <v>0.59079999999999999</v>
      </c>
      <c r="D837" s="65">
        <v>4.4180999999999999</v>
      </c>
      <c r="E837" s="65">
        <v>5.5029000000000003</v>
      </c>
      <c r="F837" s="65">
        <v>0.64729999999999999</v>
      </c>
    </row>
    <row r="838" spans="2:6" ht="15" customHeight="1">
      <c r="B838" s="79">
        <v>40762</v>
      </c>
      <c r="C838" s="65">
        <v>0.59140000000000004</v>
      </c>
      <c r="D838" s="65">
        <v>4.4206000000000003</v>
      </c>
      <c r="E838" s="65">
        <v>5.4878999999999998</v>
      </c>
      <c r="F838" s="65">
        <v>0.64870000000000005</v>
      </c>
    </row>
    <row r="839" spans="2:6" ht="15" customHeight="1">
      <c r="B839" s="79">
        <v>40761</v>
      </c>
      <c r="C839" s="65">
        <v>0.59160000000000001</v>
      </c>
      <c r="D839" s="65">
        <v>4.4071999999999996</v>
      </c>
      <c r="E839" s="65">
        <v>5.4611000000000001</v>
      </c>
      <c r="F839" s="65">
        <v>0.64149999999999996</v>
      </c>
    </row>
    <row r="840" spans="2:6" ht="15" customHeight="1">
      <c r="B840" s="79">
        <v>40760</v>
      </c>
      <c r="C840" s="65">
        <v>0.59830000000000005</v>
      </c>
      <c r="D840" s="65">
        <v>4.4568000000000003</v>
      </c>
      <c r="E840" s="65">
        <v>5.4668999999999999</v>
      </c>
      <c r="F840" s="65">
        <v>0.65869999999999995</v>
      </c>
    </row>
    <row r="841" spans="2:6" ht="15" customHeight="1">
      <c r="B841" s="79">
        <v>40759</v>
      </c>
      <c r="C841" s="65">
        <v>0.60580000000000001</v>
      </c>
      <c r="D841" s="65">
        <v>4.5128000000000004</v>
      </c>
      <c r="E841" s="65">
        <v>5.5137</v>
      </c>
      <c r="F841" s="65">
        <v>0.66390000000000005</v>
      </c>
    </row>
    <row r="842" spans="2:6" ht="15" customHeight="1">
      <c r="B842" s="79">
        <v>40758</v>
      </c>
      <c r="C842" s="65">
        <v>0.61399999999999999</v>
      </c>
      <c r="D842" s="65">
        <v>4.5743999999999998</v>
      </c>
      <c r="E842" s="65">
        <v>5.5450999999999997</v>
      </c>
      <c r="F842" s="65">
        <v>0.67920000000000003</v>
      </c>
    </row>
    <row r="843" spans="2:6" ht="15" customHeight="1">
      <c r="B843" s="79">
        <v>40757</v>
      </c>
      <c r="C843" s="65">
        <v>0.61329999999999996</v>
      </c>
      <c r="D843" s="65">
        <v>4.5697999999999999</v>
      </c>
      <c r="E843" s="65">
        <v>5.5354000000000001</v>
      </c>
      <c r="F843" s="65">
        <v>0.69340000000000002</v>
      </c>
    </row>
    <row r="844" spans="2:6" ht="15" customHeight="1">
      <c r="B844" s="79">
        <v>40756</v>
      </c>
      <c r="C844" s="65">
        <v>0.61150000000000004</v>
      </c>
      <c r="D844" s="65">
        <v>4.5566000000000004</v>
      </c>
      <c r="E844" s="65">
        <v>5.5298999999999996</v>
      </c>
      <c r="F844" s="65">
        <v>0.69259999999999999</v>
      </c>
    </row>
    <row r="845" spans="2:6" ht="15" customHeight="1">
      <c r="B845" s="79">
        <v>40755</v>
      </c>
      <c r="C845" s="65">
        <v>0.61140000000000005</v>
      </c>
      <c r="D845" s="65">
        <v>4.5551000000000004</v>
      </c>
      <c r="E845" s="65">
        <v>5.5297000000000001</v>
      </c>
      <c r="F845" s="65">
        <v>0.69189999999999996</v>
      </c>
    </row>
    <row r="846" spans="2:6" ht="15" customHeight="1">
      <c r="B846" s="79">
        <v>40754</v>
      </c>
      <c r="C846" s="65">
        <v>0.60729999999999995</v>
      </c>
      <c r="D846" s="65">
        <v>4.5251999999999999</v>
      </c>
      <c r="E846" s="65">
        <v>5.5140000000000002</v>
      </c>
      <c r="F846" s="65">
        <v>0.69340000000000002</v>
      </c>
    </row>
    <row r="847" spans="2:6" ht="15" customHeight="1">
      <c r="B847" s="79">
        <v>40753</v>
      </c>
      <c r="C847" s="65">
        <v>0.60840000000000005</v>
      </c>
      <c r="D847" s="65">
        <v>4.5335000000000001</v>
      </c>
      <c r="E847" s="65">
        <v>5.5350000000000001</v>
      </c>
      <c r="F847" s="65">
        <v>0.69920000000000004</v>
      </c>
    </row>
    <row r="848" spans="2:6" ht="15" customHeight="1">
      <c r="B848" s="79">
        <v>40752</v>
      </c>
      <c r="C848" s="65">
        <v>0.60370000000000001</v>
      </c>
      <c r="D848" s="65">
        <v>4.5</v>
      </c>
      <c r="E848" s="65">
        <v>5.4828000000000001</v>
      </c>
      <c r="F848" s="65">
        <v>0.69969999999999999</v>
      </c>
    </row>
    <row r="849" spans="2:6" ht="15" customHeight="1">
      <c r="B849" s="79">
        <v>40751</v>
      </c>
      <c r="C849" s="65">
        <v>0.60109999999999997</v>
      </c>
      <c r="D849" s="65">
        <v>4.4809999999999999</v>
      </c>
      <c r="E849" s="65">
        <v>5.4652000000000003</v>
      </c>
      <c r="F849" s="65">
        <v>0.69810000000000005</v>
      </c>
    </row>
    <row r="850" spans="2:6" ht="15" customHeight="1">
      <c r="B850" s="79">
        <v>40750</v>
      </c>
      <c r="C850" s="65">
        <v>0.60189999999999999</v>
      </c>
      <c r="D850" s="65">
        <v>4.4873000000000003</v>
      </c>
      <c r="E850" s="65">
        <v>5.4847999999999999</v>
      </c>
      <c r="F850" s="65">
        <v>0.69969999999999999</v>
      </c>
    </row>
    <row r="851" spans="2:6" ht="15" customHeight="1">
      <c r="B851" s="79">
        <v>40749</v>
      </c>
      <c r="C851" s="65">
        <v>0.60260000000000002</v>
      </c>
      <c r="D851" s="65">
        <v>4.4889000000000001</v>
      </c>
      <c r="E851" s="65">
        <v>5.4814999999999996</v>
      </c>
      <c r="F851" s="65">
        <v>0.70850000000000002</v>
      </c>
    </row>
    <row r="852" spans="2:6" ht="15" customHeight="1">
      <c r="B852" s="79">
        <v>40748</v>
      </c>
      <c r="C852" s="65">
        <v>0.60270000000000001</v>
      </c>
      <c r="D852" s="65">
        <v>4.4907000000000004</v>
      </c>
      <c r="E852" s="65">
        <v>5.4795999999999996</v>
      </c>
      <c r="F852" s="65">
        <v>0.70909999999999995</v>
      </c>
    </row>
    <row r="853" spans="2:6" ht="15" customHeight="1">
      <c r="B853" s="79">
        <v>40747</v>
      </c>
      <c r="C853" s="65">
        <v>0.60019999999999996</v>
      </c>
      <c r="D853" s="65">
        <v>4.4743000000000004</v>
      </c>
      <c r="E853" s="65">
        <v>5.4549000000000003</v>
      </c>
      <c r="F853" s="65">
        <v>0.70669999999999999</v>
      </c>
    </row>
    <row r="854" spans="2:6" ht="15" customHeight="1">
      <c r="B854" s="79">
        <v>40746</v>
      </c>
      <c r="C854" s="65">
        <v>0.60129999999999995</v>
      </c>
      <c r="D854" s="65">
        <v>4.4832000000000001</v>
      </c>
      <c r="E854" s="65">
        <v>5.4839000000000002</v>
      </c>
      <c r="F854" s="65">
        <v>0.7046</v>
      </c>
    </row>
    <row r="855" spans="2:6" ht="15" customHeight="1">
      <c r="B855" s="79">
        <v>40745</v>
      </c>
      <c r="C855" s="65">
        <v>0.60289999999999999</v>
      </c>
      <c r="D855" s="65">
        <v>4.4953000000000003</v>
      </c>
      <c r="E855" s="65">
        <v>5.5411999999999999</v>
      </c>
      <c r="F855" s="65">
        <v>0.70309999999999995</v>
      </c>
    </row>
    <row r="856" spans="2:6" ht="15" customHeight="1">
      <c r="B856" s="79">
        <v>40744</v>
      </c>
      <c r="C856" s="65">
        <v>0.60109999999999997</v>
      </c>
      <c r="D856" s="65">
        <v>4.4828999999999999</v>
      </c>
      <c r="E856" s="65">
        <v>5.55</v>
      </c>
      <c r="F856" s="65">
        <v>0.6966</v>
      </c>
    </row>
    <row r="857" spans="2:6" ht="15" customHeight="1">
      <c r="B857" s="79">
        <v>40743</v>
      </c>
      <c r="C857" s="65">
        <v>0.6</v>
      </c>
      <c r="D857" s="65">
        <v>4.4749999999999996</v>
      </c>
      <c r="E857" s="65">
        <v>5.5452000000000004</v>
      </c>
      <c r="F857" s="65">
        <v>0.68820000000000003</v>
      </c>
    </row>
    <row r="858" spans="2:6" ht="15" customHeight="1">
      <c r="B858" s="79">
        <v>40742</v>
      </c>
      <c r="C858" s="65">
        <v>0.59750000000000003</v>
      </c>
      <c r="D858" s="65">
        <v>4.4553000000000003</v>
      </c>
      <c r="E858" s="65">
        <v>5.4928999999999997</v>
      </c>
      <c r="F858" s="65">
        <v>0.68920000000000003</v>
      </c>
    </row>
    <row r="859" spans="2:6" ht="15" customHeight="1">
      <c r="B859" s="79">
        <v>40741</v>
      </c>
      <c r="C859" s="65">
        <v>0.59740000000000004</v>
      </c>
      <c r="D859" s="65">
        <v>4.4546999999999999</v>
      </c>
      <c r="E859" s="65">
        <v>5.4904999999999999</v>
      </c>
      <c r="F859" s="65">
        <v>0.68959999999999999</v>
      </c>
    </row>
    <row r="860" spans="2:6" ht="15" customHeight="1">
      <c r="B860" s="79">
        <v>40740</v>
      </c>
      <c r="C860" s="65">
        <v>0.59550000000000003</v>
      </c>
      <c r="D860" s="65">
        <v>4.4414999999999996</v>
      </c>
      <c r="E860" s="65">
        <v>5.4865000000000004</v>
      </c>
      <c r="F860" s="65">
        <v>0.68759999999999999</v>
      </c>
    </row>
    <row r="861" spans="2:6" ht="15" customHeight="1">
      <c r="B861" s="79">
        <v>40739</v>
      </c>
      <c r="C861" s="65">
        <v>0.59460000000000002</v>
      </c>
      <c r="D861" s="65">
        <v>4.4348000000000001</v>
      </c>
      <c r="E861" s="65">
        <v>5.4717000000000002</v>
      </c>
      <c r="F861" s="65">
        <v>0.68779999999999997</v>
      </c>
    </row>
    <row r="862" spans="2:6" ht="15" customHeight="1">
      <c r="B862" s="79">
        <v>40738</v>
      </c>
      <c r="C862" s="65">
        <v>0.58819999999999995</v>
      </c>
      <c r="D862" s="65">
        <v>4.3871000000000002</v>
      </c>
      <c r="E862" s="65">
        <v>5.4143999999999997</v>
      </c>
      <c r="F862" s="65">
        <v>0.68459999999999999</v>
      </c>
    </row>
    <row r="863" spans="2:6" ht="15" customHeight="1">
      <c r="B863" s="79">
        <v>40737</v>
      </c>
      <c r="C863" s="65">
        <v>0.58679999999999999</v>
      </c>
      <c r="D863" s="65">
        <v>4.3771000000000004</v>
      </c>
      <c r="E863" s="65">
        <v>5.4086999999999996</v>
      </c>
      <c r="F863" s="65">
        <v>0.68479999999999996</v>
      </c>
    </row>
    <row r="864" spans="2:6" ht="15" customHeight="1">
      <c r="B864" s="79">
        <v>40736</v>
      </c>
      <c r="C864" s="65">
        <v>0.58979999999999999</v>
      </c>
      <c r="D864" s="65">
        <v>4.3994999999999997</v>
      </c>
      <c r="E864" s="65">
        <v>5.3951000000000002</v>
      </c>
      <c r="F864" s="65">
        <v>0.69699999999999995</v>
      </c>
    </row>
    <row r="865" spans="2:6" ht="15" customHeight="1">
      <c r="B865" s="79">
        <v>40735</v>
      </c>
      <c r="C865" s="65">
        <v>0.58819999999999995</v>
      </c>
      <c r="D865" s="65">
        <v>4.3830999999999998</v>
      </c>
      <c r="E865" s="65">
        <v>5.3532000000000002</v>
      </c>
      <c r="F865" s="65">
        <v>0.70179999999999998</v>
      </c>
    </row>
    <row r="866" spans="2:6" ht="15" customHeight="1">
      <c r="B866" s="79">
        <v>40734</v>
      </c>
      <c r="C866" s="65">
        <v>0.58819999999999995</v>
      </c>
      <c r="D866" s="65">
        <v>4.3846999999999996</v>
      </c>
      <c r="E866" s="65">
        <v>5.3543000000000003</v>
      </c>
      <c r="F866" s="65">
        <v>0.70179999999999998</v>
      </c>
    </row>
    <row r="867" spans="2:6" ht="15" customHeight="1">
      <c r="B867" s="79">
        <v>40733</v>
      </c>
      <c r="C867" s="65">
        <v>0.58250000000000002</v>
      </c>
      <c r="D867" s="65">
        <v>4.3451000000000004</v>
      </c>
      <c r="E867" s="65">
        <v>5.2976000000000001</v>
      </c>
      <c r="F867" s="65">
        <v>0.7026</v>
      </c>
    </row>
    <row r="868" spans="2:6" ht="15" customHeight="1">
      <c r="B868" s="79">
        <v>40732</v>
      </c>
      <c r="C868" s="65">
        <v>0.5786</v>
      </c>
      <c r="D868" s="65">
        <v>4.3162000000000003</v>
      </c>
      <c r="E868" s="65">
        <v>5.2599</v>
      </c>
      <c r="F868" s="65">
        <v>0.69769999999999999</v>
      </c>
    </row>
    <row r="869" spans="2:6" ht="15" customHeight="1">
      <c r="B869" s="79">
        <v>40731</v>
      </c>
      <c r="C869" s="65">
        <v>0.57540000000000002</v>
      </c>
      <c r="D869" s="65">
        <v>4.2927999999999997</v>
      </c>
      <c r="E869" s="65">
        <v>5.2286000000000001</v>
      </c>
      <c r="F869" s="65">
        <v>0.69540000000000002</v>
      </c>
    </row>
    <row r="870" spans="2:6" ht="15" customHeight="1">
      <c r="B870" s="79">
        <v>40730</v>
      </c>
      <c r="C870" s="65">
        <v>0.57240000000000002</v>
      </c>
      <c r="D870" s="65">
        <v>4.2704000000000004</v>
      </c>
      <c r="E870" s="65">
        <v>5.2000999999999999</v>
      </c>
      <c r="F870" s="65">
        <v>0.70130000000000003</v>
      </c>
    </row>
    <row r="871" spans="2:6" ht="15" customHeight="1">
      <c r="B871" s="79">
        <v>40729</v>
      </c>
      <c r="C871" s="65">
        <v>0.57079999999999997</v>
      </c>
      <c r="D871" s="65">
        <v>4.2580999999999998</v>
      </c>
      <c r="E871" s="65">
        <v>5.1947000000000001</v>
      </c>
      <c r="F871" s="65">
        <v>0.70369999999999999</v>
      </c>
    </row>
    <row r="872" spans="2:6" ht="15" customHeight="1">
      <c r="B872" s="79">
        <v>40728</v>
      </c>
      <c r="C872" s="65">
        <v>0.57010000000000005</v>
      </c>
      <c r="D872" s="65">
        <v>4.242</v>
      </c>
      <c r="E872" s="65">
        <v>5.1776</v>
      </c>
      <c r="F872" s="65">
        <v>0.70150000000000001</v>
      </c>
    </row>
    <row r="873" spans="2:6" ht="15" customHeight="1">
      <c r="B873" s="79">
        <v>40727</v>
      </c>
      <c r="C873" s="65">
        <v>0.57010000000000005</v>
      </c>
      <c r="D873" s="65">
        <v>4.2522000000000002</v>
      </c>
      <c r="E873" s="65">
        <v>5.1914999999999996</v>
      </c>
      <c r="F873" s="65">
        <v>0.70120000000000005</v>
      </c>
    </row>
    <row r="874" spans="2:6" ht="15" customHeight="1">
      <c r="B874" s="79">
        <v>40726</v>
      </c>
      <c r="C874" s="65">
        <v>0.57020000000000004</v>
      </c>
      <c r="D874" s="65">
        <v>4.2535999999999996</v>
      </c>
      <c r="E874" s="65">
        <v>5.2123999999999997</v>
      </c>
      <c r="F874" s="65">
        <v>0.69879999999999998</v>
      </c>
    </row>
    <row r="875" spans="2:6" ht="15" customHeight="1">
      <c r="B875" s="79">
        <v>40725</v>
      </c>
      <c r="C875" s="65">
        <v>0.57169999999999999</v>
      </c>
      <c r="D875" s="65">
        <v>4.2651000000000003</v>
      </c>
      <c r="E875" s="65">
        <v>5.2384000000000004</v>
      </c>
      <c r="F875" s="65">
        <v>0.69230000000000003</v>
      </c>
    </row>
    <row r="876" spans="2:6" ht="15" customHeight="1">
      <c r="B876" s="79">
        <v>40724</v>
      </c>
      <c r="C876" s="65">
        <v>0.56820000000000004</v>
      </c>
      <c r="D876" s="65">
        <v>4.2385999999999999</v>
      </c>
      <c r="E876" s="65">
        <v>5.1813000000000002</v>
      </c>
      <c r="F876" s="65">
        <v>0.68110000000000004</v>
      </c>
    </row>
    <row r="877" spans="2:6" ht="15" customHeight="1">
      <c r="B877" s="79">
        <v>40723</v>
      </c>
      <c r="C877" s="65">
        <v>0.56359999999999999</v>
      </c>
      <c r="D877" s="65">
        <v>4.2039</v>
      </c>
      <c r="E877" s="65">
        <v>5.1981000000000002</v>
      </c>
      <c r="F877" s="65">
        <v>0.67230000000000001</v>
      </c>
    </row>
    <row r="878" spans="2:6" ht="15" customHeight="1">
      <c r="B878" s="79">
        <v>40722</v>
      </c>
      <c r="C878" s="65">
        <v>0.56659999999999999</v>
      </c>
      <c r="D878" s="65">
        <v>4.2267000000000001</v>
      </c>
      <c r="E878" s="65">
        <v>5.1702000000000004</v>
      </c>
      <c r="F878" s="65">
        <v>0.67230000000000001</v>
      </c>
    </row>
    <row r="879" spans="2:6" ht="15" customHeight="1">
      <c r="B879" s="79">
        <v>40721</v>
      </c>
      <c r="C879" s="65">
        <v>0.57240000000000002</v>
      </c>
      <c r="D879" s="65">
        <v>4.2679999999999998</v>
      </c>
      <c r="E879" s="65">
        <v>5.2938000000000001</v>
      </c>
      <c r="F879" s="65">
        <v>0.67689999999999995</v>
      </c>
    </row>
    <row r="880" spans="2:6" ht="15" customHeight="1">
      <c r="B880" s="79">
        <v>40720</v>
      </c>
      <c r="C880" s="65">
        <v>0.5726</v>
      </c>
      <c r="D880" s="65">
        <v>4.2699999999999996</v>
      </c>
      <c r="E880" s="65">
        <v>5.2866999999999997</v>
      </c>
      <c r="F880" s="65">
        <v>0.67700000000000005</v>
      </c>
    </row>
    <row r="881" spans="2:6" ht="15" customHeight="1">
      <c r="B881" s="79">
        <v>40719</v>
      </c>
      <c r="C881" s="65">
        <v>0.5716</v>
      </c>
      <c r="D881" s="65">
        <v>4.2782</v>
      </c>
      <c r="E881" s="65">
        <v>5.2526999999999999</v>
      </c>
      <c r="F881" s="65">
        <v>0.68130000000000002</v>
      </c>
    </row>
    <row r="882" spans="2:6" ht="15" customHeight="1">
      <c r="B882" s="79">
        <v>40718</v>
      </c>
      <c r="C882" s="65">
        <v>0.57069999999999999</v>
      </c>
      <c r="D882" s="65">
        <v>4.2572000000000001</v>
      </c>
      <c r="E882" s="65">
        <v>5.2320000000000002</v>
      </c>
      <c r="F882" s="65">
        <v>0.68379999999999996</v>
      </c>
    </row>
    <row r="883" spans="2:6" ht="15" customHeight="1">
      <c r="B883" s="79">
        <v>40717</v>
      </c>
      <c r="C883" s="65">
        <v>0.56630000000000003</v>
      </c>
      <c r="D883" s="65">
        <v>4.2244000000000002</v>
      </c>
      <c r="E883" s="65">
        <v>5.1866000000000003</v>
      </c>
      <c r="F883" s="65">
        <v>0.68489999999999995</v>
      </c>
    </row>
    <row r="884" spans="2:6" ht="15" customHeight="1">
      <c r="B884" s="79">
        <v>40716</v>
      </c>
      <c r="C884" s="65">
        <v>0.56510000000000005</v>
      </c>
      <c r="D884" s="65">
        <v>4.2161</v>
      </c>
      <c r="E884" s="65">
        <v>5.1821000000000002</v>
      </c>
      <c r="F884" s="65">
        <v>0.68440000000000001</v>
      </c>
    </row>
    <row r="885" spans="2:6" ht="15" customHeight="1">
      <c r="B885" s="79">
        <v>40715</v>
      </c>
      <c r="C885" s="65">
        <v>0.56679999999999997</v>
      </c>
      <c r="D885" s="65">
        <v>4.2289000000000003</v>
      </c>
      <c r="E885" s="65">
        <v>5.2039999999999997</v>
      </c>
      <c r="F885" s="65">
        <v>0.68520000000000003</v>
      </c>
    </row>
    <row r="886" spans="2:6" ht="15" customHeight="1">
      <c r="B886" s="79">
        <v>40714</v>
      </c>
      <c r="C886" s="65">
        <v>0.56859999999999999</v>
      </c>
      <c r="D886" s="65">
        <v>4.2347000000000001</v>
      </c>
      <c r="E886" s="65">
        <v>5.2111999999999998</v>
      </c>
      <c r="F886" s="65">
        <v>0.6905</v>
      </c>
    </row>
    <row r="887" spans="2:6" ht="15" customHeight="1">
      <c r="B887" s="79">
        <v>40713</v>
      </c>
      <c r="C887" s="65">
        <v>0.56859999999999999</v>
      </c>
      <c r="D887" s="65">
        <v>4.2389000000000001</v>
      </c>
      <c r="E887" s="65">
        <v>5.2135999999999996</v>
      </c>
      <c r="F887" s="65">
        <v>0.6905</v>
      </c>
    </row>
    <row r="888" spans="2:6" ht="15" customHeight="1">
      <c r="B888" s="79">
        <v>40712</v>
      </c>
      <c r="C888" s="65">
        <v>0.56740000000000002</v>
      </c>
      <c r="D888" s="65">
        <v>4.2327000000000004</v>
      </c>
      <c r="E888" s="65">
        <v>5.2106000000000003</v>
      </c>
      <c r="F888" s="65">
        <v>0.68520000000000003</v>
      </c>
    </row>
    <row r="889" spans="2:6" ht="15" customHeight="1">
      <c r="B889" s="79">
        <v>40711</v>
      </c>
      <c r="C889" s="65">
        <v>0.56730000000000003</v>
      </c>
      <c r="D889" s="65">
        <v>4.2323000000000004</v>
      </c>
      <c r="E889" s="65">
        <v>5.2164999999999999</v>
      </c>
      <c r="F889" s="65">
        <v>0.6835</v>
      </c>
    </row>
    <row r="890" spans="2:6" ht="15" customHeight="1">
      <c r="B890" s="79">
        <v>40710</v>
      </c>
      <c r="C890" s="65">
        <v>0.56759999999999999</v>
      </c>
      <c r="D890" s="65">
        <v>4.2346000000000004</v>
      </c>
      <c r="E890" s="65">
        <v>5.2008999999999999</v>
      </c>
      <c r="F890" s="65">
        <v>0.69040000000000001</v>
      </c>
    </row>
    <row r="891" spans="2:6" ht="15" customHeight="1">
      <c r="B891" s="79">
        <v>40709</v>
      </c>
      <c r="C891" s="65">
        <v>0.5665</v>
      </c>
      <c r="D891" s="65">
        <v>4.2260999999999997</v>
      </c>
      <c r="E891" s="65">
        <v>5.1712999999999996</v>
      </c>
      <c r="F891" s="65">
        <v>0.68700000000000006</v>
      </c>
    </row>
    <row r="892" spans="2:6" ht="15" customHeight="1">
      <c r="B892" s="79">
        <v>40708</v>
      </c>
      <c r="C892" s="65">
        <v>0.56759999999999999</v>
      </c>
      <c r="D892" s="65">
        <v>4.2343999999999999</v>
      </c>
      <c r="E892" s="65">
        <v>5.1733000000000002</v>
      </c>
      <c r="F892" s="65">
        <v>0.68540000000000001</v>
      </c>
    </row>
    <row r="893" spans="2:6" ht="15" customHeight="1">
      <c r="B893" s="79">
        <v>40707</v>
      </c>
      <c r="C893" s="65">
        <v>0.57320000000000004</v>
      </c>
      <c r="D893" s="65">
        <v>4.2691999999999997</v>
      </c>
      <c r="E893" s="65">
        <v>5.2049000000000003</v>
      </c>
      <c r="F893" s="65">
        <v>0.69340000000000002</v>
      </c>
    </row>
    <row r="894" spans="2:6" ht="15" customHeight="1">
      <c r="B894" s="79">
        <v>40706</v>
      </c>
      <c r="C894" s="65">
        <v>0.57320000000000004</v>
      </c>
      <c r="D894" s="65">
        <v>4.2717000000000001</v>
      </c>
      <c r="E894" s="65">
        <v>5.2035</v>
      </c>
      <c r="F894" s="65">
        <v>0.69340000000000002</v>
      </c>
    </row>
    <row r="895" spans="2:6" ht="15" customHeight="1">
      <c r="B895" s="79">
        <v>40705</v>
      </c>
      <c r="C895" s="65">
        <v>0.57069999999999999</v>
      </c>
      <c r="D895" s="65">
        <v>4.2571000000000003</v>
      </c>
      <c r="E895" s="65">
        <v>5.1810999999999998</v>
      </c>
      <c r="F895" s="65">
        <v>0.69450000000000001</v>
      </c>
    </row>
    <row r="896" spans="2:6" ht="15" customHeight="1">
      <c r="B896" s="79">
        <v>40704</v>
      </c>
      <c r="C896" s="65">
        <v>0.56520000000000004</v>
      </c>
      <c r="D896" s="65">
        <v>4.2328999999999999</v>
      </c>
      <c r="E896" s="65">
        <v>5.1351000000000004</v>
      </c>
      <c r="F896" s="65">
        <v>0.69110000000000005</v>
      </c>
    </row>
    <row r="897" spans="2:6" ht="15" customHeight="1">
      <c r="B897" s="79">
        <v>40703</v>
      </c>
      <c r="C897" s="65">
        <v>0.55830000000000002</v>
      </c>
      <c r="D897" s="65">
        <v>4.1501999999999999</v>
      </c>
      <c r="E897" s="65">
        <v>5.0240999999999998</v>
      </c>
      <c r="F897" s="65">
        <v>0.68369999999999997</v>
      </c>
    </row>
    <row r="898" spans="2:6" ht="15" customHeight="1">
      <c r="B898" s="79">
        <v>40702</v>
      </c>
      <c r="C898" s="65">
        <v>0.55959999999999999</v>
      </c>
      <c r="D898" s="65">
        <v>4.173</v>
      </c>
      <c r="E898" s="65">
        <v>5.0491999999999999</v>
      </c>
      <c r="F898" s="65">
        <v>0.68459999999999999</v>
      </c>
    </row>
    <row r="899" spans="2:6" ht="15" customHeight="1">
      <c r="B899" s="79">
        <v>40701</v>
      </c>
      <c r="C899" s="65">
        <v>0.55810000000000004</v>
      </c>
      <c r="D899" s="65">
        <v>4.1619000000000002</v>
      </c>
      <c r="E899" s="65">
        <v>5.0251000000000001</v>
      </c>
      <c r="F899" s="65">
        <v>0.68200000000000005</v>
      </c>
    </row>
    <row r="900" spans="2:6" ht="15" customHeight="1">
      <c r="B900" s="79">
        <v>40700</v>
      </c>
      <c r="C900" s="65">
        <v>0.55800000000000005</v>
      </c>
      <c r="D900" s="65">
        <v>4.1604999999999999</v>
      </c>
      <c r="E900" s="65">
        <v>5.0083000000000002</v>
      </c>
      <c r="F900" s="65">
        <v>0.68110000000000004</v>
      </c>
    </row>
    <row r="901" spans="2:6" ht="15" customHeight="1">
      <c r="B901" s="79">
        <v>40699</v>
      </c>
      <c r="C901" s="65">
        <v>0.55789999999999995</v>
      </c>
      <c r="D901" s="65">
        <v>4.1582999999999997</v>
      </c>
      <c r="E901" s="65">
        <v>5.0075000000000003</v>
      </c>
      <c r="F901" s="65">
        <v>0.68100000000000005</v>
      </c>
    </row>
    <row r="902" spans="2:6" ht="15" customHeight="1">
      <c r="B902" s="79">
        <v>40698</v>
      </c>
      <c r="C902" s="65">
        <v>0.56089999999999995</v>
      </c>
      <c r="D902" s="65">
        <v>4.1822999999999997</v>
      </c>
      <c r="E902" s="65">
        <v>5.0427999999999997</v>
      </c>
      <c r="F902" s="65">
        <v>0.68469999999999998</v>
      </c>
    </row>
    <row r="903" spans="2:6" ht="15" customHeight="1">
      <c r="B903" s="79">
        <v>40697</v>
      </c>
      <c r="C903" s="65">
        <v>0.5655</v>
      </c>
      <c r="D903" s="65">
        <v>4.2164999999999999</v>
      </c>
      <c r="E903" s="65">
        <v>5.0787000000000004</v>
      </c>
      <c r="F903" s="65">
        <v>0.68669999999999998</v>
      </c>
    </row>
    <row r="904" spans="2:6" ht="15" customHeight="1">
      <c r="B904" s="79">
        <v>40696</v>
      </c>
      <c r="C904" s="65">
        <v>0.57079999999999997</v>
      </c>
      <c r="D904" s="65">
        <v>4.2560000000000002</v>
      </c>
      <c r="E904" s="65">
        <v>5.0839999999999996</v>
      </c>
      <c r="F904" s="65">
        <v>0.69720000000000004</v>
      </c>
    </row>
    <row r="905" spans="2:6" ht="15" customHeight="1">
      <c r="B905" s="79">
        <v>40695</v>
      </c>
      <c r="C905" s="65">
        <v>0.57250000000000001</v>
      </c>
      <c r="D905" s="65">
        <v>4.2693000000000003</v>
      </c>
      <c r="E905" s="65">
        <v>5.0919999999999996</v>
      </c>
      <c r="F905" s="65">
        <v>0.70089999999999997</v>
      </c>
    </row>
    <row r="906" spans="2:6" ht="15" customHeight="1">
      <c r="B906" s="79">
        <v>40694</v>
      </c>
      <c r="C906" s="65">
        <v>0.57269999999999999</v>
      </c>
      <c r="D906" s="65">
        <v>4.2710999999999997</v>
      </c>
      <c r="E906" s="65">
        <v>5.0971000000000002</v>
      </c>
      <c r="F906" s="65">
        <v>0.6966</v>
      </c>
    </row>
    <row r="907" spans="2:6" ht="15" customHeight="1">
      <c r="B907" s="79">
        <v>40693</v>
      </c>
      <c r="C907" s="65">
        <v>0.57269999999999999</v>
      </c>
      <c r="D907" s="65">
        <v>4.2785000000000002</v>
      </c>
      <c r="E907" s="65">
        <v>5.1040000000000001</v>
      </c>
      <c r="F907" s="65">
        <v>0.6966</v>
      </c>
    </row>
    <row r="908" spans="2:6" ht="15" customHeight="1">
      <c r="B908" s="79">
        <v>40692</v>
      </c>
      <c r="C908" s="65">
        <v>0.57279999999999998</v>
      </c>
      <c r="D908" s="65">
        <v>4.2736999999999998</v>
      </c>
      <c r="E908" s="65">
        <v>5.1036000000000001</v>
      </c>
      <c r="F908" s="65">
        <v>0.69669999999999999</v>
      </c>
    </row>
    <row r="909" spans="2:6" ht="15" customHeight="1">
      <c r="B909" s="79">
        <v>40691</v>
      </c>
      <c r="C909" s="65">
        <v>0.57330000000000003</v>
      </c>
      <c r="D909" s="65">
        <v>4.2750000000000004</v>
      </c>
      <c r="E909" s="65">
        <v>5.1045999999999996</v>
      </c>
      <c r="F909" s="65">
        <v>0.69989999999999997</v>
      </c>
    </row>
    <row r="910" spans="2:6" ht="15" customHeight="1">
      <c r="B910" s="79">
        <v>40690</v>
      </c>
      <c r="C910" s="65">
        <v>0.5706</v>
      </c>
      <c r="D910" s="65">
        <v>4.2557</v>
      </c>
      <c r="E910" s="65">
        <v>5.0875000000000004</v>
      </c>
      <c r="F910" s="65">
        <v>0.70179999999999998</v>
      </c>
    </row>
    <row r="911" spans="2:6" ht="15" customHeight="1">
      <c r="B911" s="79">
        <v>40689</v>
      </c>
      <c r="C911" s="65">
        <v>0.56579999999999997</v>
      </c>
      <c r="D911" s="65">
        <v>4.22</v>
      </c>
      <c r="E911" s="65">
        <v>5.0553999999999997</v>
      </c>
      <c r="F911" s="65">
        <v>0.69820000000000004</v>
      </c>
    </row>
    <row r="912" spans="2:6" ht="15" customHeight="1">
      <c r="B912" s="79">
        <v>40688</v>
      </c>
      <c r="C912" s="65">
        <v>0.56520000000000004</v>
      </c>
      <c r="D912" s="65">
        <v>4.2156000000000002</v>
      </c>
      <c r="E912" s="65">
        <v>5.0523999999999996</v>
      </c>
      <c r="F912" s="65">
        <v>0.70220000000000005</v>
      </c>
    </row>
    <row r="913" spans="2:6" ht="15" customHeight="1">
      <c r="B913" s="79">
        <v>40687</v>
      </c>
      <c r="C913" s="65">
        <v>0.56259999999999999</v>
      </c>
      <c r="D913" s="65">
        <v>4.1955999999999998</v>
      </c>
      <c r="E913" s="65">
        <v>5.0278</v>
      </c>
      <c r="F913" s="65">
        <v>0.69689999999999996</v>
      </c>
    </row>
    <row r="914" spans="2:6" ht="15" customHeight="1">
      <c r="B914" s="79">
        <v>40686</v>
      </c>
      <c r="C914" s="65">
        <v>0.56299999999999994</v>
      </c>
      <c r="D914" s="65">
        <v>4.1943000000000001</v>
      </c>
      <c r="E914" s="65">
        <v>5.0263</v>
      </c>
      <c r="F914" s="65">
        <v>0.6996</v>
      </c>
    </row>
    <row r="915" spans="2:6" ht="15" customHeight="1">
      <c r="B915" s="79">
        <v>40685</v>
      </c>
      <c r="C915" s="65">
        <v>0.56299999999999994</v>
      </c>
      <c r="D915" s="65">
        <v>4.2004000000000001</v>
      </c>
      <c r="E915" s="65">
        <v>5.0366999999999997</v>
      </c>
      <c r="F915" s="65">
        <v>0.69969999999999999</v>
      </c>
    </row>
    <row r="916" spans="2:6" ht="15" customHeight="1">
      <c r="B916" s="79">
        <v>40684</v>
      </c>
      <c r="C916" s="65">
        <v>0.55659999999999998</v>
      </c>
      <c r="D916" s="65">
        <v>4.1454000000000004</v>
      </c>
      <c r="E916" s="65">
        <v>4.9726999999999997</v>
      </c>
      <c r="F916" s="65">
        <v>0.69879999999999998</v>
      </c>
    </row>
    <row r="917" spans="2:6" ht="15" customHeight="1">
      <c r="B917" s="79">
        <v>40683</v>
      </c>
      <c r="C917" s="65">
        <v>0.55389999999999995</v>
      </c>
      <c r="D917" s="65">
        <v>4.1311999999999998</v>
      </c>
      <c r="E917" s="65">
        <v>4.9687999999999999</v>
      </c>
      <c r="F917" s="65">
        <v>0.69699999999999995</v>
      </c>
    </row>
    <row r="918" spans="2:6" ht="15" customHeight="1">
      <c r="B918" s="79">
        <v>40682</v>
      </c>
      <c r="C918" s="65">
        <v>0.55279999999999996</v>
      </c>
      <c r="D918" s="65">
        <v>4.1234000000000002</v>
      </c>
      <c r="E918" s="65">
        <v>4.9711999999999996</v>
      </c>
      <c r="F918" s="65">
        <v>0.69379999999999997</v>
      </c>
    </row>
    <row r="919" spans="2:6" ht="15" customHeight="1">
      <c r="B919" s="79">
        <v>40681</v>
      </c>
      <c r="C919" s="65">
        <v>0.55100000000000005</v>
      </c>
      <c r="D919" s="65">
        <v>4.109</v>
      </c>
      <c r="E919" s="65">
        <v>4.9603999999999999</v>
      </c>
      <c r="F919" s="65">
        <v>0.69089999999999996</v>
      </c>
    </row>
    <row r="920" spans="2:6" ht="15" customHeight="1">
      <c r="B920" s="79">
        <v>40680</v>
      </c>
      <c r="C920" s="65">
        <v>0.55410000000000004</v>
      </c>
      <c r="D920" s="65">
        <v>4.1322000000000001</v>
      </c>
      <c r="E920" s="65">
        <v>4.9938000000000002</v>
      </c>
      <c r="F920" s="65">
        <v>0.69589999999999996</v>
      </c>
    </row>
    <row r="921" spans="2:6" ht="15" customHeight="1">
      <c r="B921" s="79">
        <v>40679</v>
      </c>
      <c r="C921" s="65">
        <v>0.55820000000000003</v>
      </c>
      <c r="D921" s="65">
        <v>4.1557000000000004</v>
      </c>
      <c r="E921" s="65">
        <v>5.0392000000000001</v>
      </c>
      <c r="F921" s="65">
        <v>0.70369999999999999</v>
      </c>
    </row>
    <row r="922" spans="2:6" ht="15" customHeight="1">
      <c r="B922" s="79">
        <v>40678</v>
      </c>
      <c r="C922" s="65">
        <v>0.55830000000000002</v>
      </c>
      <c r="D922" s="65">
        <v>4.1619999999999999</v>
      </c>
      <c r="E922" s="65">
        <v>5.0382999999999996</v>
      </c>
      <c r="F922" s="65">
        <v>0.70389999999999997</v>
      </c>
    </row>
    <row r="923" spans="2:6" ht="15" customHeight="1">
      <c r="B923" s="79">
        <v>40677</v>
      </c>
      <c r="C923" s="65">
        <v>0.55710000000000004</v>
      </c>
      <c r="D923" s="65">
        <v>4.1544999999999996</v>
      </c>
      <c r="E923" s="65">
        <v>5.0103999999999997</v>
      </c>
      <c r="F923" s="65">
        <v>0.70250000000000001</v>
      </c>
    </row>
    <row r="924" spans="2:6" ht="15" customHeight="1">
      <c r="B924" s="79">
        <v>40676</v>
      </c>
      <c r="C924" s="65">
        <v>0.55669999999999997</v>
      </c>
      <c r="D924" s="65">
        <v>4.1510999999999996</v>
      </c>
      <c r="E924" s="65">
        <v>5.0011000000000001</v>
      </c>
      <c r="F924" s="65">
        <v>0.70109999999999995</v>
      </c>
    </row>
    <row r="925" spans="2:6" ht="15" customHeight="1">
      <c r="B925" s="79">
        <v>40675</v>
      </c>
      <c r="C925" s="65">
        <v>0.55320000000000003</v>
      </c>
      <c r="D925" s="65">
        <v>4.1680000000000001</v>
      </c>
      <c r="E925" s="65">
        <v>5.0269000000000004</v>
      </c>
      <c r="F925" s="65">
        <v>0.69989999999999997</v>
      </c>
    </row>
    <row r="926" spans="2:6" ht="15" customHeight="1">
      <c r="B926" s="79">
        <v>40674</v>
      </c>
      <c r="C926" s="65">
        <v>0.55249999999999999</v>
      </c>
      <c r="D926" s="65">
        <v>4.1233000000000004</v>
      </c>
      <c r="E926" s="65">
        <v>4.9650999999999996</v>
      </c>
      <c r="F926" s="65">
        <v>0.69499999999999995</v>
      </c>
    </row>
    <row r="927" spans="2:6" ht="15" customHeight="1">
      <c r="B927" s="79">
        <v>40673</v>
      </c>
      <c r="C927" s="65">
        <v>0.55149999999999999</v>
      </c>
      <c r="D927" s="65">
        <v>4.1135000000000002</v>
      </c>
      <c r="E927" s="65">
        <v>4.9665999999999997</v>
      </c>
      <c r="F927" s="65">
        <v>0.69389999999999996</v>
      </c>
    </row>
    <row r="928" spans="2:6" ht="15" customHeight="1">
      <c r="B928" s="79">
        <v>40672</v>
      </c>
      <c r="C928" s="65">
        <v>0.55259999999999998</v>
      </c>
      <c r="D928" s="65">
        <v>4.1031000000000004</v>
      </c>
      <c r="E928" s="65">
        <v>4.9702999999999999</v>
      </c>
      <c r="F928" s="65">
        <v>0.69569999999999999</v>
      </c>
    </row>
    <row r="929" spans="2:6" ht="15" customHeight="1">
      <c r="B929" s="79">
        <v>40671</v>
      </c>
      <c r="C929" s="65">
        <v>0.55279999999999996</v>
      </c>
      <c r="D929" s="65">
        <v>4.0983000000000001</v>
      </c>
      <c r="E929" s="65">
        <v>4.9653</v>
      </c>
      <c r="F929" s="65">
        <v>0.69589999999999996</v>
      </c>
    </row>
    <row r="930" spans="2:6" ht="15" customHeight="1">
      <c r="B930" s="79">
        <v>40670</v>
      </c>
      <c r="C930" s="65">
        <v>0.54430000000000001</v>
      </c>
      <c r="D930" s="65">
        <v>4.0598999999999998</v>
      </c>
      <c r="E930" s="65">
        <v>4.9180999999999999</v>
      </c>
      <c r="F930" s="65">
        <v>0.68920000000000003</v>
      </c>
    </row>
    <row r="931" spans="2:6" ht="15" customHeight="1">
      <c r="B931" s="79">
        <v>40669</v>
      </c>
      <c r="C931" s="65">
        <v>0.53459999999999996</v>
      </c>
      <c r="D931" s="65">
        <v>3.9872999999999998</v>
      </c>
      <c r="E931" s="65">
        <v>4.8361999999999998</v>
      </c>
      <c r="F931" s="65">
        <v>0.68089999999999995</v>
      </c>
    </row>
    <row r="932" spans="2:6" ht="15" customHeight="1">
      <c r="B932" s="79">
        <v>40668</v>
      </c>
      <c r="C932" s="65">
        <v>0.53439999999999999</v>
      </c>
      <c r="D932" s="65">
        <v>3.9859</v>
      </c>
      <c r="E932" s="65">
        <v>4.8140999999999998</v>
      </c>
      <c r="F932" s="65">
        <v>0.68340000000000001</v>
      </c>
    </row>
    <row r="933" spans="2:6" ht="15" customHeight="1">
      <c r="B933" s="79">
        <v>40667</v>
      </c>
      <c r="C933" s="65">
        <v>0.54210000000000003</v>
      </c>
      <c r="D933" s="65">
        <v>4.0430999999999999</v>
      </c>
      <c r="E933" s="65">
        <v>4.8505000000000003</v>
      </c>
      <c r="F933" s="65">
        <v>0.69410000000000005</v>
      </c>
    </row>
    <row r="934" spans="2:6" ht="15" customHeight="1">
      <c r="B934" s="79">
        <v>40666</v>
      </c>
      <c r="C934" s="65">
        <v>0.54479999999999995</v>
      </c>
      <c r="D934" s="65">
        <v>4.0635000000000003</v>
      </c>
      <c r="E934" s="65">
        <v>4.8695000000000004</v>
      </c>
      <c r="F934" s="65">
        <v>0.69989999999999997</v>
      </c>
    </row>
    <row r="935" spans="2:6" ht="15" customHeight="1">
      <c r="B935" s="79">
        <v>40665</v>
      </c>
      <c r="C935" s="65">
        <v>0.54749999999999999</v>
      </c>
      <c r="D935" s="65">
        <v>4.0808999999999997</v>
      </c>
      <c r="E935" s="65">
        <v>4.8958000000000004</v>
      </c>
      <c r="F935" s="65">
        <v>0.70169999999999999</v>
      </c>
    </row>
    <row r="936" spans="2:6" ht="15" customHeight="1">
      <c r="B936" s="79">
        <v>40664</v>
      </c>
      <c r="C936" s="65">
        <v>0.54749999999999999</v>
      </c>
      <c r="D936" s="65">
        <v>4.0812999999999997</v>
      </c>
      <c r="E936" s="65">
        <v>4.8963999999999999</v>
      </c>
      <c r="F936" s="65">
        <v>0.70169999999999999</v>
      </c>
    </row>
    <row r="937" spans="2:6" ht="15" customHeight="1">
      <c r="B937" s="79">
        <v>40663</v>
      </c>
      <c r="C937" s="65">
        <v>0.54249999999999998</v>
      </c>
      <c r="D937" s="65">
        <v>4.0464000000000002</v>
      </c>
      <c r="E937" s="65">
        <v>4.843</v>
      </c>
      <c r="F937" s="65">
        <v>0.70009999999999994</v>
      </c>
    </row>
    <row r="938" spans="2:6" ht="15" customHeight="1">
      <c r="B938" s="79">
        <v>40662</v>
      </c>
      <c r="C938" s="65">
        <v>0.54190000000000005</v>
      </c>
      <c r="D938" s="65">
        <v>4.0416999999999996</v>
      </c>
      <c r="E938" s="65">
        <v>4.8448000000000002</v>
      </c>
      <c r="F938" s="65">
        <v>0.70109999999999995</v>
      </c>
    </row>
    <row r="939" spans="2:6" ht="15" customHeight="1">
      <c r="B939" s="79">
        <v>40661</v>
      </c>
      <c r="C939" s="65">
        <v>0.54900000000000004</v>
      </c>
      <c r="D939" s="65">
        <v>4.0937000000000001</v>
      </c>
      <c r="E939" s="65">
        <v>4.9057000000000004</v>
      </c>
      <c r="F939" s="65">
        <v>0.70569999999999999</v>
      </c>
    </row>
    <row r="940" spans="2:6" ht="15" customHeight="1">
      <c r="B940" s="79">
        <v>40660</v>
      </c>
      <c r="C940" s="65">
        <v>0.55000000000000004</v>
      </c>
      <c r="D940" s="65">
        <v>4.1022999999999996</v>
      </c>
      <c r="E940" s="65">
        <v>4.9054000000000002</v>
      </c>
      <c r="F940" s="65">
        <v>0.70620000000000005</v>
      </c>
    </row>
    <row r="941" spans="2:6" ht="15" customHeight="1">
      <c r="B941" s="79">
        <v>40659</v>
      </c>
      <c r="C941" s="65">
        <v>0.54959999999999998</v>
      </c>
      <c r="D941" s="65">
        <v>4.0995999999999997</v>
      </c>
      <c r="E941" s="65">
        <v>4.8813000000000004</v>
      </c>
      <c r="F941" s="65">
        <v>0.70760000000000001</v>
      </c>
    </row>
    <row r="942" spans="2:6" ht="15" customHeight="1">
      <c r="B942" s="79">
        <v>40658</v>
      </c>
      <c r="C942" s="65">
        <v>0.55110000000000003</v>
      </c>
      <c r="D942" s="65">
        <v>4.1105999999999998</v>
      </c>
      <c r="E942" s="65">
        <v>4.9042000000000003</v>
      </c>
      <c r="F942" s="65">
        <v>0.71140000000000003</v>
      </c>
    </row>
    <row r="943" spans="2:6" ht="15" customHeight="1">
      <c r="B943" s="79">
        <v>40657</v>
      </c>
      <c r="C943" s="65">
        <v>0.55110000000000003</v>
      </c>
      <c r="D943" s="65">
        <v>4.1102999999999996</v>
      </c>
      <c r="E943" s="65">
        <v>4.9036999999999997</v>
      </c>
      <c r="F943" s="65">
        <v>0.71150000000000002</v>
      </c>
    </row>
    <row r="944" spans="2:6" ht="15" customHeight="1">
      <c r="B944" s="79">
        <v>40656</v>
      </c>
      <c r="C944" s="65">
        <v>0.55069999999999997</v>
      </c>
      <c r="D944" s="65">
        <v>4.1074999999999999</v>
      </c>
      <c r="E944" s="65">
        <v>4.8982000000000001</v>
      </c>
      <c r="F944" s="65">
        <v>0.71050000000000002</v>
      </c>
    </row>
    <row r="945" spans="2:6" ht="15" customHeight="1">
      <c r="B945" s="79">
        <v>40655</v>
      </c>
      <c r="C945" s="65">
        <v>0.5494</v>
      </c>
      <c r="D945" s="65">
        <v>4.0976999999999997</v>
      </c>
      <c r="E945" s="65">
        <v>4.8899999999999997</v>
      </c>
      <c r="F945" s="65">
        <v>0.70860000000000001</v>
      </c>
    </row>
    <row r="946" spans="2:6" ht="15" customHeight="1">
      <c r="B946" s="79">
        <v>40654</v>
      </c>
      <c r="C946" s="65">
        <v>0.55020000000000002</v>
      </c>
      <c r="D946" s="65">
        <v>4.1037999999999997</v>
      </c>
      <c r="E946" s="65">
        <v>4.9039999999999999</v>
      </c>
      <c r="F946" s="65">
        <v>0.71089999999999998</v>
      </c>
    </row>
    <row r="947" spans="2:6" ht="15" customHeight="1">
      <c r="B947" s="79">
        <v>40653</v>
      </c>
      <c r="C947" s="65">
        <v>0.55169999999999997</v>
      </c>
      <c r="D947" s="65">
        <v>4.1154999999999999</v>
      </c>
      <c r="E947" s="65">
        <v>4.9401000000000002</v>
      </c>
      <c r="F947" s="65">
        <v>0.70669999999999999</v>
      </c>
    </row>
    <row r="948" spans="2:6" ht="15" customHeight="1">
      <c r="B948" s="79">
        <v>40652</v>
      </c>
      <c r="C948" s="65">
        <v>0.55289999999999995</v>
      </c>
      <c r="D948" s="65">
        <v>4.1243999999999996</v>
      </c>
      <c r="E948" s="65">
        <v>4.9471999999999996</v>
      </c>
      <c r="F948" s="65">
        <v>0.70899999999999996</v>
      </c>
    </row>
    <row r="949" spans="2:6" ht="15" customHeight="1">
      <c r="B949" s="79">
        <v>40651</v>
      </c>
      <c r="C949" s="65">
        <v>0.55459999999999998</v>
      </c>
      <c r="D949" s="65">
        <v>4.1356000000000002</v>
      </c>
      <c r="E949" s="65">
        <v>4.9524999999999997</v>
      </c>
      <c r="F949" s="65">
        <v>0.71430000000000005</v>
      </c>
    </row>
    <row r="950" spans="2:6" ht="15" customHeight="1">
      <c r="B950" s="79">
        <v>40650</v>
      </c>
      <c r="C950" s="65">
        <v>0.55459999999999998</v>
      </c>
      <c r="D950" s="65">
        <v>4.1357999999999997</v>
      </c>
      <c r="E950" s="65">
        <v>4.9526000000000003</v>
      </c>
      <c r="F950" s="65">
        <v>0.71430000000000005</v>
      </c>
    </row>
    <row r="951" spans="2:6" ht="15" customHeight="1">
      <c r="B951" s="79">
        <v>40649</v>
      </c>
      <c r="C951" s="65">
        <v>0.55049999999999999</v>
      </c>
      <c r="D951" s="65">
        <v>4.1062000000000003</v>
      </c>
      <c r="E951" s="65">
        <v>4.9394</v>
      </c>
      <c r="F951" s="65">
        <v>0.71099999999999997</v>
      </c>
    </row>
    <row r="952" spans="2:6" ht="15" customHeight="1">
      <c r="B952" s="79">
        <v>40648</v>
      </c>
      <c r="C952" s="65">
        <v>0.54730000000000001</v>
      </c>
      <c r="D952" s="65">
        <v>4.0838000000000001</v>
      </c>
      <c r="E952" s="65">
        <v>4.9432999999999998</v>
      </c>
      <c r="F952" s="65">
        <v>0.70730000000000004</v>
      </c>
    </row>
    <row r="953" spans="2:6" ht="15" customHeight="1">
      <c r="B953" s="79">
        <v>40647</v>
      </c>
      <c r="C953" s="65">
        <v>0.54430000000000001</v>
      </c>
      <c r="D953" s="65">
        <v>4.0602</v>
      </c>
      <c r="E953" s="65">
        <v>4.9417999999999997</v>
      </c>
      <c r="F953" s="65">
        <v>0.70699999999999996</v>
      </c>
    </row>
    <row r="954" spans="2:6" ht="15" customHeight="1">
      <c r="B954" s="79">
        <v>40646</v>
      </c>
      <c r="C954" s="65">
        <v>0.54190000000000005</v>
      </c>
      <c r="D954" s="65">
        <v>4.0426000000000002</v>
      </c>
      <c r="E954" s="65">
        <v>4.9253</v>
      </c>
      <c r="F954" s="65">
        <v>0.70589999999999997</v>
      </c>
    </row>
    <row r="955" spans="2:6" ht="15" customHeight="1">
      <c r="B955" s="79">
        <v>40645</v>
      </c>
      <c r="C955" s="65">
        <v>0.54149999999999998</v>
      </c>
      <c r="D955" s="65">
        <v>4.0385999999999997</v>
      </c>
      <c r="E955" s="65">
        <v>4.8731</v>
      </c>
      <c r="F955" s="65">
        <v>0.7107</v>
      </c>
    </row>
    <row r="956" spans="2:6" ht="15" customHeight="1">
      <c r="B956" s="79">
        <v>40644</v>
      </c>
      <c r="C956" s="65">
        <v>0.54190000000000005</v>
      </c>
      <c r="D956" s="65">
        <v>4.0366999999999997</v>
      </c>
      <c r="E956" s="65">
        <v>4.8613</v>
      </c>
      <c r="F956" s="65">
        <v>0.7117</v>
      </c>
    </row>
    <row r="957" spans="2:6" ht="15" customHeight="1">
      <c r="B957" s="79">
        <v>40643</v>
      </c>
      <c r="C957" s="65">
        <v>0.54149999999999998</v>
      </c>
      <c r="D957" s="65">
        <v>4.0350999999999999</v>
      </c>
      <c r="E957" s="65">
        <v>4.8613999999999997</v>
      </c>
      <c r="F957" s="65">
        <v>0.71099999999999997</v>
      </c>
    </row>
    <row r="958" spans="2:6" ht="15" customHeight="1">
      <c r="B958" s="79">
        <v>40642</v>
      </c>
      <c r="C958" s="65">
        <v>0.54239999999999999</v>
      </c>
      <c r="D958" s="65">
        <v>4.0452000000000004</v>
      </c>
      <c r="E958" s="65">
        <v>4.8895999999999997</v>
      </c>
      <c r="F958" s="65">
        <v>0.71250000000000002</v>
      </c>
    </row>
    <row r="959" spans="2:6" ht="15" customHeight="1">
      <c r="B959" s="79">
        <v>40641</v>
      </c>
      <c r="C959" s="65">
        <v>0.54369999999999996</v>
      </c>
      <c r="D959" s="65">
        <v>4.0553999999999997</v>
      </c>
      <c r="E959" s="65">
        <v>4.9184000000000001</v>
      </c>
      <c r="F959" s="65">
        <v>0.7137</v>
      </c>
    </row>
    <row r="960" spans="2:6" ht="15" customHeight="1">
      <c r="B960" s="79">
        <v>40640</v>
      </c>
      <c r="C960" s="65">
        <v>0.54190000000000005</v>
      </c>
      <c r="D960" s="65">
        <v>4.0418000000000003</v>
      </c>
      <c r="E960" s="65">
        <v>4.8880999999999997</v>
      </c>
      <c r="F960" s="65">
        <v>0.71319999999999995</v>
      </c>
    </row>
    <row r="961" spans="2:6" ht="15" customHeight="1">
      <c r="B961" s="79">
        <v>40639</v>
      </c>
      <c r="C961" s="65">
        <v>0.54139999999999999</v>
      </c>
      <c r="D961" s="65">
        <v>4.0381999999999998</v>
      </c>
      <c r="E961" s="65">
        <v>4.8773999999999997</v>
      </c>
      <c r="F961" s="65">
        <v>0.71030000000000004</v>
      </c>
    </row>
    <row r="962" spans="2:6" ht="15" customHeight="1">
      <c r="B962" s="79">
        <v>40638</v>
      </c>
      <c r="C962" s="65">
        <v>0.54020000000000001</v>
      </c>
      <c r="D962" s="65">
        <v>4.0290999999999997</v>
      </c>
      <c r="E962" s="65">
        <v>4.8503999999999996</v>
      </c>
      <c r="F962" s="65">
        <v>0.7097</v>
      </c>
    </row>
    <row r="963" spans="2:6" ht="15" customHeight="1">
      <c r="B963" s="79">
        <v>40637</v>
      </c>
      <c r="C963" s="65">
        <v>0.53990000000000005</v>
      </c>
      <c r="D963" s="65">
        <v>4.0247999999999999</v>
      </c>
      <c r="E963" s="65">
        <v>4.8437000000000001</v>
      </c>
      <c r="F963" s="65">
        <v>0.71030000000000004</v>
      </c>
    </row>
    <row r="964" spans="2:6" ht="15" customHeight="1">
      <c r="B964" s="79">
        <v>40636</v>
      </c>
      <c r="C964" s="65">
        <v>0.53990000000000005</v>
      </c>
      <c r="D964" s="65">
        <v>4.0248999999999997</v>
      </c>
      <c r="E964" s="65">
        <v>4.8460999999999999</v>
      </c>
      <c r="F964" s="65">
        <v>0.71020000000000005</v>
      </c>
    </row>
    <row r="965" spans="2:6" ht="15" customHeight="1">
      <c r="B965" s="79">
        <v>40635</v>
      </c>
      <c r="C965" s="65">
        <v>0.53859999999999997</v>
      </c>
      <c r="D965" s="65">
        <v>4.0167000000000002</v>
      </c>
      <c r="E965" s="65">
        <v>4.8238000000000003</v>
      </c>
      <c r="F965" s="65">
        <v>0.70430000000000004</v>
      </c>
    </row>
    <row r="966" spans="2:6" ht="15" customHeight="1">
      <c r="B966" s="79">
        <v>40634</v>
      </c>
      <c r="C966" s="65">
        <v>0.53790000000000004</v>
      </c>
      <c r="D966" s="65">
        <v>4.0118</v>
      </c>
      <c r="E966" s="65">
        <v>4.8113999999999999</v>
      </c>
      <c r="F966" s="65">
        <v>0.69879999999999998</v>
      </c>
    </row>
    <row r="967" spans="2:6" ht="15" customHeight="1">
      <c r="B967" s="79">
        <v>40633</v>
      </c>
      <c r="C967" s="65">
        <v>0.53890000000000005</v>
      </c>
      <c r="D967" s="65">
        <v>4.0194000000000001</v>
      </c>
      <c r="E967" s="65">
        <v>4.8189000000000002</v>
      </c>
      <c r="F967" s="65">
        <v>0.70020000000000004</v>
      </c>
    </row>
    <row r="968" spans="2:6" ht="15" customHeight="1">
      <c r="B968" s="79">
        <v>40632</v>
      </c>
      <c r="C968" s="65">
        <v>0.53420000000000001</v>
      </c>
      <c r="D968" s="65">
        <v>3.9839000000000002</v>
      </c>
      <c r="E968" s="65">
        <v>4.7995999999999999</v>
      </c>
      <c r="F968" s="65">
        <v>0.69120000000000004</v>
      </c>
    </row>
    <row r="969" spans="2:6" ht="15" customHeight="1">
      <c r="B969" s="79">
        <v>40631</v>
      </c>
      <c r="C969" s="65">
        <v>0.53449999999999998</v>
      </c>
      <c r="D969" s="65">
        <v>3.9866999999999999</v>
      </c>
      <c r="E969" s="65">
        <v>4.8082000000000003</v>
      </c>
      <c r="F969" s="65">
        <v>0.69140000000000001</v>
      </c>
    </row>
    <row r="970" spans="2:6" ht="15" customHeight="1">
      <c r="B970" s="79">
        <v>40630</v>
      </c>
      <c r="C970" s="65">
        <v>0.53549999999999998</v>
      </c>
      <c r="D970" s="65">
        <v>3.9931000000000001</v>
      </c>
      <c r="E970" s="65">
        <v>4.8196000000000003</v>
      </c>
      <c r="F970" s="65">
        <v>0.69399999999999995</v>
      </c>
    </row>
    <row r="971" spans="2:6" ht="15" customHeight="1">
      <c r="B971" s="79">
        <v>40629</v>
      </c>
      <c r="C971" s="65">
        <v>0.5353</v>
      </c>
      <c r="D971" s="65">
        <v>3.9916</v>
      </c>
      <c r="E971" s="65">
        <v>4.8150000000000004</v>
      </c>
      <c r="F971" s="65">
        <v>0.69389999999999996</v>
      </c>
    </row>
    <row r="972" spans="2:6" ht="15" customHeight="1">
      <c r="B972" s="79">
        <v>40628</v>
      </c>
      <c r="C972" s="65">
        <v>0.53169999999999995</v>
      </c>
      <c r="D972" s="65">
        <v>3.9659</v>
      </c>
      <c r="E972" s="65">
        <v>4.7737999999999996</v>
      </c>
      <c r="F972" s="65">
        <v>0.6865</v>
      </c>
    </row>
    <row r="973" spans="2:6" ht="15" customHeight="1">
      <c r="B973" s="79">
        <v>40627</v>
      </c>
      <c r="C973" s="65">
        <v>0.52900000000000003</v>
      </c>
      <c r="D973" s="65">
        <v>3.9451999999999998</v>
      </c>
      <c r="E973" s="65">
        <v>4.7329999999999997</v>
      </c>
      <c r="F973" s="65">
        <v>0.67869999999999997</v>
      </c>
    </row>
    <row r="974" spans="2:6" ht="15" customHeight="1">
      <c r="B974" s="79">
        <v>40626</v>
      </c>
      <c r="C974" s="65">
        <v>0.52290000000000003</v>
      </c>
      <c r="D974" s="65">
        <v>3.9001999999999999</v>
      </c>
      <c r="E974" s="65">
        <v>4.6836000000000002</v>
      </c>
      <c r="F974" s="65">
        <v>0.66920000000000002</v>
      </c>
    </row>
    <row r="975" spans="2:6" ht="15" customHeight="1">
      <c r="B975" s="79">
        <v>40625</v>
      </c>
      <c r="C975" s="65">
        <v>0.52029999999999998</v>
      </c>
      <c r="D975" s="65">
        <v>3.8803999999999998</v>
      </c>
      <c r="E975" s="65">
        <v>4.6486000000000001</v>
      </c>
      <c r="F975" s="65">
        <v>0.66869999999999996</v>
      </c>
    </row>
    <row r="976" spans="2:6" ht="15" customHeight="1">
      <c r="B976" s="79">
        <v>40624</v>
      </c>
      <c r="C976" s="65">
        <v>0.51729999999999998</v>
      </c>
      <c r="D976" s="65">
        <v>3.8582999999999998</v>
      </c>
      <c r="E976" s="65">
        <v>4.6018999999999997</v>
      </c>
      <c r="F976" s="65">
        <v>0.66369999999999996</v>
      </c>
    </row>
    <row r="977" spans="2:6" ht="15" customHeight="1">
      <c r="B977" s="79">
        <v>40623</v>
      </c>
      <c r="C977" s="65">
        <v>0.51600000000000001</v>
      </c>
      <c r="D977" s="65">
        <v>3.8481000000000001</v>
      </c>
      <c r="E977" s="65">
        <v>4.5922000000000001</v>
      </c>
      <c r="F977" s="65">
        <v>0.6593</v>
      </c>
    </row>
    <row r="978" spans="2:6" ht="15" customHeight="1">
      <c r="B978" s="79">
        <v>40622</v>
      </c>
      <c r="C978" s="65">
        <v>0.51600000000000001</v>
      </c>
      <c r="D978" s="65">
        <v>3.8472</v>
      </c>
      <c r="E978" s="65">
        <v>4.5932000000000004</v>
      </c>
      <c r="F978" s="65">
        <v>0.65939999999999999</v>
      </c>
    </row>
    <row r="979" spans="2:6" ht="15" customHeight="1">
      <c r="B979" s="79">
        <v>40621</v>
      </c>
      <c r="C979" s="65">
        <v>0.5161</v>
      </c>
      <c r="D979" s="65">
        <v>3.8494999999999999</v>
      </c>
      <c r="E979" s="65">
        <v>4.6272000000000002</v>
      </c>
      <c r="F979" s="65">
        <v>0.65700000000000003</v>
      </c>
    </row>
    <row r="980" spans="2:6" ht="15" customHeight="1">
      <c r="B980" s="79">
        <v>40620</v>
      </c>
      <c r="C980" s="65">
        <v>0.51629999999999998</v>
      </c>
      <c r="D980" s="65">
        <v>3.851</v>
      </c>
      <c r="E980" s="65">
        <v>4.6504000000000003</v>
      </c>
      <c r="F980" s="65">
        <v>0.65010000000000001</v>
      </c>
    </row>
    <row r="981" spans="2:6" ht="15" customHeight="1">
      <c r="B981" s="79">
        <v>40619</v>
      </c>
      <c r="C981" s="65">
        <v>0.52470000000000006</v>
      </c>
      <c r="D981" s="65">
        <v>3.9140999999999999</v>
      </c>
      <c r="E981" s="65">
        <v>4.7130000000000001</v>
      </c>
      <c r="F981" s="65">
        <v>0.67010000000000003</v>
      </c>
    </row>
    <row r="982" spans="2:6" ht="15" customHeight="1">
      <c r="B982" s="79">
        <v>40618</v>
      </c>
      <c r="C982" s="65">
        <v>0.52569999999999995</v>
      </c>
      <c r="D982" s="65">
        <v>3.9110999999999998</v>
      </c>
      <c r="E982" s="65">
        <v>4.6997999999999998</v>
      </c>
      <c r="F982" s="65">
        <v>0.67559999999999998</v>
      </c>
    </row>
    <row r="983" spans="2:6" ht="15" customHeight="1">
      <c r="B983" s="79">
        <v>40617</v>
      </c>
      <c r="C983" s="65">
        <v>0.52980000000000005</v>
      </c>
      <c r="D983" s="65">
        <v>3.9565000000000001</v>
      </c>
      <c r="E983" s="65">
        <v>4.6879</v>
      </c>
      <c r="F983" s="65">
        <v>0.68559999999999999</v>
      </c>
    </row>
    <row r="984" spans="2:6" ht="15" customHeight="1">
      <c r="B984" s="79">
        <v>40616</v>
      </c>
      <c r="C984" s="65">
        <v>0.53449999999999998</v>
      </c>
      <c r="D984" s="65">
        <v>3.9982000000000002</v>
      </c>
      <c r="E984" s="65">
        <v>4.7225999999999999</v>
      </c>
      <c r="F984" s="65">
        <v>0.69120000000000004</v>
      </c>
    </row>
    <row r="985" spans="2:6" ht="15" customHeight="1">
      <c r="B985" s="79">
        <v>40615</v>
      </c>
      <c r="C985" s="65">
        <v>0.53480000000000005</v>
      </c>
      <c r="D985" s="65">
        <v>3.9918999999999998</v>
      </c>
      <c r="E985" s="65">
        <v>4.7225999999999999</v>
      </c>
      <c r="F985" s="65">
        <v>0.69130000000000003</v>
      </c>
    </row>
    <row r="986" spans="2:6" ht="15" customHeight="1">
      <c r="B986" s="79">
        <v>40614</v>
      </c>
      <c r="C986" s="65">
        <v>0.53369999999999995</v>
      </c>
      <c r="D986" s="65">
        <v>3.9792000000000001</v>
      </c>
      <c r="E986" s="65">
        <v>4.7114000000000003</v>
      </c>
      <c r="F986" s="65">
        <v>0.68710000000000004</v>
      </c>
    </row>
    <row r="987" spans="2:6" ht="15" customHeight="1">
      <c r="B987" s="79">
        <v>40613</v>
      </c>
      <c r="C987" s="65">
        <v>0.53110000000000002</v>
      </c>
      <c r="D987" s="65">
        <v>3.9628000000000001</v>
      </c>
      <c r="E987" s="65">
        <v>4.6843000000000004</v>
      </c>
      <c r="F987" s="65">
        <v>0.6855</v>
      </c>
    </row>
    <row r="988" spans="2:6" ht="15" customHeight="1">
      <c r="B988" s="79">
        <v>40612</v>
      </c>
      <c r="C988" s="65">
        <v>0.53220000000000001</v>
      </c>
      <c r="D988" s="65">
        <v>3.9699</v>
      </c>
      <c r="E988" s="65">
        <v>4.7004999999999999</v>
      </c>
      <c r="F988" s="65">
        <v>0.69</v>
      </c>
    </row>
    <row r="989" spans="2:6" ht="15" customHeight="1">
      <c r="B989" s="79">
        <v>40611</v>
      </c>
      <c r="C989" s="65">
        <v>0.53039999999999998</v>
      </c>
      <c r="D989" s="65">
        <v>3.9569999999999999</v>
      </c>
      <c r="E989" s="65">
        <v>4.7049000000000003</v>
      </c>
      <c r="F989" s="65">
        <v>0.68820000000000003</v>
      </c>
    </row>
    <row r="990" spans="2:6" ht="15" customHeight="1">
      <c r="B990" s="79">
        <v>40610</v>
      </c>
      <c r="C990" s="65">
        <v>0.5272</v>
      </c>
      <c r="D990" s="65">
        <v>3.9398</v>
      </c>
      <c r="E990" s="65">
        <v>4.6935000000000002</v>
      </c>
      <c r="F990" s="65">
        <v>0.68269999999999997</v>
      </c>
    </row>
    <row r="991" spans="2:6" ht="15" customHeight="1">
      <c r="B991" s="79">
        <v>40609</v>
      </c>
      <c r="C991" s="65">
        <v>0.52790000000000004</v>
      </c>
      <c r="D991" s="65">
        <v>3.9356</v>
      </c>
      <c r="E991" s="65">
        <v>4.6877000000000004</v>
      </c>
      <c r="F991" s="65">
        <v>0.68300000000000005</v>
      </c>
    </row>
    <row r="992" spans="2:6" ht="15" customHeight="1">
      <c r="B992" s="79">
        <v>40608</v>
      </c>
      <c r="C992" s="65">
        <v>0.52869999999999995</v>
      </c>
      <c r="D992" s="65">
        <v>3.9424000000000001</v>
      </c>
      <c r="E992" s="65">
        <v>4.6984000000000004</v>
      </c>
      <c r="F992" s="65">
        <v>0.68430000000000002</v>
      </c>
    </row>
    <row r="993" spans="2:6" ht="15" customHeight="1">
      <c r="B993" s="79">
        <v>40607</v>
      </c>
      <c r="C993" s="65">
        <v>0.52839999999999998</v>
      </c>
      <c r="D993" s="65">
        <v>3.9407000000000001</v>
      </c>
      <c r="E993" s="65">
        <v>4.6730999999999998</v>
      </c>
      <c r="F993" s="65">
        <v>0.68640000000000001</v>
      </c>
    </row>
    <row r="994" spans="2:6" ht="15" customHeight="1">
      <c r="B994" s="79">
        <v>40606</v>
      </c>
      <c r="C994" s="65">
        <v>0.53549999999999998</v>
      </c>
      <c r="D994" s="65">
        <v>3.9923999999999999</v>
      </c>
      <c r="E994" s="65">
        <v>4.6997</v>
      </c>
      <c r="F994" s="65">
        <v>0.68930000000000002</v>
      </c>
    </row>
    <row r="995" spans="2:6" ht="15" customHeight="1">
      <c r="B995" s="79">
        <v>40605</v>
      </c>
      <c r="C995" s="65">
        <v>0.53820000000000001</v>
      </c>
      <c r="D995" s="65">
        <v>4.0072000000000001</v>
      </c>
      <c r="E995" s="65">
        <v>4.7004999999999999</v>
      </c>
      <c r="F995" s="65">
        <v>0.68820000000000003</v>
      </c>
    </row>
    <row r="996" spans="2:6" ht="15" customHeight="1">
      <c r="B996" s="79">
        <v>40604</v>
      </c>
      <c r="C996" s="65">
        <v>0.54390000000000005</v>
      </c>
      <c r="D996" s="65">
        <v>4.0564</v>
      </c>
      <c r="E996" s="65">
        <v>4.7466999999999997</v>
      </c>
      <c r="F996" s="65">
        <v>0.69879999999999998</v>
      </c>
    </row>
    <row r="997" spans="2:6" ht="15" customHeight="1">
      <c r="B997" s="79">
        <v>40603</v>
      </c>
      <c r="C997" s="65">
        <v>0.54559999999999997</v>
      </c>
      <c r="D997" s="65">
        <v>4.0622999999999996</v>
      </c>
      <c r="E997" s="65">
        <v>4.7789000000000001</v>
      </c>
      <c r="F997" s="65">
        <v>0.69799999999999995</v>
      </c>
    </row>
    <row r="998" spans="2:6" ht="15" customHeight="1">
      <c r="B998" s="79">
        <v>40602</v>
      </c>
      <c r="C998" s="65">
        <v>0.54700000000000004</v>
      </c>
      <c r="D998" s="65">
        <v>4.0777999999999999</v>
      </c>
      <c r="E998" s="65">
        <v>4.8338999999999999</v>
      </c>
      <c r="F998" s="65">
        <v>0.6986</v>
      </c>
    </row>
    <row r="999" spans="2:6" ht="15" customHeight="1">
      <c r="B999" s="79">
        <v>40601</v>
      </c>
      <c r="C999" s="65">
        <v>0.54710000000000003</v>
      </c>
      <c r="D999" s="65">
        <v>4.0795000000000003</v>
      </c>
      <c r="E999" s="65">
        <v>4.8379000000000003</v>
      </c>
      <c r="F999" s="65">
        <v>0.6986</v>
      </c>
    </row>
    <row r="1000" spans="2:6" ht="15" customHeight="1">
      <c r="B1000" s="79">
        <v>40600</v>
      </c>
      <c r="C1000" s="65">
        <v>0.54410000000000003</v>
      </c>
      <c r="D1000" s="65">
        <v>4.0609999999999999</v>
      </c>
      <c r="E1000" s="65">
        <v>4.8114999999999997</v>
      </c>
      <c r="F1000" s="65">
        <v>0.69569999999999999</v>
      </c>
    </row>
    <row r="1001" spans="2:6" ht="15" customHeight="1">
      <c r="B1001" s="79">
        <v>40599</v>
      </c>
      <c r="C1001" s="65">
        <v>0.54249999999999998</v>
      </c>
      <c r="D1001" s="65">
        <v>4.0431999999999997</v>
      </c>
      <c r="E1001" s="65">
        <v>4.7785000000000002</v>
      </c>
      <c r="F1001" s="65">
        <v>0.69350000000000001</v>
      </c>
    </row>
    <row r="1002" spans="2:6" ht="15" customHeight="1">
      <c r="B1002" s="79">
        <v>40598</v>
      </c>
      <c r="C1002" s="65">
        <v>0.54469999999999996</v>
      </c>
      <c r="D1002" s="65">
        <v>4.0560999999999998</v>
      </c>
      <c r="E1002" s="65">
        <v>4.7877999999999998</v>
      </c>
      <c r="F1002" s="65">
        <v>0.69950000000000001</v>
      </c>
    </row>
    <row r="1003" spans="2:6" ht="15" customHeight="1">
      <c r="B1003" s="79">
        <v>40597</v>
      </c>
      <c r="C1003" s="65">
        <v>0.55159999999999998</v>
      </c>
      <c r="D1003" s="65">
        <v>4.1125999999999996</v>
      </c>
      <c r="E1003" s="65">
        <v>4.8559000000000001</v>
      </c>
      <c r="F1003" s="65">
        <v>0.70989999999999998</v>
      </c>
    </row>
    <row r="1004" spans="2:6" ht="15" customHeight="1">
      <c r="B1004" s="79">
        <v>40596</v>
      </c>
      <c r="C1004" s="65">
        <v>0.55810000000000004</v>
      </c>
      <c r="D1004" s="65">
        <v>4.1627999999999998</v>
      </c>
      <c r="E1004" s="65">
        <v>4.9020000000000001</v>
      </c>
      <c r="F1004" s="65">
        <v>0.72270000000000001</v>
      </c>
    </row>
    <row r="1005" spans="2:6" ht="15" customHeight="1">
      <c r="B1005" s="79">
        <v>40595</v>
      </c>
      <c r="C1005" s="65">
        <v>0.55669999999999997</v>
      </c>
      <c r="D1005" s="65">
        <v>4.1509999999999998</v>
      </c>
      <c r="E1005" s="65">
        <v>4.8754999999999997</v>
      </c>
      <c r="F1005" s="65">
        <v>0.72019999999999995</v>
      </c>
    </row>
    <row r="1006" spans="2:6" ht="15" customHeight="1">
      <c r="B1006" s="79">
        <v>40594</v>
      </c>
      <c r="C1006" s="65">
        <v>0.55679999999999996</v>
      </c>
      <c r="D1006" s="65">
        <v>4.1516999999999999</v>
      </c>
      <c r="E1006" s="65">
        <v>4.8731999999999998</v>
      </c>
      <c r="F1006" s="65">
        <v>0.72030000000000005</v>
      </c>
    </row>
    <row r="1007" spans="2:6" ht="15" customHeight="1">
      <c r="B1007" s="79">
        <v>40593</v>
      </c>
      <c r="C1007" s="65">
        <v>0.55900000000000005</v>
      </c>
      <c r="D1007" s="65">
        <v>4.1651999999999996</v>
      </c>
      <c r="E1007" s="65">
        <v>4.8813000000000004</v>
      </c>
      <c r="F1007" s="65">
        <v>0.72309999999999997</v>
      </c>
    </row>
    <row r="1008" spans="2:6" ht="15" customHeight="1">
      <c r="B1008" s="79">
        <v>40592</v>
      </c>
      <c r="C1008" s="65">
        <v>0.55689999999999995</v>
      </c>
      <c r="D1008" s="65">
        <v>4.1516000000000002</v>
      </c>
      <c r="E1008" s="65">
        <v>4.8617999999999997</v>
      </c>
      <c r="F1008" s="65">
        <v>0.72299999999999998</v>
      </c>
    </row>
    <row r="1009" spans="2:6" ht="15" customHeight="1">
      <c r="B1009" s="79">
        <v>40591</v>
      </c>
      <c r="C1009" s="65">
        <v>0.55700000000000005</v>
      </c>
      <c r="D1009" s="65">
        <v>4.1510999999999996</v>
      </c>
      <c r="E1009" s="65">
        <v>4.8648999999999996</v>
      </c>
      <c r="F1009" s="65">
        <v>0.72709999999999997</v>
      </c>
    </row>
    <row r="1010" spans="2:6" ht="15" customHeight="1">
      <c r="B1010" s="79">
        <v>40590</v>
      </c>
      <c r="C1010" s="65">
        <v>0.55910000000000004</v>
      </c>
      <c r="D1010" s="65">
        <v>4.1687000000000003</v>
      </c>
      <c r="E1010" s="65">
        <v>4.8935000000000004</v>
      </c>
      <c r="F1010" s="65">
        <v>0.7319</v>
      </c>
    </row>
    <row r="1011" spans="2:6" ht="15" customHeight="1">
      <c r="B1011" s="79">
        <v>40589</v>
      </c>
      <c r="C1011" s="65">
        <v>0.56100000000000005</v>
      </c>
      <c r="D1011" s="65">
        <v>4.1879</v>
      </c>
      <c r="E1011" s="65">
        <v>4.9257999999999997</v>
      </c>
      <c r="F1011" s="65">
        <v>0.73629999999999995</v>
      </c>
    </row>
    <row r="1012" spans="2:6" ht="15" customHeight="1">
      <c r="B1012" s="79">
        <v>40588</v>
      </c>
      <c r="C1012" s="65">
        <v>0.56179999999999997</v>
      </c>
      <c r="D1012" s="65">
        <v>4.1889000000000003</v>
      </c>
      <c r="E1012" s="65">
        <v>4.9297000000000004</v>
      </c>
      <c r="F1012" s="65">
        <v>0.74099999999999999</v>
      </c>
    </row>
    <row r="1013" spans="2:6" ht="15" customHeight="1">
      <c r="B1013" s="79">
        <v>40587</v>
      </c>
      <c r="C1013" s="65">
        <v>0.56169999999999998</v>
      </c>
      <c r="D1013" s="65">
        <v>4.1882999999999999</v>
      </c>
      <c r="E1013" s="65">
        <v>4.9230999999999998</v>
      </c>
      <c r="F1013" s="65">
        <v>0.74080000000000001</v>
      </c>
    </row>
    <row r="1014" spans="2:6" ht="15" customHeight="1">
      <c r="B1014" s="79">
        <v>40586</v>
      </c>
      <c r="C1014" s="65">
        <v>0.5605</v>
      </c>
      <c r="D1014" s="65">
        <v>4.1849999999999996</v>
      </c>
      <c r="E1014" s="65">
        <v>4.9421999999999997</v>
      </c>
      <c r="F1014" s="65">
        <v>0.73799999999999999</v>
      </c>
    </row>
    <row r="1015" spans="2:6" ht="15" customHeight="1">
      <c r="B1015" s="79">
        <v>40585</v>
      </c>
      <c r="C1015" s="65">
        <v>0.56259999999999999</v>
      </c>
      <c r="D1015" s="65">
        <v>4.2043999999999997</v>
      </c>
      <c r="E1015" s="65">
        <v>4.9757999999999996</v>
      </c>
      <c r="F1015" s="65">
        <v>0.7399</v>
      </c>
    </row>
    <row r="1016" spans="2:6" ht="15" customHeight="1">
      <c r="B1016" s="79">
        <v>40584</v>
      </c>
      <c r="C1016" s="65">
        <v>0.5655</v>
      </c>
      <c r="D1016" s="65">
        <v>4.2119</v>
      </c>
      <c r="E1016" s="65">
        <v>4.9744999999999999</v>
      </c>
      <c r="F1016" s="65">
        <v>0.74360000000000004</v>
      </c>
    </row>
    <row r="1017" spans="2:6" ht="15" customHeight="1">
      <c r="B1017" s="79">
        <v>40583</v>
      </c>
      <c r="C1017" s="65">
        <v>0.56840000000000002</v>
      </c>
      <c r="D1017" s="65">
        <v>4.2327000000000004</v>
      </c>
      <c r="E1017" s="65">
        <v>4.9837999999999996</v>
      </c>
      <c r="F1017" s="65">
        <v>0.74039999999999995</v>
      </c>
    </row>
    <row r="1018" spans="2:6" ht="15" customHeight="1">
      <c r="B1018" s="79">
        <v>40582</v>
      </c>
      <c r="C1018" s="65">
        <v>0.56730000000000003</v>
      </c>
      <c r="D1018" s="65">
        <v>4.2308000000000003</v>
      </c>
      <c r="E1018" s="65">
        <v>4.9912000000000001</v>
      </c>
      <c r="F1018" s="65">
        <v>0.73650000000000004</v>
      </c>
    </row>
    <row r="1019" spans="2:6" ht="15" customHeight="1">
      <c r="B1019" s="79">
        <v>40581</v>
      </c>
      <c r="C1019" s="65">
        <v>0.5675</v>
      </c>
      <c r="D1019" s="65">
        <v>4.2281000000000004</v>
      </c>
      <c r="E1019" s="65">
        <v>5.0022000000000002</v>
      </c>
      <c r="F1019" s="65">
        <v>0.73640000000000005</v>
      </c>
    </row>
    <row r="1020" spans="2:6" ht="15" customHeight="1">
      <c r="B1020" s="79">
        <v>40580</v>
      </c>
      <c r="C1020" s="65">
        <v>0.5675</v>
      </c>
      <c r="D1020" s="65">
        <v>4.2286000000000001</v>
      </c>
      <c r="E1020" s="65">
        <v>5.0000999999999998</v>
      </c>
      <c r="F1020" s="65">
        <v>0.73629999999999995</v>
      </c>
    </row>
    <row r="1021" spans="2:6" ht="15" customHeight="1">
      <c r="B1021" s="79">
        <v>40579</v>
      </c>
      <c r="C1021" s="65">
        <v>0.56720000000000004</v>
      </c>
      <c r="D1021" s="65">
        <v>4.2313999999999998</v>
      </c>
      <c r="E1021" s="65">
        <v>5.0056000000000003</v>
      </c>
      <c r="F1021" s="65">
        <v>0.73340000000000005</v>
      </c>
    </row>
    <row r="1022" spans="2:6" ht="15" customHeight="1">
      <c r="B1022" s="79">
        <v>40578</v>
      </c>
      <c r="C1022" s="65">
        <v>0.56210000000000004</v>
      </c>
      <c r="D1022" s="65">
        <v>4.2016</v>
      </c>
      <c r="E1022" s="65">
        <v>4.9926000000000004</v>
      </c>
      <c r="F1022" s="65">
        <v>0.7288</v>
      </c>
    </row>
    <row r="1023" spans="2:6" ht="15" customHeight="1">
      <c r="B1023" s="79">
        <v>40577</v>
      </c>
      <c r="C1023" s="65">
        <v>0.56499999999999995</v>
      </c>
      <c r="D1023" s="65">
        <v>4.2149000000000001</v>
      </c>
      <c r="E1023" s="65">
        <v>5.0113000000000003</v>
      </c>
      <c r="F1023" s="65">
        <v>0.73150000000000004</v>
      </c>
    </row>
    <row r="1024" spans="2:6" ht="15" customHeight="1">
      <c r="B1024" s="79">
        <v>40576</v>
      </c>
      <c r="C1024" s="65">
        <v>0.56440000000000001</v>
      </c>
      <c r="D1024" s="65">
        <v>4.2011000000000003</v>
      </c>
      <c r="E1024" s="65">
        <v>4.9678000000000004</v>
      </c>
      <c r="F1024" s="65">
        <v>0.73029999999999995</v>
      </c>
    </row>
    <row r="1025" spans="2:6" ht="15" customHeight="1">
      <c r="B1025" s="79">
        <v>40575</v>
      </c>
      <c r="C1025" s="65">
        <v>0.56559999999999999</v>
      </c>
      <c r="D1025" s="65">
        <v>4.2081999999999997</v>
      </c>
      <c r="E1025" s="65">
        <v>4.9989999999999997</v>
      </c>
      <c r="F1025" s="65">
        <v>0.7268</v>
      </c>
    </row>
    <row r="1026" spans="2:6" ht="15" customHeight="1">
      <c r="B1026" s="79">
        <v>40574</v>
      </c>
      <c r="C1026" s="65">
        <v>0.56889999999999996</v>
      </c>
      <c r="D1026" s="65">
        <v>4.2374999999999998</v>
      </c>
      <c r="E1026" s="65">
        <v>5.0566000000000004</v>
      </c>
      <c r="F1026" s="65">
        <v>0.72940000000000005</v>
      </c>
    </row>
    <row r="1027" spans="2:6" ht="15" customHeight="1">
      <c r="B1027" s="79">
        <v>40573</v>
      </c>
      <c r="C1027" s="65">
        <v>0.56899999999999995</v>
      </c>
      <c r="D1027" s="65">
        <v>4.24</v>
      </c>
      <c r="E1027" s="65">
        <v>5.0551000000000004</v>
      </c>
      <c r="F1027" s="65">
        <v>0.72960000000000003</v>
      </c>
    </row>
    <row r="1028" spans="2:6" ht="15" customHeight="1">
      <c r="B1028" s="79">
        <v>40572</v>
      </c>
      <c r="C1028" s="65">
        <v>0.56489999999999996</v>
      </c>
      <c r="D1028" s="65">
        <v>4.2168000000000001</v>
      </c>
      <c r="E1028" s="65">
        <v>5.0163000000000002</v>
      </c>
      <c r="F1028" s="65">
        <v>0.73060000000000003</v>
      </c>
    </row>
    <row r="1029" spans="2:6" ht="15" customHeight="1">
      <c r="B1029" s="79">
        <v>40571</v>
      </c>
      <c r="C1029" s="65">
        <v>0.56340000000000001</v>
      </c>
      <c r="D1029" s="65">
        <v>4.1985000000000001</v>
      </c>
      <c r="E1029" s="65">
        <v>4.9800000000000004</v>
      </c>
      <c r="F1029" s="65">
        <v>0.72919999999999996</v>
      </c>
    </row>
    <row r="1030" spans="2:6" ht="15" customHeight="1">
      <c r="B1030" s="79">
        <v>40570</v>
      </c>
      <c r="C1030" s="65">
        <v>0.56120000000000003</v>
      </c>
      <c r="D1030" s="65">
        <v>4.1821000000000002</v>
      </c>
      <c r="E1030" s="65">
        <v>4.9851000000000001</v>
      </c>
      <c r="F1030" s="65">
        <v>0.72440000000000004</v>
      </c>
    </row>
    <row r="1031" spans="2:6" ht="15" customHeight="1">
      <c r="B1031" s="79">
        <v>40569</v>
      </c>
      <c r="C1031" s="65">
        <v>0.56069999999999998</v>
      </c>
      <c r="D1031" s="65">
        <v>4.1801000000000004</v>
      </c>
      <c r="E1031" s="65">
        <v>5.0124000000000004</v>
      </c>
      <c r="F1031" s="65">
        <v>0.72440000000000004</v>
      </c>
    </row>
    <row r="1032" spans="2:6" ht="15" customHeight="1">
      <c r="B1032" s="79">
        <v>40568</v>
      </c>
      <c r="C1032" s="65">
        <v>0.55869999999999997</v>
      </c>
      <c r="D1032" s="65">
        <v>4.1642999999999999</v>
      </c>
      <c r="E1032" s="65">
        <v>5.0122</v>
      </c>
      <c r="F1032" s="65">
        <v>0.72719999999999996</v>
      </c>
    </row>
    <row r="1033" spans="2:6" ht="15" customHeight="1">
      <c r="B1033" s="79">
        <v>40567</v>
      </c>
      <c r="C1033" s="65">
        <v>0.55710000000000004</v>
      </c>
      <c r="D1033" s="65">
        <v>4.1501000000000001</v>
      </c>
      <c r="E1033" s="65">
        <v>4.9992999999999999</v>
      </c>
      <c r="F1033" s="65">
        <v>0.72709999999999997</v>
      </c>
    </row>
    <row r="1034" spans="2:6" ht="15" customHeight="1">
      <c r="B1034" s="79">
        <v>40566</v>
      </c>
      <c r="C1034" s="65">
        <v>0.55689999999999995</v>
      </c>
      <c r="D1034" s="65">
        <v>4.1574999999999998</v>
      </c>
      <c r="E1034" s="65">
        <v>5.0045000000000002</v>
      </c>
      <c r="F1034" s="65">
        <v>0.72689999999999999</v>
      </c>
    </row>
    <row r="1035" spans="2:6" ht="15" customHeight="1">
      <c r="B1035" s="79">
        <v>40565</v>
      </c>
      <c r="C1035" s="65">
        <v>0.55930000000000002</v>
      </c>
      <c r="D1035" s="65">
        <v>4.1607000000000003</v>
      </c>
      <c r="E1035" s="65">
        <v>5.0109000000000004</v>
      </c>
      <c r="F1035" s="65">
        <v>0.72899999999999998</v>
      </c>
    </row>
    <row r="1036" spans="2:6" ht="15" customHeight="1">
      <c r="B1036" s="79">
        <v>40564</v>
      </c>
      <c r="C1036" s="65">
        <v>0.56640000000000001</v>
      </c>
      <c r="D1036" s="65">
        <v>4.2196999999999996</v>
      </c>
      <c r="E1036" s="65">
        <v>5.0689000000000002</v>
      </c>
      <c r="F1036" s="65">
        <v>0.73109999999999997</v>
      </c>
    </row>
    <row r="1037" spans="2:6" ht="15" customHeight="1">
      <c r="B1037" s="79">
        <v>40563</v>
      </c>
      <c r="C1037" s="65">
        <v>0.57520000000000004</v>
      </c>
      <c r="D1037" s="65">
        <v>4.2790999999999997</v>
      </c>
      <c r="E1037" s="65">
        <v>5.1238999999999999</v>
      </c>
      <c r="F1037" s="65">
        <v>0.74270000000000003</v>
      </c>
    </row>
    <row r="1038" spans="2:6" ht="15" customHeight="1">
      <c r="B1038" s="79">
        <v>40562</v>
      </c>
      <c r="C1038" s="65">
        <v>0.57830000000000004</v>
      </c>
      <c r="D1038" s="65">
        <v>4.2984999999999998</v>
      </c>
      <c r="E1038" s="65">
        <v>5.1463000000000001</v>
      </c>
      <c r="F1038" s="65">
        <v>0.74250000000000005</v>
      </c>
    </row>
    <row r="1039" spans="2:6" ht="15" customHeight="1">
      <c r="B1039" s="79">
        <v>40561</v>
      </c>
      <c r="C1039" s="65">
        <v>0.57869999999999999</v>
      </c>
      <c r="D1039" s="65">
        <v>4.3189000000000002</v>
      </c>
      <c r="E1039" s="65">
        <v>5.1736000000000004</v>
      </c>
      <c r="F1039" s="65">
        <v>0.74370000000000003</v>
      </c>
    </row>
    <row r="1040" spans="2:6" ht="15" customHeight="1">
      <c r="B1040" s="79">
        <v>40560</v>
      </c>
      <c r="C1040" s="65">
        <v>0.57299999999999995</v>
      </c>
      <c r="D1040" s="65">
        <v>4.2717999999999998</v>
      </c>
      <c r="E1040" s="65">
        <v>5.1078000000000001</v>
      </c>
      <c r="F1040" s="65">
        <v>0.73919999999999997</v>
      </c>
    </row>
    <row r="1041" spans="2:6" ht="15" customHeight="1">
      <c r="B1041" s="79">
        <v>40559</v>
      </c>
      <c r="C1041" s="65">
        <v>0.57289999999999996</v>
      </c>
      <c r="D1041" s="65">
        <v>4.2698</v>
      </c>
      <c r="E1041" s="65">
        <v>5.1113</v>
      </c>
      <c r="F1041" s="65">
        <v>0.73899999999999999</v>
      </c>
    </row>
    <row r="1042" spans="2:6" ht="15" customHeight="1">
      <c r="B1042" s="79">
        <v>40558</v>
      </c>
      <c r="C1042" s="65">
        <v>0.57579999999999998</v>
      </c>
      <c r="D1042" s="65">
        <v>4.2873999999999999</v>
      </c>
      <c r="E1042" s="65">
        <v>5.1532999999999998</v>
      </c>
      <c r="F1042" s="65">
        <v>0.7419</v>
      </c>
    </row>
    <row r="1043" spans="2:6" ht="15" customHeight="1">
      <c r="B1043" s="79">
        <v>40557</v>
      </c>
      <c r="C1043" s="65">
        <v>0.58040000000000003</v>
      </c>
      <c r="D1043" s="65">
        <v>4.3098000000000001</v>
      </c>
      <c r="E1043" s="65">
        <v>5.1546000000000003</v>
      </c>
      <c r="F1043" s="65">
        <v>0.74119999999999997</v>
      </c>
    </row>
    <row r="1044" spans="2:6" ht="15" customHeight="1">
      <c r="B1044" s="79">
        <v>40556</v>
      </c>
      <c r="C1044" s="65">
        <v>0.5837</v>
      </c>
      <c r="D1044" s="65">
        <v>4.3417000000000003</v>
      </c>
      <c r="E1044" s="65">
        <v>5.1632999999999996</v>
      </c>
      <c r="F1044" s="65">
        <v>0.73909999999999998</v>
      </c>
    </row>
    <row r="1045" spans="2:6" ht="15" customHeight="1">
      <c r="B1045" s="79">
        <v>40555</v>
      </c>
      <c r="C1045" s="65">
        <v>0.58689999999999998</v>
      </c>
      <c r="D1045" s="65">
        <v>4.3720999999999997</v>
      </c>
      <c r="E1045" s="65">
        <v>5.2171000000000003</v>
      </c>
      <c r="F1045" s="65">
        <v>0.73750000000000004</v>
      </c>
    </row>
    <row r="1046" spans="2:6" ht="15" customHeight="1">
      <c r="B1046" s="79">
        <v>40554</v>
      </c>
      <c r="C1046" s="65">
        <v>0.58899999999999997</v>
      </c>
      <c r="D1046" s="65">
        <v>4.3855000000000004</v>
      </c>
      <c r="E1046" s="65">
        <v>5.2527999999999997</v>
      </c>
      <c r="F1046" s="65">
        <v>0.73550000000000004</v>
      </c>
    </row>
    <row r="1047" spans="2:6" ht="15" customHeight="1">
      <c r="B1047" s="79">
        <v>40553</v>
      </c>
      <c r="C1047" s="65">
        <v>0.5897</v>
      </c>
      <c r="D1047" s="65">
        <v>4.3832000000000004</v>
      </c>
      <c r="E1047" s="65">
        <v>5.2794999999999996</v>
      </c>
      <c r="F1047" s="65">
        <v>0.73629999999999995</v>
      </c>
    </row>
    <row r="1048" spans="2:6" ht="15" customHeight="1">
      <c r="B1048" s="79">
        <v>40552</v>
      </c>
      <c r="C1048" s="65">
        <v>0.5897</v>
      </c>
      <c r="D1048" s="65">
        <v>4.3898999999999999</v>
      </c>
      <c r="E1048" s="65">
        <v>5.2785000000000002</v>
      </c>
      <c r="F1048" s="65">
        <v>0.73640000000000005</v>
      </c>
    </row>
    <row r="1049" spans="2:6" ht="15" customHeight="1">
      <c r="B1049" s="79">
        <v>40551</v>
      </c>
      <c r="C1049" s="65">
        <v>0.58440000000000003</v>
      </c>
      <c r="D1049" s="65">
        <v>4.3593000000000002</v>
      </c>
      <c r="E1049" s="65">
        <v>5.2302</v>
      </c>
      <c r="F1049" s="65">
        <v>0.73199999999999998</v>
      </c>
    </row>
    <row r="1050" spans="2:6" ht="15" customHeight="1">
      <c r="B1050" s="79">
        <v>40550</v>
      </c>
      <c r="C1050" s="65">
        <v>0.57830000000000004</v>
      </c>
      <c r="D1050" s="65">
        <v>4.3182999999999998</v>
      </c>
      <c r="E1050" s="65">
        <v>5.1715999999999998</v>
      </c>
      <c r="F1050" s="65">
        <v>0.73250000000000004</v>
      </c>
    </row>
    <row r="1051" spans="2:6" ht="15" customHeight="1">
      <c r="B1051" s="79">
        <v>40549</v>
      </c>
      <c r="C1051" s="65">
        <v>0.57709999999999995</v>
      </c>
      <c r="D1051" s="65">
        <v>4.3114999999999997</v>
      </c>
      <c r="E1051" s="65">
        <v>5.1628999999999996</v>
      </c>
      <c r="F1051" s="65">
        <v>0.72919999999999996</v>
      </c>
    </row>
    <row r="1052" spans="2:6" ht="15" customHeight="1">
      <c r="B1052" s="79">
        <v>40548</v>
      </c>
      <c r="C1052" s="65">
        <v>0.5766</v>
      </c>
      <c r="D1052" s="65">
        <v>4.2984999999999998</v>
      </c>
      <c r="E1052" s="65">
        <v>5.1646000000000001</v>
      </c>
      <c r="F1052" s="65">
        <v>0.72450000000000003</v>
      </c>
    </row>
    <row r="1053" spans="2:6" ht="15" customHeight="1">
      <c r="B1053" s="79">
        <v>40547</v>
      </c>
      <c r="C1053" s="65">
        <v>0.58260000000000001</v>
      </c>
      <c r="D1053" s="65">
        <v>4.3403999999999998</v>
      </c>
      <c r="E1053" s="65">
        <v>5.2144000000000004</v>
      </c>
      <c r="F1053" s="65">
        <v>0.72599999999999998</v>
      </c>
    </row>
    <row r="1054" spans="2:6" ht="15" customHeight="1">
      <c r="B1054" s="79">
        <v>40546</v>
      </c>
      <c r="C1054" s="65">
        <v>0.58340000000000003</v>
      </c>
      <c r="D1054" s="65">
        <v>4.3616999999999999</v>
      </c>
      <c r="E1054" s="65">
        <v>5.2420999999999998</v>
      </c>
      <c r="F1054" s="65">
        <v>0.72929999999999995</v>
      </c>
    </row>
    <row r="1055" spans="2:6" ht="15" customHeight="1">
      <c r="B1055" s="79">
        <v>40545</v>
      </c>
      <c r="C1055" s="65">
        <v>0.58340000000000003</v>
      </c>
      <c r="D1055" s="65">
        <v>4.3544999999999998</v>
      </c>
      <c r="E1055" s="65">
        <v>5.2466999999999997</v>
      </c>
      <c r="F1055" s="65">
        <v>0.72960000000000003</v>
      </c>
    </row>
    <row r="1056" spans="2:6" ht="15" customHeight="1">
      <c r="B1056" s="79">
        <v>40544</v>
      </c>
      <c r="C1056" s="65">
        <v>0.58089999999999997</v>
      </c>
      <c r="D1056" s="65">
        <v>4.3224999999999998</v>
      </c>
      <c r="E1056" s="65">
        <v>5.2114000000000003</v>
      </c>
      <c r="F1056" s="65">
        <v>0.72509999999999997</v>
      </c>
    </row>
    <row r="1057" spans="2:6" ht="15" customHeight="1">
      <c r="B1057" s="79">
        <v>40543</v>
      </c>
      <c r="C1057" s="65">
        <v>0.58030000000000004</v>
      </c>
      <c r="D1057" s="65">
        <v>4.3224</v>
      </c>
      <c r="E1057" s="65">
        <v>5.2163000000000004</v>
      </c>
      <c r="F1057" s="65">
        <v>0.72350000000000003</v>
      </c>
    </row>
    <row r="1058" spans="2:6" ht="15" customHeight="1">
      <c r="B1058" s="79">
        <v>40542</v>
      </c>
      <c r="C1058" s="65">
        <v>0.57889999999999997</v>
      </c>
      <c r="D1058" s="65">
        <v>4.3099999999999996</v>
      </c>
      <c r="E1058" s="65">
        <v>5.2030000000000003</v>
      </c>
      <c r="F1058" s="65">
        <v>0.72330000000000005</v>
      </c>
    </row>
    <row r="1059" spans="2:6" ht="15" customHeight="1">
      <c r="B1059" s="79">
        <v>40541</v>
      </c>
      <c r="C1059" s="65">
        <v>0.57130000000000003</v>
      </c>
      <c r="D1059" s="65">
        <v>4.2624000000000004</v>
      </c>
      <c r="E1059" s="65">
        <v>5.1440999999999999</v>
      </c>
      <c r="F1059" s="65">
        <v>0.71850000000000003</v>
      </c>
    </row>
    <row r="1060" spans="2:6" ht="15" customHeight="1">
      <c r="B1060" s="79">
        <v>40540</v>
      </c>
      <c r="C1060" s="65">
        <v>0.5696</v>
      </c>
      <c r="D1060" s="65">
        <v>4.2415000000000003</v>
      </c>
      <c r="E1060" s="65">
        <v>5.1128</v>
      </c>
      <c r="F1060" s="65">
        <v>0.71960000000000002</v>
      </c>
    </row>
    <row r="1061" spans="2:6" ht="15" customHeight="1">
      <c r="B1061" s="79">
        <v>40539</v>
      </c>
      <c r="C1061" s="65">
        <v>0.57120000000000004</v>
      </c>
      <c r="D1061" s="65">
        <v>4.2699999999999996</v>
      </c>
      <c r="E1061" s="65">
        <v>5.1368</v>
      </c>
      <c r="F1061" s="65">
        <v>0.7208</v>
      </c>
    </row>
    <row r="1062" spans="2:6" ht="15" customHeight="1">
      <c r="B1062" s="79">
        <v>40538</v>
      </c>
      <c r="C1062" s="65">
        <v>0.57130000000000003</v>
      </c>
      <c r="D1062" s="65">
        <v>4.2576000000000001</v>
      </c>
      <c r="E1062" s="65">
        <v>5.1372</v>
      </c>
      <c r="F1062" s="65">
        <v>0.72099999999999997</v>
      </c>
    </row>
    <row r="1063" spans="2:6" ht="15" customHeight="1">
      <c r="B1063" s="79">
        <v>40537</v>
      </c>
      <c r="C1063" s="65">
        <v>0.57050000000000001</v>
      </c>
      <c r="D1063" s="65">
        <v>4.2519999999999998</v>
      </c>
      <c r="E1063" s="65">
        <v>5.1322999999999999</v>
      </c>
      <c r="F1063" s="65">
        <v>0.71879999999999999</v>
      </c>
    </row>
    <row r="1064" spans="2:6" ht="15" customHeight="1">
      <c r="B1064" s="79">
        <v>40536</v>
      </c>
      <c r="C1064" s="65">
        <v>0.56869999999999998</v>
      </c>
      <c r="D1064" s="65">
        <v>4.2393999999999998</v>
      </c>
      <c r="E1064" s="65">
        <v>5.1097000000000001</v>
      </c>
      <c r="F1064" s="65">
        <v>0.71179999999999999</v>
      </c>
    </row>
    <row r="1065" spans="2:6" ht="15" customHeight="1">
      <c r="B1065" s="79">
        <v>40535</v>
      </c>
      <c r="C1065" s="65">
        <v>0.56669999999999998</v>
      </c>
      <c r="D1065" s="65">
        <v>4.2230999999999996</v>
      </c>
      <c r="E1065" s="65">
        <v>5.0876999999999999</v>
      </c>
      <c r="F1065" s="65">
        <v>0.70989999999999998</v>
      </c>
    </row>
    <row r="1066" spans="2:6" ht="15" customHeight="1">
      <c r="B1066" s="79">
        <v>40534</v>
      </c>
      <c r="C1066" s="65">
        <v>0.56640000000000001</v>
      </c>
      <c r="D1066" s="65">
        <v>4.2215999999999996</v>
      </c>
      <c r="E1066" s="65">
        <v>5.0884</v>
      </c>
      <c r="F1066" s="65">
        <v>0.71579999999999999</v>
      </c>
    </row>
    <row r="1067" spans="2:6" ht="15" customHeight="1">
      <c r="B1067" s="79">
        <v>40533</v>
      </c>
      <c r="C1067" s="65">
        <v>0.56259999999999999</v>
      </c>
      <c r="D1067" s="65">
        <v>4.1936999999999998</v>
      </c>
      <c r="E1067" s="65">
        <v>5.0673000000000004</v>
      </c>
      <c r="F1067" s="65">
        <v>0.7157</v>
      </c>
    </row>
    <row r="1068" spans="2:6" ht="15" customHeight="1">
      <c r="B1068" s="79">
        <v>40532</v>
      </c>
      <c r="C1068" s="65">
        <v>0.55910000000000004</v>
      </c>
      <c r="D1068" s="65">
        <v>4.1646999999999998</v>
      </c>
      <c r="E1068" s="65">
        <v>5.0446999999999997</v>
      </c>
      <c r="F1068" s="65">
        <v>0.71430000000000005</v>
      </c>
    </row>
    <row r="1069" spans="2:6" ht="15" customHeight="1">
      <c r="B1069" s="79">
        <v>40531</v>
      </c>
      <c r="C1069" s="65">
        <v>0.55889999999999995</v>
      </c>
      <c r="D1069" s="65">
        <v>4.1619000000000002</v>
      </c>
      <c r="E1069" s="65">
        <v>5.0446999999999997</v>
      </c>
      <c r="F1069" s="65">
        <v>0.71419999999999995</v>
      </c>
    </row>
    <row r="1070" spans="2:6" ht="15" customHeight="1">
      <c r="B1070" s="79">
        <v>40530</v>
      </c>
      <c r="C1070" s="65">
        <v>0.55800000000000005</v>
      </c>
      <c r="D1070" s="65">
        <v>4.1600999999999999</v>
      </c>
      <c r="E1070" s="65">
        <v>5.0373999999999999</v>
      </c>
      <c r="F1070" s="65">
        <v>0.71240000000000003</v>
      </c>
    </row>
    <row r="1071" spans="2:6" ht="15" customHeight="1">
      <c r="B1071" s="79">
        <v>40529</v>
      </c>
      <c r="C1071" s="65">
        <v>0.55840000000000001</v>
      </c>
      <c r="D1071" s="65">
        <v>4.1596000000000002</v>
      </c>
      <c r="E1071" s="65">
        <v>5.0511999999999997</v>
      </c>
      <c r="F1071" s="65">
        <v>0.71489999999999998</v>
      </c>
    </row>
    <row r="1072" spans="2:6" ht="15" customHeight="1">
      <c r="B1072" s="79">
        <v>40528</v>
      </c>
      <c r="C1072" s="65">
        <v>0.56089999999999995</v>
      </c>
      <c r="D1072" s="65">
        <v>4.1868999999999996</v>
      </c>
      <c r="E1072" s="65">
        <v>5.1039000000000003</v>
      </c>
      <c r="F1072" s="65">
        <v>0.71909999999999996</v>
      </c>
    </row>
    <row r="1073" spans="2:6" ht="15" customHeight="1">
      <c r="B1073" s="79">
        <v>40527</v>
      </c>
      <c r="C1073" s="65">
        <v>0.56140000000000001</v>
      </c>
      <c r="D1073" s="65">
        <v>4.1828000000000003</v>
      </c>
      <c r="E1073" s="65">
        <v>5.1242000000000001</v>
      </c>
      <c r="F1073" s="65">
        <v>0.72619999999999996</v>
      </c>
    </row>
    <row r="1074" spans="2:6" ht="15" customHeight="1">
      <c r="B1074" s="79">
        <v>40526</v>
      </c>
      <c r="C1074" s="65">
        <v>0.56640000000000001</v>
      </c>
      <c r="D1074" s="65">
        <v>4.2108999999999996</v>
      </c>
      <c r="E1074" s="65">
        <v>5.1687000000000003</v>
      </c>
      <c r="F1074" s="65">
        <v>0.73470000000000002</v>
      </c>
    </row>
    <row r="1075" spans="2:6" ht="15" customHeight="1">
      <c r="B1075" s="79">
        <v>40525</v>
      </c>
      <c r="C1075" s="65">
        <v>0.56540000000000001</v>
      </c>
      <c r="D1075" s="65">
        <v>4.2126000000000001</v>
      </c>
      <c r="E1075" s="65">
        <v>5.1684999999999999</v>
      </c>
      <c r="F1075" s="65">
        <v>0.73370000000000002</v>
      </c>
    </row>
    <row r="1076" spans="2:6" ht="15" customHeight="1">
      <c r="B1076" s="79">
        <v>40524</v>
      </c>
      <c r="C1076" s="65">
        <v>0.56540000000000001</v>
      </c>
      <c r="D1076" s="65">
        <v>4.2107000000000001</v>
      </c>
      <c r="E1076" s="65">
        <v>5.1699000000000002</v>
      </c>
      <c r="F1076" s="65">
        <v>0.73370000000000002</v>
      </c>
    </row>
    <row r="1077" spans="2:6" ht="15" customHeight="1">
      <c r="B1077" s="79">
        <v>40523</v>
      </c>
      <c r="C1077" s="65">
        <v>0.56630000000000003</v>
      </c>
      <c r="D1077" s="65">
        <v>4.2224000000000004</v>
      </c>
      <c r="E1077" s="65">
        <v>5.1700999999999997</v>
      </c>
      <c r="F1077" s="65">
        <v>0.73640000000000005</v>
      </c>
    </row>
    <row r="1078" spans="2:6" ht="15" customHeight="1">
      <c r="B1078" s="79">
        <v>40522</v>
      </c>
      <c r="C1078" s="65">
        <v>0.56440000000000001</v>
      </c>
      <c r="D1078" s="65">
        <v>4.2123999999999997</v>
      </c>
      <c r="E1078" s="65">
        <v>5.1576000000000004</v>
      </c>
      <c r="F1078" s="65">
        <v>0.7369</v>
      </c>
    </row>
    <row r="1079" spans="2:6" ht="15" customHeight="1">
      <c r="B1079" s="79">
        <v>40521</v>
      </c>
      <c r="C1079" s="65">
        <v>0.56810000000000005</v>
      </c>
      <c r="D1079" s="65">
        <v>4.2371999999999996</v>
      </c>
      <c r="E1079" s="65">
        <v>5.1982999999999997</v>
      </c>
      <c r="F1079" s="65">
        <v>0.74299999999999999</v>
      </c>
    </row>
    <row r="1080" spans="2:6" ht="15" customHeight="1">
      <c r="B1080" s="79">
        <v>40520</v>
      </c>
      <c r="C1080" s="65">
        <v>0.57199999999999995</v>
      </c>
      <c r="D1080" s="65">
        <v>4.2617000000000003</v>
      </c>
      <c r="E1080" s="65">
        <v>5.2180999999999997</v>
      </c>
      <c r="F1080" s="65">
        <v>0.748</v>
      </c>
    </row>
    <row r="1081" spans="2:6" ht="15" customHeight="1">
      <c r="B1081" s="79">
        <v>40519</v>
      </c>
      <c r="C1081" s="65">
        <v>0.57199999999999995</v>
      </c>
      <c r="D1081" s="65">
        <v>4.2709999999999999</v>
      </c>
      <c r="E1081" s="65">
        <v>5.2244000000000002</v>
      </c>
      <c r="F1081" s="65">
        <v>0.747</v>
      </c>
    </row>
    <row r="1082" spans="2:6" ht="15" customHeight="1">
      <c r="B1082" s="79">
        <v>40518</v>
      </c>
      <c r="C1082" s="65">
        <v>0.57189999999999996</v>
      </c>
      <c r="D1082" s="65">
        <v>4.2609000000000004</v>
      </c>
      <c r="E1082" s="65">
        <v>5.2140000000000004</v>
      </c>
      <c r="F1082" s="65">
        <v>0.74690000000000001</v>
      </c>
    </row>
    <row r="1083" spans="2:6" ht="15" customHeight="1">
      <c r="B1083" s="79">
        <v>40517</v>
      </c>
      <c r="C1083" s="65">
        <v>0.57169999999999999</v>
      </c>
      <c r="D1083" s="65">
        <v>4.2636000000000003</v>
      </c>
      <c r="E1083" s="65">
        <v>5.2195</v>
      </c>
      <c r="F1083" s="65">
        <v>0.74670000000000003</v>
      </c>
    </row>
    <row r="1084" spans="2:6" ht="15" customHeight="1">
      <c r="B1084" s="79">
        <v>40516</v>
      </c>
      <c r="C1084" s="65">
        <v>0.57140000000000002</v>
      </c>
      <c r="D1084" s="65">
        <v>4.2474999999999996</v>
      </c>
      <c r="E1084" s="65">
        <v>5.2042999999999999</v>
      </c>
      <c r="F1084" s="65">
        <v>0.74919999999999998</v>
      </c>
    </row>
    <row r="1085" spans="2:6" ht="15" customHeight="1">
      <c r="B1085" s="79">
        <v>40515</v>
      </c>
      <c r="C1085" s="65">
        <v>0.57150000000000001</v>
      </c>
      <c r="D1085" s="65">
        <v>4.2537000000000003</v>
      </c>
      <c r="E1085" s="65">
        <v>5.2207999999999997</v>
      </c>
      <c r="F1085" s="65">
        <v>0.75180000000000002</v>
      </c>
    </row>
    <row r="1086" spans="2:6" ht="15" customHeight="1">
      <c r="B1086" s="79">
        <v>40514</v>
      </c>
      <c r="C1086" s="65">
        <v>0.57110000000000005</v>
      </c>
      <c r="D1086" s="65">
        <v>4.2450000000000001</v>
      </c>
      <c r="E1086" s="65">
        <v>5.2142999999999997</v>
      </c>
      <c r="F1086" s="65">
        <v>0.74819999999999998</v>
      </c>
    </row>
    <row r="1087" spans="2:6" ht="15" customHeight="1">
      <c r="B1087" s="79">
        <v>40513</v>
      </c>
      <c r="C1087" s="65">
        <v>0.57010000000000005</v>
      </c>
      <c r="D1087" s="65">
        <v>4.2591000000000001</v>
      </c>
      <c r="E1087" s="65">
        <v>5.2354000000000003</v>
      </c>
      <c r="F1087" s="65">
        <v>0.74450000000000005</v>
      </c>
    </row>
    <row r="1088" spans="2:6" ht="15" customHeight="1">
      <c r="B1088" s="79">
        <v>40512</v>
      </c>
      <c r="C1088" s="65">
        <v>0.56730000000000003</v>
      </c>
      <c r="D1088" s="65">
        <v>4.2385999999999999</v>
      </c>
      <c r="E1088" s="65">
        <v>5.2415000000000003</v>
      </c>
      <c r="F1088" s="65">
        <v>0.74970000000000003</v>
      </c>
    </row>
    <row r="1089" spans="2:6" ht="15" customHeight="1">
      <c r="B1089" s="79">
        <v>40511</v>
      </c>
      <c r="C1089" s="65">
        <v>0.56679999999999997</v>
      </c>
      <c r="D1089" s="65">
        <v>4.2257999999999996</v>
      </c>
      <c r="E1089" s="65">
        <v>5.2518000000000002</v>
      </c>
      <c r="F1089" s="65">
        <v>0.75349999999999995</v>
      </c>
    </row>
    <row r="1090" spans="2:6" ht="15" customHeight="1">
      <c r="B1090" s="79">
        <v>40510</v>
      </c>
      <c r="C1090" s="65">
        <v>0.56689999999999996</v>
      </c>
      <c r="D1090" s="65">
        <v>4.2237</v>
      </c>
      <c r="E1090" s="65">
        <v>5.2606000000000002</v>
      </c>
      <c r="F1090" s="65">
        <v>0.75339999999999996</v>
      </c>
    </row>
    <row r="1091" spans="2:6" ht="15" customHeight="1">
      <c r="B1091" s="79">
        <v>40509</v>
      </c>
      <c r="C1091" s="65">
        <v>0.56850000000000001</v>
      </c>
      <c r="D1091" s="65">
        <v>4.2477999999999998</v>
      </c>
      <c r="E1091" s="65">
        <v>5.2925000000000004</v>
      </c>
      <c r="F1091" s="65">
        <v>0.75600000000000001</v>
      </c>
    </row>
    <row r="1092" spans="2:6" ht="15" customHeight="1">
      <c r="B1092" s="79">
        <v>40508</v>
      </c>
      <c r="C1092" s="65">
        <v>0.56999999999999995</v>
      </c>
      <c r="D1092" s="65">
        <v>4.2488000000000001</v>
      </c>
      <c r="E1092" s="65">
        <v>5.2877000000000001</v>
      </c>
      <c r="F1092" s="65">
        <v>0.75900000000000001</v>
      </c>
    </row>
    <row r="1093" spans="2:6" ht="15" customHeight="1">
      <c r="B1093" s="79">
        <v>40507</v>
      </c>
      <c r="C1093" s="65">
        <v>0.5696</v>
      </c>
      <c r="D1093" s="65">
        <v>4.2507999999999999</v>
      </c>
      <c r="E1093" s="65">
        <v>5.3048999999999999</v>
      </c>
      <c r="F1093" s="65">
        <v>0.7581</v>
      </c>
    </row>
    <row r="1094" spans="2:6" ht="15" customHeight="1">
      <c r="B1094" s="79">
        <v>40506</v>
      </c>
      <c r="C1094" s="65">
        <v>0.5675</v>
      </c>
      <c r="D1094" s="65">
        <v>4.2453000000000003</v>
      </c>
      <c r="E1094" s="65">
        <v>5.3346</v>
      </c>
      <c r="F1094" s="65">
        <v>0.76049999999999995</v>
      </c>
    </row>
    <row r="1095" spans="2:6" ht="15" customHeight="1">
      <c r="B1095" s="79">
        <v>40505</v>
      </c>
      <c r="C1095" s="65">
        <v>0.56620000000000004</v>
      </c>
      <c r="D1095" s="65">
        <v>4.2298</v>
      </c>
      <c r="E1095" s="65">
        <v>5.3244999999999996</v>
      </c>
      <c r="F1095" s="65">
        <v>0.76870000000000005</v>
      </c>
    </row>
    <row r="1096" spans="2:6" ht="15" customHeight="1">
      <c r="B1096" s="79">
        <v>40504</v>
      </c>
      <c r="C1096" s="65">
        <v>0.56999999999999995</v>
      </c>
      <c r="D1096" s="65">
        <v>4.2489999999999997</v>
      </c>
      <c r="E1096" s="65">
        <v>5.3448000000000002</v>
      </c>
      <c r="F1096" s="65">
        <v>0.77380000000000004</v>
      </c>
    </row>
    <row r="1097" spans="2:6" ht="15" customHeight="1">
      <c r="B1097" s="79">
        <v>40503</v>
      </c>
      <c r="C1097" s="65">
        <v>0.57010000000000005</v>
      </c>
      <c r="D1097" s="65">
        <v>4.2454000000000001</v>
      </c>
      <c r="E1097" s="65">
        <v>5.3448000000000002</v>
      </c>
      <c r="F1097" s="65">
        <v>0.77380000000000004</v>
      </c>
    </row>
    <row r="1098" spans="2:6" ht="15" customHeight="1">
      <c r="B1098" s="79">
        <v>40502</v>
      </c>
      <c r="C1098" s="65">
        <v>0.56920000000000004</v>
      </c>
      <c r="D1098" s="65">
        <v>4.2401</v>
      </c>
      <c r="E1098" s="65">
        <v>5.3391000000000002</v>
      </c>
      <c r="F1098" s="65">
        <v>0.77370000000000005</v>
      </c>
    </row>
    <row r="1099" spans="2:6" ht="15" customHeight="1">
      <c r="B1099" s="79">
        <v>40501</v>
      </c>
      <c r="C1099" s="65">
        <v>0.56979999999999997</v>
      </c>
      <c r="D1099" s="65">
        <v>4.2411000000000003</v>
      </c>
      <c r="E1099" s="65">
        <v>5.3304</v>
      </c>
      <c r="F1099" s="65">
        <v>0.76790000000000003</v>
      </c>
    </row>
    <row r="1100" spans="2:6" ht="15" customHeight="1">
      <c r="B1100" s="79">
        <v>40500</v>
      </c>
      <c r="C1100" s="65">
        <v>0.56899999999999995</v>
      </c>
      <c r="D1100" s="65">
        <v>4.2403000000000004</v>
      </c>
      <c r="E1100" s="65">
        <v>5.3418999999999999</v>
      </c>
      <c r="F1100" s="65">
        <v>0.76419999999999999</v>
      </c>
    </row>
    <row r="1101" spans="2:6" ht="15" customHeight="1">
      <c r="B1101" s="79">
        <v>40499</v>
      </c>
      <c r="C1101" s="65">
        <v>0.56810000000000005</v>
      </c>
      <c r="D1101" s="65">
        <v>4.2401999999999997</v>
      </c>
      <c r="E1101" s="65">
        <v>5.3354999999999997</v>
      </c>
      <c r="F1101" s="65">
        <v>0.76129999999999998</v>
      </c>
    </row>
    <row r="1102" spans="2:6" ht="15" customHeight="1">
      <c r="B1102" s="79">
        <v>40498</v>
      </c>
      <c r="C1102" s="65">
        <v>0.56659999999999999</v>
      </c>
      <c r="D1102" s="65">
        <v>4.2321999999999997</v>
      </c>
      <c r="E1102" s="65">
        <v>5.3228999999999997</v>
      </c>
      <c r="F1102" s="65">
        <v>0.75960000000000005</v>
      </c>
    </row>
    <row r="1103" spans="2:6" ht="15" customHeight="1">
      <c r="B1103" s="79">
        <v>40497</v>
      </c>
      <c r="C1103" s="65">
        <v>0.56569999999999998</v>
      </c>
      <c r="D1103" s="65">
        <v>4.2145000000000001</v>
      </c>
      <c r="E1103" s="65">
        <v>5.3193000000000001</v>
      </c>
      <c r="F1103" s="65">
        <v>0.75960000000000005</v>
      </c>
    </row>
    <row r="1104" spans="2:6" ht="15" customHeight="1">
      <c r="B1104" s="79">
        <v>40496</v>
      </c>
      <c r="C1104" s="65">
        <v>0.56559999999999999</v>
      </c>
      <c r="D1104" s="65">
        <v>4.2119999999999997</v>
      </c>
      <c r="E1104" s="65">
        <v>5.33</v>
      </c>
      <c r="F1104" s="65">
        <v>0.75970000000000004</v>
      </c>
    </row>
    <row r="1105" spans="2:6" ht="15" customHeight="1">
      <c r="B1105" s="79">
        <v>40495</v>
      </c>
      <c r="C1105" s="65">
        <v>0.56830000000000003</v>
      </c>
      <c r="D1105" s="65">
        <v>4.2320000000000002</v>
      </c>
      <c r="E1105" s="65">
        <v>5.3211000000000004</v>
      </c>
      <c r="F1105" s="65">
        <v>0.75790000000000002</v>
      </c>
    </row>
    <row r="1106" spans="2:6" ht="15" customHeight="1">
      <c r="B1106" s="79">
        <v>40494</v>
      </c>
      <c r="C1106" s="65">
        <v>0.57020000000000004</v>
      </c>
      <c r="D1106" s="65">
        <v>4.2591000000000001</v>
      </c>
      <c r="E1106" s="65">
        <v>5.3269000000000002</v>
      </c>
      <c r="F1106" s="65">
        <v>0.76100000000000001</v>
      </c>
    </row>
    <row r="1107" spans="2:6" ht="15" customHeight="1">
      <c r="B1107" s="79">
        <v>40493</v>
      </c>
      <c r="C1107" s="65">
        <v>0.56620000000000004</v>
      </c>
      <c r="D1107" s="65">
        <v>4.2203999999999997</v>
      </c>
      <c r="E1107" s="65">
        <v>5.2652999999999999</v>
      </c>
      <c r="F1107" s="65">
        <v>0.75660000000000005</v>
      </c>
    </row>
    <row r="1108" spans="2:6" ht="15" customHeight="1">
      <c r="B1108" s="79">
        <v>40492</v>
      </c>
      <c r="C1108" s="65">
        <v>0.56630000000000003</v>
      </c>
      <c r="D1108" s="65">
        <v>4.2247000000000003</v>
      </c>
      <c r="E1108" s="65">
        <v>5.2750000000000004</v>
      </c>
      <c r="F1108" s="65">
        <v>0.75860000000000005</v>
      </c>
    </row>
    <row r="1109" spans="2:6" ht="15" customHeight="1">
      <c r="B1109" s="79">
        <v>40491</v>
      </c>
      <c r="C1109" s="65">
        <v>0.5655</v>
      </c>
      <c r="D1109" s="65">
        <v>4.2239000000000004</v>
      </c>
      <c r="E1109" s="65">
        <v>5.2710999999999997</v>
      </c>
      <c r="F1109" s="65">
        <v>0.76149999999999995</v>
      </c>
    </row>
    <row r="1110" spans="2:6" ht="15" customHeight="1">
      <c r="B1110" s="79">
        <v>40490</v>
      </c>
      <c r="C1110" s="65">
        <v>0.56759999999999999</v>
      </c>
      <c r="D1110" s="65">
        <v>4.2161</v>
      </c>
      <c r="E1110" s="65">
        <v>5.2618</v>
      </c>
      <c r="F1110" s="65">
        <v>0.76690000000000003</v>
      </c>
    </row>
    <row r="1111" spans="2:6" ht="15" customHeight="1">
      <c r="B1111" s="79">
        <v>40489</v>
      </c>
      <c r="C1111" s="65">
        <v>0.56759999999999999</v>
      </c>
      <c r="D1111" s="65">
        <v>4.2302</v>
      </c>
      <c r="E1111" s="65">
        <v>5.2739000000000003</v>
      </c>
      <c r="F1111" s="65">
        <v>0.76690000000000003</v>
      </c>
    </row>
    <row r="1112" spans="2:6" ht="15" customHeight="1">
      <c r="B1112" s="79">
        <v>40488</v>
      </c>
      <c r="C1112" s="65">
        <v>0.56140000000000001</v>
      </c>
      <c r="D1112" s="65">
        <v>4.1959999999999997</v>
      </c>
      <c r="E1112" s="65">
        <v>5.2309000000000001</v>
      </c>
      <c r="F1112" s="65">
        <v>0.76149999999999995</v>
      </c>
    </row>
    <row r="1113" spans="2:6" ht="15" customHeight="1">
      <c r="B1113" s="79">
        <v>40487</v>
      </c>
      <c r="C1113" s="65">
        <v>0.55700000000000005</v>
      </c>
      <c r="D1113" s="65">
        <v>4.1448</v>
      </c>
      <c r="E1113" s="65">
        <v>5.16</v>
      </c>
      <c r="F1113" s="65">
        <v>0.76419999999999999</v>
      </c>
    </row>
    <row r="1114" spans="2:6" ht="15" customHeight="1">
      <c r="B1114" s="79">
        <v>40486</v>
      </c>
      <c r="C1114" s="65">
        <v>0.55130000000000001</v>
      </c>
      <c r="D1114" s="65">
        <v>4.1073000000000004</v>
      </c>
      <c r="E1114" s="65">
        <v>5.1397000000000004</v>
      </c>
      <c r="F1114" s="65">
        <v>0.75760000000000005</v>
      </c>
    </row>
    <row r="1115" spans="2:6" ht="15" customHeight="1">
      <c r="B1115" s="79">
        <v>40485</v>
      </c>
      <c r="C1115" s="65">
        <v>0.55059999999999998</v>
      </c>
      <c r="D1115" s="65">
        <v>4.0959000000000003</v>
      </c>
      <c r="E1115" s="65">
        <v>5.1116999999999999</v>
      </c>
      <c r="F1115" s="65">
        <v>0.75800000000000001</v>
      </c>
    </row>
    <row r="1116" spans="2:6" ht="15" customHeight="1">
      <c r="B1116" s="79">
        <v>40484</v>
      </c>
      <c r="C1116" s="65">
        <v>0.54990000000000006</v>
      </c>
      <c r="D1116" s="65">
        <v>4.1059000000000001</v>
      </c>
      <c r="E1116" s="65">
        <v>5.1163999999999996</v>
      </c>
      <c r="F1116" s="65">
        <v>0.7571</v>
      </c>
    </row>
    <row r="1117" spans="2:6" ht="15" customHeight="1">
      <c r="B1117" s="79">
        <v>40483</v>
      </c>
      <c r="C1117" s="65">
        <v>0.54990000000000006</v>
      </c>
      <c r="D1117" s="65">
        <v>4.1055999999999999</v>
      </c>
      <c r="E1117" s="65">
        <v>5.1151999999999997</v>
      </c>
      <c r="F1117" s="65">
        <v>0.75370000000000004</v>
      </c>
    </row>
    <row r="1118" spans="2:6" ht="15" customHeight="1">
      <c r="B1118" s="79">
        <v>40482</v>
      </c>
      <c r="C1118" s="65">
        <v>0.55010000000000003</v>
      </c>
      <c r="D1118" s="65">
        <v>4.1017999999999999</v>
      </c>
      <c r="E1118" s="65">
        <v>5.1191000000000004</v>
      </c>
      <c r="F1118" s="65">
        <v>0.75380000000000003</v>
      </c>
    </row>
    <row r="1119" spans="2:6" ht="15" customHeight="1">
      <c r="B1119" s="79">
        <v>40481</v>
      </c>
      <c r="C1119" s="65">
        <v>0.54510000000000003</v>
      </c>
      <c r="D1119" s="65">
        <v>4.0683999999999996</v>
      </c>
      <c r="E1119" s="65">
        <v>5.1028000000000002</v>
      </c>
      <c r="F1119" s="65">
        <v>0.74639999999999995</v>
      </c>
    </row>
    <row r="1120" spans="2:6" ht="15" customHeight="1">
      <c r="B1120" s="79">
        <v>40480</v>
      </c>
      <c r="C1120" s="65">
        <v>0.54190000000000005</v>
      </c>
      <c r="D1120" s="65">
        <v>4.0419999999999998</v>
      </c>
      <c r="E1120" s="65">
        <v>5.0618999999999996</v>
      </c>
      <c r="F1120" s="65">
        <v>0.74050000000000005</v>
      </c>
    </row>
    <row r="1121" spans="2:6" ht="15" customHeight="1">
      <c r="B1121" s="79">
        <v>40479</v>
      </c>
      <c r="C1121" s="65">
        <v>0.5403</v>
      </c>
      <c r="D1121" s="65">
        <v>4.0305999999999997</v>
      </c>
      <c r="E1121" s="65">
        <v>5.0442</v>
      </c>
      <c r="F1121" s="65">
        <v>0.73719999999999997</v>
      </c>
    </row>
    <row r="1122" spans="2:6" ht="15" customHeight="1">
      <c r="B1122" s="79">
        <v>40478</v>
      </c>
      <c r="C1122" s="65">
        <v>0.53990000000000005</v>
      </c>
      <c r="D1122" s="65">
        <v>4.0271999999999997</v>
      </c>
      <c r="E1122" s="65">
        <v>5.0101000000000004</v>
      </c>
      <c r="F1122" s="65">
        <v>0.73440000000000005</v>
      </c>
    </row>
    <row r="1123" spans="2:6" ht="15" customHeight="1">
      <c r="B1123" s="79">
        <v>40477</v>
      </c>
      <c r="C1123" s="65">
        <v>0.53790000000000004</v>
      </c>
      <c r="D1123" s="65">
        <v>4.0125000000000002</v>
      </c>
      <c r="E1123" s="65">
        <v>4.9526000000000003</v>
      </c>
      <c r="F1123" s="65">
        <v>0.73170000000000002</v>
      </c>
    </row>
    <row r="1124" spans="2:6" ht="15" customHeight="1">
      <c r="B1124" s="79">
        <v>40476</v>
      </c>
      <c r="C1124" s="65">
        <v>0.53569999999999995</v>
      </c>
      <c r="D1124" s="65">
        <v>4.0035999999999996</v>
      </c>
      <c r="E1124" s="65">
        <v>4.9553000000000003</v>
      </c>
      <c r="F1124" s="65">
        <v>0.73050000000000004</v>
      </c>
    </row>
    <row r="1125" spans="2:6" ht="15" customHeight="1">
      <c r="B1125" s="79">
        <v>40475</v>
      </c>
      <c r="C1125" s="65">
        <v>0.53559999999999997</v>
      </c>
      <c r="D1125" s="65">
        <v>3.9941</v>
      </c>
      <c r="E1125" s="65">
        <v>4.9519000000000002</v>
      </c>
      <c r="F1125" s="65">
        <v>0.73029999999999995</v>
      </c>
    </row>
    <row r="1126" spans="2:6" ht="15" customHeight="1">
      <c r="B1126" s="79">
        <v>40474</v>
      </c>
      <c r="C1126" s="65">
        <v>0.53680000000000005</v>
      </c>
      <c r="D1126" s="65">
        <v>4.0039999999999996</v>
      </c>
      <c r="E1126" s="65">
        <v>4.9720000000000004</v>
      </c>
      <c r="F1126" s="65">
        <v>0.72840000000000005</v>
      </c>
    </row>
    <row r="1127" spans="2:6" ht="15" customHeight="1">
      <c r="B1127" s="79">
        <v>40473</v>
      </c>
      <c r="C1127" s="65">
        <v>0.53700000000000003</v>
      </c>
      <c r="D1127" s="65">
        <v>4.0057</v>
      </c>
      <c r="E1127" s="65">
        <v>4.9863</v>
      </c>
      <c r="F1127" s="65">
        <v>0.72399999999999998</v>
      </c>
    </row>
    <row r="1128" spans="2:6" ht="15" customHeight="1">
      <c r="B1128" s="79">
        <v>40472</v>
      </c>
      <c r="C1128" s="65">
        <v>0.54120000000000001</v>
      </c>
      <c r="D1128" s="65">
        <v>4.0369999999999999</v>
      </c>
      <c r="E1128" s="65">
        <v>5.0437000000000003</v>
      </c>
      <c r="F1128" s="65">
        <v>0.7238</v>
      </c>
    </row>
    <row r="1129" spans="2:6" ht="15" customHeight="1">
      <c r="B1129" s="79">
        <v>40471</v>
      </c>
      <c r="C1129" s="65">
        <v>0.54190000000000005</v>
      </c>
      <c r="D1129" s="65">
        <v>4.0416999999999996</v>
      </c>
      <c r="E1129" s="65">
        <v>5.0518000000000001</v>
      </c>
      <c r="F1129" s="65">
        <v>0.72499999999999998</v>
      </c>
    </row>
    <row r="1130" spans="2:6" ht="15" customHeight="1">
      <c r="B1130" s="79">
        <v>40470</v>
      </c>
      <c r="C1130" s="65">
        <v>0.54220000000000002</v>
      </c>
      <c r="D1130" s="65">
        <v>4.0434999999999999</v>
      </c>
      <c r="E1130" s="65">
        <v>5.0353000000000003</v>
      </c>
      <c r="F1130" s="65">
        <v>0.72430000000000005</v>
      </c>
    </row>
    <row r="1131" spans="2:6" ht="15" customHeight="1">
      <c r="B1131" s="79">
        <v>40469</v>
      </c>
      <c r="C1131" s="65">
        <v>0.54149999999999998</v>
      </c>
      <c r="D1131" s="65">
        <v>4.0349000000000004</v>
      </c>
      <c r="E1131" s="65">
        <v>5.0190000000000001</v>
      </c>
      <c r="F1131" s="65">
        <v>0.72599999999999998</v>
      </c>
    </row>
    <row r="1132" spans="2:6" ht="15" customHeight="1">
      <c r="B1132" s="79">
        <v>40468</v>
      </c>
      <c r="C1132" s="65">
        <v>0.54149999999999998</v>
      </c>
      <c r="D1132" s="65">
        <v>4.0354999999999999</v>
      </c>
      <c r="E1132" s="65">
        <v>5.0217000000000001</v>
      </c>
      <c r="F1132" s="65">
        <v>0.72619999999999996</v>
      </c>
    </row>
    <row r="1133" spans="2:6" ht="15" customHeight="1">
      <c r="B1133" s="79">
        <v>40467</v>
      </c>
      <c r="C1133" s="65">
        <v>0.53910000000000002</v>
      </c>
      <c r="D1133" s="65">
        <v>4.0202999999999998</v>
      </c>
      <c r="E1133" s="65">
        <v>4.9874000000000001</v>
      </c>
      <c r="F1133" s="65">
        <v>0.7238</v>
      </c>
    </row>
    <row r="1134" spans="2:6" ht="15" customHeight="1">
      <c r="B1134" s="79">
        <v>40466</v>
      </c>
      <c r="C1134" s="65">
        <v>0.54010000000000002</v>
      </c>
      <c r="D1134" s="65">
        <v>4.0279999999999996</v>
      </c>
      <c r="E1134" s="65">
        <v>4.9882999999999997</v>
      </c>
      <c r="F1134" s="65">
        <v>0.72360000000000002</v>
      </c>
    </row>
    <row r="1135" spans="2:6" ht="15" customHeight="1">
      <c r="B1135" s="79">
        <v>40465</v>
      </c>
      <c r="C1135" s="65">
        <v>0.54400000000000004</v>
      </c>
      <c r="D1135" s="65">
        <v>4.0564999999999998</v>
      </c>
      <c r="E1135" s="65">
        <v>5.0404999999999998</v>
      </c>
      <c r="F1135" s="65">
        <v>0.72750000000000004</v>
      </c>
    </row>
    <row r="1136" spans="2:6" ht="15" customHeight="1">
      <c r="B1136" s="79">
        <v>40464</v>
      </c>
      <c r="C1136" s="65">
        <v>0.54310000000000003</v>
      </c>
      <c r="D1136" s="65">
        <v>4.0503999999999998</v>
      </c>
      <c r="E1136" s="65">
        <v>5.0335000000000001</v>
      </c>
      <c r="F1136" s="65">
        <v>0.7238</v>
      </c>
    </row>
    <row r="1137" spans="2:6" ht="15" customHeight="1">
      <c r="B1137" s="79">
        <v>40463</v>
      </c>
      <c r="C1137" s="65">
        <v>0.54090000000000005</v>
      </c>
      <c r="D1137" s="65">
        <v>4.0342000000000002</v>
      </c>
      <c r="E1137" s="65">
        <v>5.0145</v>
      </c>
      <c r="F1137" s="65">
        <v>0.72550000000000003</v>
      </c>
    </row>
    <row r="1138" spans="2:6" ht="15" customHeight="1">
      <c r="B1138" s="79">
        <v>40462</v>
      </c>
      <c r="C1138" s="65">
        <v>0.54269999999999996</v>
      </c>
      <c r="D1138" s="65">
        <v>4.0494000000000003</v>
      </c>
      <c r="E1138" s="65">
        <v>5.0134999999999996</v>
      </c>
      <c r="F1138" s="65">
        <v>0.72829999999999995</v>
      </c>
    </row>
    <row r="1139" spans="2:6" ht="15" customHeight="1">
      <c r="B1139" s="79">
        <v>40461</v>
      </c>
      <c r="C1139" s="65">
        <v>0.54279999999999995</v>
      </c>
      <c r="D1139" s="65">
        <v>4.0509000000000004</v>
      </c>
      <c r="E1139" s="65">
        <v>5.0532000000000004</v>
      </c>
      <c r="F1139" s="65">
        <v>0.72840000000000005</v>
      </c>
    </row>
    <row r="1140" spans="2:6" ht="15" customHeight="1">
      <c r="B1140" s="79">
        <v>40460</v>
      </c>
      <c r="C1140" s="65">
        <v>0.53949999999999998</v>
      </c>
      <c r="D1140" s="65">
        <v>4.0228000000000002</v>
      </c>
      <c r="E1140" s="65">
        <v>5.0179999999999998</v>
      </c>
      <c r="F1140" s="65">
        <v>0.72440000000000004</v>
      </c>
    </row>
    <row r="1141" spans="2:6" ht="15" customHeight="1">
      <c r="B1141" s="79">
        <v>40459</v>
      </c>
      <c r="C1141" s="65">
        <v>0.54069999999999996</v>
      </c>
      <c r="D1141" s="65">
        <v>4.0312999999999999</v>
      </c>
      <c r="E1141" s="65">
        <v>5.032</v>
      </c>
      <c r="F1141" s="65">
        <v>0.72599999999999998</v>
      </c>
    </row>
    <row r="1142" spans="2:6" ht="15" customHeight="1">
      <c r="B1142" s="79">
        <v>40458</v>
      </c>
      <c r="C1142" s="65">
        <v>0.54159999999999997</v>
      </c>
      <c r="D1142" s="65">
        <v>4.0376000000000003</v>
      </c>
      <c r="E1142" s="65">
        <v>5.0381999999999998</v>
      </c>
      <c r="F1142" s="65">
        <v>0.72460000000000002</v>
      </c>
    </row>
    <row r="1143" spans="2:6" ht="15" customHeight="1">
      <c r="B1143" s="79">
        <v>40457</v>
      </c>
      <c r="C1143" s="65">
        <v>0.54049999999999998</v>
      </c>
      <c r="D1143" s="65">
        <v>4.03</v>
      </c>
      <c r="E1143" s="65">
        <v>5.0087999999999999</v>
      </c>
      <c r="F1143" s="65">
        <v>0.72150000000000003</v>
      </c>
    </row>
    <row r="1144" spans="2:6" ht="15" customHeight="1">
      <c r="B1144" s="79">
        <v>40456</v>
      </c>
      <c r="C1144" s="65">
        <v>0.5413</v>
      </c>
      <c r="D1144" s="65">
        <v>4.0350000000000001</v>
      </c>
      <c r="E1144" s="65">
        <v>5.0105000000000004</v>
      </c>
      <c r="F1144" s="65">
        <v>0.7228</v>
      </c>
    </row>
    <row r="1145" spans="2:6" ht="15" customHeight="1">
      <c r="B1145" s="79">
        <v>40455</v>
      </c>
      <c r="C1145" s="65">
        <v>0.5403</v>
      </c>
      <c r="D1145" s="65">
        <v>4.0281000000000002</v>
      </c>
      <c r="E1145" s="65">
        <v>4.9981999999999998</v>
      </c>
      <c r="F1145" s="65">
        <v>0.72570000000000001</v>
      </c>
    </row>
    <row r="1146" spans="2:6" ht="15" customHeight="1">
      <c r="B1146" s="79">
        <v>40454</v>
      </c>
      <c r="C1146" s="65">
        <v>0.5403</v>
      </c>
      <c r="D1146" s="65">
        <v>4.0266000000000002</v>
      </c>
      <c r="E1146" s="65">
        <v>5.0018000000000002</v>
      </c>
      <c r="F1146" s="65">
        <v>0.72570000000000001</v>
      </c>
    </row>
    <row r="1147" spans="2:6" ht="15" customHeight="1">
      <c r="B1147" s="79">
        <v>40453</v>
      </c>
      <c r="C1147" s="65">
        <v>0.53979999999999995</v>
      </c>
      <c r="D1147" s="65">
        <v>4.0228999999999999</v>
      </c>
      <c r="E1147" s="65">
        <v>4.9756999999999998</v>
      </c>
      <c r="F1147" s="65">
        <v>0.72450000000000003</v>
      </c>
    </row>
    <row r="1148" spans="2:6" ht="15" customHeight="1">
      <c r="B1148" s="79">
        <v>40452</v>
      </c>
      <c r="C1148" s="65">
        <v>0.54069999999999996</v>
      </c>
      <c r="D1148" s="65">
        <v>4.0297999999999998</v>
      </c>
      <c r="E1148" s="65">
        <v>4.9618000000000002</v>
      </c>
      <c r="F1148" s="65">
        <v>0.72050000000000003</v>
      </c>
    </row>
    <row r="1149" spans="2:6" ht="15" customHeight="1">
      <c r="B1149" s="79">
        <v>40451</v>
      </c>
      <c r="C1149" s="65">
        <v>0.54269999999999996</v>
      </c>
      <c r="D1149" s="65">
        <v>4.0444000000000004</v>
      </c>
      <c r="E1149" s="65">
        <v>4.9744999999999999</v>
      </c>
      <c r="F1149" s="65">
        <v>0.72109999999999996</v>
      </c>
    </row>
    <row r="1150" spans="2:6" ht="15" customHeight="1">
      <c r="B1150" s="79">
        <v>40450</v>
      </c>
      <c r="C1150" s="65">
        <v>0.54520000000000002</v>
      </c>
      <c r="D1150" s="65">
        <v>4.0631000000000004</v>
      </c>
      <c r="E1150" s="65">
        <v>5.0266999999999999</v>
      </c>
      <c r="F1150" s="65">
        <v>0.72209999999999996</v>
      </c>
    </row>
    <row r="1151" spans="2:6" ht="15" customHeight="1">
      <c r="B1151" s="79">
        <v>40449</v>
      </c>
      <c r="C1151" s="65">
        <v>0.54569999999999996</v>
      </c>
      <c r="D1151" s="65">
        <v>4.0659000000000001</v>
      </c>
      <c r="E1151" s="65">
        <v>5.0157999999999996</v>
      </c>
      <c r="F1151" s="65">
        <v>0.72360000000000002</v>
      </c>
    </row>
    <row r="1152" spans="2:6" ht="15" customHeight="1">
      <c r="B1152" s="79">
        <v>40448</v>
      </c>
      <c r="C1152" s="65">
        <v>0.54469999999999996</v>
      </c>
      <c r="D1152" s="65">
        <v>4.0598999999999998</v>
      </c>
      <c r="E1152" s="65">
        <v>5.0082000000000004</v>
      </c>
      <c r="F1152" s="65">
        <v>0.72219999999999995</v>
      </c>
    </row>
    <row r="1153" spans="2:6" ht="15" customHeight="1">
      <c r="B1153" s="79">
        <v>40447</v>
      </c>
      <c r="C1153" s="65">
        <v>0.54459999999999997</v>
      </c>
      <c r="D1153" s="65">
        <v>4.0629999999999997</v>
      </c>
      <c r="E1153" s="65">
        <v>5.0007999999999999</v>
      </c>
      <c r="F1153" s="65">
        <v>0.72209999999999996</v>
      </c>
    </row>
    <row r="1154" spans="2:6" ht="15" customHeight="1">
      <c r="B1154" s="79">
        <v>40446</v>
      </c>
      <c r="C1154" s="65">
        <v>0.54559999999999997</v>
      </c>
      <c r="D1154" s="65">
        <v>4.0651999999999999</v>
      </c>
      <c r="E1154" s="65">
        <v>5.0205000000000002</v>
      </c>
      <c r="F1154" s="65">
        <v>0.71989999999999998</v>
      </c>
    </row>
    <row r="1155" spans="2:6" ht="15" customHeight="1">
      <c r="B1155" s="79">
        <v>40445</v>
      </c>
      <c r="C1155" s="65">
        <v>0.54720000000000002</v>
      </c>
      <c r="D1155" s="65">
        <v>4.0768000000000004</v>
      </c>
      <c r="E1155" s="65">
        <v>5.0358999999999998</v>
      </c>
      <c r="F1155" s="65">
        <v>0.72040000000000004</v>
      </c>
    </row>
    <row r="1156" spans="2:6" ht="15" customHeight="1">
      <c r="B1156" s="79">
        <v>40444</v>
      </c>
      <c r="C1156" s="65">
        <v>0.55220000000000002</v>
      </c>
      <c r="D1156" s="65">
        <v>4.1139000000000001</v>
      </c>
      <c r="E1156" s="65">
        <v>5.0503999999999998</v>
      </c>
      <c r="F1156" s="65">
        <v>0.73040000000000005</v>
      </c>
    </row>
    <row r="1157" spans="2:6" ht="15" customHeight="1">
      <c r="B1157" s="79">
        <v>40443</v>
      </c>
      <c r="C1157" s="65">
        <v>0.55549999999999999</v>
      </c>
      <c r="D1157" s="65">
        <v>4.1376999999999997</v>
      </c>
      <c r="E1157" s="65">
        <v>5.0765000000000002</v>
      </c>
      <c r="F1157" s="65">
        <v>0.73199999999999998</v>
      </c>
    </row>
    <row r="1158" spans="2:6" ht="15" customHeight="1">
      <c r="B1158" s="79">
        <v>40442</v>
      </c>
      <c r="C1158" s="65">
        <v>0.55779999999999996</v>
      </c>
      <c r="D1158" s="65">
        <v>4.1542000000000003</v>
      </c>
      <c r="E1158" s="65">
        <v>5.1265000000000001</v>
      </c>
      <c r="F1158" s="65">
        <v>0.73409999999999997</v>
      </c>
    </row>
    <row r="1159" spans="2:6" ht="15" customHeight="1">
      <c r="B1159" s="79">
        <v>40441</v>
      </c>
      <c r="C1159" s="65">
        <v>0.55659999999999998</v>
      </c>
      <c r="D1159" s="65">
        <v>4.1475999999999997</v>
      </c>
      <c r="E1159" s="65">
        <v>5.1386000000000003</v>
      </c>
      <c r="F1159" s="65">
        <v>0.73370000000000002</v>
      </c>
    </row>
    <row r="1160" spans="2:6" ht="15" customHeight="1">
      <c r="B1160" s="79">
        <v>40440</v>
      </c>
      <c r="C1160" s="65">
        <v>0.55659999999999998</v>
      </c>
      <c r="D1160" s="65">
        <v>4.1452</v>
      </c>
      <c r="E1160" s="65">
        <v>5.1333000000000002</v>
      </c>
      <c r="F1160" s="65">
        <v>0.73360000000000003</v>
      </c>
    </row>
    <row r="1161" spans="2:6" ht="15" customHeight="1">
      <c r="B1161" s="79">
        <v>40439</v>
      </c>
      <c r="C1161" s="65">
        <v>0.55630000000000002</v>
      </c>
      <c r="D1161" s="65">
        <v>4.1425000000000001</v>
      </c>
      <c r="E1161" s="65">
        <v>5.1306000000000003</v>
      </c>
      <c r="F1161" s="65">
        <v>0.73780000000000001</v>
      </c>
    </row>
    <row r="1162" spans="2:6" ht="15" customHeight="1">
      <c r="B1162" s="79">
        <v>40438</v>
      </c>
      <c r="C1162" s="65">
        <v>0.55489999999999995</v>
      </c>
      <c r="D1162" s="65">
        <v>4.1322000000000001</v>
      </c>
      <c r="E1162" s="65">
        <v>5.1180000000000003</v>
      </c>
      <c r="F1162" s="65">
        <v>0.73060000000000003</v>
      </c>
    </row>
    <row r="1163" spans="2:6" ht="15" customHeight="1">
      <c r="B1163" s="79">
        <v>40437</v>
      </c>
      <c r="C1163" s="65">
        <v>0.56379999999999997</v>
      </c>
      <c r="D1163" s="65">
        <v>4.1988000000000003</v>
      </c>
      <c r="E1163" s="65">
        <v>5.1942000000000004</v>
      </c>
      <c r="F1163" s="65">
        <v>0.73450000000000004</v>
      </c>
    </row>
    <row r="1164" spans="2:6" ht="15" customHeight="1">
      <c r="B1164" s="79">
        <v>40436</v>
      </c>
      <c r="C1164" s="65">
        <v>0.56659999999999999</v>
      </c>
      <c r="D1164" s="65">
        <v>4.2191999999999998</v>
      </c>
      <c r="E1164" s="65">
        <v>5.2156000000000002</v>
      </c>
      <c r="F1164" s="65">
        <v>0.73209999999999997</v>
      </c>
    </row>
    <row r="1165" spans="2:6" ht="15" customHeight="1">
      <c r="B1165" s="79">
        <v>40435</v>
      </c>
      <c r="C1165" s="65">
        <v>0.57079999999999997</v>
      </c>
      <c r="D1165" s="65">
        <v>4.2503000000000002</v>
      </c>
      <c r="E1165" s="65">
        <v>5.2458999999999998</v>
      </c>
      <c r="F1165" s="65">
        <v>0.74129999999999996</v>
      </c>
    </row>
    <row r="1166" spans="2:6" ht="15" customHeight="1">
      <c r="B1166" s="79">
        <v>40434</v>
      </c>
      <c r="C1166" s="65">
        <v>0.57520000000000004</v>
      </c>
      <c r="D1166" s="65">
        <v>4.2725</v>
      </c>
      <c r="E1166" s="65">
        <v>5.2919999999999998</v>
      </c>
      <c r="F1166" s="65">
        <v>0.74399999999999999</v>
      </c>
    </row>
    <row r="1167" spans="2:6" ht="15" customHeight="1">
      <c r="B1167" s="79">
        <v>40433</v>
      </c>
      <c r="C1167" s="65">
        <v>0.57509999999999994</v>
      </c>
      <c r="D1167" s="65">
        <v>4.2755999999999998</v>
      </c>
      <c r="E1167" s="65">
        <v>5.2889999999999997</v>
      </c>
      <c r="F1167" s="65">
        <v>0.74370000000000003</v>
      </c>
    </row>
    <row r="1168" spans="2:6" ht="15" customHeight="1">
      <c r="B1168" s="79">
        <v>40432</v>
      </c>
      <c r="C1168" s="65">
        <v>0.57220000000000004</v>
      </c>
      <c r="D1168" s="65">
        <v>4.2605000000000004</v>
      </c>
      <c r="E1168" s="65">
        <v>5.2732999999999999</v>
      </c>
      <c r="F1168" s="65">
        <v>0.74229999999999996</v>
      </c>
    </row>
    <row r="1169" spans="2:6" ht="15" customHeight="1">
      <c r="B1169" s="79">
        <v>40431</v>
      </c>
      <c r="C1169" s="65">
        <v>0.57079999999999997</v>
      </c>
      <c r="D1169" s="65">
        <v>4.2497999999999996</v>
      </c>
      <c r="E1169" s="65">
        <v>5.2793999999999999</v>
      </c>
      <c r="F1169" s="65">
        <v>0.73509999999999998</v>
      </c>
    </row>
    <row r="1170" spans="2:6" ht="15" customHeight="1">
      <c r="B1170" s="79">
        <v>40430</v>
      </c>
      <c r="C1170" s="65">
        <v>0.56689999999999996</v>
      </c>
      <c r="D1170" s="65">
        <v>4.2207999999999997</v>
      </c>
      <c r="E1170" s="65">
        <v>5.26</v>
      </c>
      <c r="F1170" s="65">
        <v>0.72819999999999996</v>
      </c>
    </row>
    <row r="1171" spans="2:6" ht="15" customHeight="1">
      <c r="B1171" s="79">
        <v>40429</v>
      </c>
      <c r="C1171" s="65">
        <v>0.56599999999999995</v>
      </c>
      <c r="D1171" s="65">
        <v>4.2142999999999997</v>
      </c>
      <c r="E1171" s="65">
        <v>5.2723000000000004</v>
      </c>
      <c r="F1171" s="65">
        <v>0.72960000000000003</v>
      </c>
    </row>
    <row r="1172" spans="2:6" ht="15" customHeight="1">
      <c r="B1172" s="79">
        <v>40428</v>
      </c>
      <c r="C1172" s="65">
        <v>0.5615</v>
      </c>
      <c r="D1172" s="65">
        <v>4.1806000000000001</v>
      </c>
      <c r="E1172" s="65">
        <v>5.2245999999999997</v>
      </c>
      <c r="F1172" s="65">
        <v>0.73370000000000002</v>
      </c>
    </row>
    <row r="1173" spans="2:6" ht="15" customHeight="1">
      <c r="B1173" s="79">
        <v>40427</v>
      </c>
      <c r="C1173" s="65">
        <v>0.5595</v>
      </c>
      <c r="D1173" s="65">
        <v>4.1639999999999997</v>
      </c>
      <c r="E1173" s="65">
        <v>5.2107999999999999</v>
      </c>
      <c r="F1173" s="65">
        <v>0.73350000000000004</v>
      </c>
    </row>
    <row r="1174" spans="2:6" ht="15" customHeight="1">
      <c r="B1174" s="79">
        <v>40426</v>
      </c>
      <c r="C1174" s="65">
        <v>0.55959999999999999</v>
      </c>
      <c r="D1174" s="65">
        <v>4.1673</v>
      </c>
      <c r="E1174" s="65">
        <v>5.2176999999999998</v>
      </c>
      <c r="F1174" s="65">
        <v>0.73360000000000003</v>
      </c>
    </row>
    <row r="1175" spans="2:6" ht="15" customHeight="1">
      <c r="B1175" s="79">
        <v>40425</v>
      </c>
      <c r="C1175" s="65">
        <v>0.55879999999999996</v>
      </c>
      <c r="D1175" s="65">
        <v>4.1604999999999999</v>
      </c>
      <c r="E1175" s="65">
        <v>5.2039999999999997</v>
      </c>
      <c r="F1175" s="65">
        <v>0.73</v>
      </c>
    </row>
    <row r="1176" spans="2:6" ht="15" customHeight="1">
      <c r="B1176" s="79">
        <v>40424</v>
      </c>
      <c r="C1176" s="65">
        <v>0.55810000000000004</v>
      </c>
      <c r="D1176" s="65">
        <v>4.1548999999999996</v>
      </c>
      <c r="E1176" s="65">
        <v>5.2022000000000004</v>
      </c>
      <c r="F1176" s="65">
        <v>0.72450000000000003</v>
      </c>
    </row>
    <row r="1177" spans="2:6" ht="15" customHeight="1">
      <c r="B1177" s="79">
        <v>40423</v>
      </c>
      <c r="C1177" s="65">
        <v>0.55389999999999995</v>
      </c>
      <c r="D1177" s="65">
        <v>4.1235999999999997</v>
      </c>
      <c r="E1177" s="65">
        <v>5.1741000000000001</v>
      </c>
      <c r="F1177" s="65">
        <v>0.71809999999999996</v>
      </c>
    </row>
    <row r="1178" spans="2:6" ht="15" customHeight="1">
      <c r="B1178" s="79">
        <v>40422</v>
      </c>
      <c r="C1178" s="65">
        <v>0.5514</v>
      </c>
      <c r="D1178" s="65">
        <v>4.1054000000000004</v>
      </c>
      <c r="E1178" s="65">
        <v>5.1742999999999997</v>
      </c>
      <c r="F1178" s="65">
        <v>0.71240000000000003</v>
      </c>
    </row>
    <row r="1179" spans="2:6" ht="15" customHeight="1">
      <c r="B1179" s="79">
        <v>40421</v>
      </c>
      <c r="C1179" s="65">
        <v>0.55879999999999996</v>
      </c>
      <c r="D1179" s="65">
        <v>4.1612999999999998</v>
      </c>
      <c r="E1179" s="65">
        <v>5.2481</v>
      </c>
      <c r="F1179" s="65">
        <v>0.72919999999999996</v>
      </c>
    </row>
    <row r="1180" spans="2:6" ht="15" customHeight="1">
      <c r="B1180" s="79">
        <v>40420</v>
      </c>
      <c r="C1180" s="65">
        <v>0.55769999999999997</v>
      </c>
      <c r="D1180" s="65">
        <v>4.1547000000000001</v>
      </c>
      <c r="E1180" s="65">
        <v>5.2336</v>
      </c>
      <c r="F1180" s="65">
        <v>0.73180000000000001</v>
      </c>
    </row>
    <row r="1181" spans="2:6" ht="15" customHeight="1">
      <c r="B1181" s="79">
        <v>40419</v>
      </c>
      <c r="C1181" s="65">
        <v>0.55759999999999998</v>
      </c>
      <c r="D1181" s="65">
        <v>4.1506999999999996</v>
      </c>
      <c r="E1181" s="65">
        <v>5.2339000000000002</v>
      </c>
      <c r="F1181" s="65">
        <v>0.73160000000000003</v>
      </c>
    </row>
    <row r="1182" spans="2:6" ht="15" customHeight="1">
      <c r="B1182" s="79">
        <v>40418</v>
      </c>
      <c r="C1182" s="65">
        <v>0.55610000000000004</v>
      </c>
      <c r="D1182" s="65">
        <v>4.1414</v>
      </c>
      <c r="E1182" s="65">
        <v>5.2241</v>
      </c>
      <c r="F1182" s="65">
        <v>0.72589999999999999</v>
      </c>
    </row>
    <row r="1183" spans="2:6" ht="15" customHeight="1">
      <c r="B1183" s="79">
        <v>40417</v>
      </c>
      <c r="C1183" s="65">
        <v>0.55420000000000003</v>
      </c>
      <c r="D1183" s="65">
        <v>4.1273</v>
      </c>
      <c r="E1183" s="65">
        <v>5.2206999999999999</v>
      </c>
      <c r="F1183" s="65">
        <v>0.72340000000000004</v>
      </c>
    </row>
    <row r="1184" spans="2:6" ht="15" customHeight="1">
      <c r="B1184" s="79">
        <v>40416</v>
      </c>
      <c r="C1184" s="65">
        <v>0.55330000000000001</v>
      </c>
      <c r="D1184" s="65">
        <v>4.1207000000000003</v>
      </c>
      <c r="E1184" s="65">
        <v>5.2325999999999997</v>
      </c>
      <c r="F1184" s="65">
        <v>0.72060000000000002</v>
      </c>
    </row>
    <row r="1185" spans="2:6" ht="15" customHeight="1">
      <c r="B1185" s="79">
        <v>40415</v>
      </c>
      <c r="C1185" s="65">
        <v>0.55689999999999995</v>
      </c>
      <c r="D1185" s="65">
        <v>4.1486999999999998</v>
      </c>
      <c r="E1185" s="65">
        <v>5.2493999999999996</v>
      </c>
      <c r="F1185" s="65">
        <v>0.73070000000000002</v>
      </c>
    </row>
    <row r="1186" spans="2:6" ht="15" customHeight="1">
      <c r="B1186" s="79">
        <v>40414</v>
      </c>
      <c r="C1186" s="65">
        <v>0.55789999999999995</v>
      </c>
      <c r="D1186" s="65">
        <v>4.1561000000000003</v>
      </c>
      <c r="E1186" s="65">
        <v>5.2446999999999999</v>
      </c>
      <c r="F1186" s="65">
        <v>0.73399999999999999</v>
      </c>
    </row>
    <row r="1187" spans="2:6" ht="15" customHeight="1">
      <c r="B1187" s="79">
        <v>40413</v>
      </c>
      <c r="C1187" s="65">
        <v>0.55649999999999999</v>
      </c>
      <c r="D1187" s="65">
        <v>4.1493000000000002</v>
      </c>
      <c r="E1187" s="65">
        <v>5.2544000000000004</v>
      </c>
      <c r="F1187" s="65">
        <v>0.73150000000000004</v>
      </c>
    </row>
    <row r="1188" spans="2:6" ht="15" customHeight="1">
      <c r="B1188" s="79">
        <v>40412</v>
      </c>
      <c r="C1188" s="65">
        <v>0.55659999999999998</v>
      </c>
      <c r="D1188" s="65">
        <v>4.1462000000000003</v>
      </c>
      <c r="E1188" s="65">
        <v>5.2651000000000003</v>
      </c>
      <c r="F1188" s="65">
        <v>0.73160000000000003</v>
      </c>
    </row>
    <row r="1189" spans="2:6" ht="15" customHeight="1">
      <c r="B1189" s="79">
        <v>40411</v>
      </c>
      <c r="C1189" s="65">
        <v>0.55330000000000001</v>
      </c>
      <c r="D1189" s="65">
        <v>4.1226000000000003</v>
      </c>
      <c r="E1189" s="65">
        <v>5.2340999999999998</v>
      </c>
      <c r="F1189" s="65">
        <v>0.72899999999999998</v>
      </c>
    </row>
    <row r="1190" spans="2:6" ht="15" customHeight="1">
      <c r="B1190" s="79">
        <v>40410</v>
      </c>
      <c r="C1190" s="65">
        <v>0.55410000000000004</v>
      </c>
      <c r="D1190" s="65">
        <v>4.1285999999999996</v>
      </c>
      <c r="E1190" s="65">
        <v>5.2431000000000001</v>
      </c>
      <c r="F1190" s="65">
        <v>0.73680000000000001</v>
      </c>
    </row>
    <row r="1191" spans="2:6" ht="15" customHeight="1">
      <c r="B1191" s="79">
        <v>40409</v>
      </c>
      <c r="C1191" s="65">
        <v>0.55579999999999996</v>
      </c>
      <c r="D1191" s="65">
        <v>4.1406000000000001</v>
      </c>
      <c r="E1191" s="65">
        <v>5.2499000000000002</v>
      </c>
      <c r="F1191" s="65">
        <v>0.745</v>
      </c>
    </row>
    <row r="1192" spans="2:6" ht="15" customHeight="1">
      <c r="B1192" s="79">
        <v>40408</v>
      </c>
      <c r="C1192" s="65">
        <v>0.55269999999999997</v>
      </c>
      <c r="D1192" s="65">
        <v>4.1174999999999997</v>
      </c>
      <c r="E1192" s="65">
        <v>5.2153</v>
      </c>
      <c r="F1192" s="65">
        <v>0.74129999999999996</v>
      </c>
    </row>
    <row r="1193" spans="2:6" ht="15" customHeight="1">
      <c r="B1193" s="79">
        <v>40407</v>
      </c>
      <c r="C1193" s="65">
        <v>0.55049999999999999</v>
      </c>
      <c r="D1193" s="65">
        <v>4.1013000000000002</v>
      </c>
      <c r="E1193" s="65">
        <v>5.2256999999999998</v>
      </c>
      <c r="F1193" s="65">
        <v>0.73470000000000002</v>
      </c>
    </row>
    <row r="1194" spans="2:6" ht="15" customHeight="1">
      <c r="B1194" s="79">
        <v>40406</v>
      </c>
      <c r="C1194" s="65">
        <v>0.55369999999999997</v>
      </c>
      <c r="D1194" s="65">
        <v>4.1224999999999996</v>
      </c>
      <c r="E1194" s="65">
        <v>5.2568000000000001</v>
      </c>
      <c r="F1194" s="65">
        <v>0.74229999999999996</v>
      </c>
    </row>
    <row r="1195" spans="2:6" ht="15" customHeight="1">
      <c r="B1195" s="79">
        <v>40405</v>
      </c>
      <c r="C1195" s="65">
        <v>0.55379999999999996</v>
      </c>
      <c r="D1195" s="65">
        <v>4.1231</v>
      </c>
      <c r="E1195" s="65">
        <v>5.2619999999999996</v>
      </c>
      <c r="F1195" s="65">
        <v>0.74239999999999995</v>
      </c>
    </row>
    <row r="1196" spans="2:6" ht="15" customHeight="1">
      <c r="B1196" s="79">
        <v>40404</v>
      </c>
      <c r="C1196" s="65">
        <v>0.55469999999999997</v>
      </c>
      <c r="D1196" s="65">
        <v>4.1329000000000002</v>
      </c>
      <c r="E1196" s="65">
        <v>5.2690000000000001</v>
      </c>
      <c r="F1196" s="65">
        <v>0.74750000000000005</v>
      </c>
    </row>
    <row r="1197" spans="2:6" ht="15" customHeight="1">
      <c r="B1197" s="79">
        <v>40403</v>
      </c>
      <c r="C1197" s="65">
        <v>0.55320000000000003</v>
      </c>
      <c r="D1197" s="65">
        <v>4.1218000000000004</v>
      </c>
      <c r="E1197" s="65">
        <v>5.2478999999999996</v>
      </c>
      <c r="F1197" s="65">
        <v>0.749</v>
      </c>
    </row>
    <row r="1198" spans="2:6" ht="15" customHeight="1">
      <c r="B1198" s="79">
        <v>40402</v>
      </c>
      <c r="C1198" s="65">
        <v>0.55320000000000003</v>
      </c>
      <c r="D1198" s="65">
        <v>4.1215000000000002</v>
      </c>
      <c r="E1198" s="65">
        <v>5.2461000000000002</v>
      </c>
      <c r="F1198" s="65">
        <v>0.75770000000000004</v>
      </c>
    </row>
    <row r="1199" spans="2:6" ht="15" customHeight="1">
      <c r="B1199" s="79">
        <v>40401</v>
      </c>
      <c r="C1199" s="65">
        <v>0.54949999999999999</v>
      </c>
      <c r="D1199" s="65">
        <v>4.0941999999999998</v>
      </c>
      <c r="E1199" s="65">
        <v>5.1768999999999998</v>
      </c>
      <c r="F1199" s="65">
        <v>0.76160000000000005</v>
      </c>
    </row>
    <row r="1200" spans="2:6" ht="15" customHeight="1">
      <c r="B1200" s="79">
        <v>40400</v>
      </c>
      <c r="C1200" s="65">
        <v>0.55100000000000005</v>
      </c>
      <c r="D1200" s="65">
        <v>4.1055999999999999</v>
      </c>
      <c r="E1200" s="65">
        <v>5.1821999999999999</v>
      </c>
      <c r="F1200" s="65">
        <v>0.76170000000000004</v>
      </c>
    </row>
    <row r="1201" spans="2:6" ht="15" customHeight="1">
      <c r="B1201" s="79">
        <v>40399</v>
      </c>
      <c r="C1201" s="65">
        <v>0.55249999999999999</v>
      </c>
      <c r="D1201" s="65">
        <v>4.1146000000000003</v>
      </c>
      <c r="E1201" s="65">
        <v>5.1943999999999999</v>
      </c>
      <c r="F1201" s="65">
        <v>0.76239999999999997</v>
      </c>
    </row>
    <row r="1202" spans="2:6" ht="15" customHeight="1">
      <c r="B1202" s="79">
        <v>40398</v>
      </c>
      <c r="C1202" s="65">
        <v>0.55269999999999997</v>
      </c>
      <c r="D1202" s="65">
        <v>4.1162000000000001</v>
      </c>
      <c r="E1202" s="65">
        <v>5.1967999999999996</v>
      </c>
      <c r="F1202" s="65">
        <v>0.76270000000000004</v>
      </c>
    </row>
    <row r="1203" spans="2:6" ht="15" customHeight="1">
      <c r="B1203" s="79">
        <v>40397</v>
      </c>
      <c r="C1203" s="65">
        <v>0.55179999999999996</v>
      </c>
      <c r="D1203" s="65">
        <v>4.1116999999999999</v>
      </c>
      <c r="E1203" s="65">
        <v>5.1859999999999999</v>
      </c>
      <c r="F1203" s="65">
        <v>0.76139999999999997</v>
      </c>
    </row>
    <row r="1204" spans="2:6" ht="15" customHeight="1">
      <c r="B1204" s="79">
        <v>40396</v>
      </c>
      <c r="C1204" s="65">
        <v>0.55269999999999997</v>
      </c>
      <c r="D1204" s="65">
        <v>4.1181999999999999</v>
      </c>
      <c r="E1204" s="65">
        <v>5.1955</v>
      </c>
      <c r="F1204" s="65">
        <v>0.7631</v>
      </c>
    </row>
    <row r="1205" spans="2:6" ht="15" customHeight="1">
      <c r="B1205" s="79">
        <v>40395</v>
      </c>
      <c r="C1205" s="65">
        <v>0.55640000000000001</v>
      </c>
      <c r="D1205" s="65">
        <v>4.1458000000000004</v>
      </c>
      <c r="E1205" s="65">
        <v>5.226</v>
      </c>
      <c r="F1205" s="65">
        <v>0.76739999999999997</v>
      </c>
    </row>
    <row r="1206" spans="2:6" ht="15" customHeight="1">
      <c r="B1206" s="79">
        <v>40394</v>
      </c>
      <c r="C1206" s="65">
        <v>0.55520000000000003</v>
      </c>
      <c r="D1206" s="65">
        <v>4.1371000000000002</v>
      </c>
      <c r="E1206" s="65">
        <v>5.2038000000000002</v>
      </c>
      <c r="F1206" s="65">
        <v>0.76180000000000003</v>
      </c>
    </row>
    <row r="1207" spans="2:6" ht="15" customHeight="1">
      <c r="B1207" s="79">
        <v>40393</v>
      </c>
      <c r="C1207" s="65">
        <v>0.55810000000000004</v>
      </c>
      <c r="D1207" s="65">
        <v>4.1585999999999999</v>
      </c>
      <c r="E1207" s="65">
        <v>5.2298</v>
      </c>
      <c r="F1207" s="65">
        <v>0.76259999999999994</v>
      </c>
    </row>
    <row r="1208" spans="2:6" ht="15" customHeight="1">
      <c r="B1208" s="79">
        <v>40392</v>
      </c>
      <c r="C1208" s="65">
        <v>0.55689999999999995</v>
      </c>
      <c r="D1208" s="65">
        <v>4.1426999999999996</v>
      </c>
      <c r="E1208" s="65">
        <v>5.2343999999999999</v>
      </c>
      <c r="F1208" s="65">
        <v>0.75660000000000005</v>
      </c>
    </row>
    <row r="1209" spans="2:6" ht="15" customHeight="1">
      <c r="B1209" s="79">
        <v>40391</v>
      </c>
      <c r="C1209" s="65">
        <v>0.55689999999999995</v>
      </c>
      <c r="D1209" s="65">
        <v>4.1520000000000001</v>
      </c>
      <c r="E1209" s="65">
        <v>5.2474999999999996</v>
      </c>
      <c r="F1209" s="65">
        <v>0.75660000000000005</v>
      </c>
    </row>
    <row r="1210" spans="2:6" ht="15" customHeight="1">
      <c r="B1210" s="79">
        <v>40390</v>
      </c>
      <c r="C1210" s="65">
        <v>0.55469999999999997</v>
      </c>
      <c r="D1210" s="65">
        <v>4.1336000000000004</v>
      </c>
      <c r="E1210" s="65">
        <v>5.2346000000000004</v>
      </c>
      <c r="F1210" s="65">
        <v>0.753</v>
      </c>
    </row>
    <row r="1211" spans="2:6" ht="15" customHeight="1">
      <c r="B1211" s="79">
        <v>40389</v>
      </c>
      <c r="C1211" s="65">
        <v>0.5554</v>
      </c>
      <c r="D1211" s="65">
        <v>4.1386000000000003</v>
      </c>
      <c r="E1211" s="65">
        <v>5.2618</v>
      </c>
      <c r="F1211" s="65">
        <v>0.75900000000000001</v>
      </c>
    </row>
    <row r="1212" spans="2:6" ht="15" customHeight="1">
      <c r="B1212" s="79">
        <v>40388</v>
      </c>
      <c r="C1212" s="65">
        <v>0.56079999999999997</v>
      </c>
      <c r="D1212" s="65">
        <v>4.1795999999999998</v>
      </c>
      <c r="E1212" s="65">
        <v>5.3243</v>
      </c>
      <c r="F1212" s="65">
        <v>0.77159999999999995</v>
      </c>
    </row>
    <row r="1213" spans="2:6" ht="15" customHeight="1">
      <c r="B1213" s="79">
        <v>40387</v>
      </c>
      <c r="C1213" s="65">
        <v>0.5655</v>
      </c>
      <c r="D1213" s="65">
        <v>4.2145999999999999</v>
      </c>
      <c r="E1213" s="65">
        <v>5.3587999999999996</v>
      </c>
      <c r="F1213" s="65">
        <v>0.7772</v>
      </c>
    </row>
    <row r="1214" spans="2:6" ht="15" customHeight="1">
      <c r="B1214" s="79">
        <v>40386</v>
      </c>
      <c r="C1214" s="65">
        <v>0.56469999999999998</v>
      </c>
      <c r="D1214" s="65">
        <v>4.2088999999999999</v>
      </c>
      <c r="E1214" s="65">
        <v>5.3491999999999997</v>
      </c>
      <c r="F1214" s="65">
        <v>0.76800000000000002</v>
      </c>
    </row>
    <row r="1215" spans="2:6" ht="15" customHeight="1">
      <c r="B1215" s="79">
        <v>40385</v>
      </c>
      <c r="C1215" s="65">
        <v>0.56399999999999995</v>
      </c>
      <c r="D1215" s="65">
        <v>4.1996000000000002</v>
      </c>
      <c r="E1215" s="65">
        <v>5.319</v>
      </c>
      <c r="F1215" s="65">
        <v>0.76790000000000003</v>
      </c>
    </row>
    <row r="1216" spans="2:6" ht="15" customHeight="1">
      <c r="B1216" s="79">
        <v>40384</v>
      </c>
      <c r="C1216" s="65">
        <v>0.56389999999999996</v>
      </c>
      <c r="D1216" s="65">
        <v>4.2164000000000001</v>
      </c>
      <c r="E1216" s="65">
        <v>5.3502000000000001</v>
      </c>
      <c r="F1216" s="65">
        <v>0.76790000000000003</v>
      </c>
    </row>
    <row r="1217" spans="2:6" ht="15" customHeight="1">
      <c r="B1217" s="79">
        <v>40383</v>
      </c>
      <c r="C1217" s="65">
        <v>0.5635</v>
      </c>
      <c r="D1217" s="65">
        <v>4.1996000000000002</v>
      </c>
      <c r="E1217" s="65">
        <v>5.3174999999999999</v>
      </c>
      <c r="F1217" s="65">
        <v>0.76139999999999997</v>
      </c>
    </row>
    <row r="1218" spans="2:6" ht="15" customHeight="1">
      <c r="B1218" s="79">
        <v>40382</v>
      </c>
      <c r="C1218" s="65">
        <v>0.56079999999999997</v>
      </c>
      <c r="D1218" s="65">
        <v>4.1791</v>
      </c>
      <c r="E1218" s="65">
        <v>5.2991000000000001</v>
      </c>
      <c r="F1218" s="65">
        <v>0.75229999999999997</v>
      </c>
    </row>
    <row r="1219" spans="2:6" ht="15" customHeight="1">
      <c r="B1219" s="79">
        <v>40381</v>
      </c>
      <c r="C1219" s="65">
        <v>0.55910000000000004</v>
      </c>
      <c r="D1219" s="65">
        <v>4.1665999999999999</v>
      </c>
      <c r="E1219" s="65">
        <v>5.2911999999999999</v>
      </c>
      <c r="F1219" s="65">
        <v>0.75409999999999999</v>
      </c>
    </row>
    <row r="1220" spans="2:6" ht="15" customHeight="1">
      <c r="B1220" s="79">
        <v>40380</v>
      </c>
      <c r="C1220" s="65">
        <v>0.55179999999999996</v>
      </c>
      <c r="D1220" s="65">
        <v>4.1127000000000002</v>
      </c>
      <c r="E1220" s="65">
        <v>5.2514000000000003</v>
      </c>
      <c r="F1220" s="65">
        <v>0.74960000000000004</v>
      </c>
    </row>
    <row r="1221" spans="2:6" ht="15" customHeight="1">
      <c r="B1221" s="79">
        <v>40379</v>
      </c>
      <c r="C1221" s="65">
        <v>0.5464</v>
      </c>
      <c r="D1221" s="65">
        <v>4.0727000000000002</v>
      </c>
      <c r="E1221" s="65">
        <v>5.2087000000000003</v>
      </c>
      <c r="F1221" s="65">
        <v>0.74370000000000003</v>
      </c>
    </row>
    <row r="1222" spans="2:6" ht="15" customHeight="1">
      <c r="B1222" s="79">
        <v>40378</v>
      </c>
      <c r="C1222" s="65">
        <v>0.55020000000000002</v>
      </c>
      <c r="D1222" s="65">
        <v>4.1007999999999996</v>
      </c>
      <c r="E1222" s="65">
        <v>5.2264999999999997</v>
      </c>
      <c r="F1222" s="65">
        <v>0.74729999999999996</v>
      </c>
    </row>
    <row r="1223" spans="2:6" ht="15" customHeight="1">
      <c r="B1223" s="79">
        <v>40377</v>
      </c>
      <c r="C1223" s="65">
        <v>0.55020000000000002</v>
      </c>
      <c r="D1223" s="65">
        <v>4.1005000000000003</v>
      </c>
      <c r="E1223" s="65">
        <v>5.2251000000000003</v>
      </c>
      <c r="F1223" s="65">
        <v>0.74739999999999995</v>
      </c>
    </row>
    <row r="1224" spans="2:6" ht="15" customHeight="1">
      <c r="B1224" s="79">
        <v>40376</v>
      </c>
      <c r="C1224" s="65">
        <v>0.55259999999999998</v>
      </c>
      <c r="D1224" s="65">
        <v>4.1185999999999998</v>
      </c>
      <c r="E1224" s="65">
        <v>5.2354000000000003</v>
      </c>
      <c r="F1224" s="65">
        <v>0.74809999999999999</v>
      </c>
    </row>
    <row r="1225" spans="2:6" ht="15" customHeight="1">
      <c r="B1225" s="79">
        <v>40375</v>
      </c>
      <c r="C1225" s="65">
        <v>0.56340000000000001</v>
      </c>
      <c r="D1225" s="65">
        <v>4.1984000000000004</v>
      </c>
      <c r="E1225" s="65">
        <v>5.3063000000000002</v>
      </c>
      <c r="F1225" s="65">
        <v>0.75670000000000004</v>
      </c>
    </row>
    <row r="1226" spans="2:6" ht="15" customHeight="1">
      <c r="B1226" s="79">
        <v>40374</v>
      </c>
      <c r="C1226" s="65">
        <v>0.56589999999999996</v>
      </c>
      <c r="D1226" s="65">
        <v>4.2171000000000003</v>
      </c>
      <c r="E1226" s="65">
        <v>5.3235999999999999</v>
      </c>
      <c r="F1226" s="65">
        <v>0.76070000000000004</v>
      </c>
    </row>
    <row r="1227" spans="2:6" ht="15" customHeight="1">
      <c r="B1227" s="79">
        <v>40373</v>
      </c>
      <c r="C1227" s="65">
        <v>0.56569999999999998</v>
      </c>
      <c r="D1227" s="65">
        <v>4.2182000000000004</v>
      </c>
      <c r="E1227" s="65">
        <v>5.3327</v>
      </c>
      <c r="F1227" s="65">
        <v>0.75609999999999999</v>
      </c>
    </row>
    <row r="1228" spans="2:6" ht="15" customHeight="1">
      <c r="B1228" s="79">
        <v>40372</v>
      </c>
      <c r="C1228" s="65">
        <v>0.56379999999999997</v>
      </c>
      <c r="D1228" s="65">
        <v>4.2032999999999996</v>
      </c>
      <c r="E1228" s="65">
        <v>5.3346</v>
      </c>
      <c r="F1228" s="65">
        <v>0.75309999999999999</v>
      </c>
    </row>
    <row r="1229" spans="2:6" ht="15" customHeight="1">
      <c r="B1229" s="79">
        <v>40371</v>
      </c>
      <c r="C1229" s="65">
        <v>0.56299999999999994</v>
      </c>
      <c r="D1229" s="65">
        <v>4.1958000000000002</v>
      </c>
      <c r="E1229" s="65">
        <v>5.3311000000000002</v>
      </c>
      <c r="F1229" s="65">
        <v>0.75270000000000004</v>
      </c>
    </row>
    <row r="1230" spans="2:6" ht="15" customHeight="1">
      <c r="B1230" s="79">
        <v>40370</v>
      </c>
      <c r="C1230" s="65">
        <v>0.56299999999999994</v>
      </c>
      <c r="D1230" s="65">
        <v>4.1951999999999998</v>
      </c>
      <c r="E1230" s="65">
        <v>5.3357999999999999</v>
      </c>
      <c r="F1230" s="65">
        <v>0.75270000000000004</v>
      </c>
    </row>
    <row r="1231" spans="2:6" ht="15" customHeight="1">
      <c r="B1231" s="79">
        <v>40369</v>
      </c>
      <c r="C1231" s="65">
        <v>0.5605</v>
      </c>
      <c r="D1231" s="65">
        <v>4.1787999999999998</v>
      </c>
      <c r="E1231" s="65">
        <v>5.3226000000000004</v>
      </c>
      <c r="F1231" s="65">
        <v>0.74870000000000003</v>
      </c>
    </row>
    <row r="1232" spans="2:6" ht="15" customHeight="1">
      <c r="B1232" s="79">
        <v>40368</v>
      </c>
      <c r="C1232" s="65">
        <v>0.55830000000000002</v>
      </c>
      <c r="D1232" s="65">
        <v>4.1622000000000003</v>
      </c>
      <c r="E1232" s="65">
        <v>5.3369</v>
      </c>
      <c r="F1232" s="65">
        <v>0.74380000000000002</v>
      </c>
    </row>
    <row r="1233" spans="2:6" ht="15" customHeight="1">
      <c r="B1233" s="79">
        <v>40367</v>
      </c>
      <c r="C1233" s="65">
        <v>0.5524</v>
      </c>
      <c r="D1233" s="65">
        <v>4.1170999999999998</v>
      </c>
      <c r="E1233" s="65">
        <v>5.3042999999999996</v>
      </c>
      <c r="F1233" s="65">
        <v>0.7359</v>
      </c>
    </row>
    <row r="1234" spans="2:6" ht="15" customHeight="1">
      <c r="B1234" s="79">
        <v>40366</v>
      </c>
      <c r="C1234" s="65">
        <v>0.5504</v>
      </c>
      <c r="D1234" s="65">
        <v>4.1025</v>
      </c>
      <c r="E1234" s="65">
        <v>5.2972999999999999</v>
      </c>
      <c r="F1234" s="65">
        <v>0.73540000000000005</v>
      </c>
    </row>
    <row r="1235" spans="2:6" ht="15" customHeight="1">
      <c r="B1235" s="79">
        <v>40365</v>
      </c>
      <c r="C1235" s="65">
        <v>0.54990000000000006</v>
      </c>
      <c r="D1235" s="65">
        <v>4.0979999999999999</v>
      </c>
      <c r="E1235" s="65">
        <v>5.2914000000000003</v>
      </c>
      <c r="F1235" s="65">
        <v>0.73350000000000004</v>
      </c>
    </row>
    <row r="1236" spans="2:6" ht="15" customHeight="1">
      <c r="B1236" s="79">
        <v>40364</v>
      </c>
      <c r="C1236" s="65">
        <v>0.54859999999999998</v>
      </c>
      <c r="D1236" s="65">
        <v>4.0853999999999999</v>
      </c>
      <c r="E1236" s="65">
        <v>5.2569999999999997</v>
      </c>
      <c r="F1236" s="65">
        <v>0.73270000000000002</v>
      </c>
    </row>
    <row r="1237" spans="2:6" ht="15" customHeight="1">
      <c r="B1237" s="79">
        <v>40363</v>
      </c>
      <c r="C1237" s="65">
        <v>0.54849999999999999</v>
      </c>
      <c r="D1237" s="65">
        <v>4.0827</v>
      </c>
      <c r="E1237" s="65">
        <v>5.2557</v>
      </c>
      <c r="F1237" s="65">
        <v>0.73260000000000003</v>
      </c>
    </row>
    <row r="1238" spans="2:6" ht="15" customHeight="1">
      <c r="B1238" s="79">
        <v>40362</v>
      </c>
      <c r="C1238" s="65">
        <v>0.55200000000000005</v>
      </c>
      <c r="D1238" s="65">
        <v>4.1131000000000002</v>
      </c>
      <c r="E1238" s="65">
        <v>5.2915999999999999</v>
      </c>
      <c r="F1238" s="65">
        <v>0.73650000000000004</v>
      </c>
    </row>
    <row r="1239" spans="2:6" ht="15" customHeight="1">
      <c r="B1239" s="79">
        <v>40361</v>
      </c>
      <c r="C1239" s="65">
        <v>0.55449999999999999</v>
      </c>
      <c r="D1239" s="65">
        <v>4.1304999999999996</v>
      </c>
      <c r="E1239" s="65">
        <v>5.3194999999999997</v>
      </c>
      <c r="F1239" s="65">
        <v>0.73219999999999996</v>
      </c>
    </row>
    <row r="1240" spans="2:6" ht="15" customHeight="1">
      <c r="B1240" s="79">
        <v>40360</v>
      </c>
      <c r="C1240" s="65">
        <v>0.56389999999999996</v>
      </c>
      <c r="D1240" s="65">
        <v>4.2011000000000003</v>
      </c>
      <c r="E1240" s="65">
        <v>5.3705999999999996</v>
      </c>
      <c r="F1240" s="65">
        <v>0.74619999999999997</v>
      </c>
    </row>
    <row r="1241" spans="2:6" ht="15" customHeight="1">
      <c r="B1241" s="79">
        <v>40359</v>
      </c>
      <c r="C1241" s="65">
        <v>0.5706</v>
      </c>
      <c r="D1241" s="65">
        <v>4.2496999999999998</v>
      </c>
      <c r="E1241" s="65">
        <v>5.4364999999999997</v>
      </c>
      <c r="F1241" s="65">
        <v>0.75580000000000003</v>
      </c>
    </row>
    <row r="1242" spans="2:6" ht="15" customHeight="1">
      <c r="B1242" s="79">
        <v>40358</v>
      </c>
      <c r="C1242" s="65">
        <v>0.57509999999999994</v>
      </c>
      <c r="D1242" s="65">
        <v>4.2813999999999997</v>
      </c>
      <c r="E1242" s="65">
        <v>5.4909999999999997</v>
      </c>
      <c r="F1242" s="65">
        <v>0.77139999999999997</v>
      </c>
    </row>
    <row r="1243" spans="2:6" ht="15" customHeight="1">
      <c r="B1243" s="79">
        <v>40357</v>
      </c>
      <c r="C1243" s="65">
        <v>0.57779999999999998</v>
      </c>
      <c r="D1243" s="65">
        <v>4.3098000000000001</v>
      </c>
      <c r="E1243" s="65">
        <v>5.5179999999999998</v>
      </c>
      <c r="F1243" s="65">
        <v>0.7802</v>
      </c>
    </row>
    <row r="1244" spans="2:6" ht="15" customHeight="1">
      <c r="B1244" s="79">
        <v>40356</v>
      </c>
      <c r="C1244" s="65">
        <v>0.57779999999999998</v>
      </c>
      <c r="D1244" s="65">
        <v>4.3029000000000002</v>
      </c>
      <c r="E1244" s="65">
        <v>5.5339999999999998</v>
      </c>
      <c r="F1244" s="65">
        <v>0.78</v>
      </c>
    </row>
    <row r="1245" spans="2:6" ht="15" customHeight="1">
      <c r="B1245" s="79">
        <v>40355</v>
      </c>
      <c r="C1245" s="65">
        <v>0.57440000000000002</v>
      </c>
      <c r="D1245" s="65">
        <v>4.2759</v>
      </c>
      <c r="E1245" s="65">
        <v>5.4988999999999999</v>
      </c>
      <c r="F1245" s="65">
        <v>0.77759999999999996</v>
      </c>
    </row>
    <row r="1246" spans="2:6" ht="15" customHeight="1">
      <c r="B1246" s="79">
        <v>40354</v>
      </c>
      <c r="C1246" s="65">
        <v>0.57530000000000003</v>
      </c>
      <c r="D1246" s="65">
        <v>4.2820999999999998</v>
      </c>
      <c r="E1246" s="65">
        <v>5.5087000000000002</v>
      </c>
      <c r="F1246" s="65">
        <v>0.78200000000000003</v>
      </c>
    </row>
    <row r="1247" spans="2:6" ht="15" customHeight="1">
      <c r="B1247" s="79">
        <v>40353</v>
      </c>
      <c r="C1247" s="65">
        <v>0.57830000000000004</v>
      </c>
      <c r="D1247" s="65">
        <v>4.3040000000000003</v>
      </c>
      <c r="E1247" s="65">
        <v>5.5171000000000001</v>
      </c>
      <c r="F1247" s="65">
        <v>0.7863</v>
      </c>
    </row>
    <row r="1248" spans="2:6" ht="15" customHeight="1">
      <c r="B1248" s="79">
        <v>40352</v>
      </c>
      <c r="C1248" s="65">
        <v>0.57579999999999998</v>
      </c>
      <c r="D1248" s="65">
        <v>4.2857000000000003</v>
      </c>
      <c r="E1248" s="65">
        <v>5.4954000000000001</v>
      </c>
      <c r="F1248" s="65">
        <v>0.78439999999999999</v>
      </c>
    </row>
    <row r="1249" spans="2:6" ht="15" customHeight="1">
      <c r="B1249" s="79">
        <v>40351</v>
      </c>
      <c r="C1249" s="65">
        <v>0.57509999999999994</v>
      </c>
      <c r="D1249" s="65">
        <v>4.2792000000000003</v>
      </c>
      <c r="E1249" s="65">
        <v>5.4740000000000002</v>
      </c>
      <c r="F1249" s="65">
        <v>0.78939999999999999</v>
      </c>
    </row>
    <row r="1250" spans="2:6" ht="15" customHeight="1">
      <c r="B1250" s="79">
        <v>40350</v>
      </c>
      <c r="C1250" s="65">
        <v>0.57130000000000003</v>
      </c>
      <c r="D1250" s="65">
        <v>4.2572000000000001</v>
      </c>
      <c r="E1250" s="65">
        <v>5.4664000000000001</v>
      </c>
      <c r="F1250" s="65">
        <v>0.78469999999999995</v>
      </c>
    </row>
    <row r="1251" spans="2:6" ht="15" customHeight="1">
      <c r="B1251" s="79">
        <v>40349</v>
      </c>
      <c r="C1251" s="65">
        <v>0.5706</v>
      </c>
      <c r="D1251" s="65">
        <v>4.2455999999999996</v>
      </c>
      <c r="E1251" s="65">
        <v>5.4573999999999998</v>
      </c>
      <c r="F1251" s="65">
        <v>0.7833</v>
      </c>
    </row>
    <row r="1252" spans="2:6" ht="15" customHeight="1">
      <c r="B1252" s="79">
        <v>40348</v>
      </c>
      <c r="C1252" s="65">
        <v>0.5696</v>
      </c>
      <c r="D1252" s="65">
        <v>4.2375999999999996</v>
      </c>
      <c r="E1252" s="65">
        <v>5.4476000000000004</v>
      </c>
      <c r="F1252" s="65">
        <v>0.78290000000000004</v>
      </c>
    </row>
    <row r="1253" spans="2:6" ht="15" customHeight="1">
      <c r="B1253" s="79">
        <v>40347</v>
      </c>
      <c r="C1253" s="65">
        <v>0.56740000000000002</v>
      </c>
      <c r="D1253" s="65">
        <v>4.2213000000000003</v>
      </c>
      <c r="E1253" s="65">
        <v>5.4428999999999998</v>
      </c>
      <c r="F1253" s="65">
        <v>0.78280000000000005</v>
      </c>
    </row>
    <row r="1254" spans="2:6" ht="15" customHeight="1">
      <c r="B1254" s="79">
        <v>40346</v>
      </c>
      <c r="C1254" s="65">
        <v>0.56620000000000004</v>
      </c>
      <c r="D1254" s="65">
        <v>4.2112999999999996</v>
      </c>
      <c r="E1254" s="65">
        <v>5.4307999999999996</v>
      </c>
      <c r="F1254" s="65">
        <v>0.78710000000000002</v>
      </c>
    </row>
    <row r="1255" spans="2:6" ht="15" customHeight="1">
      <c r="B1255" s="79">
        <v>40345</v>
      </c>
      <c r="C1255" s="65">
        <v>0.5665</v>
      </c>
      <c r="D1255" s="65">
        <v>4.2130000000000001</v>
      </c>
      <c r="E1255" s="65">
        <v>5.4396000000000004</v>
      </c>
      <c r="F1255" s="65">
        <v>0.79090000000000005</v>
      </c>
    </row>
    <row r="1256" spans="2:6" ht="15" customHeight="1">
      <c r="B1256" s="79">
        <v>40344</v>
      </c>
      <c r="C1256" s="65">
        <v>0.56950000000000001</v>
      </c>
      <c r="D1256" s="65">
        <v>4.2361000000000004</v>
      </c>
      <c r="E1256" s="65">
        <v>5.4603000000000002</v>
      </c>
      <c r="F1256" s="65">
        <v>0.79390000000000005</v>
      </c>
    </row>
    <row r="1257" spans="2:6" ht="15" customHeight="1">
      <c r="B1257" s="79">
        <v>40343</v>
      </c>
      <c r="C1257" s="65">
        <v>0.57040000000000002</v>
      </c>
      <c r="D1257" s="65">
        <v>4.2523</v>
      </c>
      <c r="E1257" s="65">
        <v>5.4813000000000001</v>
      </c>
      <c r="F1257" s="65">
        <v>0.79420000000000002</v>
      </c>
    </row>
    <row r="1258" spans="2:6" ht="15" customHeight="1">
      <c r="B1258" s="79">
        <v>40342</v>
      </c>
      <c r="C1258" s="65">
        <v>0.57030000000000003</v>
      </c>
      <c r="D1258" s="65">
        <v>4.2412000000000001</v>
      </c>
      <c r="E1258" s="65">
        <v>5.4650999999999996</v>
      </c>
      <c r="F1258" s="65">
        <v>0.79410000000000003</v>
      </c>
    </row>
    <row r="1259" spans="2:6" ht="15" customHeight="1">
      <c r="B1259" s="79">
        <v>40341</v>
      </c>
      <c r="C1259" s="65">
        <v>0.56710000000000005</v>
      </c>
      <c r="D1259" s="65">
        <v>4.2187999999999999</v>
      </c>
      <c r="E1259" s="65">
        <v>5.4356</v>
      </c>
      <c r="F1259" s="65">
        <v>0.7873</v>
      </c>
    </row>
    <row r="1260" spans="2:6" ht="15" customHeight="1">
      <c r="B1260" s="79">
        <v>40340</v>
      </c>
      <c r="C1260" s="65">
        <v>0.56520000000000004</v>
      </c>
      <c r="D1260" s="65">
        <v>4.2050000000000001</v>
      </c>
      <c r="E1260" s="65">
        <v>5.4184000000000001</v>
      </c>
      <c r="F1260" s="65">
        <v>0.78069999999999995</v>
      </c>
    </row>
    <row r="1261" spans="2:6" ht="15" customHeight="1">
      <c r="B1261" s="79">
        <v>40339</v>
      </c>
      <c r="C1261" s="65">
        <v>0.55710000000000004</v>
      </c>
      <c r="D1261" s="65">
        <v>4.1445999999999996</v>
      </c>
      <c r="E1261" s="65">
        <v>5.3651</v>
      </c>
      <c r="F1261" s="65">
        <v>0.76739999999999997</v>
      </c>
    </row>
    <row r="1262" spans="2:6" ht="15" customHeight="1">
      <c r="B1262" s="79">
        <v>40338</v>
      </c>
      <c r="C1262" s="65">
        <v>0.55510000000000004</v>
      </c>
      <c r="D1262" s="65">
        <v>4.1291000000000002</v>
      </c>
      <c r="E1262" s="65">
        <v>5.3643000000000001</v>
      </c>
      <c r="F1262" s="65">
        <v>0.76700000000000002</v>
      </c>
    </row>
    <row r="1263" spans="2:6" ht="15" customHeight="1">
      <c r="B1263" s="79">
        <v>40337</v>
      </c>
      <c r="C1263" s="65">
        <v>0.55610000000000004</v>
      </c>
      <c r="D1263" s="65">
        <v>4.1364999999999998</v>
      </c>
      <c r="E1263" s="65">
        <v>5.3665000000000003</v>
      </c>
      <c r="F1263" s="65">
        <v>0.77239999999999998</v>
      </c>
    </row>
    <row r="1264" spans="2:6" ht="15" customHeight="1">
      <c r="B1264" s="79">
        <v>40336</v>
      </c>
      <c r="C1264" s="65">
        <v>0.56120000000000003</v>
      </c>
      <c r="D1264" s="65">
        <v>4.1650999999999998</v>
      </c>
      <c r="E1264" s="65">
        <v>5.3795999999999999</v>
      </c>
      <c r="F1264" s="65">
        <v>0.78110000000000002</v>
      </c>
    </row>
    <row r="1265" spans="2:6" ht="15" customHeight="1">
      <c r="B1265" s="79">
        <v>40335</v>
      </c>
      <c r="C1265" s="65">
        <v>0.56120000000000003</v>
      </c>
      <c r="D1265" s="65">
        <v>4.1624999999999996</v>
      </c>
      <c r="E1265" s="65">
        <v>5.3724999999999996</v>
      </c>
      <c r="F1265" s="65">
        <v>0.78120000000000001</v>
      </c>
    </row>
    <row r="1266" spans="2:6" ht="15" customHeight="1">
      <c r="B1266" s="79">
        <v>40334</v>
      </c>
      <c r="C1266" s="65">
        <v>0.56120000000000003</v>
      </c>
      <c r="D1266" s="65">
        <v>4.1755000000000004</v>
      </c>
      <c r="E1266" s="65">
        <v>5.3703000000000003</v>
      </c>
      <c r="F1266" s="65">
        <v>0.78469999999999995</v>
      </c>
    </row>
    <row r="1267" spans="2:6" ht="15" customHeight="1">
      <c r="B1267" s="79">
        <v>40333</v>
      </c>
      <c r="C1267" s="65">
        <v>0.55979999999999996</v>
      </c>
      <c r="D1267" s="65">
        <v>4.1654</v>
      </c>
      <c r="E1267" s="65">
        <v>5.3410000000000002</v>
      </c>
      <c r="F1267" s="65">
        <v>0.79049999999999998</v>
      </c>
    </row>
    <row r="1268" spans="2:6" ht="15" customHeight="1">
      <c r="B1268" s="79">
        <v>40332</v>
      </c>
      <c r="C1268" s="65">
        <v>0.55389999999999995</v>
      </c>
      <c r="D1268" s="65">
        <v>4.1215000000000002</v>
      </c>
      <c r="E1268" s="65">
        <v>5.2988</v>
      </c>
      <c r="F1268" s="65">
        <v>0.78310000000000002</v>
      </c>
    </row>
    <row r="1269" spans="2:6" ht="15" customHeight="1">
      <c r="B1269" s="79">
        <v>40331</v>
      </c>
      <c r="C1269" s="65">
        <v>0.55379999999999996</v>
      </c>
      <c r="D1269" s="65">
        <v>4.1204000000000001</v>
      </c>
      <c r="E1269" s="65">
        <v>5.3197999999999999</v>
      </c>
      <c r="F1269" s="65">
        <v>0.78500000000000003</v>
      </c>
    </row>
    <row r="1270" spans="2:6" ht="15" customHeight="1">
      <c r="B1270" s="79">
        <v>40330</v>
      </c>
      <c r="C1270" s="65">
        <v>0.55369999999999997</v>
      </c>
      <c r="D1270" s="65">
        <v>4.1193999999999997</v>
      </c>
      <c r="E1270" s="65">
        <v>5.3280000000000003</v>
      </c>
      <c r="F1270" s="65">
        <v>0.7873</v>
      </c>
    </row>
    <row r="1271" spans="2:6" ht="15" customHeight="1">
      <c r="B1271" s="79">
        <v>40329</v>
      </c>
      <c r="C1271" s="65">
        <v>0.55389999999999995</v>
      </c>
      <c r="D1271" s="65">
        <v>4.1205999999999996</v>
      </c>
      <c r="E1271" s="65">
        <v>5.3361999999999998</v>
      </c>
      <c r="F1271" s="65">
        <v>0.78790000000000004</v>
      </c>
    </row>
    <row r="1272" spans="2:6" ht="15" customHeight="1">
      <c r="B1272" s="79">
        <v>40328</v>
      </c>
      <c r="C1272" s="65">
        <v>0.55389999999999995</v>
      </c>
      <c r="D1272" s="65">
        <v>4.0876999999999999</v>
      </c>
      <c r="E1272" s="65">
        <v>5.2992999999999997</v>
      </c>
      <c r="F1272" s="65">
        <v>0.78800000000000003</v>
      </c>
    </row>
    <row r="1273" spans="2:6" ht="15" customHeight="1">
      <c r="B1273" s="79">
        <v>40327</v>
      </c>
      <c r="C1273" s="65">
        <v>0.55149999999999999</v>
      </c>
      <c r="D1273" s="65">
        <v>4.1036999999999999</v>
      </c>
      <c r="E1273" s="65">
        <v>5.335</v>
      </c>
      <c r="F1273" s="65">
        <v>0.78600000000000003</v>
      </c>
    </row>
    <row r="1274" spans="2:6" ht="15" customHeight="1">
      <c r="B1274" s="79">
        <v>40326</v>
      </c>
      <c r="C1274" s="65">
        <v>0.54959999999999998</v>
      </c>
      <c r="D1274" s="65">
        <v>4.0895000000000001</v>
      </c>
      <c r="E1274" s="65">
        <v>5.3362999999999996</v>
      </c>
      <c r="F1274" s="65">
        <v>0.78049999999999997</v>
      </c>
    </row>
    <row r="1275" spans="2:6" ht="15" customHeight="1">
      <c r="B1275" s="79">
        <v>40325</v>
      </c>
      <c r="C1275" s="65">
        <v>0.54490000000000005</v>
      </c>
      <c r="D1275" s="65">
        <v>4.0541999999999998</v>
      </c>
      <c r="E1275" s="65">
        <v>5.3041</v>
      </c>
      <c r="F1275" s="65">
        <v>0.77380000000000004</v>
      </c>
    </row>
    <row r="1276" spans="2:6" ht="15" customHeight="1">
      <c r="B1276" s="79">
        <v>40324</v>
      </c>
      <c r="C1276" s="65">
        <v>0.5413</v>
      </c>
      <c r="D1276" s="65">
        <v>4.0282</v>
      </c>
      <c r="E1276" s="65">
        <v>5.3183999999999996</v>
      </c>
      <c r="F1276" s="65">
        <v>0.77159999999999995</v>
      </c>
    </row>
    <row r="1277" spans="2:6" ht="15" customHeight="1">
      <c r="B1277" s="79">
        <v>40323</v>
      </c>
      <c r="C1277" s="65">
        <v>0.54279999999999995</v>
      </c>
      <c r="D1277" s="65">
        <v>4.0396000000000001</v>
      </c>
      <c r="E1277" s="65">
        <v>5.3011999999999997</v>
      </c>
      <c r="F1277" s="65">
        <v>0.77980000000000005</v>
      </c>
    </row>
    <row r="1278" spans="2:6" ht="15" customHeight="1">
      <c r="B1278" s="79">
        <v>40322</v>
      </c>
      <c r="C1278" s="65">
        <v>0.54020000000000001</v>
      </c>
      <c r="D1278" s="65">
        <v>4.0225999999999997</v>
      </c>
      <c r="E1278" s="65">
        <v>5.3068</v>
      </c>
      <c r="F1278" s="65">
        <v>0.78100000000000003</v>
      </c>
    </row>
    <row r="1279" spans="2:6" ht="15" customHeight="1">
      <c r="B1279" s="79">
        <v>40321</v>
      </c>
      <c r="C1279" s="65">
        <v>0.54039999999999999</v>
      </c>
      <c r="D1279" s="65">
        <v>4.0227000000000004</v>
      </c>
      <c r="E1279" s="65">
        <v>5.2996999999999996</v>
      </c>
      <c r="F1279" s="65">
        <v>0.78100000000000003</v>
      </c>
    </row>
    <row r="1280" spans="2:6" ht="15" customHeight="1">
      <c r="B1280" s="79">
        <v>40320</v>
      </c>
      <c r="C1280" s="65">
        <v>0.5373</v>
      </c>
      <c r="D1280" s="65">
        <v>3.9990999999999999</v>
      </c>
      <c r="E1280" s="65">
        <v>5.2946999999999997</v>
      </c>
      <c r="F1280" s="65">
        <v>0.77559999999999996</v>
      </c>
    </row>
    <row r="1281" spans="2:6" ht="15" customHeight="1">
      <c r="B1281" s="79">
        <v>40319</v>
      </c>
      <c r="C1281" s="65">
        <v>0.54300000000000004</v>
      </c>
      <c r="D1281" s="65">
        <v>4.0411999999999999</v>
      </c>
      <c r="E1281" s="65">
        <v>5.3090000000000002</v>
      </c>
      <c r="F1281" s="65">
        <v>0.77459999999999996</v>
      </c>
    </row>
    <row r="1282" spans="2:6" ht="15" customHeight="1">
      <c r="B1282" s="79">
        <v>40318</v>
      </c>
      <c r="C1282" s="65">
        <v>0.55330000000000001</v>
      </c>
      <c r="D1282" s="65">
        <v>4.1173000000000002</v>
      </c>
      <c r="E1282" s="65">
        <v>5.3339999999999996</v>
      </c>
      <c r="F1282" s="65">
        <v>0.78129999999999999</v>
      </c>
    </row>
    <row r="1283" spans="2:6" ht="15" customHeight="1">
      <c r="B1283" s="79">
        <v>40317</v>
      </c>
      <c r="C1283" s="65">
        <v>0.56559999999999999</v>
      </c>
      <c r="D1283" s="65">
        <v>4.2088000000000001</v>
      </c>
      <c r="E1283" s="65">
        <v>5.4123000000000001</v>
      </c>
      <c r="F1283" s="65">
        <v>0.79290000000000005</v>
      </c>
    </row>
    <row r="1284" spans="2:6" ht="15" customHeight="1">
      <c r="B1284" s="79">
        <v>40316</v>
      </c>
      <c r="C1284" s="65">
        <v>0.56730000000000003</v>
      </c>
      <c r="D1284" s="65">
        <v>4.2210000000000001</v>
      </c>
      <c r="E1284" s="65">
        <v>5.4433999999999996</v>
      </c>
      <c r="F1284" s="65">
        <v>0.79469999999999996</v>
      </c>
    </row>
    <row r="1285" spans="2:6" ht="15" customHeight="1">
      <c r="B1285" s="79">
        <v>40315</v>
      </c>
      <c r="C1285" s="65">
        <v>0.57299999999999995</v>
      </c>
      <c r="D1285" s="65">
        <v>4.2493999999999996</v>
      </c>
      <c r="E1285" s="65">
        <v>5.4856999999999996</v>
      </c>
      <c r="F1285" s="65">
        <v>0.80259999999999998</v>
      </c>
    </row>
    <row r="1286" spans="2:6" ht="15" customHeight="1">
      <c r="B1286" s="79">
        <v>40314</v>
      </c>
      <c r="C1286" s="65">
        <v>0.57279999999999998</v>
      </c>
      <c r="D1286" s="65">
        <v>4.2602000000000002</v>
      </c>
      <c r="E1286" s="65">
        <v>5.48</v>
      </c>
      <c r="F1286" s="65">
        <v>0.80259999999999998</v>
      </c>
    </row>
    <row r="1287" spans="2:6" ht="15" customHeight="1">
      <c r="B1287" s="79">
        <v>40313</v>
      </c>
      <c r="C1287" s="65">
        <v>0.57099999999999995</v>
      </c>
      <c r="D1287" s="65">
        <v>4.2481</v>
      </c>
      <c r="E1287" s="65">
        <v>5.4698000000000002</v>
      </c>
      <c r="F1287" s="65">
        <v>0.80010000000000003</v>
      </c>
    </row>
    <row r="1288" spans="2:6" ht="15" customHeight="1">
      <c r="B1288" s="79">
        <v>40312</v>
      </c>
      <c r="C1288" s="65">
        <v>0.5696</v>
      </c>
      <c r="D1288" s="65">
        <v>4.2373000000000003</v>
      </c>
      <c r="E1288" s="65">
        <v>5.4429999999999996</v>
      </c>
      <c r="F1288" s="65">
        <v>0.79859999999999998</v>
      </c>
    </row>
    <row r="1289" spans="2:6" ht="15" customHeight="1">
      <c r="B1289" s="79">
        <v>40311</v>
      </c>
      <c r="C1289" s="65">
        <v>0.56540000000000001</v>
      </c>
      <c r="D1289" s="65">
        <v>4.2073999999999998</v>
      </c>
      <c r="E1289" s="65">
        <v>5.4203999999999999</v>
      </c>
      <c r="F1289" s="65">
        <v>0.79449999999999998</v>
      </c>
    </row>
    <row r="1290" spans="2:6" ht="15" customHeight="1">
      <c r="B1290" s="79">
        <v>40310</v>
      </c>
      <c r="C1290" s="65">
        <v>0.56589999999999996</v>
      </c>
      <c r="D1290" s="65">
        <v>4.2117000000000004</v>
      </c>
      <c r="E1290" s="65">
        <v>5.4554</v>
      </c>
      <c r="F1290" s="65">
        <v>0.79800000000000004</v>
      </c>
    </row>
    <row r="1291" spans="2:6" ht="15" customHeight="1">
      <c r="B1291" s="79">
        <v>40309</v>
      </c>
      <c r="C1291" s="65">
        <v>0.56100000000000005</v>
      </c>
      <c r="D1291" s="65">
        <v>4.1756000000000002</v>
      </c>
      <c r="E1291" s="65">
        <v>5.4257999999999997</v>
      </c>
      <c r="F1291" s="65">
        <v>0.79879999999999995</v>
      </c>
    </row>
    <row r="1292" spans="2:6" ht="15" customHeight="1">
      <c r="B1292" s="79">
        <v>40308</v>
      </c>
      <c r="C1292" s="65">
        <v>0.56020000000000003</v>
      </c>
      <c r="D1292" s="65">
        <v>4.1856</v>
      </c>
      <c r="E1292" s="65">
        <v>5.4878999999999998</v>
      </c>
      <c r="F1292" s="65">
        <v>0.79249999999999998</v>
      </c>
    </row>
    <row r="1293" spans="2:6" ht="15" customHeight="1">
      <c r="B1293" s="79">
        <v>40307</v>
      </c>
      <c r="C1293" s="65">
        <v>0.56059999999999999</v>
      </c>
      <c r="D1293" s="65">
        <v>4.1839000000000004</v>
      </c>
      <c r="E1293" s="65">
        <v>5.5008999999999997</v>
      </c>
      <c r="F1293" s="65">
        <v>0.79220000000000002</v>
      </c>
    </row>
    <row r="1294" spans="2:6" ht="15" customHeight="1">
      <c r="B1294" s="79">
        <v>40306</v>
      </c>
      <c r="C1294" s="65">
        <v>0.56040000000000001</v>
      </c>
      <c r="D1294" s="65">
        <v>4.1711</v>
      </c>
      <c r="E1294" s="65">
        <v>5.4844999999999997</v>
      </c>
      <c r="F1294" s="65">
        <v>0.79190000000000005</v>
      </c>
    </row>
    <row r="1295" spans="2:6" ht="15" customHeight="1">
      <c r="B1295" s="79">
        <v>40305</v>
      </c>
      <c r="C1295" s="65">
        <v>0.56589999999999996</v>
      </c>
      <c r="D1295" s="65">
        <v>4.2125000000000004</v>
      </c>
      <c r="E1295" s="65">
        <v>5.5117000000000003</v>
      </c>
      <c r="F1295" s="65">
        <v>0.80230000000000001</v>
      </c>
    </row>
    <row r="1296" spans="2:6" ht="15" customHeight="1">
      <c r="B1296" s="79">
        <v>40304</v>
      </c>
      <c r="C1296" s="65">
        <v>0.55669999999999997</v>
      </c>
      <c r="D1296" s="65">
        <v>4.1435000000000004</v>
      </c>
      <c r="E1296" s="65">
        <v>5.3761000000000001</v>
      </c>
      <c r="F1296" s="65">
        <v>0.79749999999999999</v>
      </c>
    </row>
    <row r="1297" spans="2:6" ht="15" customHeight="1">
      <c r="B1297" s="79">
        <v>40303</v>
      </c>
      <c r="C1297" s="65">
        <v>0.55389999999999995</v>
      </c>
      <c r="D1297" s="65">
        <v>4.1230000000000002</v>
      </c>
      <c r="E1297" s="65">
        <v>5.3228999999999997</v>
      </c>
      <c r="F1297" s="65">
        <v>0.79349999999999998</v>
      </c>
    </row>
    <row r="1298" spans="2:6" ht="15" customHeight="1">
      <c r="B1298" s="79">
        <v>40302</v>
      </c>
      <c r="C1298" s="65">
        <v>0.5524</v>
      </c>
      <c r="D1298" s="65">
        <v>4.1119000000000003</v>
      </c>
      <c r="E1298" s="65">
        <v>5.3137999999999996</v>
      </c>
      <c r="F1298" s="65">
        <v>0.79149999999999998</v>
      </c>
    </row>
    <row r="1299" spans="2:6" ht="15" customHeight="1">
      <c r="B1299" s="79">
        <v>40301</v>
      </c>
      <c r="C1299" s="65">
        <v>0.54710000000000003</v>
      </c>
      <c r="D1299" s="65">
        <v>4.0693999999999999</v>
      </c>
      <c r="E1299" s="65">
        <v>5.2641999999999998</v>
      </c>
      <c r="F1299" s="65">
        <v>0.78410000000000002</v>
      </c>
    </row>
    <row r="1300" spans="2:6" ht="15" customHeight="1">
      <c r="B1300" s="79">
        <v>40300</v>
      </c>
      <c r="C1300" s="65">
        <v>0.54749999999999999</v>
      </c>
      <c r="D1300" s="65">
        <v>4.0707000000000004</v>
      </c>
      <c r="E1300" s="65">
        <v>5.2667000000000002</v>
      </c>
      <c r="F1300" s="65">
        <v>0.78439999999999999</v>
      </c>
    </row>
    <row r="1301" spans="2:6" ht="15" customHeight="1">
      <c r="B1301" s="79">
        <v>40299</v>
      </c>
      <c r="C1301" s="65">
        <v>0.54779999999999995</v>
      </c>
      <c r="D1301" s="65">
        <v>4.0777999999999999</v>
      </c>
      <c r="E1301" s="65">
        <v>5.2739000000000003</v>
      </c>
      <c r="F1301" s="65">
        <v>0.78559999999999997</v>
      </c>
    </row>
    <row r="1302" spans="2:6" ht="15" customHeight="1">
      <c r="B1302" s="79">
        <v>40298</v>
      </c>
      <c r="C1302" s="65">
        <v>0.5454</v>
      </c>
      <c r="D1302" s="65">
        <v>4.0590999999999999</v>
      </c>
      <c r="E1302" s="65">
        <v>5.25</v>
      </c>
      <c r="F1302" s="65">
        <v>0.78220000000000001</v>
      </c>
    </row>
    <row r="1303" spans="2:6" ht="15" customHeight="1">
      <c r="B1303" s="79">
        <v>40297</v>
      </c>
      <c r="C1303" s="65">
        <v>0.54320000000000002</v>
      </c>
      <c r="D1303" s="65">
        <v>4.0427999999999997</v>
      </c>
      <c r="E1303" s="65">
        <v>5.2343000000000002</v>
      </c>
      <c r="F1303" s="65">
        <v>0.77849999999999997</v>
      </c>
    </row>
    <row r="1304" spans="2:6" ht="15" customHeight="1">
      <c r="B1304" s="79">
        <v>40296</v>
      </c>
      <c r="C1304" s="65">
        <v>0.53990000000000005</v>
      </c>
      <c r="D1304" s="65">
        <v>4.0183</v>
      </c>
      <c r="E1304" s="65">
        <v>5.1824000000000003</v>
      </c>
      <c r="F1304" s="65">
        <v>0.77470000000000006</v>
      </c>
    </row>
    <row r="1305" spans="2:6" ht="15" customHeight="1">
      <c r="B1305" s="79">
        <v>40295</v>
      </c>
      <c r="C1305" s="65">
        <v>0.54100000000000004</v>
      </c>
      <c r="D1305" s="65">
        <v>4.0266999999999999</v>
      </c>
      <c r="E1305" s="65">
        <v>5.1824000000000003</v>
      </c>
      <c r="F1305" s="65">
        <v>0.77629999999999999</v>
      </c>
    </row>
    <row r="1306" spans="2:6" ht="15" customHeight="1">
      <c r="B1306" s="79">
        <v>40294</v>
      </c>
      <c r="C1306" s="65">
        <v>0.53600000000000003</v>
      </c>
      <c r="D1306" s="65">
        <v>3.9918</v>
      </c>
      <c r="E1306" s="65">
        <v>5.1532</v>
      </c>
      <c r="F1306" s="65">
        <v>0.76959999999999995</v>
      </c>
    </row>
    <row r="1307" spans="2:6" ht="15" customHeight="1">
      <c r="B1307" s="79">
        <v>40293</v>
      </c>
      <c r="C1307" s="65">
        <v>0.53610000000000002</v>
      </c>
      <c r="D1307" s="65">
        <v>3.9870000000000001</v>
      </c>
      <c r="E1307" s="65">
        <v>5.1424000000000003</v>
      </c>
      <c r="F1307" s="65">
        <v>0.76970000000000005</v>
      </c>
    </row>
    <row r="1308" spans="2:6" ht="15" customHeight="1">
      <c r="B1308" s="79">
        <v>40292</v>
      </c>
      <c r="C1308" s="65">
        <v>0.53549999999999998</v>
      </c>
      <c r="D1308" s="65">
        <v>3.9853999999999998</v>
      </c>
      <c r="E1308" s="65">
        <v>5.1409000000000002</v>
      </c>
      <c r="F1308" s="65">
        <v>0.76800000000000002</v>
      </c>
    </row>
    <row r="1309" spans="2:6" ht="15" customHeight="1">
      <c r="B1309" s="79">
        <v>40291</v>
      </c>
      <c r="C1309" s="65">
        <v>0.53310000000000002</v>
      </c>
      <c r="D1309" s="65">
        <v>3.9674</v>
      </c>
      <c r="E1309" s="65">
        <v>5.1326000000000001</v>
      </c>
      <c r="F1309" s="65">
        <v>0.76390000000000002</v>
      </c>
    </row>
    <row r="1310" spans="2:6" ht="15" customHeight="1">
      <c r="B1310" s="79">
        <v>40290</v>
      </c>
      <c r="C1310" s="65">
        <v>0.53049999999999997</v>
      </c>
      <c r="D1310" s="65">
        <v>3.9485000000000001</v>
      </c>
      <c r="E1310" s="65">
        <v>5.1024000000000003</v>
      </c>
      <c r="F1310" s="65">
        <v>0.76049999999999995</v>
      </c>
    </row>
    <row r="1311" spans="2:6" ht="15" customHeight="1">
      <c r="B1311" s="79">
        <v>40289</v>
      </c>
      <c r="C1311" s="65">
        <v>0.52800000000000002</v>
      </c>
      <c r="D1311" s="65">
        <v>3.9298999999999999</v>
      </c>
      <c r="E1311" s="65">
        <v>5.0919999999999996</v>
      </c>
      <c r="F1311" s="65">
        <v>0.75749999999999995</v>
      </c>
    </row>
    <row r="1312" spans="2:6" ht="15" customHeight="1">
      <c r="B1312" s="79">
        <v>40288</v>
      </c>
      <c r="C1312" s="65">
        <v>0.52669999999999995</v>
      </c>
      <c r="D1312" s="65">
        <v>3.9201999999999999</v>
      </c>
      <c r="E1312" s="65">
        <v>5.1117999999999997</v>
      </c>
      <c r="F1312" s="65">
        <v>0.75519999999999998</v>
      </c>
    </row>
    <row r="1313" spans="2:6" ht="15" customHeight="1">
      <c r="B1313" s="79">
        <v>40287</v>
      </c>
      <c r="C1313" s="65">
        <v>0.52539999999999998</v>
      </c>
      <c r="D1313" s="65">
        <v>3.9051</v>
      </c>
      <c r="E1313" s="65">
        <v>5.0913000000000004</v>
      </c>
      <c r="F1313" s="65">
        <v>0.75290000000000001</v>
      </c>
    </row>
    <row r="1314" spans="2:6" ht="15" customHeight="1">
      <c r="B1314" s="79">
        <v>40286</v>
      </c>
      <c r="C1314" s="65">
        <v>0.5252</v>
      </c>
      <c r="D1314" s="65">
        <v>3.9123999999999999</v>
      </c>
      <c r="E1314" s="65">
        <v>5.0998000000000001</v>
      </c>
      <c r="F1314" s="65">
        <v>0.75280000000000002</v>
      </c>
    </row>
    <row r="1315" spans="2:6" ht="15" customHeight="1">
      <c r="B1315" s="79">
        <v>40285</v>
      </c>
      <c r="C1315" s="65">
        <v>0.5262</v>
      </c>
      <c r="D1315" s="65">
        <v>3.9165999999999999</v>
      </c>
      <c r="E1315" s="65">
        <v>5.1022999999999996</v>
      </c>
      <c r="F1315" s="65">
        <v>0.75419999999999998</v>
      </c>
    </row>
    <row r="1316" spans="2:6" ht="15" customHeight="1">
      <c r="B1316" s="79">
        <v>40284</v>
      </c>
      <c r="C1316" s="65">
        <v>0.52539999999999998</v>
      </c>
      <c r="D1316" s="65">
        <v>3.9104999999999999</v>
      </c>
      <c r="E1316" s="65">
        <v>5.0998999999999999</v>
      </c>
      <c r="F1316" s="65">
        <v>0.75360000000000005</v>
      </c>
    </row>
    <row r="1317" spans="2:6" ht="15" customHeight="1">
      <c r="B1317" s="79">
        <v>40283</v>
      </c>
      <c r="C1317" s="65">
        <v>0.52280000000000004</v>
      </c>
      <c r="D1317" s="65">
        <v>3.8917000000000002</v>
      </c>
      <c r="E1317" s="65">
        <v>5.0915999999999997</v>
      </c>
      <c r="F1317" s="65">
        <v>0.75090000000000001</v>
      </c>
    </row>
    <row r="1318" spans="2:6" ht="15" customHeight="1">
      <c r="B1318" s="79">
        <v>40282</v>
      </c>
      <c r="C1318" s="65">
        <v>0.52459999999999996</v>
      </c>
      <c r="D1318" s="65">
        <v>3.9047999999999998</v>
      </c>
      <c r="E1318" s="65">
        <v>5.117</v>
      </c>
      <c r="F1318" s="65">
        <v>0.75339999999999996</v>
      </c>
    </row>
    <row r="1319" spans="2:6" ht="15" customHeight="1">
      <c r="B1319" s="79">
        <v>40281</v>
      </c>
      <c r="C1319" s="65">
        <v>0.52459999999999996</v>
      </c>
      <c r="D1319" s="65">
        <v>3.9047999999999998</v>
      </c>
      <c r="E1319" s="65">
        <v>5.1170999999999998</v>
      </c>
      <c r="F1319" s="65">
        <v>0.75600000000000001</v>
      </c>
    </row>
    <row r="1320" spans="2:6" ht="15" customHeight="1">
      <c r="B1320" s="79">
        <v>40280</v>
      </c>
      <c r="C1320" s="65">
        <v>0.53049999999999997</v>
      </c>
      <c r="D1320" s="65">
        <v>3.9497</v>
      </c>
      <c r="E1320" s="65">
        <v>5.1247999999999996</v>
      </c>
      <c r="F1320" s="65">
        <v>0.76300000000000001</v>
      </c>
    </row>
    <row r="1321" spans="2:6" ht="15" customHeight="1">
      <c r="B1321" s="79">
        <v>40279</v>
      </c>
      <c r="C1321" s="65">
        <v>0.53110000000000002</v>
      </c>
      <c r="D1321" s="65">
        <v>3.9754</v>
      </c>
      <c r="E1321" s="65">
        <v>5.1601999999999997</v>
      </c>
      <c r="F1321" s="65">
        <v>0.76419999999999999</v>
      </c>
    </row>
    <row r="1322" spans="2:6" ht="15" customHeight="1">
      <c r="B1322" s="79">
        <v>40278</v>
      </c>
      <c r="C1322" s="65">
        <v>0.53120000000000001</v>
      </c>
      <c r="D1322" s="65">
        <v>3.9535999999999998</v>
      </c>
      <c r="E1322" s="65">
        <v>5.1513</v>
      </c>
      <c r="F1322" s="65">
        <v>0.76259999999999994</v>
      </c>
    </row>
    <row r="1323" spans="2:6" ht="15" customHeight="1">
      <c r="B1323" s="79">
        <v>40277</v>
      </c>
      <c r="C1323" s="65">
        <v>0.52869999999999995</v>
      </c>
      <c r="D1323" s="65">
        <v>3.9358</v>
      </c>
      <c r="E1323" s="65">
        <v>5.1218000000000004</v>
      </c>
      <c r="F1323" s="65">
        <v>0.75749999999999995</v>
      </c>
    </row>
    <row r="1324" spans="2:6" ht="15" customHeight="1">
      <c r="B1324" s="79">
        <v>40276</v>
      </c>
      <c r="C1324" s="65">
        <v>0.52869999999999995</v>
      </c>
      <c r="D1324" s="65">
        <v>3.9356</v>
      </c>
      <c r="E1324" s="65">
        <v>5.1120000000000001</v>
      </c>
      <c r="F1324" s="65">
        <v>0.75729999999999997</v>
      </c>
    </row>
    <row r="1325" spans="2:6" ht="15" customHeight="1">
      <c r="B1325" s="79">
        <v>40275</v>
      </c>
      <c r="C1325" s="65">
        <v>0.52390000000000003</v>
      </c>
      <c r="D1325" s="65">
        <v>3.9003000000000001</v>
      </c>
      <c r="E1325" s="65">
        <v>5.0640000000000001</v>
      </c>
      <c r="F1325" s="65">
        <v>0.75029999999999997</v>
      </c>
    </row>
    <row r="1326" spans="2:6" ht="15" customHeight="1">
      <c r="B1326" s="79">
        <v>40274</v>
      </c>
      <c r="C1326" s="65">
        <v>0.52210000000000001</v>
      </c>
      <c r="D1326" s="65">
        <v>3.8883000000000001</v>
      </c>
      <c r="E1326" s="65">
        <v>5.0589000000000004</v>
      </c>
      <c r="F1326" s="65">
        <v>0.74790000000000001</v>
      </c>
    </row>
    <row r="1327" spans="2:6" ht="15" customHeight="1">
      <c r="B1327" s="79">
        <v>40273</v>
      </c>
      <c r="C1327" s="65">
        <v>0.52390000000000003</v>
      </c>
      <c r="D1327" s="65">
        <v>3.9020999999999999</v>
      </c>
      <c r="E1327" s="65">
        <v>5.0815000000000001</v>
      </c>
      <c r="F1327" s="65">
        <v>0.75070000000000003</v>
      </c>
    </row>
    <row r="1328" spans="2:6" ht="15" customHeight="1">
      <c r="B1328" s="79">
        <v>40272</v>
      </c>
      <c r="C1328" s="65">
        <v>0.52390000000000003</v>
      </c>
      <c r="D1328" s="65">
        <v>3.899</v>
      </c>
      <c r="E1328" s="65">
        <v>5.0808</v>
      </c>
      <c r="F1328" s="65">
        <v>0.75070000000000003</v>
      </c>
    </row>
    <row r="1329" spans="2:6" ht="15" customHeight="1">
      <c r="B1329" s="79">
        <v>40271</v>
      </c>
      <c r="C1329" s="65">
        <v>0.52200000000000002</v>
      </c>
      <c r="D1329" s="65">
        <v>3.8927999999999998</v>
      </c>
      <c r="E1329" s="65">
        <v>5.0795000000000003</v>
      </c>
      <c r="F1329" s="65">
        <v>0.748</v>
      </c>
    </row>
    <row r="1330" spans="2:6" ht="15" customHeight="1">
      <c r="B1330" s="79">
        <v>40270</v>
      </c>
      <c r="C1330" s="65">
        <v>0.52229999999999999</v>
      </c>
      <c r="D1330" s="65">
        <v>3.8887999999999998</v>
      </c>
      <c r="E1330" s="65">
        <v>5.0820999999999996</v>
      </c>
      <c r="F1330" s="65">
        <v>0.74390000000000001</v>
      </c>
    </row>
    <row r="1331" spans="2:6" ht="15" customHeight="1">
      <c r="B1331" s="79">
        <v>40269</v>
      </c>
      <c r="C1331" s="65">
        <v>0.5262</v>
      </c>
      <c r="D1331" s="65">
        <v>3.9175</v>
      </c>
      <c r="E1331" s="65">
        <v>5.1242999999999999</v>
      </c>
      <c r="F1331" s="65">
        <v>0.75080000000000002</v>
      </c>
    </row>
    <row r="1332" spans="2:6" ht="15" customHeight="1">
      <c r="B1332" s="79">
        <v>40268</v>
      </c>
      <c r="C1332" s="65">
        <v>0.52849999999999997</v>
      </c>
      <c r="D1332" s="65">
        <v>3.9348999999999998</v>
      </c>
      <c r="E1332" s="65">
        <v>5.1631999999999998</v>
      </c>
      <c r="F1332" s="65">
        <v>0.75670000000000004</v>
      </c>
    </row>
    <row r="1333" spans="2:6" ht="15" customHeight="1">
      <c r="B1333" s="79">
        <v>40267</v>
      </c>
      <c r="C1333" s="65">
        <v>0.52669999999999995</v>
      </c>
      <c r="D1333" s="65">
        <v>3.9203000000000001</v>
      </c>
      <c r="E1333" s="65">
        <v>5.1492000000000004</v>
      </c>
      <c r="F1333" s="65">
        <v>0.75419999999999998</v>
      </c>
    </row>
    <row r="1334" spans="2:6" ht="15" customHeight="1">
      <c r="B1334" s="79">
        <v>40266</v>
      </c>
      <c r="C1334" s="65">
        <v>0.52480000000000004</v>
      </c>
      <c r="D1334" s="65">
        <v>3.9075000000000002</v>
      </c>
      <c r="E1334" s="65">
        <v>5.0960000000000001</v>
      </c>
      <c r="F1334" s="65">
        <v>0.74950000000000006</v>
      </c>
    </row>
    <row r="1335" spans="2:6" ht="15" customHeight="1">
      <c r="B1335" s="79">
        <v>40265</v>
      </c>
      <c r="C1335" s="65">
        <v>0.52569999999999995</v>
      </c>
      <c r="D1335" s="65">
        <v>3.9121999999999999</v>
      </c>
      <c r="E1335" s="65">
        <v>5.1162999999999998</v>
      </c>
      <c r="F1335" s="65">
        <v>0.74970000000000003</v>
      </c>
    </row>
    <row r="1336" spans="2:6" ht="15" customHeight="1">
      <c r="B1336" s="79">
        <v>40264</v>
      </c>
      <c r="C1336" s="65">
        <v>0.52710000000000001</v>
      </c>
      <c r="D1336" s="65">
        <v>3.9228000000000001</v>
      </c>
      <c r="E1336" s="65">
        <v>5.1182999999999996</v>
      </c>
      <c r="F1336" s="65">
        <v>0.75319999999999998</v>
      </c>
    </row>
    <row r="1337" spans="2:6" ht="15" customHeight="1">
      <c r="B1337" s="79">
        <v>40263</v>
      </c>
      <c r="C1337" s="65">
        <v>0.53</v>
      </c>
      <c r="D1337" s="65">
        <v>3.9443000000000001</v>
      </c>
      <c r="E1337" s="65">
        <v>5.1260000000000003</v>
      </c>
      <c r="F1337" s="65">
        <v>0.75649999999999995</v>
      </c>
    </row>
    <row r="1338" spans="2:6" ht="15" customHeight="1">
      <c r="B1338" s="79">
        <v>40262</v>
      </c>
      <c r="C1338" s="65">
        <v>0.52590000000000003</v>
      </c>
      <c r="D1338" s="65">
        <v>3.9135</v>
      </c>
      <c r="E1338" s="65">
        <v>5.0995999999999997</v>
      </c>
      <c r="F1338" s="65">
        <v>0.751</v>
      </c>
    </row>
    <row r="1339" spans="2:6" ht="15" customHeight="1">
      <c r="B1339" s="79">
        <v>40261</v>
      </c>
      <c r="C1339" s="65">
        <v>0.52239999999999998</v>
      </c>
      <c r="D1339" s="65">
        <v>3.887</v>
      </c>
      <c r="E1339" s="65">
        <v>5.0845000000000002</v>
      </c>
      <c r="F1339" s="65">
        <v>0.74760000000000004</v>
      </c>
    </row>
    <row r="1340" spans="2:6" ht="15" customHeight="1">
      <c r="B1340" s="79">
        <v>40260</v>
      </c>
      <c r="C1340" s="65">
        <v>0.52129999999999999</v>
      </c>
      <c r="D1340" s="65">
        <v>3.8792</v>
      </c>
      <c r="E1340" s="65">
        <v>5.0808999999999997</v>
      </c>
      <c r="F1340" s="65">
        <v>0.74770000000000003</v>
      </c>
    </row>
    <row r="1341" spans="2:6" ht="15" customHeight="1">
      <c r="B1341" s="79">
        <v>40259</v>
      </c>
      <c r="C1341" s="65">
        <v>0.52370000000000005</v>
      </c>
      <c r="D1341" s="65">
        <v>3.8938000000000001</v>
      </c>
      <c r="E1341" s="65">
        <v>5.0754000000000001</v>
      </c>
      <c r="F1341" s="65">
        <v>0.75209999999999999</v>
      </c>
    </row>
    <row r="1342" spans="2:6" ht="15" customHeight="1">
      <c r="B1342" s="79">
        <v>40258</v>
      </c>
      <c r="C1342" s="65">
        <v>0.52349999999999997</v>
      </c>
      <c r="D1342" s="65">
        <v>3.8957999999999999</v>
      </c>
      <c r="E1342" s="65">
        <v>5.0822000000000003</v>
      </c>
      <c r="F1342" s="65">
        <v>0.75219999999999998</v>
      </c>
    </row>
    <row r="1343" spans="2:6" ht="15" customHeight="1">
      <c r="B1343" s="79">
        <v>40257</v>
      </c>
      <c r="C1343" s="65">
        <v>0.52429999999999999</v>
      </c>
      <c r="D1343" s="65">
        <v>3.9018999999999999</v>
      </c>
      <c r="E1343" s="65">
        <v>5.0868000000000002</v>
      </c>
      <c r="F1343" s="65">
        <v>0.75319999999999998</v>
      </c>
    </row>
    <row r="1344" spans="2:6" ht="15" customHeight="1">
      <c r="B1344" s="79">
        <v>40256</v>
      </c>
      <c r="C1344" s="65">
        <v>0.52380000000000004</v>
      </c>
      <c r="D1344" s="65">
        <v>3.8975</v>
      </c>
      <c r="E1344" s="65">
        <v>5.0899000000000001</v>
      </c>
      <c r="F1344" s="65">
        <v>0.75670000000000004</v>
      </c>
    </row>
    <row r="1345" spans="2:6" ht="15" customHeight="1">
      <c r="B1345" s="79">
        <v>40255</v>
      </c>
      <c r="C1345" s="65">
        <v>0.51910000000000001</v>
      </c>
      <c r="D1345" s="65">
        <v>3.863</v>
      </c>
      <c r="E1345" s="65">
        <v>5.0553999999999997</v>
      </c>
      <c r="F1345" s="65">
        <v>0.75290000000000001</v>
      </c>
    </row>
    <row r="1346" spans="2:6" ht="15" customHeight="1">
      <c r="B1346" s="79">
        <v>40254</v>
      </c>
      <c r="C1346" s="65">
        <v>0.51480000000000004</v>
      </c>
      <c r="D1346" s="65">
        <v>3.8308</v>
      </c>
      <c r="E1346" s="65">
        <v>5.0114000000000001</v>
      </c>
      <c r="F1346" s="65">
        <v>0.74739999999999995</v>
      </c>
    </row>
    <row r="1347" spans="2:6" ht="15" customHeight="1">
      <c r="B1347" s="79">
        <v>40253</v>
      </c>
      <c r="C1347" s="65">
        <v>0.5121</v>
      </c>
      <c r="D1347" s="65">
        <v>3.8115000000000001</v>
      </c>
      <c r="E1347" s="65">
        <v>4.9806999999999997</v>
      </c>
      <c r="F1347" s="65">
        <v>0.74450000000000005</v>
      </c>
    </row>
    <row r="1348" spans="2:6" ht="15" customHeight="1">
      <c r="B1348" s="79">
        <v>40252</v>
      </c>
      <c r="C1348" s="65">
        <v>0.51039999999999996</v>
      </c>
      <c r="D1348" s="65">
        <v>3.8006000000000002</v>
      </c>
      <c r="E1348" s="65">
        <v>4.9539</v>
      </c>
      <c r="F1348" s="65">
        <v>0.74350000000000005</v>
      </c>
    </row>
    <row r="1349" spans="2:6" ht="15" customHeight="1">
      <c r="B1349" s="79">
        <v>40251</v>
      </c>
      <c r="C1349" s="65">
        <v>0.51019999999999999</v>
      </c>
      <c r="D1349" s="65">
        <v>3.7963</v>
      </c>
      <c r="E1349" s="65">
        <v>4.9511000000000003</v>
      </c>
      <c r="F1349" s="65">
        <v>0.74329999999999996</v>
      </c>
    </row>
    <row r="1350" spans="2:6" ht="15" customHeight="1">
      <c r="B1350" s="79">
        <v>40250</v>
      </c>
      <c r="C1350" s="65">
        <v>0.51060000000000005</v>
      </c>
      <c r="D1350" s="65">
        <v>3.8</v>
      </c>
      <c r="E1350" s="65">
        <v>4.9622000000000002</v>
      </c>
      <c r="F1350" s="65">
        <v>0.745</v>
      </c>
    </row>
    <row r="1351" spans="2:6" ht="15" customHeight="1">
      <c r="B1351" s="79">
        <v>40249</v>
      </c>
      <c r="C1351" s="65">
        <v>0.51249999999999996</v>
      </c>
      <c r="D1351" s="65">
        <v>3.8138000000000001</v>
      </c>
      <c r="E1351" s="65">
        <v>4.9892000000000003</v>
      </c>
      <c r="F1351" s="65">
        <v>0.749</v>
      </c>
    </row>
    <row r="1352" spans="2:6" ht="15" customHeight="1">
      <c r="B1352" s="79">
        <v>40248</v>
      </c>
      <c r="C1352" s="65">
        <v>0.51859999999999995</v>
      </c>
      <c r="D1352" s="65">
        <v>3.8591000000000002</v>
      </c>
      <c r="E1352" s="65">
        <v>5.0407999999999999</v>
      </c>
      <c r="F1352" s="65">
        <v>0.7581</v>
      </c>
    </row>
    <row r="1353" spans="2:6" ht="15" customHeight="1">
      <c r="B1353" s="79">
        <v>40247</v>
      </c>
      <c r="C1353" s="65">
        <v>0.51519999999999999</v>
      </c>
      <c r="D1353" s="65">
        <v>3.8338999999999999</v>
      </c>
      <c r="E1353" s="65">
        <v>5.0076000000000001</v>
      </c>
      <c r="F1353" s="65">
        <v>0.75349999999999995</v>
      </c>
    </row>
    <row r="1354" spans="2:6" ht="15" customHeight="1">
      <c r="B1354" s="79">
        <v>40246</v>
      </c>
      <c r="C1354" s="65">
        <v>0.51339999999999997</v>
      </c>
      <c r="D1354" s="65">
        <v>3.8210999999999999</v>
      </c>
      <c r="E1354" s="65">
        <v>4.9767000000000001</v>
      </c>
      <c r="F1354" s="65">
        <v>0.75119999999999998</v>
      </c>
    </row>
    <row r="1355" spans="2:6" ht="15" customHeight="1">
      <c r="B1355" s="79">
        <v>40245</v>
      </c>
      <c r="C1355" s="65">
        <v>0.51190000000000002</v>
      </c>
      <c r="D1355" s="65">
        <v>3.8119000000000001</v>
      </c>
      <c r="E1355" s="65">
        <v>4.9627999999999997</v>
      </c>
      <c r="F1355" s="65">
        <v>0.74919999999999998</v>
      </c>
    </row>
    <row r="1356" spans="2:6" ht="15" customHeight="1">
      <c r="B1356" s="79">
        <v>40244</v>
      </c>
      <c r="C1356" s="65">
        <v>0.51200000000000001</v>
      </c>
      <c r="D1356" s="65">
        <v>3.8146</v>
      </c>
      <c r="E1356" s="65">
        <v>4.9715999999999996</v>
      </c>
      <c r="F1356" s="65">
        <v>0.74939999999999996</v>
      </c>
    </row>
    <row r="1357" spans="2:6" ht="15" customHeight="1">
      <c r="B1357" s="79">
        <v>40243</v>
      </c>
      <c r="C1357" s="65">
        <v>0.50939999999999996</v>
      </c>
      <c r="D1357" s="65">
        <v>3.7915000000000001</v>
      </c>
      <c r="E1357" s="65">
        <v>4.9457000000000004</v>
      </c>
      <c r="F1357" s="65">
        <v>0.74529999999999996</v>
      </c>
    </row>
    <row r="1358" spans="2:6" ht="15" customHeight="1">
      <c r="B1358" s="79">
        <v>40242</v>
      </c>
      <c r="C1358" s="65">
        <v>0.50519999999999998</v>
      </c>
      <c r="D1358" s="65">
        <v>3.7599</v>
      </c>
      <c r="E1358" s="65">
        <v>4.9278000000000004</v>
      </c>
      <c r="F1358" s="65">
        <v>0.73909999999999998</v>
      </c>
    </row>
    <row r="1359" spans="2:6" ht="15" customHeight="1">
      <c r="B1359" s="79">
        <v>40241</v>
      </c>
      <c r="C1359" s="65">
        <v>0.50790000000000002</v>
      </c>
      <c r="D1359" s="65">
        <v>3.7797999999999998</v>
      </c>
      <c r="E1359" s="65">
        <v>4.9732000000000003</v>
      </c>
      <c r="F1359" s="65">
        <v>0.74299999999999999</v>
      </c>
    </row>
    <row r="1360" spans="2:6" ht="15" customHeight="1">
      <c r="B1360" s="79">
        <v>40240</v>
      </c>
      <c r="C1360" s="65">
        <v>0.51390000000000002</v>
      </c>
      <c r="D1360" s="65">
        <v>3.8247</v>
      </c>
      <c r="E1360" s="65">
        <v>5.0102000000000002</v>
      </c>
      <c r="F1360" s="65">
        <v>0.752</v>
      </c>
    </row>
    <row r="1361" spans="2:6" ht="15" customHeight="1">
      <c r="B1361" s="79">
        <v>40239</v>
      </c>
      <c r="C1361" s="65">
        <v>0.51480000000000004</v>
      </c>
      <c r="D1361" s="65">
        <v>3.8315000000000001</v>
      </c>
      <c r="E1361" s="65">
        <v>5.0157999999999996</v>
      </c>
      <c r="F1361" s="65">
        <v>0.75339999999999996</v>
      </c>
    </row>
    <row r="1362" spans="2:6" ht="15" customHeight="1">
      <c r="B1362" s="79">
        <v>40238</v>
      </c>
      <c r="C1362" s="65">
        <v>0.51280000000000003</v>
      </c>
      <c r="D1362" s="65">
        <v>3.8197000000000001</v>
      </c>
      <c r="E1362" s="65">
        <v>4.9626999999999999</v>
      </c>
      <c r="F1362" s="65">
        <v>0.75029999999999997</v>
      </c>
    </row>
    <row r="1363" spans="2:6" ht="15" customHeight="1">
      <c r="B1363" s="79">
        <v>40237</v>
      </c>
      <c r="C1363" s="65">
        <v>0.51280000000000003</v>
      </c>
      <c r="D1363" s="65">
        <v>3.8071999999999999</v>
      </c>
      <c r="E1363" s="65">
        <v>4.9657999999999998</v>
      </c>
      <c r="F1363" s="65">
        <v>0.75029999999999997</v>
      </c>
    </row>
    <row r="1364" spans="2:6" ht="15" customHeight="1">
      <c r="B1364" s="79">
        <v>40236</v>
      </c>
      <c r="C1364" s="65">
        <v>0.51190000000000002</v>
      </c>
      <c r="D1364" s="65">
        <v>3.8104</v>
      </c>
      <c r="E1364" s="65">
        <v>4.9770000000000003</v>
      </c>
      <c r="F1364" s="65">
        <v>0.74909999999999999</v>
      </c>
    </row>
    <row r="1365" spans="2:6" ht="15" customHeight="1">
      <c r="B1365" s="79">
        <v>40235</v>
      </c>
      <c r="C1365" s="65">
        <v>0.51060000000000005</v>
      </c>
      <c r="D1365" s="65">
        <v>3.8005</v>
      </c>
      <c r="E1365" s="65">
        <v>4.9867999999999997</v>
      </c>
      <c r="F1365" s="65">
        <v>0.74729999999999996</v>
      </c>
    </row>
    <row r="1366" spans="2:6" ht="15" customHeight="1">
      <c r="B1366" s="79">
        <v>40234</v>
      </c>
      <c r="C1366" s="65">
        <v>0.51090000000000002</v>
      </c>
      <c r="D1366" s="65">
        <v>3.8026</v>
      </c>
      <c r="E1366" s="65">
        <v>5.0057</v>
      </c>
      <c r="F1366" s="65">
        <v>0.74790000000000001</v>
      </c>
    </row>
    <row r="1367" spans="2:6" ht="15" customHeight="1">
      <c r="B1367" s="79">
        <v>40233</v>
      </c>
      <c r="C1367" s="65">
        <v>0.51449999999999996</v>
      </c>
      <c r="D1367" s="65">
        <v>3.83</v>
      </c>
      <c r="E1367" s="65">
        <v>5.0427999999999997</v>
      </c>
      <c r="F1367" s="65">
        <v>0.75409999999999999</v>
      </c>
    </row>
    <row r="1368" spans="2:6" ht="15" customHeight="1">
      <c r="B1368" s="79">
        <v>40232</v>
      </c>
      <c r="C1368" s="65">
        <v>0.51570000000000005</v>
      </c>
      <c r="D1368" s="65">
        <v>3.8386999999999998</v>
      </c>
      <c r="E1368" s="65">
        <v>5.0621999999999998</v>
      </c>
      <c r="F1368" s="65">
        <v>0.75519999999999998</v>
      </c>
    </row>
    <row r="1369" spans="2:6" ht="15" customHeight="1">
      <c r="B1369" s="79">
        <v>40231</v>
      </c>
      <c r="C1369" s="65">
        <v>0.51439999999999997</v>
      </c>
      <c r="D1369" s="65">
        <v>3.8332000000000002</v>
      </c>
      <c r="E1369" s="65">
        <v>5.0457000000000001</v>
      </c>
      <c r="F1369" s="65">
        <v>0.75349999999999995</v>
      </c>
    </row>
    <row r="1370" spans="2:6" ht="15" customHeight="1">
      <c r="B1370" s="79">
        <v>40230</v>
      </c>
      <c r="C1370" s="65">
        <v>0.51449999999999996</v>
      </c>
      <c r="D1370" s="65">
        <v>3.8492000000000002</v>
      </c>
      <c r="E1370" s="65">
        <v>5.0796000000000001</v>
      </c>
      <c r="F1370" s="65">
        <v>0.75339999999999996</v>
      </c>
    </row>
    <row r="1371" spans="2:6" ht="15" customHeight="1">
      <c r="B1371" s="79">
        <v>40229</v>
      </c>
      <c r="C1371" s="65">
        <v>0.51480000000000004</v>
      </c>
      <c r="D1371" s="65">
        <v>3.8315999999999999</v>
      </c>
      <c r="E1371" s="65">
        <v>5.0660999999999996</v>
      </c>
      <c r="F1371" s="65">
        <v>0.75429999999999997</v>
      </c>
    </row>
    <row r="1372" spans="2:6" ht="15" customHeight="1">
      <c r="B1372" s="79">
        <v>40228</v>
      </c>
      <c r="C1372" s="65">
        <v>0.51700000000000002</v>
      </c>
      <c r="D1372" s="65">
        <v>3.8481000000000001</v>
      </c>
      <c r="E1372" s="65">
        <v>5.0677000000000003</v>
      </c>
      <c r="F1372" s="65">
        <v>0.75790000000000002</v>
      </c>
    </row>
    <row r="1373" spans="2:6" ht="15" customHeight="1">
      <c r="B1373" s="79">
        <v>40227</v>
      </c>
      <c r="C1373" s="65">
        <v>0.51519999999999999</v>
      </c>
      <c r="D1373" s="65">
        <v>3.8349000000000002</v>
      </c>
      <c r="E1373" s="65">
        <v>5.0686999999999998</v>
      </c>
      <c r="F1373" s="65">
        <v>0.75619999999999998</v>
      </c>
    </row>
    <row r="1374" spans="2:6" ht="15" customHeight="1">
      <c r="B1374" s="79">
        <v>40226</v>
      </c>
      <c r="C1374" s="65">
        <v>0.51470000000000005</v>
      </c>
      <c r="D1374" s="65">
        <v>3.831</v>
      </c>
      <c r="E1374" s="65">
        <v>5.0856000000000003</v>
      </c>
      <c r="F1374" s="65">
        <v>0.75509999999999999</v>
      </c>
    </row>
    <row r="1375" spans="2:6" ht="15" customHeight="1">
      <c r="B1375" s="79">
        <v>40225</v>
      </c>
      <c r="C1375" s="65">
        <v>0.51300000000000001</v>
      </c>
      <c r="D1375" s="65">
        <v>3.8187000000000002</v>
      </c>
      <c r="E1375" s="65">
        <v>5.0654000000000003</v>
      </c>
      <c r="F1375" s="65">
        <v>0.75209999999999999</v>
      </c>
    </row>
    <row r="1376" spans="2:6" ht="15" customHeight="1">
      <c r="B1376" s="79">
        <v>40224</v>
      </c>
      <c r="C1376" s="65">
        <v>0.51219999999999999</v>
      </c>
      <c r="D1376" s="65">
        <v>3.8159000000000001</v>
      </c>
      <c r="E1376" s="65">
        <v>5.0721999999999996</v>
      </c>
      <c r="F1376" s="65">
        <v>0.75119999999999998</v>
      </c>
    </row>
    <row r="1377" spans="2:6" ht="15" customHeight="1">
      <c r="B1377" s="79">
        <v>40223</v>
      </c>
      <c r="C1377" s="65">
        <v>0.51219999999999999</v>
      </c>
      <c r="D1377" s="65">
        <v>3.8128000000000002</v>
      </c>
      <c r="E1377" s="65">
        <v>5.0738000000000003</v>
      </c>
      <c r="F1377" s="65">
        <v>0.75119999999999998</v>
      </c>
    </row>
    <row r="1378" spans="2:6" ht="15" customHeight="1">
      <c r="B1378" s="79">
        <v>40222</v>
      </c>
      <c r="C1378" s="65">
        <v>0.51070000000000004</v>
      </c>
      <c r="D1378" s="65">
        <v>3.8086000000000002</v>
      </c>
      <c r="E1378" s="65">
        <v>5.0622999999999996</v>
      </c>
      <c r="F1378" s="65">
        <v>0.74860000000000004</v>
      </c>
    </row>
    <row r="1379" spans="2:6" ht="15" customHeight="1">
      <c r="B1379" s="79">
        <v>40221</v>
      </c>
      <c r="C1379" s="65">
        <v>0.50849999999999995</v>
      </c>
      <c r="D1379" s="65">
        <v>3.7913000000000001</v>
      </c>
      <c r="E1379" s="65">
        <v>5.0701999999999998</v>
      </c>
      <c r="F1379" s="65">
        <v>0.74580000000000002</v>
      </c>
    </row>
    <row r="1380" spans="2:6" ht="15" customHeight="1">
      <c r="B1380" s="79">
        <v>40220</v>
      </c>
      <c r="C1380" s="65">
        <v>0.50460000000000005</v>
      </c>
      <c r="D1380" s="65">
        <v>3.7602000000000002</v>
      </c>
      <c r="E1380" s="65">
        <v>5.0805999999999996</v>
      </c>
      <c r="F1380" s="65">
        <v>0.74029999999999996</v>
      </c>
    </row>
    <row r="1381" spans="2:6" ht="15" customHeight="1">
      <c r="B1381" s="79">
        <v>40219</v>
      </c>
      <c r="C1381" s="65">
        <v>0.50219999999999998</v>
      </c>
      <c r="D1381" s="65">
        <v>3.7315</v>
      </c>
      <c r="E1381" s="65">
        <v>5.0758999999999999</v>
      </c>
      <c r="F1381" s="65">
        <v>0.73680000000000001</v>
      </c>
    </row>
    <row r="1382" spans="2:6" ht="15" customHeight="1">
      <c r="B1382" s="79">
        <v>40218</v>
      </c>
      <c r="C1382" s="65">
        <v>0.50339999999999996</v>
      </c>
      <c r="D1382" s="65">
        <v>3.746</v>
      </c>
      <c r="E1382" s="65">
        <v>5.1153000000000004</v>
      </c>
      <c r="F1382" s="65">
        <v>0.73850000000000005</v>
      </c>
    </row>
    <row r="1383" spans="2:6" ht="15" customHeight="1">
      <c r="B1383" s="79">
        <v>40217</v>
      </c>
      <c r="C1383" s="65">
        <v>0.50439999999999996</v>
      </c>
      <c r="D1383" s="65">
        <v>3.7667000000000002</v>
      </c>
      <c r="E1383" s="65">
        <v>5.1321000000000003</v>
      </c>
      <c r="F1383" s="65">
        <v>0.74009999999999998</v>
      </c>
    </row>
    <row r="1384" spans="2:6" ht="15" customHeight="1">
      <c r="B1384" s="79">
        <v>40216</v>
      </c>
      <c r="C1384" s="65">
        <v>0.50460000000000005</v>
      </c>
      <c r="D1384" s="65">
        <v>3.7751999999999999</v>
      </c>
      <c r="E1384" s="65">
        <v>5.1624999999999996</v>
      </c>
      <c r="F1384" s="65">
        <v>0.74019999999999997</v>
      </c>
    </row>
    <row r="1385" spans="2:6" ht="15" customHeight="1">
      <c r="B1385" s="79">
        <v>40215</v>
      </c>
      <c r="C1385" s="65">
        <v>0.50249999999999995</v>
      </c>
      <c r="D1385" s="65">
        <v>3.7456999999999998</v>
      </c>
      <c r="E1385" s="65">
        <v>5.1353999999999997</v>
      </c>
      <c r="F1385" s="65">
        <v>0.73760000000000003</v>
      </c>
    </row>
    <row r="1386" spans="2:6" ht="15" customHeight="1">
      <c r="B1386" s="79">
        <v>40214</v>
      </c>
      <c r="C1386" s="65">
        <v>0.50239999999999996</v>
      </c>
      <c r="D1386" s="65">
        <v>3.7486999999999999</v>
      </c>
      <c r="E1386" s="65">
        <v>5.1143000000000001</v>
      </c>
      <c r="F1386" s="65">
        <v>0.73819999999999997</v>
      </c>
    </row>
    <row r="1387" spans="2:6" ht="15" customHeight="1">
      <c r="B1387" s="79">
        <v>40213</v>
      </c>
      <c r="C1387" s="65">
        <v>0.50949999999999995</v>
      </c>
      <c r="D1387" s="65">
        <v>3.7953000000000001</v>
      </c>
      <c r="E1387" s="65">
        <v>5.1497000000000002</v>
      </c>
      <c r="F1387" s="65">
        <v>0.75080000000000002</v>
      </c>
    </row>
    <row r="1388" spans="2:6" ht="15" customHeight="1">
      <c r="B1388" s="79">
        <v>40212</v>
      </c>
      <c r="C1388" s="65">
        <v>0.50849999999999995</v>
      </c>
      <c r="D1388" s="65">
        <v>3.7841</v>
      </c>
      <c r="E1388" s="65">
        <v>5.1403999999999996</v>
      </c>
      <c r="F1388" s="65">
        <v>0.74890000000000001</v>
      </c>
    </row>
    <row r="1389" spans="2:6" ht="15" customHeight="1">
      <c r="B1389" s="79">
        <v>40211</v>
      </c>
      <c r="C1389" s="65">
        <v>0.50639999999999996</v>
      </c>
      <c r="D1389" s="65">
        <v>3.7669000000000001</v>
      </c>
      <c r="E1389" s="65">
        <v>5.1384999999999996</v>
      </c>
      <c r="F1389" s="65">
        <v>0.74539999999999995</v>
      </c>
    </row>
    <row r="1390" spans="2:6" ht="15" customHeight="1">
      <c r="B1390" s="79">
        <v>40210</v>
      </c>
      <c r="C1390" s="65">
        <v>0.50619999999999998</v>
      </c>
      <c r="D1390" s="65">
        <v>3.7694999999999999</v>
      </c>
      <c r="E1390" s="65">
        <v>5.1886999999999999</v>
      </c>
      <c r="F1390" s="65">
        <v>0.74450000000000005</v>
      </c>
    </row>
    <row r="1391" spans="2:6" ht="15" customHeight="1">
      <c r="B1391" s="79">
        <v>40209</v>
      </c>
      <c r="C1391" s="65">
        <v>0.50619999999999998</v>
      </c>
      <c r="D1391" s="65">
        <v>3.7656999999999998</v>
      </c>
      <c r="E1391" s="65">
        <v>5.1886999999999999</v>
      </c>
      <c r="F1391" s="65">
        <v>0.74450000000000005</v>
      </c>
    </row>
    <row r="1392" spans="2:6" ht="15" customHeight="1">
      <c r="B1392" s="79">
        <v>40208</v>
      </c>
      <c r="C1392" s="65">
        <v>0.50600000000000001</v>
      </c>
      <c r="D1392" s="65">
        <v>3.7705000000000002</v>
      </c>
      <c r="E1392" s="65">
        <v>5.1875999999999998</v>
      </c>
      <c r="F1392" s="65">
        <v>0.74280000000000002</v>
      </c>
    </row>
    <row r="1393" spans="2:6" ht="15" customHeight="1">
      <c r="B1393" s="79">
        <v>40207</v>
      </c>
      <c r="C1393" s="65">
        <v>0.50600000000000001</v>
      </c>
      <c r="D1393" s="65">
        <v>3.7698</v>
      </c>
      <c r="E1393" s="65">
        <v>5.1814999999999998</v>
      </c>
      <c r="F1393" s="65">
        <v>0.74490000000000001</v>
      </c>
    </row>
    <row r="1394" spans="2:6" ht="15" customHeight="1">
      <c r="B1394" s="79">
        <v>40206</v>
      </c>
      <c r="C1394" s="65">
        <v>0.50290000000000001</v>
      </c>
      <c r="D1394" s="65">
        <v>3.7471999999999999</v>
      </c>
      <c r="E1394" s="65">
        <v>5.1586999999999996</v>
      </c>
      <c r="F1394" s="65">
        <v>0.74039999999999995</v>
      </c>
    </row>
    <row r="1395" spans="2:6" ht="15" customHeight="1">
      <c r="B1395" s="79">
        <v>40205</v>
      </c>
      <c r="C1395" s="65">
        <v>0.50329999999999997</v>
      </c>
      <c r="D1395" s="65">
        <v>3.7532000000000001</v>
      </c>
      <c r="E1395" s="65">
        <v>5.1733000000000002</v>
      </c>
      <c r="F1395" s="65">
        <v>0.74070000000000003</v>
      </c>
    </row>
    <row r="1396" spans="2:6" ht="15" customHeight="1">
      <c r="B1396" s="79">
        <v>40204</v>
      </c>
      <c r="C1396" s="65">
        <v>0.50449999999999995</v>
      </c>
      <c r="D1396" s="65">
        <v>3.7572000000000001</v>
      </c>
      <c r="E1396" s="65">
        <v>5.1622000000000003</v>
      </c>
      <c r="F1396" s="65">
        <v>0.7429</v>
      </c>
    </row>
    <row r="1397" spans="2:6" ht="15" customHeight="1">
      <c r="B1397" s="79">
        <v>40203</v>
      </c>
      <c r="C1397" s="65">
        <v>0.50229999999999997</v>
      </c>
      <c r="D1397" s="65">
        <v>3.7404999999999999</v>
      </c>
      <c r="E1397" s="65">
        <v>5.1429</v>
      </c>
      <c r="F1397" s="65">
        <v>0.73970000000000002</v>
      </c>
    </row>
    <row r="1398" spans="2:6" ht="15" customHeight="1">
      <c r="B1398" s="79">
        <v>40202</v>
      </c>
      <c r="C1398" s="65">
        <v>0.50260000000000005</v>
      </c>
      <c r="D1398" s="65">
        <v>3.7374000000000001</v>
      </c>
      <c r="E1398" s="65">
        <v>5.1329000000000002</v>
      </c>
      <c r="F1398" s="65">
        <v>0.74019999999999997</v>
      </c>
    </row>
    <row r="1399" spans="2:6" ht="15" customHeight="1">
      <c r="B1399" s="79">
        <v>40201</v>
      </c>
      <c r="C1399" s="65">
        <v>0.50460000000000005</v>
      </c>
      <c r="D1399" s="65">
        <v>3.7542</v>
      </c>
      <c r="E1399" s="65">
        <v>5.1498999999999997</v>
      </c>
      <c r="F1399" s="65">
        <v>0.74209999999999998</v>
      </c>
    </row>
    <row r="1400" spans="2:6" ht="15" customHeight="1">
      <c r="B1400" s="79">
        <v>40200</v>
      </c>
      <c r="C1400" s="65">
        <v>0.51019999999999999</v>
      </c>
      <c r="D1400" s="65">
        <v>3.7995000000000001</v>
      </c>
      <c r="E1400" s="65">
        <v>5.1901000000000002</v>
      </c>
      <c r="F1400" s="65">
        <v>0.75109999999999999</v>
      </c>
    </row>
    <row r="1401" spans="2:6" ht="15" customHeight="1">
      <c r="B1401" s="79">
        <v>40199</v>
      </c>
      <c r="C1401" s="65">
        <v>0.51200000000000001</v>
      </c>
      <c r="D1401" s="65">
        <v>3.8210999999999999</v>
      </c>
      <c r="E1401" s="65">
        <v>5.2012</v>
      </c>
      <c r="F1401" s="65">
        <v>0.75509999999999999</v>
      </c>
    </row>
    <row r="1402" spans="2:6" ht="15" customHeight="1">
      <c r="B1402" s="79">
        <v>40198</v>
      </c>
      <c r="C1402" s="65">
        <v>0.51480000000000004</v>
      </c>
      <c r="D1402" s="65">
        <v>3.8380999999999998</v>
      </c>
      <c r="E1402" s="65">
        <v>5.2187999999999999</v>
      </c>
      <c r="F1402" s="65">
        <v>0.75960000000000005</v>
      </c>
    </row>
    <row r="1403" spans="2:6" ht="15" customHeight="1">
      <c r="B1403" s="79">
        <v>40197</v>
      </c>
      <c r="C1403" s="65">
        <v>0.51300000000000001</v>
      </c>
      <c r="D1403" s="65">
        <v>3.8159000000000001</v>
      </c>
      <c r="E1403" s="65">
        <v>5.1920999999999999</v>
      </c>
      <c r="F1403" s="65">
        <v>0.75690000000000002</v>
      </c>
    </row>
    <row r="1404" spans="2:6" ht="15" customHeight="1">
      <c r="B1404" s="79">
        <v>40196</v>
      </c>
      <c r="C1404" s="65">
        <v>0.51339999999999997</v>
      </c>
      <c r="D1404" s="65">
        <v>3.8281000000000001</v>
      </c>
      <c r="E1404" s="65">
        <v>5.2205000000000004</v>
      </c>
      <c r="F1404" s="65">
        <v>0.75760000000000005</v>
      </c>
    </row>
    <row r="1405" spans="2:6" ht="15" customHeight="1">
      <c r="B1405" s="79">
        <v>40195</v>
      </c>
      <c r="C1405" s="65">
        <v>0.51349999999999996</v>
      </c>
      <c r="D1405" s="65">
        <v>3.8245</v>
      </c>
      <c r="E1405" s="65">
        <v>5.2199</v>
      </c>
      <c r="F1405" s="65">
        <v>0.75749999999999995</v>
      </c>
    </row>
    <row r="1406" spans="2:6" ht="15" customHeight="1">
      <c r="B1406" s="79">
        <v>40194</v>
      </c>
      <c r="C1406" s="65">
        <v>0.51259999999999994</v>
      </c>
      <c r="D1406" s="65">
        <v>3.8224999999999998</v>
      </c>
      <c r="E1406" s="65">
        <v>5.2180999999999997</v>
      </c>
      <c r="F1406" s="65">
        <v>0.75680000000000003</v>
      </c>
    </row>
    <row r="1407" spans="2:6" ht="15" customHeight="1">
      <c r="B1407" s="79">
        <v>40193</v>
      </c>
      <c r="C1407" s="65">
        <v>0.51119999999999999</v>
      </c>
      <c r="D1407" s="65">
        <v>3.8064</v>
      </c>
      <c r="E1407" s="65">
        <v>5.2117000000000004</v>
      </c>
      <c r="F1407" s="65">
        <v>0.75590000000000002</v>
      </c>
    </row>
    <row r="1408" spans="2:6" ht="15" customHeight="1">
      <c r="B1408" s="79">
        <v>40192</v>
      </c>
      <c r="C1408" s="65">
        <v>0.51049999999999995</v>
      </c>
      <c r="D1408" s="65">
        <v>3.7959000000000001</v>
      </c>
      <c r="E1408" s="65">
        <v>5.2123999999999997</v>
      </c>
      <c r="F1408" s="65">
        <v>0.75390000000000001</v>
      </c>
    </row>
    <row r="1409" spans="2:6" ht="15" customHeight="1">
      <c r="B1409" s="79">
        <v>40191</v>
      </c>
      <c r="C1409" s="65">
        <v>0.51090000000000002</v>
      </c>
      <c r="D1409" s="65">
        <v>3.8018000000000001</v>
      </c>
      <c r="E1409" s="65">
        <v>5.2276999999999996</v>
      </c>
      <c r="F1409" s="65">
        <v>0.75380000000000003</v>
      </c>
    </row>
    <row r="1410" spans="2:6" ht="15" customHeight="1">
      <c r="B1410" s="79">
        <v>40190</v>
      </c>
      <c r="C1410" s="65">
        <v>0.51070000000000004</v>
      </c>
      <c r="D1410" s="65">
        <v>3.7965</v>
      </c>
      <c r="E1410" s="65">
        <v>5.2068000000000003</v>
      </c>
      <c r="F1410" s="65">
        <v>0.75370000000000004</v>
      </c>
    </row>
    <row r="1411" spans="2:6" ht="15" customHeight="1">
      <c r="B1411" s="79">
        <v>40189</v>
      </c>
      <c r="C1411" s="65">
        <v>0.51180000000000003</v>
      </c>
      <c r="D1411" s="65">
        <v>3.8016000000000001</v>
      </c>
      <c r="E1411" s="65">
        <v>5.2381000000000002</v>
      </c>
      <c r="F1411" s="65">
        <v>0.75539999999999996</v>
      </c>
    </row>
    <row r="1412" spans="2:6" ht="15" customHeight="1">
      <c r="B1412" s="79">
        <v>40188</v>
      </c>
      <c r="C1412" s="65">
        <v>0.51170000000000004</v>
      </c>
      <c r="D1412" s="65">
        <v>3.8239000000000001</v>
      </c>
      <c r="E1412" s="65">
        <v>5.2424999999999997</v>
      </c>
      <c r="F1412" s="65">
        <v>0.75529999999999997</v>
      </c>
    </row>
    <row r="1413" spans="2:6" ht="15" customHeight="1">
      <c r="B1413" s="79">
        <v>40187</v>
      </c>
      <c r="C1413" s="65">
        <v>0.51129999999999998</v>
      </c>
      <c r="D1413" s="65">
        <v>3.8010000000000002</v>
      </c>
      <c r="E1413" s="65">
        <v>5.2176999999999998</v>
      </c>
      <c r="F1413" s="65">
        <v>0.75660000000000005</v>
      </c>
    </row>
    <row r="1414" spans="2:6" ht="15" customHeight="1">
      <c r="B1414" s="79">
        <v>40186</v>
      </c>
      <c r="C1414" s="65">
        <v>0.51219999999999999</v>
      </c>
      <c r="D1414" s="65">
        <v>3.8182</v>
      </c>
      <c r="E1414" s="65">
        <v>5.2359999999999998</v>
      </c>
      <c r="F1414" s="65">
        <v>0.75860000000000005</v>
      </c>
    </row>
    <row r="1415" spans="2:6" ht="15" customHeight="1">
      <c r="B1415" s="79">
        <v>40185</v>
      </c>
      <c r="C1415" s="65">
        <v>0.51100000000000001</v>
      </c>
      <c r="D1415" s="65">
        <v>3.8012999999999999</v>
      </c>
      <c r="E1415" s="65">
        <v>5.2126000000000001</v>
      </c>
      <c r="F1415" s="65">
        <v>0.7581</v>
      </c>
    </row>
    <row r="1416" spans="2:6" ht="15" customHeight="1">
      <c r="B1416" s="79">
        <v>40184</v>
      </c>
      <c r="C1416" s="65">
        <v>0.50960000000000005</v>
      </c>
      <c r="D1416" s="65">
        <v>3.7942</v>
      </c>
      <c r="E1416" s="65">
        <v>5.2035</v>
      </c>
      <c r="F1416" s="65">
        <v>0.75690000000000002</v>
      </c>
    </row>
    <row r="1417" spans="2:6" ht="15" customHeight="1">
      <c r="B1417" s="79">
        <v>40183</v>
      </c>
      <c r="C1417" s="65">
        <v>0.50639999999999996</v>
      </c>
      <c r="D1417" s="65">
        <v>3.7608999999999999</v>
      </c>
      <c r="E1417" s="65">
        <v>5.1536</v>
      </c>
      <c r="F1417" s="65">
        <v>0.75170000000000003</v>
      </c>
    </row>
    <row r="1418" spans="2:6" ht="15" customHeight="1">
      <c r="B1418" s="79">
        <v>40182</v>
      </c>
      <c r="C1418" s="65">
        <v>0.50580000000000003</v>
      </c>
      <c r="D1418" s="65">
        <v>3.7664</v>
      </c>
      <c r="E1418" s="65">
        <v>5.2007000000000003</v>
      </c>
      <c r="F1418" s="65">
        <v>0.74970000000000003</v>
      </c>
    </row>
    <row r="1419" spans="2:6" ht="15" customHeight="1">
      <c r="B1419" s="79">
        <v>40181</v>
      </c>
      <c r="C1419" s="65">
        <v>0.50349999999999995</v>
      </c>
      <c r="D1419" s="65">
        <v>3.7471999999999999</v>
      </c>
      <c r="E1419" s="65">
        <v>5.2083000000000004</v>
      </c>
      <c r="F1419" s="65">
        <v>0.74760000000000004</v>
      </c>
    </row>
    <row r="1420" spans="2:6" ht="15" customHeight="1">
      <c r="B1420" s="79">
        <v>40180</v>
      </c>
      <c r="C1420" s="65">
        <v>0.50580000000000003</v>
      </c>
      <c r="D1420" s="65">
        <v>3.7429999999999999</v>
      </c>
      <c r="E1420" s="65">
        <v>5.1818</v>
      </c>
      <c r="F1420" s="65">
        <v>0.74950000000000006</v>
      </c>
    </row>
    <row r="1421" spans="2:6" ht="15" customHeight="1">
      <c r="B1421" s="79">
        <v>40179</v>
      </c>
      <c r="C1421" s="65">
        <v>0.50529999999999997</v>
      </c>
      <c r="D1421" s="65">
        <v>3.7597</v>
      </c>
      <c r="E1421" s="65">
        <v>5.1843000000000004</v>
      </c>
      <c r="F1421" s="65">
        <v>0.75049999999999994</v>
      </c>
    </row>
    <row r="1422" spans="2:6" ht="15" customHeight="1">
      <c r="B1422" s="79">
        <v>40178</v>
      </c>
      <c r="C1422" s="65">
        <v>0.50080000000000002</v>
      </c>
      <c r="D1422" s="65">
        <v>3.7271000000000001</v>
      </c>
      <c r="E1422" s="65">
        <v>5.1599000000000004</v>
      </c>
      <c r="F1422" s="65">
        <v>0.745</v>
      </c>
    </row>
    <row r="1423" spans="2:6" ht="15" customHeight="1">
      <c r="B1423" s="79">
        <v>40177</v>
      </c>
      <c r="C1423" s="65">
        <v>0.49580000000000002</v>
      </c>
      <c r="D1423" s="65">
        <v>3.6884999999999999</v>
      </c>
      <c r="E1423" s="65">
        <v>5.1336000000000004</v>
      </c>
      <c r="F1423" s="65">
        <v>0.73770000000000002</v>
      </c>
    </row>
    <row r="1424" spans="2:6" ht="15" customHeight="1">
      <c r="B1424" s="79">
        <v>40176</v>
      </c>
      <c r="C1424" s="65">
        <v>0.49230000000000002</v>
      </c>
      <c r="D1424" s="65">
        <v>3.6638000000000002</v>
      </c>
      <c r="E1424" s="65">
        <v>5.1220999999999997</v>
      </c>
      <c r="F1424" s="65">
        <v>0.73350000000000004</v>
      </c>
    </row>
    <row r="1425" spans="2:6" ht="15" customHeight="1">
      <c r="B1425" s="79">
        <v>40175</v>
      </c>
      <c r="C1425" s="65">
        <v>0.49149999999999999</v>
      </c>
      <c r="D1425" s="65">
        <v>3.6610999999999998</v>
      </c>
      <c r="E1425" s="65">
        <v>5.1374000000000004</v>
      </c>
      <c r="F1425" s="65">
        <v>0.73240000000000005</v>
      </c>
    </row>
    <row r="1426" spans="2:6" ht="15" customHeight="1">
      <c r="B1426" s="79">
        <v>40174</v>
      </c>
      <c r="C1426" s="65">
        <v>0.49080000000000001</v>
      </c>
      <c r="D1426" s="65">
        <v>3.6537999999999999</v>
      </c>
      <c r="E1426" s="65">
        <v>5.1452</v>
      </c>
      <c r="F1426" s="65">
        <v>0.73199999999999998</v>
      </c>
    </row>
    <row r="1427" spans="2:6" ht="15" customHeight="1">
      <c r="B1427" s="79">
        <v>40173</v>
      </c>
      <c r="C1427" s="65">
        <v>0.49180000000000001</v>
      </c>
      <c r="D1427" s="65">
        <v>3.6547000000000001</v>
      </c>
      <c r="E1427" s="65">
        <v>5.1454000000000004</v>
      </c>
      <c r="F1427" s="65">
        <v>0.7329</v>
      </c>
    </row>
    <row r="1428" spans="2:6" ht="15" customHeight="1">
      <c r="B1428" s="79">
        <v>40172</v>
      </c>
      <c r="C1428" s="65">
        <v>0.49149999999999999</v>
      </c>
      <c r="D1428" s="65">
        <v>3.6566000000000001</v>
      </c>
      <c r="E1428" s="65">
        <v>5.1327999999999996</v>
      </c>
      <c r="F1428" s="65">
        <v>0.73250000000000004</v>
      </c>
    </row>
    <row r="1429" spans="2:6" ht="15" customHeight="1">
      <c r="B1429" s="79">
        <v>40171</v>
      </c>
      <c r="C1429" s="65">
        <v>0.49109999999999998</v>
      </c>
      <c r="D1429" s="65">
        <v>3.6524000000000001</v>
      </c>
      <c r="E1429" s="65">
        <v>5.1280999999999999</v>
      </c>
      <c r="F1429" s="65">
        <v>0.73309999999999997</v>
      </c>
    </row>
    <row r="1430" spans="2:6" ht="15" customHeight="1">
      <c r="B1430" s="79">
        <v>40170</v>
      </c>
      <c r="C1430" s="65">
        <v>0.49299999999999999</v>
      </c>
      <c r="D1430" s="65">
        <v>3.6701999999999999</v>
      </c>
      <c r="E1430" s="65">
        <v>5.1436999999999999</v>
      </c>
      <c r="F1430" s="65">
        <v>0.73729999999999996</v>
      </c>
    </row>
    <row r="1431" spans="2:6" ht="15" customHeight="1">
      <c r="B1431" s="79">
        <v>40169</v>
      </c>
      <c r="C1431" s="65">
        <v>0.495</v>
      </c>
      <c r="D1431" s="65">
        <v>3.6854</v>
      </c>
      <c r="E1431" s="65">
        <v>5.1590999999999996</v>
      </c>
      <c r="F1431" s="65">
        <v>0.73939999999999995</v>
      </c>
    </row>
    <row r="1432" spans="2:6" ht="15" customHeight="1">
      <c r="B1432" s="79">
        <v>40168</v>
      </c>
      <c r="C1432" s="65">
        <v>0.49680000000000002</v>
      </c>
      <c r="D1432" s="65">
        <v>3.6985000000000001</v>
      </c>
      <c r="E1432" s="65">
        <v>5.1703999999999999</v>
      </c>
      <c r="F1432" s="65">
        <v>0.74250000000000005</v>
      </c>
    </row>
    <row r="1433" spans="2:6" ht="15" customHeight="1">
      <c r="B1433" s="79">
        <v>40167</v>
      </c>
      <c r="C1433" s="65">
        <v>0.49669999999999997</v>
      </c>
      <c r="D1433" s="65">
        <v>3.6943000000000001</v>
      </c>
      <c r="E1433" s="65">
        <v>5.1817000000000002</v>
      </c>
      <c r="F1433" s="65">
        <v>0.74270000000000003</v>
      </c>
    </row>
    <row r="1434" spans="2:6" ht="15" customHeight="1">
      <c r="B1434" s="79">
        <v>40166</v>
      </c>
      <c r="C1434" s="65">
        <v>0.49509999999999998</v>
      </c>
      <c r="D1434" s="65">
        <v>3.6855000000000002</v>
      </c>
      <c r="E1434" s="65">
        <v>5.1704999999999997</v>
      </c>
      <c r="F1434" s="65">
        <v>0.74109999999999998</v>
      </c>
    </row>
    <row r="1435" spans="2:6" ht="15" customHeight="1">
      <c r="B1435" s="79">
        <v>40165</v>
      </c>
      <c r="C1435" s="65">
        <v>0.4955</v>
      </c>
      <c r="D1435" s="65">
        <v>3.6985999999999999</v>
      </c>
      <c r="E1435" s="65">
        <v>5.1931000000000003</v>
      </c>
      <c r="F1435" s="65">
        <v>0.74629999999999996</v>
      </c>
    </row>
    <row r="1436" spans="2:6" ht="15" customHeight="1">
      <c r="B1436" s="79">
        <v>40164</v>
      </c>
      <c r="C1436" s="65">
        <v>0.49490000000000001</v>
      </c>
      <c r="D1436" s="65">
        <v>3.6825000000000001</v>
      </c>
      <c r="E1436" s="65">
        <v>5.1677999999999997</v>
      </c>
      <c r="F1436" s="65">
        <v>0.74829999999999997</v>
      </c>
    </row>
    <row r="1437" spans="2:6" ht="15" customHeight="1">
      <c r="B1437" s="79">
        <v>40163</v>
      </c>
      <c r="C1437" s="65">
        <v>0.49630000000000002</v>
      </c>
      <c r="D1437" s="65">
        <v>3.7023000000000001</v>
      </c>
      <c r="E1437" s="65">
        <v>5.1970000000000001</v>
      </c>
      <c r="F1437" s="65">
        <v>0.75070000000000003</v>
      </c>
    </row>
    <row r="1438" spans="2:6" ht="15" customHeight="1">
      <c r="B1438" s="79">
        <v>40162</v>
      </c>
      <c r="C1438" s="65">
        <v>0.4955</v>
      </c>
      <c r="D1438" s="65">
        <v>3.6859000000000002</v>
      </c>
      <c r="E1438" s="65">
        <v>5.1616999999999997</v>
      </c>
      <c r="F1438" s="65">
        <v>0.74939999999999996</v>
      </c>
    </row>
    <row r="1439" spans="2:6" ht="15" customHeight="1">
      <c r="B1439" s="79">
        <v>40161</v>
      </c>
      <c r="C1439" s="65">
        <v>0.49659999999999999</v>
      </c>
      <c r="D1439" s="65">
        <v>3.6934999999999998</v>
      </c>
      <c r="E1439" s="65">
        <v>5.1656000000000004</v>
      </c>
      <c r="F1439" s="65">
        <v>0.75139999999999996</v>
      </c>
    </row>
    <row r="1440" spans="2:6" ht="15" customHeight="1">
      <c r="B1440" s="79">
        <v>40160</v>
      </c>
      <c r="C1440" s="65">
        <v>0.49669999999999997</v>
      </c>
      <c r="D1440" s="65">
        <v>3.6996000000000002</v>
      </c>
      <c r="E1440" s="65">
        <v>5.1787000000000001</v>
      </c>
      <c r="F1440" s="65">
        <v>0.75139999999999996</v>
      </c>
    </row>
    <row r="1441" spans="2:6" ht="15" customHeight="1">
      <c r="B1441" s="79">
        <v>40159</v>
      </c>
      <c r="C1441" s="65">
        <v>0.49409999999999998</v>
      </c>
      <c r="D1441" s="65">
        <v>3.6819999999999999</v>
      </c>
      <c r="E1441" s="65">
        <v>5.1635</v>
      </c>
      <c r="F1441" s="65">
        <v>0.74719999999999998</v>
      </c>
    </row>
    <row r="1442" spans="2:6" ht="15" customHeight="1">
      <c r="B1442" s="79">
        <v>40158</v>
      </c>
      <c r="C1442" s="65">
        <v>0.49309999999999998</v>
      </c>
      <c r="D1442" s="65">
        <v>3.6713</v>
      </c>
      <c r="E1442" s="65">
        <v>5.1528999999999998</v>
      </c>
      <c r="F1442" s="65">
        <v>0.74560000000000004</v>
      </c>
    </row>
    <row r="1443" spans="2:6" ht="15" customHeight="1">
      <c r="B1443" s="79">
        <v>40157</v>
      </c>
      <c r="C1443" s="65">
        <v>0.4824</v>
      </c>
      <c r="D1443" s="65">
        <v>3.5893000000000002</v>
      </c>
      <c r="E1443" s="65">
        <v>5.0612000000000004</v>
      </c>
      <c r="F1443" s="65">
        <v>0.72889999999999999</v>
      </c>
    </row>
    <row r="1444" spans="2:6" ht="15" customHeight="1">
      <c r="B1444" s="79">
        <v>40156</v>
      </c>
      <c r="C1444" s="65">
        <v>0.48159999999999997</v>
      </c>
      <c r="D1444" s="65">
        <v>3.5901999999999998</v>
      </c>
      <c r="E1444" s="65">
        <v>5.0610999999999997</v>
      </c>
      <c r="F1444" s="65">
        <v>0.7278</v>
      </c>
    </row>
    <row r="1445" spans="2:6" ht="15" customHeight="1">
      <c r="B1445" s="79">
        <v>40155</v>
      </c>
      <c r="C1445" s="65">
        <v>0.48130000000000001</v>
      </c>
      <c r="D1445" s="65">
        <v>3.5859999999999999</v>
      </c>
      <c r="E1445" s="65">
        <v>5.0259999999999998</v>
      </c>
      <c r="F1445" s="65">
        <v>0.72740000000000005</v>
      </c>
    </row>
    <row r="1446" spans="2:6" ht="15" customHeight="1">
      <c r="B1446" s="79">
        <v>40154</v>
      </c>
      <c r="C1446" s="65">
        <v>0.48280000000000001</v>
      </c>
      <c r="D1446" s="65">
        <v>3.5895999999999999</v>
      </c>
      <c r="E1446" s="65">
        <v>4.9996999999999998</v>
      </c>
      <c r="F1446" s="65">
        <v>0.72929999999999995</v>
      </c>
    </row>
    <row r="1447" spans="2:6" ht="15" customHeight="1">
      <c r="B1447" s="79">
        <v>40153</v>
      </c>
      <c r="C1447" s="65">
        <v>0.4829</v>
      </c>
      <c r="D1447" s="65">
        <v>3.5861000000000001</v>
      </c>
      <c r="E1447" s="65">
        <v>5.0016999999999996</v>
      </c>
      <c r="F1447" s="65">
        <v>0.72950000000000004</v>
      </c>
    </row>
    <row r="1448" spans="2:6" ht="15" customHeight="1">
      <c r="B1448" s="79">
        <v>40152</v>
      </c>
      <c r="C1448" s="65">
        <v>0.48070000000000002</v>
      </c>
      <c r="D1448" s="65">
        <v>3.5853000000000002</v>
      </c>
      <c r="E1448" s="65">
        <v>4.9954999999999998</v>
      </c>
      <c r="F1448" s="65">
        <v>0.72460000000000002</v>
      </c>
    </row>
    <row r="1449" spans="2:6" ht="15" customHeight="1">
      <c r="B1449" s="79">
        <v>40151</v>
      </c>
      <c r="C1449" s="65">
        <v>0.48049999999999998</v>
      </c>
      <c r="D1449" s="65">
        <v>3.5749</v>
      </c>
      <c r="E1449" s="65">
        <v>4.9577</v>
      </c>
      <c r="F1449" s="65">
        <v>0.72450000000000003</v>
      </c>
    </row>
    <row r="1450" spans="2:6" ht="15" customHeight="1">
      <c r="B1450" s="79">
        <v>40150</v>
      </c>
      <c r="C1450" s="65">
        <v>0.48180000000000001</v>
      </c>
      <c r="D1450" s="65">
        <v>3.5872999999999999</v>
      </c>
      <c r="E1450" s="65">
        <v>5.0010000000000003</v>
      </c>
      <c r="F1450" s="65">
        <v>0.72629999999999995</v>
      </c>
    </row>
    <row r="1451" spans="2:6" ht="15" customHeight="1">
      <c r="B1451" s="79">
        <v>40149</v>
      </c>
      <c r="C1451" s="65">
        <v>0.48</v>
      </c>
      <c r="D1451" s="65">
        <v>3.5684</v>
      </c>
      <c r="E1451" s="65">
        <v>5.0088999999999997</v>
      </c>
      <c r="F1451" s="65">
        <v>0.72399999999999998</v>
      </c>
    </row>
    <row r="1452" spans="2:6" ht="15" customHeight="1">
      <c r="B1452" s="79">
        <v>40148</v>
      </c>
      <c r="C1452" s="65">
        <v>0.47670000000000001</v>
      </c>
      <c r="D1452" s="65">
        <v>3.5491999999999999</v>
      </c>
      <c r="E1452" s="65">
        <v>4.9931000000000001</v>
      </c>
      <c r="F1452" s="65">
        <v>0.71879999999999999</v>
      </c>
    </row>
    <row r="1453" spans="2:6" ht="15" customHeight="1">
      <c r="B1453" s="79">
        <v>40147</v>
      </c>
      <c r="C1453" s="65">
        <v>0.47499999999999998</v>
      </c>
      <c r="D1453" s="65">
        <v>3.5331000000000001</v>
      </c>
      <c r="E1453" s="65">
        <v>4.9488000000000003</v>
      </c>
      <c r="F1453" s="65">
        <v>0.71609999999999996</v>
      </c>
    </row>
    <row r="1454" spans="2:6" ht="15" customHeight="1">
      <c r="B1454" s="79">
        <v>40146</v>
      </c>
      <c r="C1454" s="65">
        <v>0.4748</v>
      </c>
      <c r="D1454" s="65">
        <v>3.5394000000000001</v>
      </c>
      <c r="E1454" s="65">
        <v>4.9629000000000003</v>
      </c>
      <c r="F1454" s="65">
        <v>0.71579999999999999</v>
      </c>
    </row>
    <row r="1455" spans="2:6" ht="15" customHeight="1">
      <c r="B1455" s="79">
        <v>40145</v>
      </c>
      <c r="C1455" s="65">
        <v>0.47510000000000002</v>
      </c>
      <c r="D1455" s="65">
        <v>3.5392999999999999</v>
      </c>
      <c r="E1455" s="65">
        <v>4.9756999999999998</v>
      </c>
      <c r="F1455" s="65">
        <v>0.71579999999999999</v>
      </c>
    </row>
    <row r="1456" spans="2:6" ht="15" customHeight="1">
      <c r="B1456" s="79">
        <v>40144</v>
      </c>
      <c r="C1456" s="65">
        <v>0.47910000000000003</v>
      </c>
      <c r="D1456" s="65">
        <v>3.5720000000000001</v>
      </c>
      <c r="E1456" s="65">
        <v>5.0225999999999997</v>
      </c>
      <c r="F1456" s="65">
        <v>0.72219999999999995</v>
      </c>
    </row>
    <row r="1457" spans="2:6" ht="15" customHeight="1">
      <c r="B1457" s="79">
        <v>40143</v>
      </c>
      <c r="C1457" s="65">
        <v>0.48509999999999998</v>
      </c>
      <c r="D1457" s="65">
        <v>3.6025999999999998</v>
      </c>
      <c r="E1457" s="65">
        <v>5.0147000000000004</v>
      </c>
      <c r="F1457" s="65">
        <v>0.73229999999999995</v>
      </c>
    </row>
    <row r="1458" spans="2:6" ht="15" customHeight="1">
      <c r="B1458" s="79">
        <v>40142</v>
      </c>
      <c r="C1458" s="65">
        <v>0.48659999999999998</v>
      </c>
      <c r="D1458" s="65">
        <v>3.6219000000000001</v>
      </c>
      <c r="E1458" s="65">
        <v>5.0343999999999998</v>
      </c>
      <c r="F1458" s="65">
        <v>0.73540000000000005</v>
      </c>
    </row>
    <row r="1459" spans="2:6" ht="15" customHeight="1">
      <c r="B1459" s="79">
        <v>40141</v>
      </c>
      <c r="C1459" s="65">
        <v>0.48849999999999999</v>
      </c>
      <c r="D1459" s="65">
        <v>3.6299000000000001</v>
      </c>
      <c r="E1459" s="65">
        <v>5.0228000000000002</v>
      </c>
      <c r="F1459" s="65">
        <v>0.73850000000000005</v>
      </c>
    </row>
    <row r="1460" spans="2:6" ht="15" customHeight="1">
      <c r="B1460" s="79">
        <v>40140</v>
      </c>
      <c r="C1460" s="65">
        <v>0.48770000000000002</v>
      </c>
      <c r="D1460" s="65">
        <v>3.6288999999999998</v>
      </c>
      <c r="E1460" s="65">
        <v>5.0218999999999996</v>
      </c>
      <c r="F1460" s="65">
        <v>0.73809999999999998</v>
      </c>
    </row>
    <row r="1461" spans="2:6" ht="15" customHeight="1">
      <c r="B1461" s="79">
        <v>40139</v>
      </c>
      <c r="C1461" s="65">
        <v>0.48770000000000002</v>
      </c>
      <c r="D1461" s="65">
        <v>3.6272000000000002</v>
      </c>
      <c r="E1461" s="65">
        <v>5.0290999999999997</v>
      </c>
      <c r="F1461" s="65">
        <v>0.73809999999999998</v>
      </c>
    </row>
    <row r="1462" spans="2:6" ht="15" customHeight="1">
      <c r="B1462" s="79">
        <v>40138</v>
      </c>
      <c r="C1462" s="65">
        <v>0.48859999999999998</v>
      </c>
      <c r="D1462" s="65">
        <v>3.6347</v>
      </c>
      <c r="E1462" s="65">
        <v>5.0217999999999998</v>
      </c>
      <c r="F1462" s="65">
        <v>0.73899999999999999</v>
      </c>
    </row>
    <row r="1463" spans="2:6" ht="15" customHeight="1">
      <c r="B1463" s="79">
        <v>40137</v>
      </c>
      <c r="C1463" s="65">
        <v>0.49349999999999999</v>
      </c>
      <c r="D1463" s="65">
        <v>3.6764000000000001</v>
      </c>
      <c r="E1463" s="65">
        <v>5.0793999999999997</v>
      </c>
      <c r="F1463" s="65">
        <v>0.74619999999999997</v>
      </c>
    </row>
    <row r="1464" spans="2:6" ht="15" customHeight="1">
      <c r="B1464" s="79">
        <v>40136</v>
      </c>
      <c r="C1464" s="65">
        <v>0.5</v>
      </c>
      <c r="D1464" s="65">
        <v>3.7155</v>
      </c>
      <c r="E1464" s="65">
        <v>5.1063000000000001</v>
      </c>
      <c r="F1464" s="65">
        <v>0.75570000000000004</v>
      </c>
    </row>
    <row r="1465" spans="2:6" ht="15" customHeight="1">
      <c r="B1465" s="79">
        <v>40135</v>
      </c>
      <c r="C1465" s="65">
        <v>0.50029999999999997</v>
      </c>
      <c r="D1465" s="65">
        <v>3.7294999999999998</v>
      </c>
      <c r="E1465" s="65">
        <v>5.1253000000000002</v>
      </c>
      <c r="F1465" s="65">
        <v>0.75549999999999995</v>
      </c>
    </row>
    <row r="1466" spans="2:6" ht="15" customHeight="1">
      <c r="B1466" s="79">
        <v>40134</v>
      </c>
      <c r="C1466" s="65">
        <v>0.49769999999999998</v>
      </c>
      <c r="D1466" s="65">
        <v>3.702</v>
      </c>
      <c r="E1466" s="65">
        <v>5.0693000000000001</v>
      </c>
      <c r="F1466" s="65">
        <v>0.75139999999999996</v>
      </c>
    </row>
    <row r="1467" spans="2:6" ht="15" customHeight="1">
      <c r="B1467" s="79">
        <v>40133</v>
      </c>
      <c r="C1467" s="65">
        <v>0.49919999999999998</v>
      </c>
      <c r="D1467" s="65">
        <v>3.7010999999999998</v>
      </c>
      <c r="E1467" s="65">
        <v>5.0792000000000002</v>
      </c>
      <c r="F1467" s="65">
        <v>0.75360000000000005</v>
      </c>
    </row>
    <row r="1468" spans="2:6" ht="15" customHeight="1">
      <c r="B1468" s="79">
        <v>40132</v>
      </c>
      <c r="C1468" s="65">
        <v>0.49940000000000001</v>
      </c>
      <c r="D1468" s="65">
        <v>3.7109000000000001</v>
      </c>
      <c r="E1468" s="65">
        <v>5.0869</v>
      </c>
      <c r="F1468" s="65">
        <v>0.75370000000000004</v>
      </c>
    </row>
    <row r="1469" spans="2:6" ht="15" customHeight="1">
      <c r="B1469" s="79">
        <v>40131</v>
      </c>
      <c r="C1469" s="65">
        <v>0.49519999999999997</v>
      </c>
      <c r="D1469" s="65">
        <v>3.6827999999999999</v>
      </c>
      <c r="E1469" s="65">
        <v>5.0587</v>
      </c>
      <c r="F1469" s="65">
        <v>0.748</v>
      </c>
    </row>
    <row r="1470" spans="2:6" ht="15" customHeight="1">
      <c r="B1470" s="79">
        <v>40130</v>
      </c>
      <c r="C1470" s="65">
        <v>0.49370000000000003</v>
      </c>
      <c r="D1470" s="65">
        <v>3.681</v>
      </c>
      <c r="E1470" s="65">
        <v>5.0651999999999999</v>
      </c>
      <c r="F1470" s="65">
        <v>0.74570000000000003</v>
      </c>
    </row>
    <row r="1471" spans="2:6" ht="15" customHeight="1">
      <c r="B1471" s="79">
        <v>40129</v>
      </c>
      <c r="C1471" s="65">
        <v>0.49430000000000002</v>
      </c>
      <c r="D1471" s="65">
        <v>3.6781000000000001</v>
      </c>
      <c r="E1471" s="65">
        <v>5.0579999999999998</v>
      </c>
      <c r="F1471" s="65">
        <v>0.74660000000000004</v>
      </c>
    </row>
    <row r="1472" spans="2:6" ht="15" customHeight="1">
      <c r="B1472" s="79">
        <v>40128</v>
      </c>
      <c r="C1472" s="65">
        <v>0.49480000000000002</v>
      </c>
      <c r="D1472" s="65">
        <v>3.6835</v>
      </c>
      <c r="E1472" s="65">
        <v>5.0819999999999999</v>
      </c>
      <c r="F1472" s="65">
        <v>0.74780000000000002</v>
      </c>
    </row>
    <row r="1473" spans="2:6" ht="15" customHeight="1">
      <c r="B1473" s="79">
        <v>40127</v>
      </c>
      <c r="C1473" s="65">
        <v>0.49340000000000001</v>
      </c>
      <c r="D1473" s="65">
        <v>3.6646000000000001</v>
      </c>
      <c r="E1473" s="65">
        <v>5.0693999999999999</v>
      </c>
      <c r="F1473" s="65">
        <v>0.74560000000000004</v>
      </c>
    </row>
    <row r="1474" spans="2:6" ht="15" customHeight="1">
      <c r="B1474" s="79">
        <v>40126</v>
      </c>
      <c r="C1474" s="65">
        <v>0.48959999999999998</v>
      </c>
      <c r="D1474" s="65">
        <v>3.6396000000000002</v>
      </c>
      <c r="E1474" s="65">
        <v>5.0643000000000002</v>
      </c>
      <c r="F1474" s="65">
        <v>0.73960000000000004</v>
      </c>
    </row>
    <row r="1475" spans="2:6" ht="15" customHeight="1">
      <c r="B1475" s="79">
        <v>40125</v>
      </c>
      <c r="C1475" s="65">
        <v>0.48920000000000002</v>
      </c>
      <c r="D1475" s="65">
        <v>3.6398999999999999</v>
      </c>
      <c r="E1475" s="65">
        <v>5.08</v>
      </c>
      <c r="F1475" s="65">
        <v>0.73899999999999999</v>
      </c>
    </row>
    <row r="1476" spans="2:6" ht="15" customHeight="1">
      <c r="B1476" s="79">
        <v>40124</v>
      </c>
      <c r="C1476" s="65">
        <v>0.48659999999999998</v>
      </c>
      <c r="D1476" s="65">
        <v>3.6225000000000001</v>
      </c>
      <c r="E1476" s="65">
        <v>5.0613999999999999</v>
      </c>
      <c r="F1476" s="65">
        <v>0.73540000000000005</v>
      </c>
    </row>
    <row r="1477" spans="2:6" ht="15" customHeight="1">
      <c r="B1477" s="79">
        <v>40123</v>
      </c>
      <c r="C1477" s="65">
        <v>0.48530000000000001</v>
      </c>
      <c r="D1477" s="65">
        <v>3.6118999999999999</v>
      </c>
      <c r="E1477" s="65">
        <v>5.0697999999999999</v>
      </c>
      <c r="F1477" s="65">
        <v>0.73319999999999996</v>
      </c>
    </row>
    <row r="1478" spans="2:6" ht="15" customHeight="1">
      <c r="B1478" s="79">
        <v>40122</v>
      </c>
      <c r="C1478" s="65">
        <v>0.48970000000000002</v>
      </c>
      <c r="D1478" s="65">
        <v>3.6379000000000001</v>
      </c>
      <c r="E1478" s="65">
        <v>5.1086</v>
      </c>
      <c r="F1478" s="65">
        <v>0.74</v>
      </c>
    </row>
    <row r="1479" spans="2:6" ht="15" customHeight="1">
      <c r="B1479" s="79">
        <v>40121</v>
      </c>
      <c r="C1479" s="65">
        <v>0.48780000000000001</v>
      </c>
      <c r="D1479" s="65">
        <v>3.6375000000000002</v>
      </c>
      <c r="E1479" s="65">
        <v>5.1163999999999996</v>
      </c>
      <c r="F1479" s="65">
        <v>0.73699999999999999</v>
      </c>
    </row>
    <row r="1480" spans="2:6" ht="15" customHeight="1">
      <c r="B1480" s="79">
        <v>40120</v>
      </c>
      <c r="C1480" s="65">
        <v>0.48699999999999999</v>
      </c>
      <c r="D1480" s="65">
        <v>3.6212</v>
      </c>
      <c r="E1480" s="65">
        <v>5.0673000000000004</v>
      </c>
      <c r="F1480" s="65">
        <v>0.73519999999999996</v>
      </c>
    </row>
    <row r="1481" spans="2:6" ht="15" customHeight="1">
      <c r="B1481" s="79">
        <v>40119</v>
      </c>
      <c r="C1481" s="65">
        <v>0.48809999999999998</v>
      </c>
      <c r="D1481" s="65">
        <v>3.6320999999999999</v>
      </c>
      <c r="E1481" s="65">
        <v>5.0909000000000004</v>
      </c>
      <c r="F1481" s="65">
        <v>0.73719999999999997</v>
      </c>
    </row>
    <row r="1482" spans="2:6" ht="15" customHeight="1">
      <c r="B1482" s="79">
        <v>40118</v>
      </c>
      <c r="C1482" s="65">
        <v>0.48820000000000002</v>
      </c>
      <c r="D1482" s="65">
        <v>3.6288</v>
      </c>
      <c r="E1482" s="65">
        <v>5.0835999999999997</v>
      </c>
      <c r="F1482" s="65">
        <v>0.73740000000000006</v>
      </c>
    </row>
    <row r="1483" spans="2:6" ht="15" customHeight="1">
      <c r="B1483" s="79">
        <v>40117</v>
      </c>
      <c r="C1483" s="65">
        <v>0.49170000000000003</v>
      </c>
      <c r="D1483" s="65">
        <v>3.6655000000000002</v>
      </c>
      <c r="E1483" s="65">
        <v>5.1212</v>
      </c>
      <c r="F1483" s="65">
        <v>0.74299999999999999</v>
      </c>
    </row>
    <row r="1484" spans="2:6" ht="15" customHeight="1">
      <c r="B1484" s="79">
        <v>40116</v>
      </c>
      <c r="C1484" s="65">
        <v>0.49159999999999998</v>
      </c>
      <c r="D1484" s="65">
        <v>3.6533000000000002</v>
      </c>
      <c r="E1484" s="65">
        <v>5.0852000000000004</v>
      </c>
      <c r="F1484" s="65">
        <v>0.74270000000000003</v>
      </c>
    </row>
    <row r="1485" spans="2:6" ht="15" customHeight="1">
      <c r="B1485" s="79">
        <v>40115</v>
      </c>
      <c r="C1485" s="65">
        <v>0.49819999999999998</v>
      </c>
      <c r="D1485" s="65">
        <v>3.7126999999999999</v>
      </c>
      <c r="E1485" s="65">
        <v>5.1768999999999998</v>
      </c>
      <c r="F1485" s="65">
        <v>0.75319999999999998</v>
      </c>
    </row>
    <row r="1486" spans="2:6" ht="15" customHeight="1">
      <c r="B1486" s="79">
        <v>40114</v>
      </c>
      <c r="C1486" s="65">
        <v>0.50270000000000004</v>
      </c>
      <c r="D1486" s="65">
        <v>3.7446000000000002</v>
      </c>
      <c r="E1486" s="65">
        <v>5.1734</v>
      </c>
      <c r="F1486" s="65">
        <v>0.76129999999999998</v>
      </c>
    </row>
    <row r="1487" spans="2:6" ht="15" customHeight="1">
      <c r="B1487" s="79">
        <v>40113</v>
      </c>
      <c r="C1487" s="65">
        <v>0.50219999999999998</v>
      </c>
      <c r="D1487" s="65">
        <v>3.7433999999999998</v>
      </c>
      <c r="E1487" s="65">
        <v>5.1265000000000001</v>
      </c>
      <c r="F1487" s="65">
        <v>0.7601</v>
      </c>
    </row>
    <row r="1488" spans="2:6" ht="15" customHeight="1">
      <c r="B1488" s="79">
        <v>40112</v>
      </c>
      <c r="C1488" s="65">
        <v>0.50319999999999998</v>
      </c>
      <c r="D1488" s="65">
        <v>3.7496</v>
      </c>
      <c r="E1488" s="65">
        <v>5.1279000000000003</v>
      </c>
      <c r="F1488" s="65">
        <v>0.76200000000000001</v>
      </c>
    </row>
    <row r="1489" spans="2:6" ht="15" customHeight="1">
      <c r="B1489" s="79">
        <v>40111</v>
      </c>
      <c r="C1489" s="65">
        <v>0.50349999999999995</v>
      </c>
      <c r="D1489" s="65">
        <v>3.7483</v>
      </c>
      <c r="E1489" s="65">
        <v>5.1405000000000003</v>
      </c>
      <c r="F1489" s="65">
        <v>0.76229999999999998</v>
      </c>
    </row>
    <row r="1490" spans="2:6" ht="15" customHeight="1">
      <c r="B1490" s="79">
        <v>40110</v>
      </c>
      <c r="C1490" s="65">
        <v>0.50339999999999996</v>
      </c>
      <c r="D1490" s="65">
        <v>3.7484999999999999</v>
      </c>
      <c r="E1490" s="65">
        <v>5.1471</v>
      </c>
      <c r="F1490" s="65">
        <v>0.76129999999999998</v>
      </c>
    </row>
    <row r="1491" spans="2:6" ht="15" customHeight="1">
      <c r="B1491" s="79">
        <v>40109</v>
      </c>
      <c r="C1491" s="65">
        <v>0.50370000000000004</v>
      </c>
      <c r="D1491" s="65">
        <v>3.7511000000000001</v>
      </c>
      <c r="E1491" s="65">
        <v>5.1904000000000003</v>
      </c>
      <c r="F1491" s="65">
        <v>0.76100000000000001</v>
      </c>
    </row>
    <row r="1492" spans="2:6" ht="15" customHeight="1">
      <c r="B1492" s="79">
        <v>40108</v>
      </c>
      <c r="C1492" s="65">
        <v>0.504</v>
      </c>
      <c r="D1492" s="65">
        <v>3.7483</v>
      </c>
      <c r="E1492" s="65">
        <v>5.1950000000000003</v>
      </c>
      <c r="F1492" s="65">
        <v>0.76149999999999995</v>
      </c>
    </row>
    <row r="1493" spans="2:6" ht="15" customHeight="1">
      <c r="B1493" s="79">
        <v>40107</v>
      </c>
      <c r="C1493" s="65">
        <v>0.50319999999999998</v>
      </c>
      <c r="D1493" s="65">
        <v>3.7477</v>
      </c>
      <c r="E1493" s="65">
        <v>5.2281000000000004</v>
      </c>
      <c r="F1493" s="65">
        <v>0.76129999999999998</v>
      </c>
    </row>
    <row r="1494" spans="2:6" ht="15" customHeight="1">
      <c r="B1494" s="79">
        <v>40106</v>
      </c>
      <c r="C1494" s="65">
        <v>0.50060000000000004</v>
      </c>
      <c r="D1494" s="65">
        <v>3.7231999999999998</v>
      </c>
      <c r="E1494" s="65">
        <v>5.1914999999999996</v>
      </c>
      <c r="F1494" s="65">
        <v>0.75870000000000004</v>
      </c>
    </row>
    <row r="1495" spans="2:6" ht="15" customHeight="1">
      <c r="B1495" s="79">
        <v>40105</v>
      </c>
      <c r="C1495" s="65">
        <v>0.4975</v>
      </c>
      <c r="D1495" s="65">
        <v>3.7067000000000001</v>
      </c>
      <c r="E1495" s="65">
        <v>5.1635</v>
      </c>
      <c r="F1495" s="65">
        <v>0.75509999999999999</v>
      </c>
    </row>
    <row r="1496" spans="2:6" ht="15" customHeight="1">
      <c r="B1496" s="79">
        <v>40104</v>
      </c>
      <c r="C1496" s="65">
        <v>0.49759999999999999</v>
      </c>
      <c r="D1496" s="65">
        <v>3.7077</v>
      </c>
      <c r="E1496" s="65">
        <v>5.1704999999999997</v>
      </c>
      <c r="F1496" s="65">
        <v>0.75529999999999997</v>
      </c>
    </row>
    <row r="1497" spans="2:6" ht="15" customHeight="1">
      <c r="B1497" s="79">
        <v>40103</v>
      </c>
      <c r="C1497" s="65">
        <v>0.49830000000000002</v>
      </c>
      <c r="D1497" s="65">
        <v>3.7134999999999998</v>
      </c>
      <c r="E1497" s="65">
        <v>5.18</v>
      </c>
      <c r="F1497" s="65">
        <v>0.75590000000000002</v>
      </c>
    </row>
    <row r="1498" spans="2:6" ht="15" customHeight="1">
      <c r="B1498" s="79">
        <v>40102</v>
      </c>
      <c r="C1498" s="65">
        <v>0.499</v>
      </c>
      <c r="D1498" s="65">
        <v>3.7164000000000001</v>
      </c>
      <c r="E1498" s="65">
        <v>5.1581000000000001</v>
      </c>
      <c r="F1498" s="65">
        <v>0.75590000000000002</v>
      </c>
    </row>
    <row r="1499" spans="2:6" ht="15" customHeight="1">
      <c r="B1499" s="79">
        <v>40101</v>
      </c>
      <c r="C1499" s="65">
        <v>0.49680000000000002</v>
      </c>
      <c r="D1499" s="65">
        <v>3.6959</v>
      </c>
      <c r="E1499" s="65">
        <v>5.1247999999999996</v>
      </c>
      <c r="F1499" s="65">
        <v>0.75360000000000005</v>
      </c>
    </row>
    <row r="1500" spans="2:6" ht="15" customHeight="1">
      <c r="B1500" s="79">
        <v>40100</v>
      </c>
      <c r="C1500" s="65">
        <v>0.49759999999999999</v>
      </c>
      <c r="D1500" s="65">
        <v>3.7017000000000002</v>
      </c>
      <c r="E1500" s="65">
        <v>5.1455000000000002</v>
      </c>
      <c r="F1500" s="65">
        <v>0.755</v>
      </c>
    </row>
    <row r="1501" spans="2:6" ht="15" customHeight="1">
      <c r="B1501" s="79">
        <v>40099</v>
      </c>
      <c r="C1501" s="65">
        <v>0.49680000000000002</v>
      </c>
      <c r="D1501" s="65">
        <v>3.6953999999999998</v>
      </c>
      <c r="E1501" s="65">
        <v>5.1246999999999998</v>
      </c>
      <c r="F1501" s="65">
        <v>0.75429999999999997</v>
      </c>
    </row>
    <row r="1502" spans="2:6" ht="15" customHeight="1">
      <c r="B1502" s="79">
        <v>40098</v>
      </c>
      <c r="C1502" s="65">
        <v>0.49909999999999999</v>
      </c>
      <c r="D1502" s="65">
        <v>3.7174999999999998</v>
      </c>
      <c r="E1502" s="65">
        <v>5.1440000000000001</v>
      </c>
      <c r="F1502" s="65">
        <v>0.75829999999999997</v>
      </c>
    </row>
    <row r="1503" spans="2:6" ht="15" customHeight="1">
      <c r="B1503" s="79">
        <v>40097</v>
      </c>
      <c r="C1503" s="65">
        <v>0.49909999999999999</v>
      </c>
      <c r="D1503" s="65">
        <v>3.7179000000000002</v>
      </c>
      <c r="E1503" s="65">
        <v>5.1567999999999996</v>
      </c>
      <c r="F1503" s="65">
        <v>0.75829999999999997</v>
      </c>
    </row>
    <row r="1504" spans="2:6" ht="15" customHeight="1">
      <c r="B1504" s="79">
        <v>40096</v>
      </c>
      <c r="C1504" s="65">
        <v>0.50060000000000004</v>
      </c>
      <c r="D1504" s="65">
        <v>3.7296</v>
      </c>
      <c r="E1504" s="65">
        <v>5.1631</v>
      </c>
      <c r="F1504" s="65">
        <v>0.76019999999999999</v>
      </c>
    </row>
    <row r="1505" spans="2:6" ht="15" customHeight="1">
      <c r="B1505" s="79">
        <v>40095</v>
      </c>
      <c r="C1505" s="65">
        <v>0.50180000000000002</v>
      </c>
      <c r="D1505" s="65">
        <v>3.7326999999999999</v>
      </c>
      <c r="E1505" s="65">
        <v>5.1647999999999996</v>
      </c>
      <c r="F1505" s="65">
        <v>0.76139999999999997</v>
      </c>
    </row>
    <row r="1506" spans="2:6" ht="15" customHeight="1">
      <c r="B1506" s="79">
        <v>40094</v>
      </c>
      <c r="C1506" s="65">
        <v>0.5</v>
      </c>
      <c r="D1506" s="65">
        <v>3.7237</v>
      </c>
      <c r="E1506" s="65">
        <v>5.1451000000000002</v>
      </c>
      <c r="F1506" s="65">
        <v>0.75719999999999998</v>
      </c>
    </row>
    <row r="1507" spans="2:6" ht="15" customHeight="1">
      <c r="B1507" s="79">
        <v>40093</v>
      </c>
      <c r="C1507" s="65">
        <v>0.49890000000000001</v>
      </c>
      <c r="D1507" s="65">
        <v>3.7101000000000002</v>
      </c>
      <c r="E1507" s="65">
        <v>5.1074000000000002</v>
      </c>
      <c r="F1507" s="65">
        <v>0.75409999999999999</v>
      </c>
    </row>
    <row r="1508" spans="2:6" ht="15" customHeight="1">
      <c r="B1508" s="79">
        <v>40092</v>
      </c>
      <c r="C1508" s="65">
        <v>0.49340000000000001</v>
      </c>
      <c r="D1508" s="65">
        <v>3.6724000000000001</v>
      </c>
      <c r="E1508" s="65">
        <v>5.0743999999999998</v>
      </c>
      <c r="F1508" s="65">
        <v>0.74550000000000005</v>
      </c>
    </row>
    <row r="1509" spans="2:6" ht="15" customHeight="1">
      <c r="B1509" s="79">
        <v>40091</v>
      </c>
      <c r="C1509" s="65">
        <v>0.49159999999999998</v>
      </c>
      <c r="D1509" s="65">
        <v>3.6556000000000002</v>
      </c>
      <c r="E1509" s="65">
        <v>5.0434999999999999</v>
      </c>
      <c r="F1509" s="65">
        <v>0.74180000000000001</v>
      </c>
    </row>
    <row r="1510" spans="2:6" ht="15" customHeight="1">
      <c r="B1510" s="79">
        <v>40090</v>
      </c>
      <c r="C1510" s="65">
        <v>0.49159999999999998</v>
      </c>
      <c r="D1510" s="65">
        <v>3.6558999999999999</v>
      </c>
      <c r="E1510" s="65">
        <v>5.0441000000000003</v>
      </c>
      <c r="F1510" s="65">
        <v>0.74180000000000001</v>
      </c>
    </row>
    <row r="1511" spans="2:6" ht="15" customHeight="1">
      <c r="B1511" s="79">
        <v>40089</v>
      </c>
      <c r="C1511" s="65">
        <v>0.49080000000000001</v>
      </c>
      <c r="D1511" s="65">
        <v>3.6530999999999998</v>
      </c>
      <c r="E1511" s="65">
        <v>5.0068999999999999</v>
      </c>
      <c r="F1511" s="65">
        <v>0.74219999999999997</v>
      </c>
    </row>
    <row r="1512" spans="2:6" ht="15" customHeight="1">
      <c r="B1512" s="79">
        <v>40088</v>
      </c>
      <c r="C1512" s="65">
        <v>0.49430000000000002</v>
      </c>
      <c r="D1512" s="65">
        <v>3.6863999999999999</v>
      </c>
      <c r="E1512" s="65">
        <v>5.0526</v>
      </c>
      <c r="F1512" s="65">
        <v>0.74960000000000004</v>
      </c>
    </row>
    <row r="1513" spans="2:6" ht="15" customHeight="1">
      <c r="B1513" s="79">
        <v>40087</v>
      </c>
      <c r="C1513" s="65">
        <v>0.4929</v>
      </c>
      <c r="D1513" s="65">
        <v>3.6676000000000002</v>
      </c>
      <c r="E1513" s="65">
        <v>5.0335999999999999</v>
      </c>
      <c r="F1513" s="65">
        <v>0.746</v>
      </c>
    </row>
    <row r="1514" spans="2:6" ht="15" customHeight="1">
      <c r="B1514" s="79">
        <v>40086</v>
      </c>
      <c r="C1514" s="65">
        <v>0.49159999999999998</v>
      </c>
      <c r="D1514" s="65">
        <v>3.6627999999999998</v>
      </c>
      <c r="E1514" s="65">
        <v>5.0327999999999999</v>
      </c>
      <c r="F1514" s="65">
        <v>0.74280000000000002</v>
      </c>
    </row>
    <row r="1515" spans="2:6" ht="15" customHeight="1">
      <c r="B1515" s="79">
        <v>40085</v>
      </c>
      <c r="C1515" s="65">
        <v>0.48920000000000002</v>
      </c>
      <c r="D1515" s="65">
        <v>3.6434000000000002</v>
      </c>
      <c r="E1515" s="65">
        <v>5.0038</v>
      </c>
      <c r="F1515" s="65">
        <v>0.73880000000000001</v>
      </c>
    </row>
    <row r="1516" spans="2:6" ht="15" customHeight="1">
      <c r="B1516" s="79">
        <v>40084</v>
      </c>
      <c r="C1516" s="65">
        <v>0.49009999999999998</v>
      </c>
      <c r="D1516" s="65">
        <v>3.6465000000000001</v>
      </c>
      <c r="E1516" s="65">
        <v>4.9974999999999996</v>
      </c>
      <c r="F1516" s="65">
        <v>0.73980000000000001</v>
      </c>
    </row>
    <row r="1517" spans="2:6" ht="15" customHeight="1">
      <c r="B1517" s="79">
        <v>40083</v>
      </c>
      <c r="C1517" s="65">
        <v>0.49009999999999998</v>
      </c>
      <c r="D1517" s="65">
        <v>3.6476000000000002</v>
      </c>
      <c r="E1517" s="65">
        <v>4.9970999999999997</v>
      </c>
      <c r="F1517" s="65">
        <v>0.7399</v>
      </c>
    </row>
    <row r="1518" spans="2:6" ht="15" customHeight="1">
      <c r="B1518" s="79">
        <v>40082</v>
      </c>
      <c r="C1518" s="65">
        <v>0.48859999999999998</v>
      </c>
      <c r="D1518" s="65">
        <v>3.6343999999999999</v>
      </c>
      <c r="E1518" s="65">
        <v>4.9710000000000001</v>
      </c>
      <c r="F1518" s="65">
        <v>0.73780000000000001</v>
      </c>
    </row>
    <row r="1519" spans="2:6" ht="15" customHeight="1">
      <c r="B1519" s="79">
        <v>40081</v>
      </c>
      <c r="C1519" s="65">
        <v>0.48949999999999999</v>
      </c>
      <c r="D1519" s="65">
        <v>3.6434000000000002</v>
      </c>
      <c r="E1519" s="65">
        <v>4.9561999999999999</v>
      </c>
      <c r="F1519" s="65">
        <v>0.7399</v>
      </c>
    </row>
    <row r="1520" spans="2:6" ht="15" customHeight="1">
      <c r="B1520" s="79">
        <v>40080</v>
      </c>
      <c r="C1520" s="65">
        <v>0.49</v>
      </c>
      <c r="D1520" s="65">
        <v>3.6484000000000001</v>
      </c>
      <c r="E1520" s="65">
        <v>4.9446000000000003</v>
      </c>
      <c r="F1520" s="65">
        <v>0.74170000000000003</v>
      </c>
    </row>
    <row r="1521" spans="2:6" ht="15" customHeight="1">
      <c r="B1521" s="79">
        <v>40079</v>
      </c>
      <c r="C1521" s="65">
        <v>0.48699999999999999</v>
      </c>
      <c r="D1521" s="65">
        <v>3.6194000000000002</v>
      </c>
      <c r="E1521" s="65">
        <v>4.9097</v>
      </c>
      <c r="F1521" s="65">
        <v>0.7379</v>
      </c>
    </row>
    <row r="1522" spans="2:6" ht="15" customHeight="1">
      <c r="B1522" s="79">
        <v>40078</v>
      </c>
      <c r="C1522" s="65">
        <v>0.48130000000000001</v>
      </c>
      <c r="D1522" s="65">
        <v>3.5842999999999998</v>
      </c>
      <c r="E1522" s="65">
        <v>4.8888999999999996</v>
      </c>
      <c r="F1522" s="65">
        <v>0.72960000000000003</v>
      </c>
    </row>
    <row r="1523" spans="2:6" ht="15" customHeight="1">
      <c r="B1523" s="79">
        <v>40077</v>
      </c>
      <c r="C1523" s="65">
        <v>0.48259999999999997</v>
      </c>
      <c r="D1523" s="65">
        <v>3.5914000000000001</v>
      </c>
      <c r="E1523" s="65">
        <v>4.8757000000000001</v>
      </c>
      <c r="F1523" s="65">
        <v>0.73109999999999997</v>
      </c>
    </row>
    <row r="1524" spans="2:6" ht="15" customHeight="1">
      <c r="B1524" s="79">
        <v>40076</v>
      </c>
      <c r="C1524" s="65">
        <v>0.48259999999999997</v>
      </c>
      <c r="D1524" s="65">
        <v>3.5916999999999999</v>
      </c>
      <c r="E1524" s="65">
        <v>4.8765000000000001</v>
      </c>
      <c r="F1524" s="65">
        <v>0.73109999999999997</v>
      </c>
    </row>
    <row r="1525" spans="2:6" ht="15" customHeight="1">
      <c r="B1525" s="79">
        <v>40075</v>
      </c>
      <c r="C1525" s="65">
        <v>0.48259999999999997</v>
      </c>
      <c r="D1525" s="65">
        <v>3.5926999999999998</v>
      </c>
      <c r="E1525" s="65">
        <v>4.8883000000000001</v>
      </c>
      <c r="F1525" s="65">
        <v>0.73140000000000005</v>
      </c>
    </row>
    <row r="1526" spans="2:6" ht="15" customHeight="1">
      <c r="B1526" s="79">
        <v>40074</v>
      </c>
      <c r="C1526" s="65">
        <v>0.4839</v>
      </c>
      <c r="D1526" s="65">
        <v>3.6</v>
      </c>
      <c r="E1526" s="65">
        <v>4.8947000000000003</v>
      </c>
      <c r="F1526" s="65">
        <v>0.73460000000000003</v>
      </c>
    </row>
    <row r="1527" spans="2:6" ht="15" customHeight="1">
      <c r="B1527" s="79">
        <v>40073</v>
      </c>
      <c r="C1527" s="65">
        <v>0.4834</v>
      </c>
      <c r="D1527" s="65">
        <v>3.5962999999999998</v>
      </c>
      <c r="E1527" s="65">
        <v>4.9009</v>
      </c>
      <c r="F1527" s="65">
        <v>0.73380000000000001</v>
      </c>
    </row>
    <row r="1528" spans="2:6" ht="15" customHeight="1">
      <c r="B1528" s="79">
        <v>40072</v>
      </c>
      <c r="C1528" s="65">
        <v>0.48</v>
      </c>
      <c r="D1528" s="65">
        <v>3.5735999999999999</v>
      </c>
      <c r="E1528" s="65">
        <v>4.9050000000000002</v>
      </c>
      <c r="F1528" s="65">
        <v>0.72719999999999996</v>
      </c>
    </row>
    <row r="1529" spans="2:6" ht="15" customHeight="1">
      <c r="B1529" s="79">
        <v>40071</v>
      </c>
      <c r="C1529" s="65">
        <v>0.48049999999999998</v>
      </c>
      <c r="D1529" s="65">
        <v>3.5756000000000001</v>
      </c>
      <c r="E1529" s="65">
        <v>4.9249999999999998</v>
      </c>
      <c r="F1529" s="65">
        <v>0.7268</v>
      </c>
    </row>
    <row r="1530" spans="2:6" ht="15" customHeight="1">
      <c r="B1530" s="79">
        <v>40070</v>
      </c>
      <c r="C1530" s="65">
        <v>0.48599999999999999</v>
      </c>
      <c r="D1530" s="65">
        <v>3.6158999999999999</v>
      </c>
      <c r="E1530" s="65">
        <v>4.9531000000000001</v>
      </c>
      <c r="F1530" s="65">
        <v>0.73540000000000005</v>
      </c>
    </row>
    <row r="1531" spans="2:6" ht="15" customHeight="1">
      <c r="B1531" s="79">
        <v>40069</v>
      </c>
      <c r="C1531" s="65">
        <v>0.48609999999999998</v>
      </c>
      <c r="D1531" s="65">
        <v>3.6147</v>
      </c>
      <c r="E1531" s="65">
        <v>4.9646999999999997</v>
      </c>
      <c r="F1531" s="65">
        <v>0.73560000000000003</v>
      </c>
    </row>
    <row r="1532" spans="2:6" ht="15" customHeight="1">
      <c r="B1532" s="79">
        <v>40068</v>
      </c>
      <c r="C1532" s="65">
        <v>0.48330000000000001</v>
      </c>
      <c r="D1532" s="65">
        <v>3.5975000000000001</v>
      </c>
      <c r="E1532" s="65">
        <v>4.9351000000000003</v>
      </c>
      <c r="F1532" s="65">
        <v>0.73180000000000001</v>
      </c>
    </row>
    <row r="1533" spans="2:6" ht="15" customHeight="1">
      <c r="B1533" s="79">
        <v>40067</v>
      </c>
      <c r="C1533" s="65">
        <v>0.47920000000000001</v>
      </c>
      <c r="D1533" s="65">
        <v>3.5670999999999999</v>
      </c>
      <c r="E1533" s="65">
        <v>4.9013999999999998</v>
      </c>
      <c r="F1533" s="65">
        <v>0.72609999999999997</v>
      </c>
    </row>
    <row r="1534" spans="2:6" ht="15" customHeight="1">
      <c r="B1534" s="79">
        <v>40066</v>
      </c>
      <c r="C1534" s="65">
        <v>0.47989999999999999</v>
      </c>
      <c r="D1534" s="65">
        <v>3.5701999999999998</v>
      </c>
      <c r="E1534" s="65">
        <v>4.9004000000000003</v>
      </c>
      <c r="F1534" s="65">
        <v>0.7278</v>
      </c>
    </row>
    <row r="1535" spans="2:6" ht="15" customHeight="1">
      <c r="B1535" s="79">
        <v>40065</v>
      </c>
      <c r="C1535" s="65">
        <v>0.48180000000000001</v>
      </c>
      <c r="D1535" s="65">
        <v>3.5785999999999998</v>
      </c>
      <c r="E1535" s="65">
        <v>4.9048999999999996</v>
      </c>
      <c r="F1535" s="65">
        <v>0.73140000000000005</v>
      </c>
    </row>
    <row r="1536" spans="2:6" ht="15" customHeight="1">
      <c r="B1536" s="79">
        <v>40064</v>
      </c>
      <c r="C1536" s="65">
        <v>0.4824</v>
      </c>
      <c r="D1536" s="65">
        <v>3.5895999999999999</v>
      </c>
      <c r="E1536" s="65">
        <v>4.9278000000000004</v>
      </c>
      <c r="F1536" s="65">
        <v>0.73229999999999995</v>
      </c>
    </row>
    <row r="1537" spans="2:6" ht="15" customHeight="1">
      <c r="B1537" s="79">
        <v>40063</v>
      </c>
      <c r="C1537" s="65">
        <v>0.48149999999999998</v>
      </c>
      <c r="D1537" s="65">
        <v>3.5762999999999998</v>
      </c>
      <c r="E1537" s="65">
        <v>4.9565000000000001</v>
      </c>
      <c r="F1537" s="65">
        <v>0.73009999999999997</v>
      </c>
    </row>
    <row r="1538" spans="2:6" ht="15" customHeight="1">
      <c r="B1538" s="79">
        <v>40062</v>
      </c>
      <c r="C1538" s="65">
        <v>0.48149999999999998</v>
      </c>
      <c r="D1538" s="65">
        <v>3.5861999999999998</v>
      </c>
      <c r="E1538" s="65">
        <v>4.9450000000000003</v>
      </c>
      <c r="F1538" s="65">
        <v>0.73</v>
      </c>
    </row>
    <row r="1539" spans="2:6" ht="15" customHeight="1">
      <c r="B1539" s="79">
        <v>40061</v>
      </c>
      <c r="C1539" s="65">
        <v>0.47870000000000001</v>
      </c>
      <c r="D1539" s="65">
        <v>3.5621</v>
      </c>
      <c r="E1539" s="65">
        <v>4.9210000000000003</v>
      </c>
      <c r="F1539" s="65">
        <v>0.72550000000000003</v>
      </c>
    </row>
    <row r="1540" spans="2:6" ht="15" customHeight="1">
      <c r="B1540" s="79">
        <v>40060</v>
      </c>
      <c r="C1540" s="65">
        <v>0.47410000000000002</v>
      </c>
      <c r="D1540" s="65">
        <v>3.5287999999999999</v>
      </c>
      <c r="E1540" s="65">
        <v>4.8887</v>
      </c>
      <c r="F1540" s="65">
        <v>0.71779999999999999</v>
      </c>
    </row>
    <row r="1541" spans="2:6" ht="15" customHeight="1">
      <c r="B1541" s="79">
        <v>40059</v>
      </c>
      <c r="C1541" s="65">
        <v>0.47399999999999998</v>
      </c>
      <c r="D1541" s="65">
        <v>3.5268999999999999</v>
      </c>
      <c r="E1541" s="65">
        <v>4.8905000000000003</v>
      </c>
      <c r="F1541" s="65">
        <v>0.71850000000000003</v>
      </c>
    </row>
    <row r="1542" spans="2:6" ht="15" customHeight="1">
      <c r="B1542" s="79">
        <v>40058</v>
      </c>
      <c r="C1542" s="65">
        <v>0.47760000000000002</v>
      </c>
      <c r="D1542" s="65">
        <v>3.5581999999999998</v>
      </c>
      <c r="E1542" s="65">
        <v>4.9028</v>
      </c>
      <c r="F1542" s="65">
        <v>0.72440000000000004</v>
      </c>
    </row>
    <row r="1543" spans="2:6" ht="15" customHeight="1">
      <c r="B1543" s="79">
        <v>40057</v>
      </c>
      <c r="C1543" s="65">
        <v>0.4778</v>
      </c>
      <c r="D1543" s="65">
        <v>3.5567000000000002</v>
      </c>
      <c r="E1543" s="65">
        <v>4.8780999999999999</v>
      </c>
      <c r="F1543" s="65">
        <v>0.72460000000000002</v>
      </c>
    </row>
    <row r="1544" spans="2:6" ht="15" customHeight="1">
      <c r="B1544" s="79">
        <v>40056</v>
      </c>
      <c r="C1544" s="65">
        <v>0.47870000000000001</v>
      </c>
      <c r="D1544" s="65">
        <v>3.5615000000000001</v>
      </c>
      <c r="E1544" s="65">
        <v>4.8494000000000002</v>
      </c>
      <c r="F1544" s="65">
        <v>0.72570000000000001</v>
      </c>
    </row>
    <row r="1545" spans="2:6" ht="15" customHeight="1">
      <c r="B1545" s="79">
        <v>40055</v>
      </c>
      <c r="C1545" s="65">
        <v>0.47870000000000001</v>
      </c>
      <c r="D1545" s="65">
        <v>3.5619000000000001</v>
      </c>
      <c r="E1545" s="65">
        <v>4.843</v>
      </c>
      <c r="F1545" s="65">
        <v>0.72570000000000001</v>
      </c>
    </row>
    <row r="1546" spans="2:6" ht="15" customHeight="1">
      <c r="B1546" s="79">
        <v>40054</v>
      </c>
      <c r="C1546" s="65">
        <v>0.47860000000000003</v>
      </c>
      <c r="D1546" s="65">
        <v>3.5640000000000001</v>
      </c>
      <c r="E1546" s="65">
        <v>4.8691000000000004</v>
      </c>
      <c r="F1546" s="65">
        <v>0.72670000000000001</v>
      </c>
    </row>
    <row r="1547" spans="2:6" ht="15" customHeight="1">
      <c r="B1547" s="79">
        <v>40053</v>
      </c>
      <c r="C1547" s="65">
        <v>0.47799999999999998</v>
      </c>
      <c r="D1547" s="65">
        <v>3.5565000000000002</v>
      </c>
      <c r="E1547" s="65">
        <v>4.8666</v>
      </c>
      <c r="F1547" s="65">
        <v>0.72760000000000002</v>
      </c>
    </row>
    <row r="1548" spans="2:6" ht="15" customHeight="1">
      <c r="B1548" s="79">
        <v>40052</v>
      </c>
      <c r="C1548" s="65">
        <v>0.47920000000000001</v>
      </c>
      <c r="D1548" s="65">
        <v>3.5684999999999998</v>
      </c>
      <c r="E1548" s="65">
        <v>4.8575999999999997</v>
      </c>
      <c r="F1548" s="65">
        <v>0.72819999999999996</v>
      </c>
    </row>
    <row r="1549" spans="2:6" ht="15" customHeight="1">
      <c r="B1549" s="79">
        <v>40051</v>
      </c>
      <c r="C1549" s="65">
        <v>0.47939999999999999</v>
      </c>
      <c r="D1549" s="65">
        <v>3.5676000000000001</v>
      </c>
      <c r="E1549" s="65">
        <v>4.8417000000000003</v>
      </c>
      <c r="F1549" s="65">
        <v>0.72750000000000004</v>
      </c>
    </row>
    <row r="1550" spans="2:6" ht="15" customHeight="1">
      <c r="B1550" s="79">
        <v>40050</v>
      </c>
      <c r="C1550" s="65">
        <v>0.4788</v>
      </c>
      <c r="D1550" s="65">
        <v>3.5663999999999998</v>
      </c>
      <c r="E1550" s="65">
        <v>4.8334999999999999</v>
      </c>
      <c r="F1550" s="65">
        <v>0.72689999999999999</v>
      </c>
    </row>
    <row r="1551" spans="2:6" ht="15" customHeight="1">
      <c r="B1551" s="79">
        <v>40049</v>
      </c>
      <c r="C1551" s="65">
        <v>0.4768</v>
      </c>
      <c r="D1551" s="65">
        <v>3.5470999999999999</v>
      </c>
      <c r="E1551" s="65">
        <v>4.8030999999999997</v>
      </c>
      <c r="F1551" s="65">
        <v>0.72309999999999997</v>
      </c>
    </row>
    <row r="1552" spans="2:6" ht="15" customHeight="1">
      <c r="B1552" s="79">
        <v>40048</v>
      </c>
      <c r="C1552" s="65">
        <v>0.4768</v>
      </c>
      <c r="D1552" s="65">
        <v>3.5461</v>
      </c>
      <c r="E1552" s="65">
        <v>4.8032000000000004</v>
      </c>
      <c r="F1552" s="65">
        <v>0.72309999999999997</v>
      </c>
    </row>
    <row r="1553" spans="2:6" ht="15" customHeight="1">
      <c r="B1553" s="79">
        <v>40047</v>
      </c>
      <c r="C1553" s="65">
        <v>0.47510000000000002</v>
      </c>
      <c r="D1553" s="65">
        <v>3.5335000000000001</v>
      </c>
      <c r="E1553" s="65">
        <v>4.8148</v>
      </c>
      <c r="F1553" s="65">
        <v>0.72019999999999995</v>
      </c>
    </row>
    <row r="1554" spans="2:6" ht="15" customHeight="1">
      <c r="B1554" s="79">
        <v>40046</v>
      </c>
      <c r="C1554" s="65">
        <v>0.47470000000000001</v>
      </c>
      <c r="D1554" s="65">
        <v>3.5333000000000001</v>
      </c>
      <c r="E1554" s="65">
        <v>4.8433999999999999</v>
      </c>
      <c r="F1554" s="65">
        <v>0.72009999999999996</v>
      </c>
    </row>
    <row r="1555" spans="2:6" ht="15" customHeight="1">
      <c r="B1555" s="79">
        <v>40045</v>
      </c>
      <c r="C1555" s="65">
        <v>0.47549999999999998</v>
      </c>
      <c r="D1555" s="65">
        <v>3.5381</v>
      </c>
      <c r="E1555" s="65">
        <v>4.8737000000000004</v>
      </c>
      <c r="F1555" s="65">
        <v>0.72199999999999998</v>
      </c>
    </row>
    <row r="1556" spans="2:6" ht="15" customHeight="1">
      <c r="B1556" s="79">
        <v>40044</v>
      </c>
      <c r="C1556" s="65">
        <v>0.47599999999999998</v>
      </c>
      <c r="D1556" s="65">
        <v>3.5417999999999998</v>
      </c>
      <c r="E1556" s="65">
        <v>4.8741000000000003</v>
      </c>
      <c r="F1556" s="65">
        <v>0.72330000000000005</v>
      </c>
    </row>
    <row r="1557" spans="2:6" ht="15" customHeight="1">
      <c r="B1557" s="79">
        <v>40043</v>
      </c>
      <c r="C1557" s="65">
        <v>0.47439999999999999</v>
      </c>
      <c r="D1557" s="65">
        <v>3.5371999999999999</v>
      </c>
      <c r="E1557" s="65">
        <v>4.8852000000000002</v>
      </c>
      <c r="F1557" s="65">
        <v>0.72189999999999999</v>
      </c>
    </row>
    <row r="1558" spans="2:6" ht="15" customHeight="1">
      <c r="B1558" s="79">
        <v>40042</v>
      </c>
      <c r="C1558" s="65">
        <v>0.4778</v>
      </c>
      <c r="D1558" s="65">
        <v>3.5592000000000001</v>
      </c>
      <c r="E1558" s="65">
        <v>4.8841000000000001</v>
      </c>
      <c r="F1558" s="65">
        <v>0.72760000000000002</v>
      </c>
    </row>
    <row r="1559" spans="2:6" ht="15" customHeight="1">
      <c r="B1559" s="79">
        <v>40041</v>
      </c>
      <c r="C1559" s="65">
        <v>0.47799999999999998</v>
      </c>
      <c r="D1559" s="65">
        <v>3.5596999999999999</v>
      </c>
      <c r="E1559" s="65">
        <v>4.8851000000000004</v>
      </c>
      <c r="F1559" s="65">
        <v>0.7278</v>
      </c>
    </row>
    <row r="1560" spans="2:6" ht="15" customHeight="1">
      <c r="B1560" s="79">
        <v>40040</v>
      </c>
      <c r="C1560" s="65">
        <v>0.47710000000000002</v>
      </c>
      <c r="D1560" s="65">
        <v>3.5545</v>
      </c>
      <c r="E1560" s="65">
        <v>4.8781999999999996</v>
      </c>
      <c r="F1560" s="65">
        <v>0.72850000000000004</v>
      </c>
    </row>
    <row r="1561" spans="2:6" ht="15" customHeight="1">
      <c r="B1561" s="79">
        <v>40039</v>
      </c>
      <c r="C1561" s="65">
        <v>0.4743</v>
      </c>
      <c r="D1561" s="65">
        <v>3.5274999999999999</v>
      </c>
      <c r="E1561" s="65">
        <v>4.8432000000000004</v>
      </c>
      <c r="F1561" s="65">
        <v>0.72589999999999999</v>
      </c>
    </row>
    <row r="1562" spans="2:6" ht="15" customHeight="1">
      <c r="B1562" s="79">
        <v>40038</v>
      </c>
      <c r="C1562" s="65">
        <v>0.4713</v>
      </c>
      <c r="D1562" s="65">
        <v>3.5074999999999998</v>
      </c>
      <c r="E1562" s="65">
        <v>4.8494000000000002</v>
      </c>
      <c r="F1562" s="65">
        <v>0.7208</v>
      </c>
    </row>
    <row r="1563" spans="2:6" ht="15" customHeight="1">
      <c r="B1563" s="79">
        <v>40037</v>
      </c>
      <c r="C1563" s="65">
        <v>0.47539999999999999</v>
      </c>
      <c r="D1563" s="65">
        <v>3.5390000000000001</v>
      </c>
      <c r="E1563" s="65">
        <v>4.9062000000000001</v>
      </c>
      <c r="F1563" s="65">
        <v>0.7288</v>
      </c>
    </row>
    <row r="1564" spans="2:6" ht="15" customHeight="1">
      <c r="B1564" s="79">
        <v>40036</v>
      </c>
      <c r="C1564" s="65">
        <v>0.47549999999999998</v>
      </c>
      <c r="D1564" s="65">
        <v>3.5421</v>
      </c>
      <c r="E1564" s="65">
        <v>4.8655999999999997</v>
      </c>
      <c r="F1564" s="65">
        <v>0.73</v>
      </c>
    </row>
    <row r="1565" spans="2:6" ht="15" customHeight="1">
      <c r="B1565" s="79">
        <v>40035</v>
      </c>
      <c r="C1565" s="65">
        <v>0.4748</v>
      </c>
      <c r="D1565" s="65">
        <v>3.5325000000000002</v>
      </c>
      <c r="E1565" s="65">
        <v>4.8247</v>
      </c>
      <c r="F1565" s="65">
        <v>0.72819999999999996</v>
      </c>
    </row>
    <row r="1566" spans="2:6" ht="15" customHeight="1">
      <c r="B1566" s="79">
        <v>40034</v>
      </c>
      <c r="C1566" s="65">
        <v>0.47499999999999998</v>
      </c>
      <c r="D1566" s="65">
        <v>3.5314999999999999</v>
      </c>
      <c r="E1566" s="65">
        <v>4.8348000000000004</v>
      </c>
      <c r="F1566" s="65">
        <v>0.72840000000000005</v>
      </c>
    </row>
    <row r="1567" spans="2:6" ht="15" customHeight="1">
      <c r="B1567" s="79">
        <v>40033</v>
      </c>
      <c r="C1567" s="65">
        <v>0.4698</v>
      </c>
      <c r="D1567" s="65">
        <v>3.5032999999999999</v>
      </c>
      <c r="E1567" s="65">
        <v>4.8179999999999996</v>
      </c>
      <c r="F1567" s="65">
        <v>0.71930000000000005</v>
      </c>
    </row>
    <row r="1568" spans="2:6" ht="15" customHeight="1">
      <c r="B1568" s="79">
        <v>40032</v>
      </c>
      <c r="C1568" s="65">
        <v>0.46660000000000001</v>
      </c>
      <c r="D1568" s="65">
        <v>3.4767000000000001</v>
      </c>
      <c r="E1568" s="65">
        <v>4.8029000000000002</v>
      </c>
      <c r="F1568" s="65">
        <v>0.71389999999999998</v>
      </c>
    </row>
    <row r="1569" spans="2:6" ht="15" customHeight="1">
      <c r="B1569" s="79">
        <v>40031</v>
      </c>
      <c r="C1569" s="65">
        <v>0.4677</v>
      </c>
      <c r="D1569" s="65">
        <v>3.4830000000000001</v>
      </c>
      <c r="E1569" s="65">
        <v>4.8151999999999999</v>
      </c>
      <c r="F1569" s="65">
        <v>0.71489999999999998</v>
      </c>
    </row>
    <row r="1570" spans="2:6" ht="15" customHeight="1">
      <c r="B1570" s="79">
        <v>40030</v>
      </c>
      <c r="C1570" s="65">
        <v>0.46379999999999999</v>
      </c>
      <c r="D1570" s="65">
        <v>3.4542999999999999</v>
      </c>
      <c r="E1570" s="65">
        <v>4.7704000000000004</v>
      </c>
      <c r="F1570" s="65">
        <v>0.7087</v>
      </c>
    </row>
    <row r="1571" spans="2:6" ht="15" customHeight="1">
      <c r="B1571" s="79">
        <v>40029</v>
      </c>
      <c r="C1571" s="65">
        <v>0.46489999999999998</v>
      </c>
      <c r="D1571" s="65">
        <v>3.4565000000000001</v>
      </c>
      <c r="E1571" s="65">
        <v>4.7603</v>
      </c>
      <c r="F1571" s="65">
        <v>0.70930000000000004</v>
      </c>
    </row>
    <row r="1572" spans="2:6" ht="15" customHeight="1">
      <c r="B1572" s="79">
        <v>40028</v>
      </c>
      <c r="C1572" s="65">
        <v>0.46460000000000001</v>
      </c>
      <c r="D1572" s="65">
        <v>3.4527999999999999</v>
      </c>
      <c r="E1572" s="65">
        <v>4.7508999999999997</v>
      </c>
      <c r="F1572" s="65">
        <v>0.7077</v>
      </c>
    </row>
    <row r="1573" spans="2:6" ht="15" customHeight="1">
      <c r="B1573" s="79">
        <v>40027</v>
      </c>
      <c r="C1573" s="65">
        <v>0.4647</v>
      </c>
      <c r="D1573" s="65">
        <v>3.4621</v>
      </c>
      <c r="E1573" s="65">
        <v>4.7664</v>
      </c>
      <c r="F1573" s="65">
        <v>0.70789999999999997</v>
      </c>
    </row>
    <row r="1574" spans="2:6" ht="15" customHeight="1">
      <c r="B1574" s="79">
        <v>40026</v>
      </c>
      <c r="C1574" s="65">
        <v>0.46410000000000001</v>
      </c>
      <c r="D1574" s="65">
        <v>3.4318</v>
      </c>
      <c r="E1574" s="65">
        <v>4.7209000000000003</v>
      </c>
      <c r="F1574" s="65">
        <v>0.71</v>
      </c>
    </row>
    <row r="1575" spans="2:6" ht="15" customHeight="1">
      <c r="B1575" s="79">
        <v>40025</v>
      </c>
      <c r="C1575" s="65">
        <v>0.4637</v>
      </c>
      <c r="D1575" s="65">
        <v>3.4512999999999998</v>
      </c>
      <c r="E1575" s="65">
        <v>4.8516000000000004</v>
      </c>
      <c r="F1575" s="65">
        <v>0.70920000000000005</v>
      </c>
    </row>
    <row r="1576" spans="2:6" ht="15" customHeight="1">
      <c r="B1576" s="79">
        <v>40024</v>
      </c>
      <c r="C1576" s="65">
        <v>0.46510000000000001</v>
      </c>
      <c r="D1576" s="65">
        <v>3.4683000000000002</v>
      </c>
      <c r="E1576" s="65">
        <v>4.9291</v>
      </c>
      <c r="F1576" s="65">
        <v>0.70909999999999995</v>
      </c>
    </row>
    <row r="1577" spans="2:6" ht="15" customHeight="1">
      <c r="B1577" s="79">
        <v>40023</v>
      </c>
      <c r="C1577" s="65">
        <v>0.46310000000000001</v>
      </c>
      <c r="D1577" s="65">
        <v>3.4495</v>
      </c>
      <c r="E1577" s="65">
        <v>4.8960999999999997</v>
      </c>
      <c r="F1577" s="65">
        <v>0.70579999999999998</v>
      </c>
    </row>
    <row r="1578" spans="2:6" ht="15" customHeight="1">
      <c r="B1578" s="79">
        <v>40022</v>
      </c>
      <c r="C1578" s="65">
        <v>0.46139999999999998</v>
      </c>
      <c r="D1578" s="65">
        <v>3.4335</v>
      </c>
      <c r="E1578" s="65">
        <v>4.8708999999999998</v>
      </c>
      <c r="F1578" s="65">
        <v>0.70299999999999996</v>
      </c>
    </row>
    <row r="1579" spans="2:6" ht="15" customHeight="1">
      <c r="B1579" s="79">
        <v>40021</v>
      </c>
      <c r="C1579" s="65">
        <v>0.46229999999999999</v>
      </c>
      <c r="D1579" s="65">
        <v>3.44</v>
      </c>
      <c r="E1579" s="65">
        <v>4.9012000000000002</v>
      </c>
      <c r="F1579" s="65">
        <v>0.70399999999999996</v>
      </c>
    </row>
    <row r="1580" spans="2:6" ht="15" customHeight="1">
      <c r="B1580" s="79">
        <v>40020</v>
      </c>
      <c r="C1580" s="65">
        <v>0.46229999999999999</v>
      </c>
      <c r="D1580" s="65">
        <v>3.4392</v>
      </c>
      <c r="E1580" s="65">
        <v>4.9633000000000003</v>
      </c>
      <c r="F1580" s="65">
        <v>0.70399999999999996</v>
      </c>
    </row>
    <row r="1581" spans="2:6" ht="15" customHeight="1">
      <c r="B1581" s="79">
        <v>40019</v>
      </c>
      <c r="C1581" s="65">
        <v>0.46229999999999999</v>
      </c>
      <c r="D1581" s="65">
        <v>3.4382999999999999</v>
      </c>
      <c r="E1581" s="65">
        <v>4.9051999999999998</v>
      </c>
      <c r="F1581" s="65">
        <v>0.70350000000000001</v>
      </c>
    </row>
    <row r="1582" spans="2:6" ht="15" customHeight="1">
      <c r="B1582" s="79">
        <v>40018</v>
      </c>
      <c r="C1582" s="65">
        <v>0.46360000000000001</v>
      </c>
      <c r="D1582" s="65">
        <v>3.4514</v>
      </c>
      <c r="E1582" s="65">
        <v>4.9598000000000004</v>
      </c>
      <c r="F1582" s="65">
        <v>0.70430000000000004</v>
      </c>
    </row>
    <row r="1583" spans="2:6" ht="15" customHeight="1">
      <c r="B1583" s="79">
        <v>40017</v>
      </c>
      <c r="C1583" s="65">
        <v>0.46239999999999998</v>
      </c>
      <c r="D1583" s="65">
        <v>3.4428999999999998</v>
      </c>
      <c r="E1583" s="65">
        <v>5.0007000000000001</v>
      </c>
      <c r="F1583" s="65">
        <v>0.70109999999999995</v>
      </c>
    </row>
    <row r="1584" spans="2:6" ht="15" customHeight="1">
      <c r="B1584" s="79">
        <v>40016</v>
      </c>
      <c r="C1584" s="65">
        <v>0.46110000000000001</v>
      </c>
      <c r="D1584" s="65">
        <v>3.4342000000000001</v>
      </c>
      <c r="E1584" s="65">
        <v>5.0319000000000003</v>
      </c>
      <c r="F1584" s="65">
        <v>0.70009999999999994</v>
      </c>
    </row>
    <row r="1585" spans="2:6" ht="15" customHeight="1">
      <c r="B1585" s="79">
        <v>40015</v>
      </c>
      <c r="C1585" s="65">
        <v>0.45939999999999998</v>
      </c>
      <c r="D1585" s="65">
        <v>3.4163000000000001</v>
      </c>
      <c r="E1585" s="65">
        <v>5.0571000000000002</v>
      </c>
      <c r="F1585" s="65">
        <v>0.69840000000000002</v>
      </c>
    </row>
    <row r="1586" spans="2:6" ht="15" customHeight="1">
      <c r="B1586" s="79">
        <v>40014</v>
      </c>
      <c r="C1586" s="65">
        <v>0.45760000000000001</v>
      </c>
      <c r="D1586" s="65">
        <v>3.4056000000000002</v>
      </c>
      <c r="E1586" s="65">
        <v>5.0431999999999997</v>
      </c>
      <c r="F1586" s="65">
        <v>0.69499999999999995</v>
      </c>
    </row>
    <row r="1587" spans="2:6" ht="15" customHeight="1">
      <c r="B1587" s="79">
        <v>40013</v>
      </c>
      <c r="C1587" s="65">
        <v>0.4577</v>
      </c>
      <c r="D1587" s="65">
        <v>3.4054000000000002</v>
      </c>
      <c r="E1587" s="65">
        <v>5.0614999999999997</v>
      </c>
      <c r="F1587" s="65">
        <v>0.69510000000000005</v>
      </c>
    </row>
    <row r="1588" spans="2:6" ht="15" customHeight="1">
      <c r="B1588" s="79">
        <v>40012</v>
      </c>
      <c r="C1588" s="65">
        <v>0.45700000000000002</v>
      </c>
      <c r="D1588" s="65">
        <v>3.4047000000000001</v>
      </c>
      <c r="E1588" s="65">
        <v>5.0350999999999999</v>
      </c>
      <c r="F1588" s="65">
        <v>0.69430000000000003</v>
      </c>
    </row>
    <row r="1589" spans="2:6" ht="15" customHeight="1">
      <c r="B1589" s="79">
        <v>40011</v>
      </c>
      <c r="C1589" s="65">
        <v>0.4577</v>
      </c>
      <c r="D1589" s="65">
        <v>3.4064999999999999</v>
      </c>
      <c r="E1589" s="65">
        <v>5.0377000000000001</v>
      </c>
      <c r="F1589" s="65">
        <v>0.69420000000000004</v>
      </c>
    </row>
    <row r="1590" spans="2:6" ht="15" customHeight="1">
      <c r="B1590" s="79">
        <v>40010</v>
      </c>
      <c r="C1590" s="65">
        <v>0.4587</v>
      </c>
      <c r="D1590" s="65">
        <v>3.4093</v>
      </c>
      <c r="E1590" s="65">
        <v>5.0269000000000004</v>
      </c>
      <c r="F1590" s="65">
        <v>0.69679999999999997</v>
      </c>
    </row>
    <row r="1591" spans="2:6" ht="15" customHeight="1">
      <c r="B1591" s="79">
        <v>40009</v>
      </c>
      <c r="C1591" s="65">
        <v>0.45400000000000001</v>
      </c>
      <c r="D1591" s="65">
        <v>3.3815</v>
      </c>
      <c r="E1591" s="65">
        <v>4.9999000000000002</v>
      </c>
      <c r="F1591" s="65">
        <v>0.68840000000000001</v>
      </c>
    </row>
    <row r="1592" spans="2:6" ht="15" customHeight="1">
      <c r="B1592" s="79">
        <v>40008</v>
      </c>
      <c r="C1592" s="65">
        <v>0.45079999999999998</v>
      </c>
      <c r="D1592" s="65">
        <v>3.3544</v>
      </c>
      <c r="E1592" s="65">
        <v>4.9816000000000003</v>
      </c>
      <c r="F1592" s="65">
        <v>0.68269999999999997</v>
      </c>
    </row>
    <row r="1593" spans="2:6" ht="15" customHeight="1">
      <c r="B1593" s="79">
        <v>40007</v>
      </c>
      <c r="C1593" s="65">
        <v>0.45079999999999998</v>
      </c>
      <c r="D1593" s="65">
        <v>3.3523999999999998</v>
      </c>
      <c r="E1593" s="65">
        <v>4.9814999999999996</v>
      </c>
      <c r="F1593" s="65">
        <v>0.68259999999999998</v>
      </c>
    </row>
    <row r="1594" spans="2:6" ht="15" customHeight="1">
      <c r="B1594" s="79">
        <v>40006</v>
      </c>
      <c r="C1594" s="65">
        <v>0.45079999999999998</v>
      </c>
      <c r="D1594" s="65">
        <v>3.3468</v>
      </c>
      <c r="E1594" s="65">
        <v>4.9695999999999998</v>
      </c>
      <c r="F1594" s="65">
        <v>0.68259999999999998</v>
      </c>
    </row>
    <row r="1595" spans="2:6" ht="15" customHeight="1">
      <c r="B1595" s="79">
        <v>40005</v>
      </c>
      <c r="C1595" s="65">
        <v>0.45050000000000001</v>
      </c>
      <c r="D1595" s="65">
        <v>3.3599000000000001</v>
      </c>
      <c r="E1595" s="65">
        <v>4.9741</v>
      </c>
      <c r="F1595" s="65">
        <v>0.68200000000000005</v>
      </c>
    </row>
    <row r="1596" spans="2:6" ht="15" customHeight="1">
      <c r="B1596" s="79">
        <v>40004</v>
      </c>
      <c r="C1596" s="65">
        <v>0.45100000000000001</v>
      </c>
      <c r="D1596" s="65">
        <v>3.3523000000000001</v>
      </c>
      <c r="E1596" s="65">
        <v>4.9584000000000001</v>
      </c>
      <c r="F1596" s="65">
        <v>0.6825</v>
      </c>
    </row>
    <row r="1597" spans="2:6" ht="15" customHeight="1">
      <c r="B1597" s="79">
        <v>40003</v>
      </c>
      <c r="C1597" s="65">
        <v>0.45150000000000001</v>
      </c>
      <c r="D1597" s="65">
        <v>3.3635999999999999</v>
      </c>
      <c r="E1597" s="65">
        <v>5.0034000000000001</v>
      </c>
      <c r="F1597" s="65">
        <v>0.68410000000000004</v>
      </c>
    </row>
    <row r="1598" spans="2:6" ht="15" customHeight="1">
      <c r="B1598" s="79">
        <v>40002</v>
      </c>
      <c r="C1598" s="65">
        <v>0.45479999999999998</v>
      </c>
      <c r="D1598" s="65">
        <v>3.3881000000000001</v>
      </c>
      <c r="E1598" s="65">
        <v>4.9988000000000001</v>
      </c>
      <c r="F1598" s="65">
        <v>0.68989999999999996</v>
      </c>
    </row>
    <row r="1599" spans="2:6" ht="15" customHeight="1">
      <c r="B1599" s="79">
        <v>40001</v>
      </c>
      <c r="C1599" s="65">
        <v>0.45090000000000002</v>
      </c>
      <c r="D1599" s="65">
        <v>3.3601000000000001</v>
      </c>
      <c r="E1599" s="65">
        <v>4.9295999999999998</v>
      </c>
      <c r="F1599" s="65">
        <v>0.68479999999999996</v>
      </c>
    </row>
    <row r="1600" spans="2:6" ht="15" customHeight="1">
      <c r="B1600" s="79">
        <v>40000</v>
      </c>
      <c r="C1600" s="65">
        <v>0.45100000000000001</v>
      </c>
      <c r="D1600" s="65">
        <v>3.3601000000000001</v>
      </c>
      <c r="E1600" s="65">
        <v>4.8996000000000004</v>
      </c>
      <c r="F1600" s="65">
        <v>0.68520000000000003</v>
      </c>
    </row>
    <row r="1601" spans="2:6" ht="15" customHeight="1">
      <c r="B1601" s="79">
        <v>39999</v>
      </c>
      <c r="C1601" s="65">
        <v>0.45100000000000001</v>
      </c>
      <c r="D1601" s="65">
        <v>3.3626</v>
      </c>
      <c r="E1601" s="65">
        <v>4.8997999999999999</v>
      </c>
      <c r="F1601" s="65">
        <v>0.68520000000000003</v>
      </c>
    </row>
    <row r="1602" spans="2:6" ht="15" customHeight="1">
      <c r="B1602" s="79">
        <v>39998</v>
      </c>
      <c r="C1602" s="65">
        <v>0.45100000000000001</v>
      </c>
      <c r="D1602" s="65">
        <v>3.3563999999999998</v>
      </c>
      <c r="E1602" s="65">
        <v>4.9131</v>
      </c>
      <c r="F1602" s="65">
        <v>0.68540000000000001</v>
      </c>
    </row>
    <row r="1603" spans="2:6" ht="15" customHeight="1">
      <c r="B1603" s="79">
        <v>39997</v>
      </c>
      <c r="C1603" s="65">
        <v>0.45140000000000002</v>
      </c>
      <c r="D1603" s="65">
        <v>3.3664999999999998</v>
      </c>
      <c r="E1603" s="65">
        <v>4.8968999999999996</v>
      </c>
      <c r="F1603" s="65">
        <v>0.68640000000000001</v>
      </c>
    </row>
    <row r="1604" spans="2:6" ht="15" customHeight="1">
      <c r="B1604" s="79">
        <v>39996</v>
      </c>
      <c r="C1604" s="65">
        <v>0.45729999999999998</v>
      </c>
      <c r="D1604" s="65">
        <v>3.4005999999999998</v>
      </c>
      <c r="E1604" s="65">
        <v>4.9092000000000002</v>
      </c>
      <c r="F1604" s="65">
        <v>0.69679999999999997</v>
      </c>
    </row>
    <row r="1605" spans="2:6" ht="15" customHeight="1">
      <c r="B1605" s="79">
        <v>39995</v>
      </c>
      <c r="C1605" s="65">
        <v>0.46189999999999998</v>
      </c>
      <c r="D1605" s="65">
        <v>3.4420000000000002</v>
      </c>
      <c r="E1605" s="65">
        <v>5.0064000000000002</v>
      </c>
      <c r="F1605" s="65">
        <v>0.70450000000000002</v>
      </c>
    </row>
    <row r="1606" spans="2:6" ht="15" customHeight="1">
      <c r="B1606" s="79">
        <v>39994</v>
      </c>
      <c r="C1606" s="65">
        <v>0.4607</v>
      </c>
      <c r="D1606" s="65">
        <v>3.4306000000000001</v>
      </c>
      <c r="E1606" s="65">
        <v>5.0149999999999997</v>
      </c>
      <c r="F1606" s="65">
        <v>0.7026</v>
      </c>
    </row>
    <row r="1607" spans="2:6" ht="15" customHeight="1">
      <c r="B1607" s="79">
        <v>39993</v>
      </c>
      <c r="C1607" s="65">
        <v>0.4597</v>
      </c>
      <c r="D1607" s="65">
        <v>3.4220000000000002</v>
      </c>
      <c r="E1607" s="65">
        <v>5.0246000000000004</v>
      </c>
      <c r="F1607" s="65">
        <v>0.70030000000000003</v>
      </c>
    </row>
    <row r="1608" spans="2:6" ht="15" customHeight="1">
      <c r="B1608" s="79">
        <v>39992</v>
      </c>
      <c r="C1608" s="65">
        <v>0.4597</v>
      </c>
      <c r="D1608" s="65">
        <v>3.4235000000000002</v>
      </c>
      <c r="E1608" s="65">
        <v>5.0400999999999998</v>
      </c>
      <c r="F1608" s="65">
        <v>0.70030000000000003</v>
      </c>
    </row>
    <row r="1609" spans="2:6" ht="15" customHeight="1">
      <c r="B1609" s="79">
        <v>39991</v>
      </c>
      <c r="C1609" s="65">
        <v>0.45900000000000002</v>
      </c>
      <c r="D1609" s="65">
        <v>3.4152</v>
      </c>
      <c r="E1609" s="65">
        <v>5.0395000000000003</v>
      </c>
      <c r="F1609" s="65">
        <v>0.70179999999999998</v>
      </c>
    </row>
    <row r="1610" spans="2:6" ht="15" customHeight="1">
      <c r="B1610" s="79">
        <v>39990</v>
      </c>
      <c r="C1610" s="65">
        <v>0.4592</v>
      </c>
      <c r="D1610" s="65">
        <v>3.4186999999999999</v>
      </c>
      <c r="E1610" s="65">
        <v>5.0765000000000002</v>
      </c>
      <c r="F1610" s="65">
        <v>0.7026</v>
      </c>
    </row>
    <row r="1611" spans="2:6" ht="15" customHeight="1">
      <c r="B1611" s="79">
        <v>39989</v>
      </c>
      <c r="C1611" s="65">
        <v>0.45710000000000001</v>
      </c>
      <c r="D1611" s="65">
        <v>3.4062000000000001</v>
      </c>
      <c r="E1611" s="65">
        <v>5.0564999999999998</v>
      </c>
      <c r="F1611" s="65">
        <v>0.69120000000000004</v>
      </c>
    </row>
    <row r="1612" spans="2:6" ht="15" customHeight="1">
      <c r="B1612" s="79">
        <v>39988</v>
      </c>
      <c r="C1612" s="65">
        <v>0.45379999999999998</v>
      </c>
      <c r="D1612" s="65">
        <v>3.37</v>
      </c>
      <c r="E1612" s="65">
        <v>5.0345000000000004</v>
      </c>
      <c r="F1612" s="65">
        <v>0.68259999999999998</v>
      </c>
    </row>
    <row r="1613" spans="2:6" ht="15" customHeight="1">
      <c r="B1613" s="79">
        <v>39987</v>
      </c>
      <c r="C1613" s="65">
        <v>0.45860000000000001</v>
      </c>
      <c r="D1613" s="65">
        <v>3.4180999999999999</v>
      </c>
      <c r="E1613" s="65">
        <v>5.0820999999999996</v>
      </c>
      <c r="F1613" s="65">
        <v>0.69079999999999997</v>
      </c>
    </row>
    <row r="1614" spans="2:6" ht="15" customHeight="1">
      <c r="B1614" s="79">
        <v>39986</v>
      </c>
      <c r="C1614" s="65">
        <v>0.46160000000000001</v>
      </c>
      <c r="D1614" s="65">
        <v>3.4312999999999998</v>
      </c>
      <c r="E1614" s="65">
        <v>5.0839999999999996</v>
      </c>
      <c r="F1614" s="65">
        <v>0.69579999999999997</v>
      </c>
    </row>
    <row r="1615" spans="2:6" ht="15" customHeight="1">
      <c r="B1615" s="79">
        <v>39985</v>
      </c>
      <c r="C1615" s="65">
        <v>0.46160000000000001</v>
      </c>
      <c r="D1615" s="65">
        <v>3.4350000000000001</v>
      </c>
      <c r="E1615" s="65">
        <v>5.0650000000000004</v>
      </c>
      <c r="F1615" s="65">
        <v>0.69569999999999999</v>
      </c>
    </row>
    <row r="1616" spans="2:6" ht="15" customHeight="1">
      <c r="B1616" s="79">
        <v>39984</v>
      </c>
      <c r="C1616" s="65">
        <v>0.46050000000000002</v>
      </c>
      <c r="D1616" s="65">
        <v>3.4262000000000001</v>
      </c>
      <c r="E1616" s="65">
        <v>5.0647000000000002</v>
      </c>
      <c r="F1616" s="65">
        <v>0.69540000000000002</v>
      </c>
    </row>
    <row r="1617" spans="2:6" ht="15" customHeight="1">
      <c r="B1617" s="79">
        <v>39983</v>
      </c>
      <c r="C1617" s="65">
        <v>0.45619999999999999</v>
      </c>
      <c r="D1617" s="65">
        <v>3.3971</v>
      </c>
      <c r="E1617" s="65">
        <v>5.0122999999999998</v>
      </c>
      <c r="F1617" s="65">
        <v>0.68779999999999997</v>
      </c>
    </row>
    <row r="1618" spans="2:6" ht="15" customHeight="1">
      <c r="B1618" s="79">
        <v>39982</v>
      </c>
      <c r="C1618" s="65">
        <v>0.45440000000000003</v>
      </c>
      <c r="D1618" s="65">
        <v>3.3797999999999999</v>
      </c>
      <c r="E1618" s="65">
        <v>4.9534000000000002</v>
      </c>
      <c r="F1618" s="65">
        <v>0.68500000000000005</v>
      </c>
    </row>
    <row r="1619" spans="2:6" ht="15" customHeight="1">
      <c r="B1619" s="79">
        <v>39981</v>
      </c>
      <c r="C1619" s="65">
        <v>0.45679999999999998</v>
      </c>
      <c r="D1619" s="65">
        <v>3.3957999999999999</v>
      </c>
      <c r="E1619" s="65">
        <v>4.9555999999999996</v>
      </c>
      <c r="F1619" s="65">
        <v>0.68840000000000001</v>
      </c>
    </row>
    <row r="1620" spans="2:6" ht="15" customHeight="1">
      <c r="B1620" s="79">
        <v>39980</v>
      </c>
      <c r="C1620" s="65">
        <v>0.45710000000000001</v>
      </c>
      <c r="D1620" s="65">
        <v>3.4134000000000002</v>
      </c>
      <c r="E1620" s="65">
        <v>4.9747000000000003</v>
      </c>
      <c r="F1620" s="65">
        <v>0.69020000000000004</v>
      </c>
    </row>
    <row r="1621" spans="2:6" ht="15" customHeight="1">
      <c r="B1621" s="79">
        <v>39979</v>
      </c>
      <c r="C1621" s="65">
        <v>0.4592</v>
      </c>
      <c r="D1621" s="65">
        <v>3.4222999999999999</v>
      </c>
      <c r="E1621" s="65">
        <v>4.9386999999999999</v>
      </c>
      <c r="F1621" s="65">
        <v>0.6946</v>
      </c>
    </row>
    <row r="1622" spans="2:6" ht="15" customHeight="1">
      <c r="B1622" s="79">
        <v>39978</v>
      </c>
      <c r="C1622" s="65">
        <v>0.45929999999999999</v>
      </c>
      <c r="D1622" s="65">
        <v>3.4157999999999999</v>
      </c>
      <c r="E1622" s="65">
        <v>4.9278000000000004</v>
      </c>
      <c r="F1622" s="65">
        <v>0.69469999999999998</v>
      </c>
    </row>
    <row r="1623" spans="2:6" ht="15" customHeight="1">
      <c r="B1623" s="79">
        <v>39977</v>
      </c>
      <c r="C1623" s="65">
        <v>0.45700000000000002</v>
      </c>
      <c r="D1623" s="65">
        <v>3.4087999999999998</v>
      </c>
      <c r="E1623" s="65">
        <v>4.9177</v>
      </c>
      <c r="F1623" s="65">
        <v>0.69040000000000001</v>
      </c>
    </row>
    <row r="1624" spans="2:6" ht="15" customHeight="1">
      <c r="B1624" s="79">
        <v>39976</v>
      </c>
      <c r="C1624" s="65">
        <v>0.45579999999999998</v>
      </c>
      <c r="D1624" s="65">
        <v>3.3904000000000001</v>
      </c>
      <c r="E1624" s="65">
        <v>4.907</v>
      </c>
      <c r="F1624" s="65">
        <v>0.68899999999999995</v>
      </c>
    </row>
    <row r="1625" spans="2:6" ht="15" customHeight="1">
      <c r="B1625" s="79">
        <v>39975</v>
      </c>
      <c r="C1625" s="65">
        <v>0.44840000000000002</v>
      </c>
      <c r="D1625" s="65">
        <v>3.3408000000000002</v>
      </c>
      <c r="E1625" s="65">
        <v>4.8316999999999997</v>
      </c>
      <c r="F1625" s="65">
        <v>0.67949999999999999</v>
      </c>
    </row>
    <row r="1626" spans="2:6" ht="15" customHeight="1">
      <c r="B1626" s="79">
        <v>39974</v>
      </c>
      <c r="C1626" s="65">
        <v>0.4466</v>
      </c>
      <c r="D1626" s="65">
        <v>3.3210999999999999</v>
      </c>
      <c r="E1626" s="65">
        <v>4.8354999999999997</v>
      </c>
      <c r="F1626" s="65">
        <v>0.67759999999999998</v>
      </c>
    </row>
    <row r="1627" spans="2:6" ht="15" customHeight="1">
      <c r="B1627" s="79">
        <v>39973</v>
      </c>
      <c r="C1627" s="65">
        <v>0.44740000000000002</v>
      </c>
      <c r="D1627" s="65">
        <v>3.3371</v>
      </c>
      <c r="E1627" s="65">
        <v>4.8906999999999998</v>
      </c>
      <c r="F1627" s="65">
        <v>0.67889999999999995</v>
      </c>
    </row>
    <row r="1628" spans="2:6" ht="15" customHeight="1">
      <c r="B1628" s="79">
        <v>39972</v>
      </c>
      <c r="C1628" s="65">
        <v>0.44879999999999998</v>
      </c>
      <c r="D1628" s="65">
        <v>3.3422000000000001</v>
      </c>
      <c r="E1628" s="65">
        <v>4.8926999999999996</v>
      </c>
      <c r="F1628" s="65">
        <v>0.68079999999999996</v>
      </c>
    </row>
    <row r="1629" spans="2:6" ht="15" customHeight="1">
      <c r="B1629" s="79">
        <v>39971</v>
      </c>
      <c r="C1629" s="65">
        <v>0.44879999999999998</v>
      </c>
      <c r="D1629" s="65">
        <v>3.3115000000000001</v>
      </c>
      <c r="E1629" s="65">
        <v>4.8742000000000001</v>
      </c>
      <c r="F1629" s="65">
        <v>0.68069999999999997</v>
      </c>
    </row>
    <row r="1630" spans="2:6" ht="15" customHeight="1">
      <c r="B1630" s="79">
        <v>39970</v>
      </c>
      <c r="C1630" s="65">
        <v>0.44890000000000002</v>
      </c>
      <c r="D1630" s="65">
        <v>3.3500999999999999</v>
      </c>
      <c r="E1630" s="65">
        <v>4.9024999999999999</v>
      </c>
      <c r="F1630" s="65">
        <v>0.68140000000000001</v>
      </c>
    </row>
    <row r="1631" spans="2:6" ht="15" customHeight="1">
      <c r="B1631" s="79">
        <v>39969</v>
      </c>
      <c r="C1631" s="65">
        <v>0.44690000000000002</v>
      </c>
      <c r="D1631" s="65">
        <v>3.3277999999999999</v>
      </c>
      <c r="E1631" s="65">
        <v>4.8460000000000001</v>
      </c>
      <c r="F1631" s="65">
        <v>0.67710000000000004</v>
      </c>
    </row>
    <row r="1632" spans="2:6" ht="15" customHeight="1">
      <c r="B1632" s="79">
        <v>39968</v>
      </c>
      <c r="C1632" s="65">
        <v>0.45490000000000003</v>
      </c>
      <c r="D1632" s="65">
        <v>3.3874</v>
      </c>
      <c r="E1632" s="65">
        <v>4.9062999999999999</v>
      </c>
      <c r="F1632" s="65">
        <v>0.6905</v>
      </c>
    </row>
    <row r="1633" spans="2:6" ht="15" customHeight="1">
      <c r="B1633" s="79">
        <v>39967</v>
      </c>
      <c r="C1633" s="65">
        <v>0.45850000000000002</v>
      </c>
      <c r="D1633" s="65">
        <v>3.4096000000000002</v>
      </c>
      <c r="E1633" s="65">
        <v>4.8766999999999996</v>
      </c>
      <c r="F1633" s="65">
        <v>0.69499999999999995</v>
      </c>
    </row>
    <row r="1634" spans="2:6" ht="15" customHeight="1">
      <c r="B1634" s="79">
        <v>39966</v>
      </c>
      <c r="C1634" s="65">
        <v>0.45639999999999997</v>
      </c>
      <c r="D1634" s="65">
        <v>3.3936000000000002</v>
      </c>
      <c r="E1634" s="65">
        <v>4.8170000000000002</v>
      </c>
      <c r="F1634" s="65">
        <v>0.6905</v>
      </c>
    </row>
    <row r="1635" spans="2:6" ht="15" customHeight="1">
      <c r="B1635" s="79">
        <v>39965</v>
      </c>
      <c r="C1635" s="65">
        <v>0.45300000000000001</v>
      </c>
      <c r="D1635" s="65">
        <v>3.3887</v>
      </c>
      <c r="E1635" s="65">
        <v>4.8747999999999996</v>
      </c>
      <c r="F1635" s="65">
        <v>0.68389999999999995</v>
      </c>
    </row>
    <row r="1636" spans="2:6" ht="15" customHeight="1">
      <c r="B1636" s="79">
        <v>39964</v>
      </c>
      <c r="C1636" s="65">
        <v>0.45290000000000002</v>
      </c>
      <c r="D1636" s="65">
        <v>3.3877999999999999</v>
      </c>
      <c r="E1636" s="65">
        <v>4.8734000000000002</v>
      </c>
      <c r="F1636" s="65">
        <v>0.68379999999999996</v>
      </c>
    </row>
    <row r="1637" spans="2:6" ht="15" customHeight="1">
      <c r="B1637" s="79">
        <v>39963</v>
      </c>
      <c r="C1637" s="65">
        <v>0.45240000000000002</v>
      </c>
      <c r="D1637" s="65">
        <v>3.36</v>
      </c>
      <c r="E1637" s="65">
        <v>4.8334999999999999</v>
      </c>
      <c r="F1637" s="65">
        <v>0.68200000000000005</v>
      </c>
    </row>
    <row r="1638" spans="2:6" ht="15" customHeight="1">
      <c r="B1638" s="79">
        <v>39962</v>
      </c>
      <c r="C1638" s="65">
        <v>0.44719999999999999</v>
      </c>
      <c r="D1638" s="65">
        <v>3.3254999999999999</v>
      </c>
      <c r="E1638" s="65">
        <v>4.8034999999999997</v>
      </c>
      <c r="F1638" s="65">
        <v>0.67610000000000003</v>
      </c>
    </row>
    <row r="1639" spans="2:6" ht="15" customHeight="1">
      <c r="B1639" s="79">
        <v>39961</v>
      </c>
      <c r="C1639" s="65">
        <v>0.44529999999999997</v>
      </c>
      <c r="D1639" s="65">
        <v>3.3186</v>
      </c>
      <c r="E1639" s="65">
        <v>4.7443</v>
      </c>
      <c r="F1639" s="65">
        <v>0.67459999999999998</v>
      </c>
    </row>
    <row r="1640" spans="2:6" ht="15" customHeight="1">
      <c r="B1640" s="79">
        <v>39960</v>
      </c>
      <c r="C1640" s="65">
        <v>0.44319999999999998</v>
      </c>
      <c r="D1640" s="65">
        <v>3.3033000000000001</v>
      </c>
      <c r="E1640" s="65">
        <v>4.6821000000000002</v>
      </c>
      <c r="F1640" s="65">
        <v>0.67200000000000004</v>
      </c>
    </row>
    <row r="1641" spans="2:6" ht="15" customHeight="1">
      <c r="B1641" s="79">
        <v>39959</v>
      </c>
      <c r="C1641" s="65">
        <v>0.44169999999999998</v>
      </c>
      <c r="D1641" s="65">
        <v>3.2900999999999998</v>
      </c>
      <c r="E1641" s="65">
        <v>4.6303999999999998</v>
      </c>
      <c r="F1641" s="65">
        <v>0.67079999999999995</v>
      </c>
    </row>
    <row r="1642" spans="2:6" ht="15" customHeight="1">
      <c r="B1642" s="79">
        <v>39958</v>
      </c>
      <c r="C1642" s="65">
        <v>0.44319999999999998</v>
      </c>
      <c r="D1642" s="65">
        <v>3.2963</v>
      </c>
      <c r="E1642" s="65">
        <v>4.6166999999999998</v>
      </c>
      <c r="F1642" s="65">
        <v>0.6734</v>
      </c>
    </row>
    <row r="1643" spans="2:6" ht="15" customHeight="1">
      <c r="B1643" s="79">
        <v>39957</v>
      </c>
      <c r="C1643" s="65">
        <v>0.44340000000000002</v>
      </c>
      <c r="D1643" s="65">
        <v>3.3062</v>
      </c>
      <c r="E1643" s="65">
        <v>4.6452</v>
      </c>
      <c r="F1643" s="65">
        <v>0.67379999999999995</v>
      </c>
    </row>
    <row r="1644" spans="2:6" ht="15" customHeight="1">
      <c r="B1644" s="79">
        <v>39956</v>
      </c>
      <c r="C1644" s="65">
        <v>0.44240000000000002</v>
      </c>
      <c r="D1644" s="65">
        <v>3.2904</v>
      </c>
      <c r="E1644" s="65">
        <v>4.6228999999999996</v>
      </c>
      <c r="F1644" s="65">
        <v>0.6724</v>
      </c>
    </row>
    <row r="1645" spans="2:6" ht="15" customHeight="1">
      <c r="B1645" s="79">
        <v>39955</v>
      </c>
      <c r="C1645" s="65">
        <v>0.43980000000000002</v>
      </c>
      <c r="D1645" s="65">
        <v>3.2732000000000001</v>
      </c>
      <c r="E1645" s="65">
        <v>4.6022999999999996</v>
      </c>
      <c r="F1645" s="65">
        <v>0.66739999999999999</v>
      </c>
    </row>
    <row r="1646" spans="2:6" ht="15" customHeight="1">
      <c r="B1646" s="79">
        <v>39954</v>
      </c>
      <c r="C1646" s="65">
        <v>0.44169999999999998</v>
      </c>
      <c r="D1646" s="65">
        <v>3.2839</v>
      </c>
      <c r="E1646" s="65">
        <v>4.6195000000000004</v>
      </c>
      <c r="F1646" s="65">
        <v>0.66859999999999997</v>
      </c>
    </row>
    <row r="1647" spans="2:6" ht="15" customHeight="1">
      <c r="B1647" s="79">
        <v>39953</v>
      </c>
      <c r="C1647" s="65">
        <v>0.44180000000000003</v>
      </c>
      <c r="D1647" s="65">
        <v>3.2865000000000002</v>
      </c>
      <c r="E1647" s="65">
        <v>4.6161000000000003</v>
      </c>
      <c r="F1647" s="65">
        <v>0.66849999999999998</v>
      </c>
    </row>
    <row r="1648" spans="2:6" ht="15" customHeight="1">
      <c r="B1648" s="79">
        <v>39952</v>
      </c>
      <c r="C1648" s="65">
        <v>0.43669999999999998</v>
      </c>
      <c r="D1648" s="65">
        <v>3.2492000000000001</v>
      </c>
      <c r="E1648" s="65">
        <v>4.6195000000000004</v>
      </c>
      <c r="F1648" s="65">
        <v>0.66020000000000001</v>
      </c>
    </row>
    <row r="1649" spans="2:6" ht="15" customHeight="1">
      <c r="B1649" s="79">
        <v>39951</v>
      </c>
      <c r="C1649" s="65">
        <v>0.43409999999999999</v>
      </c>
      <c r="D1649" s="65">
        <v>3.2351000000000001</v>
      </c>
      <c r="E1649" s="65">
        <v>4.6176000000000004</v>
      </c>
      <c r="F1649" s="65">
        <v>0.65710000000000002</v>
      </c>
    </row>
    <row r="1650" spans="2:6" ht="15" customHeight="1">
      <c r="B1650" s="79">
        <v>39950</v>
      </c>
      <c r="C1650" s="65">
        <v>0.43409999999999999</v>
      </c>
      <c r="D1650" s="65">
        <v>3.2166999999999999</v>
      </c>
      <c r="E1650" s="65">
        <v>4.6128999999999998</v>
      </c>
      <c r="F1650" s="65">
        <v>0.65700000000000003</v>
      </c>
    </row>
    <row r="1651" spans="2:6" ht="15" customHeight="1">
      <c r="B1651" s="79">
        <v>39949</v>
      </c>
      <c r="C1651" s="65">
        <v>0.435</v>
      </c>
      <c r="D1651" s="65">
        <v>3.2448000000000001</v>
      </c>
      <c r="E1651" s="65">
        <v>4.6515000000000004</v>
      </c>
      <c r="F1651" s="65">
        <v>0.65549999999999997</v>
      </c>
    </row>
    <row r="1652" spans="2:6" ht="15" customHeight="1">
      <c r="B1652" s="79">
        <v>39948</v>
      </c>
      <c r="C1652" s="65">
        <v>0.43640000000000001</v>
      </c>
      <c r="D1652" s="65">
        <v>3.2488999999999999</v>
      </c>
      <c r="E1652" s="65">
        <v>4.6843000000000004</v>
      </c>
      <c r="F1652" s="65">
        <v>0.65710000000000002</v>
      </c>
    </row>
    <row r="1653" spans="2:6" ht="15" customHeight="1">
      <c r="B1653" s="79">
        <v>39947</v>
      </c>
      <c r="C1653" s="65">
        <v>0.44040000000000001</v>
      </c>
      <c r="D1653" s="65">
        <v>3.2833000000000001</v>
      </c>
      <c r="E1653" s="65">
        <v>4.7065000000000001</v>
      </c>
      <c r="F1653" s="65">
        <v>0.66369999999999996</v>
      </c>
    </row>
    <row r="1654" spans="2:6" ht="15" customHeight="1">
      <c r="B1654" s="79">
        <v>39946</v>
      </c>
      <c r="C1654" s="65">
        <v>0.44290000000000002</v>
      </c>
      <c r="D1654" s="65">
        <v>3.2959999999999998</v>
      </c>
      <c r="E1654" s="65">
        <v>4.7077</v>
      </c>
      <c r="F1654" s="65">
        <v>0.66779999999999995</v>
      </c>
    </row>
    <row r="1655" spans="2:6" ht="15" customHeight="1">
      <c r="B1655" s="79">
        <v>39945</v>
      </c>
      <c r="C1655" s="65">
        <v>0.44519999999999998</v>
      </c>
      <c r="D1655" s="65">
        <v>3.3184999999999998</v>
      </c>
      <c r="E1655" s="65">
        <v>4.6931000000000003</v>
      </c>
      <c r="F1655" s="65">
        <v>0.67090000000000005</v>
      </c>
    </row>
    <row r="1656" spans="2:6" ht="15" customHeight="1">
      <c r="B1656" s="79">
        <v>39944</v>
      </c>
      <c r="C1656" s="65">
        <v>0.44319999999999998</v>
      </c>
      <c r="D1656" s="65">
        <v>3.2967</v>
      </c>
      <c r="E1656" s="65">
        <v>4.6212999999999997</v>
      </c>
      <c r="F1656" s="65">
        <v>0.66839999999999999</v>
      </c>
    </row>
    <row r="1657" spans="2:6" ht="15" customHeight="1">
      <c r="B1657" s="79">
        <v>39943</v>
      </c>
      <c r="C1657" s="65">
        <v>0.44330000000000003</v>
      </c>
      <c r="D1657" s="65">
        <v>3.3397000000000001</v>
      </c>
      <c r="E1657" s="65">
        <v>4.6829000000000001</v>
      </c>
      <c r="F1657" s="65">
        <v>0.66849999999999998</v>
      </c>
    </row>
    <row r="1658" spans="2:6" ht="15" customHeight="1">
      <c r="B1658" s="79">
        <v>39942</v>
      </c>
      <c r="C1658" s="65">
        <v>0.44409999999999999</v>
      </c>
      <c r="D1658" s="65">
        <v>3.3012999999999999</v>
      </c>
      <c r="E1658" s="65">
        <v>4.6501000000000001</v>
      </c>
      <c r="F1658" s="65">
        <v>0.66979999999999995</v>
      </c>
    </row>
    <row r="1659" spans="2:6" ht="15" customHeight="1">
      <c r="B1659" s="79">
        <v>39941</v>
      </c>
      <c r="C1659" s="65">
        <v>0.44409999999999999</v>
      </c>
      <c r="D1659" s="65">
        <v>3.3086000000000002</v>
      </c>
      <c r="E1659" s="65">
        <v>4.6694000000000004</v>
      </c>
      <c r="F1659" s="65">
        <v>0.67190000000000005</v>
      </c>
    </row>
    <row r="1660" spans="2:6" ht="15" customHeight="1">
      <c r="B1660" s="79">
        <v>39940</v>
      </c>
      <c r="C1660" s="65">
        <v>0.43669999999999998</v>
      </c>
      <c r="D1660" s="65">
        <v>3.2522000000000002</v>
      </c>
      <c r="E1660" s="65">
        <v>4.6246999999999998</v>
      </c>
      <c r="F1660" s="65">
        <v>0.65890000000000004</v>
      </c>
    </row>
    <row r="1661" spans="2:6" ht="15" customHeight="1">
      <c r="B1661" s="79">
        <v>39939</v>
      </c>
      <c r="C1661" s="65">
        <v>0.43280000000000002</v>
      </c>
      <c r="D1661" s="65">
        <v>3.2273999999999998</v>
      </c>
      <c r="E1661" s="65">
        <v>4.5911999999999997</v>
      </c>
      <c r="F1661" s="65">
        <v>0.65400000000000003</v>
      </c>
    </row>
    <row r="1662" spans="2:6" ht="15" customHeight="1">
      <c r="B1662" s="79">
        <v>39938</v>
      </c>
      <c r="C1662" s="65">
        <v>0.43109999999999998</v>
      </c>
      <c r="D1662" s="65">
        <v>3.2088999999999999</v>
      </c>
      <c r="E1662" s="65">
        <v>4.5781999999999998</v>
      </c>
      <c r="F1662" s="65">
        <v>0.65090000000000003</v>
      </c>
    </row>
    <row r="1663" spans="2:6" ht="15" customHeight="1">
      <c r="B1663" s="79">
        <v>39937</v>
      </c>
      <c r="C1663" s="65">
        <v>0.42970000000000003</v>
      </c>
      <c r="D1663" s="65">
        <v>3.2012</v>
      </c>
      <c r="E1663" s="65">
        <v>4.5815000000000001</v>
      </c>
      <c r="F1663" s="65">
        <v>0.64759999999999995</v>
      </c>
    </row>
    <row r="1664" spans="2:6" ht="15" customHeight="1">
      <c r="B1664" s="79">
        <v>39936</v>
      </c>
      <c r="C1664" s="65">
        <v>0.42970000000000003</v>
      </c>
      <c r="D1664" s="65">
        <v>3.2002000000000002</v>
      </c>
      <c r="E1664" s="65">
        <v>4.6228999999999996</v>
      </c>
      <c r="F1664" s="65">
        <v>0.64759999999999995</v>
      </c>
    </row>
    <row r="1665" spans="2:6" ht="15" customHeight="1">
      <c r="B1665" s="79">
        <v>39935</v>
      </c>
      <c r="C1665" s="65">
        <v>0.4284</v>
      </c>
      <c r="D1665" s="65">
        <v>3.1888999999999998</v>
      </c>
      <c r="E1665" s="65">
        <v>4.5664999999999996</v>
      </c>
      <c r="F1665" s="65">
        <v>0.64649999999999996</v>
      </c>
    </row>
    <row r="1666" spans="2:6" ht="15" customHeight="1">
      <c r="B1666" s="79">
        <v>39934</v>
      </c>
      <c r="C1666" s="65">
        <v>0.42770000000000002</v>
      </c>
      <c r="D1666" s="65">
        <v>3.1867999999999999</v>
      </c>
      <c r="E1666" s="65">
        <v>4.5636000000000001</v>
      </c>
      <c r="F1666" s="65">
        <v>0.6452</v>
      </c>
    </row>
    <row r="1667" spans="2:6" ht="15" customHeight="1">
      <c r="B1667" s="79">
        <v>39933</v>
      </c>
      <c r="C1667" s="65">
        <v>0.42970000000000003</v>
      </c>
      <c r="D1667" s="65">
        <v>3.1926999999999999</v>
      </c>
      <c r="E1667" s="65">
        <v>4.5937999999999999</v>
      </c>
      <c r="F1667" s="65">
        <v>0.64700000000000002</v>
      </c>
    </row>
    <row r="1668" spans="2:6" ht="15" customHeight="1">
      <c r="B1668" s="79">
        <v>39932</v>
      </c>
      <c r="C1668" s="65">
        <v>0.4289</v>
      </c>
      <c r="D1668" s="65">
        <v>3.1911</v>
      </c>
      <c r="E1668" s="65">
        <v>4.5944000000000003</v>
      </c>
      <c r="F1668" s="65">
        <v>0.64549999999999996</v>
      </c>
    </row>
    <row r="1669" spans="2:6" ht="15" customHeight="1">
      <c r="B1669" s="79">
        <v>39931</v>
      </c>
      <c r="C1669" s="65">
        <v>0.43090000000000001</v>
      </c>
      <c r="D1669" s="65">
        <v>3.2189000000000001</v>
      </c>
      <c r="E1669" s="65">
        <v>4.6357999999999997</v>
      </c>
      <c r="F1669" s="65">
        <v>0.64929999999999999</v>
      </c>
    </row>
    <row r="1670" spans="2:6" ht="15" customHeight="1">
      <c r="B1670" s="79">
        <v>39930</v>
      </c>
      <c r="C1670" s="65">
        <v>0.43280000000000002</v>
      </c>
      <c r="D1670" s="65">
        <v>3.2212000000000001</v>
      </c>
      <c r="E1670" s="65">
        <v>4.6395</v>
      </c>
      <c r="F1670" s="65">
        <v>0.65290000000000004</v>
      </c>
    </row>
    <row r="1671" spans="2:6" ht="15" customHeight="1">
      <c r="B1671" s="79">
        <v>39929</v>
      </c>
      <c r="C1671" s="65">
        <v>0.43240000000000001</v>
      </c>
      <c r="D1671" s="65">
        <v>3.2233999999999998</v>
      </c>
      <c r="E1671" s="65">
        <v>4.6337000000000002</v>
      </c>
      <c r="F1671" s="65">
        <v>0.65269999999999995</v>
      </c>
    </row>
    <row r="1672" spans="2:6" ht="15" customHeight="1">
      <c r="B1672" s="79">
        <v>39928</v>
      </c>
      <c r="C1672" s="65">
        <v>0.42870000000000003</v>
      </c>
      <c r="D1672" s="65">
        <v>3.1865999999999999</v>
      </c>
      <c r="E1672" s="65">
        <v>4.6250999999999998</v>
      </c>
      <c r="F1672" s="65">
        <v>0.64790000000000003</v>
      </c>
    </row>
    <row r="1673" spans="2:6" ht="15" customHeight="1">
      <c r="B1673" s="79">
        <v>39927</v>
      </c>
      <c r="C1673" s="65">
        <v>0.42809999999999998</v>
      </c>
      <c r="D1673" s="65">
        <v>3.1836000000000002</v>
      </c>
      <c r="E1673" s="65">
        <v>4.6764999999999999</v>
      </c>
      <c r="F1673" s="65">
        <v>0.64810000000000001</v>
      </c>
    </row>
    <row r="1674" spans="2:6" ht="15" customHeight="1">
      <c r="B1674" s="79">
        <v>39926</v>
      </c>
      <c r="C1674" s="65">
        <v>0.43059999999999998</v>
      </c>
      <c r="D1674" s="65">
        <v>3.2046999999999999</v>
      </c>
      <c r="E1674" s="65">
        <v>4.7367999999999997</v>
      </c>
      <c r="F1674" s="65">
        <v>0.65100000000000002</v>
      </c>
    </row>
    <row r="1675" spans="2:6" ht="15" customHeight="1">
      <c r="B1675" s="79">
        <v>39925</v>
      </c>
      <c r="C1675" s="65">
        <v>0.43020000000000003</v>
      </c>
      <c r="D1675" s="65">
        <v>3.2031000000000001</v>
      </c>
      <c r="E1675" s="65">
        <v>4.7903000000000002</v>
      </c>
      <c r="F1675" s="65">
        <v>0.65039999999999998</v>
      </c>
    </row>
    <row r="1676" spans="2:6" ht="15" customHeight="1">
      <c r="B1676" s="79">
        <v>39924</v>
      </c>
      <c r="C1676" s="65">
        <v>0.43369999999999997</v>
      </c>
      <c r="D1676" s="65">
        <v>3.2364999999999999</v>
      </c>
      <c r="E1676" s="65">
        <v>4.8414000000000001</v>
      </c>
      <c r="F1676" s="65">
        <v>0.65810000000000002</v>
      </c>
    </row>
    <row r="1677" spans="2:6" ht="15" customHeight="1">
      <c r="B1677" s="79">
        <v>39923</v>
      </c>
      <c r="C1677" s="65">
        <v>0.43580000000000002</v>
      </c>
      <c r="D1677" s="65">
        <v>3.3081999999999998</v>
      </c>
      <c r="E1677" s="65">
        <v>4.7969999999999997</v>
      </c>
      <c r="F1677" s="65">
        <v>0.66269999999999996</v>
      </c>
    </row>
    <row r="1678" spans="2:6" ht="15" customHeight="1">
      <c r="B1678" s="79">
        <v>39922</v>
      </c>
      <c r="C1678" s="65">
        <v>0.43580000000000002</v>
      </c>
      <c r="D1678" s="65">
        <v>3.2416</v>
      </c>
      <c r="E1678" s="65">
        <v>4.8097000000000003</v>
      </c>
      <c r="F1678" s="65">
        <v>0.66259999999999997</v>
      </c>
    </row>
    <row r="1679" spans="2:6" ht="15" customHeight="1">
      <c r="B1679" s="79">
        <v>39921</v>
      </c>
      <c r="C1679" s="65">
        <v>0.436</v>
      </c>
      <c r="D1679" s="65">
        <v>3.2574000000000001</v>
      </c>
      <c r="E1679" s="65">
        <v>4.8151999999999999</v>
      </c>
      <c r="F1679" s="65">
        <v>0.66149999999999998</v>
      </c>
    </row>
    <row r="1680" spans="2:6" ht="15" customHeight="1">
      <c r="B1680" s="79">
        <v>39920</v>
      </c>
      <c r="C1680" s="65">
        <v>0.43530000000000002</v>
      </c>
      <c r="D1680" s="65">
        <v>3.246</v>
      </c>
      <c r="E1680" s="65">
        <v>4.7679999999999998</v>
      </c>
      <c r="F1680" s="65">
        <v>0.65810000000000002</v>
      </c>
    </row>
    <row r="1681" spans="2:6" ht="15" customHeight="1">
      <c r="B1681" s="79">
        <v>39919</v>
      </c>
      <c r="C1681" s="65">
        <v>0.43759999999999999</v>
      </c>
      <c r="D1681" s="65">
        <v>3.2635000000000001</v>
      </c>
      <c r="E1681" s="65">
        <v>4.7728999999999999</v>
      </c>
      <c r="F1681" s="65">
        <v>0.66110000000000002</v>
      </c>
    </row>
    <row r="1682" spans="2:6" ht="15" customHeight="1">
      <c r="B1682" s="79">
        <v>39918</v>
      </c>
      <c r="C1682" s="65">
        <v>0.44240000000000002</v>
      </c>
      <c r="D1682" s="65">
        <v>3.3010000000000002</v>
      </c>
      <c r="E1682" s="65">
        <v>4.8133999999999997</v>
      </c>
      <c r="F1682" s="65">
        <v>0.66969999999999996</v>
      </c>
    </row>
    <row r="1683" spans="2:6" ht="15" customHeight="1">
      <c r="B1683" s="79">
        <v>39917</v>
      </c>
      <c r="C1683" s="65">
        <v>0.44350000000000001</v>
      </c>
      <c r="D1683" s="65">
        <v>3.2953000000000001</v>
      </c>
      <c r="E1683" s="65">
        <v>4.8197999999999999</v>
      </c>
      <c r="F1683" s="65">
        <v>0.67459999999999998</v>
      </c>
    </row>
    <row r="1684" spans="2:6" ht="15" customHeight="1">
      <c r="B1684" s="79">
        <v>39916</v>
      </c>
      <c r="C1684" s="65">
        <v>0.44280000000000003</v>
      </c>
      <c r="D1684" s="65">
        <v>3.2961999999999998</v>
      </c>
      <c r="E1684" s="65">
        <v>4.8205</v>
      </c>
      <c r="F1684" s="65">
        <v>0.67420000000000002</v>
      </c>
    </row>
    <row r="1685" spans="2:6" ht="15" customHeight="1">
      <c r="B1685" s="79">
        <v>39915</v>
      </c>
      <c r="C1685" s="65">
        <v>0.44280000000000003</v>
      </c>
      <c r="D1685" s="65">
        <v>3.3088000000000002</v>
      </c>
      <c r="E1685" s="65">
        <v>4.8148999999999997</v>
      </c>
      <c r="F1685" s="65">
        <v>0.67410000000000003</v>
      </c>
    </row>
    <row r="1686" spans="2:6" ht="15" customHeight="1">
      <c r="B1686" s="79">
        <v>39914</v>
      </c>
      <c r="C1686" s="65">
        <v>0.44379999999999997</v>
      </c>
      <c r="D1686" s="65">
        <v>3.3056000000000001</v>
      </c>
      <c r="E1686" s="65">
        <v>4.8311999999999999</v>
      </c>
      <c r="F1686" s="65">
        <v>0.67549999999999999</v>
      </c>
    </row>
    <row r="1687" spans="2:6" ht="15" customHeight="1">
      <c r="B1687" s="79">
        <v>39913</v>
      </c>
      <c r="C1687" s="65">
        <v>0.4385</v>
      </c>
      <c r="D1687" s="65">
        <v>3.2696000000000001</v>
      </c>
      <c r="E1687" s="65">
        <v>4.7892999999999999</v>
      </c>
      <c r="F1687" s="65">
        <v>0.66800000000000004</v>
      </c>
    </row>
    <row r="1688" spans="2:6" ht="15" customHeight="1">
      <c r="B1688" s="79">
        <v>39912</v>
      </c>
      <c r="C1688" s="65">
        <v>0.43490000000000001</v>
      </c>
      <c r="D1688" s="65">
        <v>3.2406000000000001</v>
      </c>
      <c r="E1688" s="65">
        <v>4.7496999999999998</v>
      </c>
      <c r="F1688" s="65">
        <v>0.65969999999999995</v>
      </c>
    </row>
    <row r="1689" spans="2:6" ht="15" customHeight="1">
      <c r="B1689" s="79">
        <v>39911</v>
      </c>
      <c r="C1689" s="65">
        <v>0.4355</v>
      </c>
      <c r="D1689" s="65">
        <v>3.2517999999999998</v>
      </c>
      <c r="E1689" s="65">
        <v>4.7385000000000002</v>
      </c>
      <c r="F1689" s="65">
        <v>0.66180000000000005</v>
      </c>
    </row>
    <row r="1690" spans="2:6" ht="15" customHeight="1">
      <c r="B1690" s="79">
        <v>39910</v>
      </c>
      <c r="C1690" s="65">
        <v>0.43790000000000001</v>
      </c>
      <c r="D1690" s="65">
        <v>3.2679999999999998</v>
      </c>
      <c r="E1690" s="65">
        <v>4.7130000000000001</v>
      </c>
      <c r="F1690" s="65">
        <v>0.66830000000000001</v>
      </c>
    </row>
    <row r="1691" spans="2:6" ht="15" customHeight="1">
      <c r="B1691" s="79">
        <v>39909</v>
      </c>
      <c r="C1691" s="65">
        <v>0.435</v>
      </c>
      <c r="D1691" s="65">
        <v>3.2326999999999999</v>
      </c>
      <c r="E1691" s="65">
        <v>4.6691000000000003</v>
      </c>
      <c r="F1691" s="65">
        <v>0.66349999999999998</v>
      </c>
    </row>
    <row r="1692" spans="2:6" ht="15" customHeight="1">
      <c r="B1692" s="79">
        <v>39908</v>
      </c>
      <c r="C1692" s="65">
        <v>0.435</v>
      </c>
      <c r="D1692" s="65">
        <v>3.2501000000000002</v>
      </c>
      <c r="E1692" s="65">
        <v>4.7008999999999999</v>
      </c>
      <c r="F1692" s="65">
        <v>0.66359999999999997</v>
      </c>
    </row>
    <row r="1693" spans="2:6" ht="15" customHeight="1">
      <c r="B1693" s="79">
        <v>39907</v>
      </c>
      <c r="C1693" s="65">
        <v>0.43409999999999999</v>
      </c>
      <c r="D1693" s="65">
        <v>3.2342</v>
      </c>
      <c r="E1693" s="65">
        <v>4.6841999999999997</v>
      </c>
      <c r="F1693" s="65">
        <v>0.66220000000000001</v>
      </c>
    </row>
    <row r="1694" spans="2:6" ht="15" customHeight="1">
      <c r="B1694" s="79">
        <v>39906</v>
      </c>
      <c r="C1694" s="65">
        <v>0.4294</v>
      </c>
      <c r="D1694" s="65">
        <v>3.1856</v>
      </c>
      <c r="E1694" s="65">
        <v>4.6276999999999999</v>
      </c>
      <c r="F1694" s="65">
        <v>0.65339999999999998</v>
      </c>
    </row>
    <row r="1695" spans="2:6" ht="15" customHeight="1">
      <c r="B1695" s="79">
        <v>39905</v>
      </c>
      <c r="C1695" s="65">
        <v>0.4234</v>
      </c>
      <c r="D1695" s="65">
        <v>3.1543999999999999</v>
      </c>
      <c r="E1695" s="65">
        <v>4.6177999999999999</v>
      </c>
      <c r="F1695" s="65">
        <v>0.6401</v>
      </c>
    </row>
    <row r="1696" spans="2:6" ht="15" customHeight="1">
      <c r="B1696" s="79">
        <v>39904</v>
      </c>
      <c r="C1696" s="65">
        <v>0.42870000000000003</v>
      </c>
      <c r="D1696" s="65">
        <v>3.1932</v>
      </c>
      <c r="E1696" s="65">
        <v>4.6966999999999999</v>
      </c>
      <c r="F1696" s="65">
        <v>0.6492</v>
      </c>
    </row>
    <row r="1697" spans="2:6" ht="15" customHeight="1">
      <c r="B1697" s="79">
        <v>39903</v>
      </c>
      <c r="C1697" s="65">
        <v>0.4269</v>
      </c>
      <c r="D1697" s="65">
        <v>3.1863999999999999</v>
      </c>
      <c r="E1697" s="65">
        <v>4.6920000000000002</v>
      </c>
      <c r="F1697" s="65">
        <v>0.64770000000000005</v>
      </c>
    </row>
    <row r="1698" spans="2:6" ht="15" customHeight="1">
      <c r="B1698" s="79">
        <v>39902</v>
      </c>
      <c r="C1698" s="65">
        <v>0.4294</v>
      </c>
      <c r="D1698" s="65">
        <v>3.2092999999999998</v>
      </c>
      <c r="E1698" s="65">
        <v>4.7115</v>
      </c>
      <c r="F1698" s="65">
        <v>0.65290000000000004</v>
      </c>
    </row>
    <row r="1699" spans="2:6" ht="15" customHeight="1">
      <c r="B1699" s="79">
        <v>39901</v>
      </c>
      <c r="C1699" s="65">
        <v>0.42930000000000001</v>
      </c>
      <c r="D1699" s="65">
        <v>3.1745999999999999</v>
      </c>
      <c r="E1699" s="65">
        <v>4.6669</v>
      </c>
      <c r="F1699" s="65">
        <v>0.65290000000000004</v>
      </c>
    </row>
    <row r="1700" spans="2:6" ht="15" customHeight="1">
      <c r="B1700" s="79">
        <v>39900</v>
      </c>
      <c r="C1700" s="65">
        <v>0.42659999999999998</v>
      </c>
      <c r="D1700" s="65">
        <v>3.194</v>
      </c>
      <c r="E1700" s="65">
        <v>4.6557000000000004</v>
      </c>
      <c r="F1700" s="65">
        <v>0.65029999999999999</v>
      </c>
    </row>
    <row r="1701" spans="2:6" ht="15" customHeight="1">
      <c r="B1701" s="79">
        <v>39899</v>
      </c>
      <c r="C1701" s="65">
        <v>0.42330000000000001</v>
      </c>
      <c r="D1701" s="65">
        <v>3.1560999999999999</v>
      </c>
      <c r="E1701" s="65">
        <v>4.6176000000000004</v>
      </c>
      <c r="F1701" s="65">
        <v>0.64559999999999995</v>
      </c>
    </row>
    <row r="1702" spans="2:6" ht="15" customHeight="1">
      <c r="B1702" s="79">
        <v>39898</v>
      </c>
      <c r="C1702" s="65">
        <v>0.41720000000000002</v>
      </c>
      <c r="D1702" s="65">
        <v>3.1019999999999999</v>
      </c>
      <c r="E1702" s="65">
        <v>4.5624000000000002</v>
      </c>
      <c r="F1702" s="65">
        <v>0.63539999999999996</v>
      </c>
    </row>
    <row r="1703" spans="2:6" ht="15" customHeight="1">
      <c r="B1703" s="79">
        <v>39897</v>
      </c>
      <c r="C1703" s="65">
        <v>0.41889999999999999</v>
      </c>
      <c r="D1703" s="65">
        <v>3.1305999999999998</v>
      </c>
      <c r="E1703" s="65">
        <v>4.5841000000000003</v>
      </c>
      <c r="F1703" s="65">
        <v>0.64090000000000003</v>
      </c>
    </row>
    <row r="1704" spans="2:6" ht="15" customHeight="1">
      <c r="B1704" s="79">
        <v>39896</v>
      </c>
      <c r="C1704" s="65">
        <v>0.41510000000000002</v>
      </c>
      <c r="D1704" s="65">
        <v>3.0949</v>
      </c>
      <c r="E1704" s="65">
        <v>4.5612000000000004</v>
      </c>
      <c r="F1704" s="65">
        <v>0.63670000000000004</v>
      </c>
    </row>
    <row r="1705" spans="2:6" ht="15" customHeight="1">
      <c r="B1705" s="79">
        <v>39895</v>
      </c>
      <c r="C1705" s="65">
        <v>0.41189999999999999</v>
      </c>
      <c r="D1705" s="65">
        <v>3.0585</v>
      </c>
      <c r="E1705" s="65">
        <v>4.5629999999999997</v>
      </c>
      <c r="F1705" s="65">
        <v>0.63070000000000004</v>
      </c>
    </row>
    <row r="1706" spans="2:6" ht="15" customHeight="1">
      <c r="B1706" s="79">
        <v>39894</v>
      </c>
      <c r="C1706" s="65">
        <v>0.41189999999999999</v>
      </c>
      <c r="D1706" s="65">
        <v>3.0680000000000001</v>
      </c>
      <c r="E1706" s="65">
        <v>4.5678999999999998</v>
      </c>
      <c r="F1706" s="65">
        <v>0.63080000000000003</v>
      </c>
    </row>
    <row r="1707" spans="2:6" ht="15" customHeight="1">
      <c r="B1707" s="79">
        <v>39893</v>
      </c>
      <c r="C1707" s="65">
        <v>0.4098</v>
      </c>
      <c r="D1707" s="65">
        <v>3.0586000000000002</v>
      </c>
      <c r="E1707" s="65">
        <v>4.5350999999999999</v>
      </c>
      <c r="F1707" s="65">
        <v>0.62749999999999995</v>
      </c>
    </row>
    <row r="1708" spans="2:6" ht="15" customHeight="1">
      <c r="B1708" s="79">
        <v>39892</v>
      </c>
      <c r="C1708" s="65">
        <v>0.40479999999999999</v>
      </c>
      <c r="D1708" s="65">
        <v>3.0045999999999999</v>
      </c>
      <c r="E1708" s="65">
        <v>4.3935000000000004</v>
      </c>
      <c r="F1708" s="65">
        <v>0.62260000000000004</v>
      </c>
    </row>
    <row r="1709" spans="2:6" ht="15" customHeight="1">
      <c r="B1709" s="79">
        <v>39891</v>
      </c>
      <c r="C1709" s="65">
        <v>0.40550000000000003</v>
      </c>
      <c r="D1709" s="65">
        <v>3.0047999999999999</v>
      </c>
      <c r="E1709" s="65">
        <v>4.4157000000000002</v>
      </c>
      <c r="F1709" s="65">
        <v>0.62270000000000003</v>
      </c>
    </row>
    <row r="1710" spans="2:6" ht="15" customHeight="1">
      <c r="B1710" s="79">
        <v>39890</v>
      </c>
      <c r="C1710" s="65">
        <v>0.40839999999999999</v>
      </c>
      <c r="D1710" s="65">
        <v>3.0436999999999999</v>
      </c>
      <c r="E1710" s="65">
        <v>4.5016999999999996</v>
      </c>
      <c r="F1710" s="65">
        <v>0.628</v>
      </c>
    </row>
    <row r="1711" spans="2:6" ht="15" customHeight="1">
      <c r="B1711" s="79">
        <v>39889</v>
      </c>
      <c r="C1711" s="65">
        <v>0.4073</v>
      </c>
      <c r="D1711" s="65">
        <v>3.0289000000000001</v>
      </c>
      <c r="E1711" s="65">
        <v>4.4808000000000003</v>
      </c>
      <c r="F1711" s="65">
        <v>0.626</v>
      </c>
    </row>
    <row r="1712" spans="2:6" ht="15" customHeight="1">
      <c r="B1712" s="79">
        <v>39888</v>
      </c>
      <c r="C1712" s="65">
        <v>0.40670000000000001</v>
      </c>
      <c r="D1712" s="65">
        <v>3.0308000000000002</v>
      </c>
      <c r="E1712" s="65">
        <v>4.5155000000000003</v>
      </c>
      <c r="F1712" s="65">
        <v>0.62319999999999998</v>
      </c>
    </row>
    <row r="1713" spans="2:6" ht="15" customHeight="1">
      <c r="B1713" s="79">
        <v>39887</v>
      </c>
      <c r="C1713" s="65">
        <v>0.40660000000000002</v>
      </c>
      <c r="D1713" s="65">
        <v>3.036</v>
      </c>
      <c r="E1713" s="65">
        <v>4.5461</v>
      </c>
      <c r="F1713" s="65">
        <v>0.62309999999999999</v>
      </c>
    </row>
    <row r="1714" spans="2:6" ht="15" customHeight="1">
      <c r="B1714" s="79">
        <v>39886</v>
      </c>
      <c r="C1714" s="65">
        <v>0.4047</v>
      </c>
      <c r="D1714" s="65">
        <v>3.0177999999999998</v>
      </c>
      <c r="E1714" s="65">
        <v>4.4965000000000002</v>
      </c>
      <c r="F1714" s="65">
        <v>0.62070000000000003</v>
      </c>
    </row>
    <row r="1715" spans="2:6" ht="15" customHeight="1">
      <c r="B1715" s="79">
        <v>39885</v>
      </c>
      <c r="C1715" s="65">
        <v>0.40050000000000002</v>
      </c>
      <c r="D1715" s="65">
        <v>2.9847999999999999</v>
      </c>
      <c r="E1715" s="65">
        <v>4.4911000000000003</v>
      </c>
      <c r="F1715" s="65">
        <v>0.59789999999999999</v>
      </c>
    </row>
    <row r="1716" spans="2:6" ht="15" customHeight="1">
      <c r="B1716" s="79">
        <v>39884</v>
      </c>
      <c r="C1716" s="65">
        <v>0.39650000000000002</v>
      </c>
      <c r="D1716" s="65">
        <v>2.9476</v>
      </c>
      <c r="E1716" s="65">
        <v>4.4532999999999996</v>
      </c>
      <c r="F1716" s="65">
        <v>0.58509999999999995</v>
      </c>
    </row>
    <row r="1717" spans="2:6" ht="15" customHeight="1">
      <c r="B1717" s="79">
        <v>39883</v>
      </c>
      <c r="C1717" s="65">
        <v>0.39290000000000003</v>
      </c>
      <c r="D1717" s="65">
        <v>2.9205999999999999</v>
      </c>
      <c r="E1717" s="65">
        <v>4.4814999999999996</v>
      </c>
      <c r="F1717" s="65">
        <v>0.57599999999999996</v>
      </c>
    </row>
    <row r="1718" spans="2:6" ht="15" customHeight="1">
      <c r="B1718" s="79">
        <v>39882</v>
      </c>
      <c r="C1718" s="65">
        <v>0.3957</v>
      </c>
      <c r="D1718" s="65">
        <v>2.9466000000000001</v>
      </c>
      <c r="E1718" s="65">
        <v>4.6078000000000001</v>
      </c>
      <c r="F1718" s="65">
        <v>0.58030000000000004</v>
      </c>
    </row>
    <row r="1719" spans="2:6" ht="15" customHeight="1">
      <c r="B1719" s="79">
        <v>39881</v>
      </c>
      <c r="C1719" s="65">
        <v>0.39760000000000001</v>
      </c>
      <c r="D1719" s="65">
        <v>2.9622999999999999</v>
      </c>
      <c r="E1719" s="65">
        <v>4.6323999999999996</v>
      </c>
      <c r="F1719" s="65">
        <v>0.58279999999999998</v>
      </c>
    </row>
    <row r="1720" spans="2:6" ht="15" customHeight="1">
      <c r="B1720" s="79">
        <v>39880</v>
      </c>
      <c r="C1720" s="65">
        <v>0.39760000000000001</v>
      </c>
      <c r="D1720" s="65">
        <v>2.9586999999999999</v>
      </c>
      <c r="E1720" s="65">
        <v>4.6323999999999996</v>
      </c>
      <c r="F1720" s="65">
        <v>0.58279999999999998</v>
      </c>
    </row>
    <row r="1721" spans="2:6" ht="15" customHeight="1">
      <c r="B1721" s="79">
        <v>39879</v>
      </c>
      <c r="C1721" s="65">
        <v>0.39850000000000002</v>
      </c>
      <c r="D1721" s="65">
        <v>2.9609999999999999</v>
      </c>
      <c r="E1721" s="65">
        <v>4.6420000000000003</v>
      </c>
      <c r="F1721" s="65">
        <v>0.58169999999999999</v>
      </c>
    </row>
    <row r="1722" spans="2:6" ht="15" customHeight="1">
      <c r="B1722" s="79">
        <v>39878</v>
      </c>
      <c r="C1722" s="65">
        <v>0.39900000000000002</v>
      </c>
      <c r="D1722" s="65">
        <v>2.9781</v>
      </c>
      <c r="E1722" s="65">
        <v>4.6157000000000004</v>
      </c>
      <c r="F1722" s="65">
        <v>0.58899999999999997</v>
      </c>
    </row>
    <row r="1723" spans="2:6" ht="15" customHeight="1">
      <c r="B1723" s="79">
        <v>39877</v>
      </c>
      <c r="C1723" s="65">
        <v>0.39789999999999998</v>
      </c>
      <c r="D1723" s="65">
        <v>2.9603999999999999</v>
      </c>
      <c r="E1723" s="65">
        <v>4.5712000000000002</v>
      </c>
      <c r="F1723" s="65">
        <v>0.58809999999999996</v>
      </c>
    </row>
    <row r="1724" spans="2:6" ht="15" customHeight="1">
      <c r="B1724" s="79">
        <v>39876</v>
      </c>
      <c r="C1724" s="65">
        <v>0.39419999999999999</v>
      </c>
      <c r="D1724" s="65">
        <v>2.9361999999999999</v>
      </c>
      <c r="E1724" s="65">
        <v>4.5547000000000004</v>
      </c>
      <c r="F1724" s="65">
        <v>0.58320000000000005</v>
      </c>
    </row>
    <row r="1725" spans="2:6" ht="15" customHeight="1">
      <c r="B1725" s="79">
        <v>39875</v>
      </c>
      <c r="C1725" s="65">
        <v>0.3931</v>
      </c>
      <c r="D1725" s="65">
        <v>2.9297</v>
      </c>
      <c r="E1725" s="65">
        <v>4.5418000000000003</v>
      </c>
      <c r="F1725" s="65">
        <v>0.58099999999999996</v>
      </c>
    </row>
    <row r="1726" spans="2:6" ht="15" customHeight="1">
      <c r="B1726" s="79">
        <v>39874</v>
      </c>
      <c r="C1726" s="65">
        <v>0.39579999999999999</v>
      </c>
      <c r="D1726" s="65">
        <v>2.9567999999999999</v>
      </c>
      <c r="E1726" s="65">
        <v>4.5316000000000001</v>
      </c>
      <c r="F1726" s="65">
        <v>0.58679999999999999</v>
      </c>
    </row>
    <row r="1727" spans="2:6" ht="15" customHeight="1">
      <c r="B1727" s="79">
        <v>39873</v>
      </c>
      <c r="C1727" s="65">
        <v>0.39589999999999997</v>
      </c>
      <c r="D1727" s="65">
        <v>2.9462999999999999</v>
      </c>
      <c r="E1727" s="65">
        <v>4.5284000000000004</v>
      </c>
      <c r="F1727" s="65">
        <v>0.58689999999999998</v>
      </c>
    </row>
    <row r="1728" spans="2:6" ht="15" customHeight="1">
      <c r="B1728" s="79">
        <v>39872</v>
      </c>
      <c r="C1728" s="65">
        <v>0.39750000000000002</v>
      </c>
      <c r="D1728" s="65">
        <v>2.9655999999999998</v>
      </c>
      <c r="E1728" s="65">
        <v>4.5541</v>
      </c>
      <c r="F1728" s="65">
        <v>0.58960000000000001</v>
      </c>
    </row>
    <row r="1729" spans="2:6" ht="15" customHeight="1">
      <c r="B1729" s="79">
        <v>39871</v>
      </c>
      <c r="C1729" s="65">
        <v>0.40060000000000001</v>
      </c>
      <c r="D1729" s="65">
        <v>2.9836</v>
      </c>
      <c r="E1729" s="65">
        <v>4.5551000000000004</v>
      </c>
      <c r="F1729" s="65">
        <v>0.59589999999999999</v>
      </c>
    </row>
    <row r="1730" spans="2:6" ht="15" customHeight="1">
      <c r="B1730" s="79">
        <v>39870</v>
      </c>
      <c r="C1730" s="65">
        <v>0.4012</v>
      </c>
      <c r="D1730" s="65">
        <v>2.9950999999999999</v>
      </c>
      <c r="E1730" s="65">
        <v>4.5551000000000004</v>
      </c>
      <c r="F1730" s="65">
        <v>0.59730000000000005</v>
      </c>
    </row>
    <row r="1731" spans="2:6" ht="15" customHeight="1">
      <c r="B1731" s="79">
        <v>39869</v>
      </c>
      <c r="C1731" s="65">
        <v>0.40050000000000002</v>
      </c>
      <c r="D1731" s="65">
        <v>2.9782000000000002</v>
      </c>
      <c r="E1731" s="65">
        <v>4.5266000000000002</v>
      </c>
      <c r="F1731" s="65">
        <v>0.59470000000000001</v>
      </c>
    </row>
    <row r="1732" spans="2:6" ht="15" customHeight="1">
      <c r="B1732" s="79">
        <v>39868</v>
      </c>
      <c r="C1732" s="65">
        <v>0.39860000000000001</v>
      </c>
      <c r="D1732" s="65">
        <v>2.9746000000000001</v>
      </c>
      <c r="E1732" s="65">
        <v>4.4640000000000004</v>
      </c>
      <c r="F1732" s="65">
        <v>0.59199999999999997</v>
      </c>
    </row>
    <row r="1733" spans="2:6" ht="15" customHeight="1">
      <c r="B1733" s="79">
        <v>39867</v>
      </c>
      <c r="C1733" s="65">
        <v>0.39950000000000002</v>
      </c>
      <c r="D1733" s="65">
        <v>2.9836999999999998</v>
      </c>
      <c r="E1733" s="65">
        <v>4.4732000000000003</v>
      </c>
      <c r="F1733" s="65">
        <v>0.59240000000000004</v>
      </c>
    </row>
    <row r="1734" spans="2:6" ht="15" customHeight="1">
      <c r="B1734" s="79">
        <v>39866</v>
      </c>
      <c r="C1734" s="65">
        <v>0.39960000000000001</v>
      </c>
      <c r="D1734" s="65">
        <v>3.0129999999999999</v>
      </c>
      <c r="E1734" s="65">
        <v>4.5153999999999996</v>
      </c>
      <c r="F1734" s="65">
        <v>0.59260000000000002</v>
      </c>
    </row>
    <row r="1735" spans="2:6" ht="15" customHeight="1">
      <c r="B1735" s="79">
        <v>39865</v>
      </c>
      <c r="C1735" s="65">
        <v>0.40089999999999998</v>
      </c>
      <c r="D1735" s="65">
        <v>2.9832000000000001</v>
      </c>
      <c r="E1735" s="65">
        <v>4.4484000000000004</v>
      </c>
      <c r="F1735" s="65">
        <v>0.59650000000000003</v>
      </c>
    </row>
    <row r="1736" spans="2:6" ht="15" customHeight="1">
      <c r="B1736" s="79">
        <v>39864</v>
      </c>
      <c r="C1736" s="65">
        <v>0.40639999999999998</v>
      </c>
      <c r="D1736" s="65">
        <v>3.0202</v>
      </c>
      <c r="E1736" s="65">
        <v>4.4471999999999996</v>
      </c>
      <c r="F1736" s="65">
        <v>0.60309999999999997</v>
      </c>
    </row>
    <row r="1737" spans="2:6" ht="15" customHeight="1">
      <c r="B1737" s="79">
        <v>39863</v>
      </c>
      <c r="C1737" s="65">
        <v>0.40539999999999998</v>
      </c>
      <c r="D1737" s="65">
        <v>3.0228999999999999</v>
      </c>
      <c r="E1737" s="65">
        <v>4.4856999999999996</v>
      </c>
      <c r="F1737" s="65">
        <v>0.59819999999999995</v>
      </c>
    </row>
    <row r="1738" spans="2:6" ht="15" customHeight="1">
      <c r="B1738" s="79">
        <v>39862</v>
      </c>
      <c r="C1738" s="65">
        <v>0.40460000000000002</v>
      </c>
      <c r="D1738" s="65">
        <v>3.0240999999999998</v>
      </c>
      <c r="E1738" s="65">
        <v>4.4828000000000001</v>
      </c>
      <c r="F1738" s="65">
        <v>0.59940000000000004</v>
      </c>
    </row>
    <row r="1739" spans="2:6" ht="15" customHeight="1">
      <c r="B1739" s="79">
        <v>39861</v>
      </c>
      <c r="C1739" s="65">
        <v>0.40660000000000002</v>
      </c>
      <c r="D1739" s="65">
        <v>3.0310999999999999</v>
      </c>
      <c r="E1739" s="65">
        <v>4.4307999999999996</v>
      </c>
      <c r="F1739" s="65">
        <v>0.60509999999999997</v>
      </c>
    </row>
    <row r="1740" spans="2:6" ht="15" customHeight="1">
      <c r="B1740" s="79">
        <v>39860</v>
      </c>
      <c r="C1740" s="65">
        <v>0.40720000000000001</v>
      </c>
      <c r="D1740" s="65">
        <v>3.0427</v>
      </c>
      <c r="E1740" s="65">
        <v>4.3807</v>
      </c>
      <c r="F1740" s="65">
        <v>0.60770000000000002</v>
      </c>
    </row>
    <row r="1741" spans="2:6" ht="15" customHeight="1">
      <c r="B1741" s="79">
        <v>39859</v>
      </c>
      <c r="C1741" s="65">
        <v>0.40710000000000002</v>
      </c>
      <c r="D1741" s="65">
        <v>3.0270000000000001</v>
      </c>
      <c r="E1741" s="65">
        <v>4.3749000000000002</v>
      </c>
      <c r="F1741" s="65">
        <v>0.60770000000000002</v>
      </c>
    </row>
    <row r="1742" spans="2:6" ht="15" customHeight="1">
      <c r="B1742" s="79">
        <v>39858</v>
      </c>
      <c r="C1742" s="65">
        <v>0.40749999999999997</v>
      </c>
      <c r="D1742" s="65">
        <v>3.0373000000000001</v>
      </c>
      <c r="E1742" s="65">
        <v>4.3925999999999998</v>
      </c>
      <c r="F1742" s="65">
        <v>0.60940000000000005</v>
      </c>
    </row>
    <row r="1743" spans="2:6" ht="15" customHeight="1">
      <c r="B1743" s="79">
        <v>39857</v>
      </c>
      <c r="C1743" s="65">
        <v>0.40629999999999999</v>
      </c>
      <c r="D1743" s="65">
        <v>3.0327000000000002</v>
      </c>
      <c r="E1743" s="65">
        <v>4.3978000000000002</v>
      </c>
      <c r="F1743" s="65">
        <v>0.60699999999999998</v>
      </c>
    </row>
    <row r="1744" spans="2:6" ht="15" customHeight="1">
      <c r="B1744" s="79">
        <v>39856</v>
      </c>
      <c r="C1744" s="65">
        <v>0.40620000000000001</v>
      </c>
      <c r="D1744" s="65">
        <v>3.0251999999999999</v>
      </c>
      <c r="E1744" s="65">
        <v>4.3754999999999997</v>
      </c>
      <c r="F1744" s="65">
        <v>0.60719999999999996</v>
      </c>
    </row>
    <row r="1745" spans="2:6" ht="15" customHeight="1">
      <c r="B1745" s="79">
        <v>39855</v>
      </c>
      <c r="C1745" s="65">
        <v>0.4123</v>
      </c>
      <c r="D1745" s="65">
        <v>3.0722999999999998</v>
      </c>
      <c r="E1745" s="65">
        <v>4.3554000000000004</v>
      </c>
      <c r="F1745" s="65">
        <v>0.62090000000000001</v>
      </c>
    </row>
    <row r="1746" spans="2:6" ht="15" customHeight="1">
      <c r="B1746" s="79">
        <v>39854</v>
      </c>
      <c r="C1746" s="65">
        <v>0.41110000000000002</v>
      </c>
      <c r="D1746" s="65">
        <v>3.0611999999999999</v>
      </c>
      <c r="E1746" s="65">
        <v>4.3021000000000003</v>
      </c>
      <c r="F1746" s="65">
        <v>0.61909999999999998</v>
      </c>
    </row>
    <row r="1747" spans="2:6" ht="15" customHeight="1">
      <c r="B1747" s="79">
        <v>39853</v>
      </c>
      <c r="C1747" s="65">
        <v>0.4113</v>
      </c>
      <c r="D1747" s="65">
        <v>3.0632000000000001</v>
      </c>
      <c r="E1747" s="65">
        <v>4.3040000000000003</v>
      </c>
      <c r="F1747" s="65">
        <v>0.61819999999999997</v>
      </c>
    </row>
    <row r="1748" spans="2:6" ht="15" customHeight="1">
      <c r="B1748" s="79">
        <v>39852</v>
      </c>
      <c r="C1748" s="65">
        <v>0.41149999999999998</v>
      </c>
      <c r="D1748" s="65">
        <v>3.0657999999999999</v>
      </c>
      <c r="E1748" s="65">
        <v>4.3453999999999997</v>
      </c>
      <c r="F1748" s="65">
        <v>0.61839999999999995</v>
      </c>
    </row>
    <row r="1749" spans="2:6" ht="15" customHeight="1">
      <c r="B1749" s="79">
        <v>39851</v>
      </c>
      <c r="C1749" s="65">
        <v>0.40589999999999998</v>
      </c>
      <c r="D1749" s="65">
        <v>3.0192999999999999</v>
      </c>
      <c r="E1749" s="65">
        <v>4.2683999999999997</v>
      </c>
      <c r="F1749" s="65">
        <v>0.60919999999999996</v>
      </c>
    </row>
    <row r="1750" spans="2:6" ht="15" customHeight="1">
      <c r="B1750" s="79">
        <v>39850</v>
      </c>
      <c r="C1750" s="65">
        <v>0.39889999999999998</v>
      </c>
      <c r="D1750" s="65">
        <v>2.9731999999999998</v>
      </c>
      <c r="E1750" s="65">
        <v>4.2438000000000002</v>
      </c>
      <c r="F1750" s="65">
        <v>0.59509999999999996</v>
      </c>
    </row>
    <row r="1751" spans="2:6" ht="15" customHeight="1">
      <c r="B1751" s="79">
        <v>39849</v>
      </c>
      <c r="C1751" s="65">
        <v>0.39410000000000001</v>
      </c>
      <c r="D1751" s="65">
        <v>2.9449999999999998</v>
      </c>
      <c r="E1751" s="65">
        <v>4.2228000000000003</v>
      </c>
      <c r="F1751" s="65">
        <v>0.58740000000000003</v>
      </c>
    </row>
    <row r="1752" spans="2:6" ht="15" customHeight="1">
      <c r="B1752" s="79">
        <v>39848</v>
      </c>
      <c r="C1752" s="65">
        <v>0.39350000000000002</v>
      </c>
      <c r="D1752" s="65">
        <v>2.9264999999999999</v>
      </c>
      <c r="E1752" s="65">
        <v>4.2172000000000001</v>
      </c>
      <c r="F1752" s="65">
        <v>0.58640000000000003</v>
      </c>
    </row>
    <row r="1753" spans="2:6" ht="15" customHeight="1">
      <c r="B1753" s="79">
        <v>39847</v>
      </c>
      <c r="C1753" s="65">
        <v>0.39450000000000002</v>
      </c>
      <c r="D1753" s="65">
        <v>2.9371</v>
      </c>
      <c r="E1753" s="65">
        <v>4.218</v>
      </c>
      <c r="F1753" s="65">
        <v>0.58630000000000004</v>
      </c>
    </row>
    <row r="1754" spans="2:6" ht="15" customHeight="1">
      <c r="B1754" s="79">
        <v>39846</v>
      </c>
      <c r="C1754" s="65">
        <v>0.3977</v>
      </c>
      <c r="D1754" s="65">
        <v>2.9662999999999999</v>
      </c>
      <c r="E1754" s="65">
        <v>4.2592999999999996</v>
      </c>
      <c r="F1754" s="65">
        <v>0.59119999999999995</v>
      </c>
    </row>
    <row r="1755" spans="2:6" ht="15" customHeight="1">
      <c r="B1755" s="79">
        <v>39845</v>
      </c>
      <c r="C1755" s="65">
        <v>0.3977</v>
      </c>
      <c r="D1755" s="65">
        <v>2.9636</v>
      </c>
      <c r="E1755" s="65">
        <v>4.2648999999999999</v>
      </c>
      <c r="F1755" s="65">
        <v>0.59119999999999995</v>
      </c>
    </row>
    <row r="1756" spans="2:6" ht="15" customHeight="1">
      <c r="B1756" s="79">
        <v>39844</v>
      </c>
      <c r="C1756" s="65">
        <v>0.39650000000000002</v>
      </c>
      <c r="D1756" s="65">
        <v>2.9619</v>
      </c>
      <c r="E1756" s="65">
        <v>4.2328000000000001</v>
      </c>
      <c r="F1756" s="65">
        <v>0.59060000000000001</v>
      </c>
    </row>
    <row r="1757" spans="2:6" ht="15" customHeight="1">
      <c r="B1757" s="79">
        <v>39843</v>
      </c>
      <c r="C1757" s="65">
        <v>0.39639999999999997</v>
      </c>
      <c r="D1757" s="65">
        <v>2.9613</v>
      </c>
      <c r="E1757" s="65">
        <v>4.2003000000000004</v>
      </c>
      <c r="F1757" s="65">
        <v>0.59770000000000001</v>
      </c>
    </row>
    <row r="1758" spans="2:6" ht="15" customHeight="1">
      <c r="B1758" s="79">
        <v>39842</v>
      </c>
      <c r="C1758" s="65">
        <v>0.4007</v>
      </c>
      <c r="D1758" s="65">
        <v>2.9853000000000001</v>
      </c>
      <c r="E1758" s="65">
        <v>4.2422000000000004</v>
      </c>
      <c r="F1758" s="65">
        <v>0.60540000000000005</v>
      </c>
    </row>
    <row r="1759" spans="2:6" ht="15" customHeight="1">
      <c r="B1759" s="79">
        <v>39841</v>
      </c>
      <c r="C1759" s="65">
        <v>0.40089999999999998</v>
      </c>
      <c r="D1759" s="65">
        <v>2.9882</v>
      </c>
      <c r="E1759" s="65">
        <v>4.2325999999999997</v>
      </c>
      <c r="F1759" s="65">
        <v>0.60229999999999995</v>
      </c>
    </row>
    <row r="1760" spans="2:6" ht="15" customHeight="1">
      <c r="B1760" s="79">
        <v>39840</v>
      </c>
      <c r="C1760" s="65">
        <v>0.40639999999999998</v>
      </c>
      <c r="D1760" s="65">
        <v>3.0182000000000002</v>
      </c>
      <c r="E1760" s="65">
        <v>4.2826000000000004</v>
      </c>
      <c r="F1760" s="65">
        <v>0.61009999999999998</v>
      </c>
    </row>
    <row r="1761" spans="2:6" ht="15" customHeight="1">
      <c r="B1761" s="79">
        <v>39839</v>
      </c>
      <c r="C1761" s="65">
        <v>0.4078</v>
      </c>
      <c r="D1761" s="65">
        <v>3.0415999999999999</v>
      </c>
      <c r="E1761" s="65">
        <v>4.3333000000000004</v>
      </c>
      <c r="F1761" s="65">
        <v>0.61099999999999999</v>
      </c>
    </row>
    <row r="1762" spans="2:6" ht="15" customHeight="1">
      <c r="B1762" s="79">
        <v>39838</v>
      </c>
      <c r="C1762" s="65">
        <v>0.4078</v>
      </c>
      <c r="D1762" s="65">
        <v>3.0642999999999998</v>
      </c>
      <c r="E1762" s="65">
        <v>4.3522999999999996</v>
      </c>
      <c r="F1762" s="65">
        <v>0.61099999999999999</v>
      </c>
    </row>
    <row r="1763" spans="2:6" ht="15" customHeight="1">
      <c r="B1763" s="79">
        <v>39837</v>
      </c>
      <c r="C1763" s="65">
        <v>0.40760000000000002</v>
      </c>
      <c r="D1763" s="65">
        <v>3.0455999999999999</v>
      </c>
      <c r="E1763" s="65">
        <v>4.3667999999999996</v>
      </c>
      <c r="F1763" s="65">
        <v>0.61050000000000004</v>
      </c>
    </row>
    <row r="1764" spans="2:6" ht="15" customHeight="1">
      <c r="B1764" s="79">
        <v>39836</v>
      </c>
      <c r="C1764" s="65">
        <v>0.40689999999999998</v>
      </c>
      <c r="D1764" s="65">
        <v>3.0344000000000002</v>
      </c>
      <c r="E1764" s="65">
        <v>4.3456000000000001</v>
      </c>
      <c r="F1764" s="65">
        <v>0.61119999999999997</v>
      </c>
    </row>
    <row r="1765" spans="2:6" ht="15" customHeight="1">
      <c r="B1765" s="79">
        <v>39835</v>
      </c>
      <c r="C1765" s="65">
        <v>0.4052</v>
      </c>
      <c r="D1765" s="65">
        <v>3.0173999999999999</v>
      </c>
      <c r="E1765" s="65">
        <v>4.3567</v>
      </c>
      <c r="F1765" s="65">
        <v>0.60040000000000004</v>
      </c>
    </row>
    <row r="1766" spans="2:6" ht="15" customHeight="1">
      <c r="B1766" s="79">
        <v>39834</v>
      </c>
      <c r="C1766" s="65">
        <v>0.40920000000000001</v>
      </c>
      <c r="D1766" s="65">
        <v>3.0579999999999998</v>
      </c>
      <c r="E1766" s="65">
        <v>4.4688999999999997</v>
      </c>
      <c r="F1766" s="65">
        <v>0.60589999999999999</v>
      </c>
    </row>
    <row r="1767" spans="2:6" ht="15" customHeight="1">
      <c r="B1767" s="79">
        <v>39833</v>
      </c>
      <c r="C1767" s="65">
        <v>0.41389999999999999</v>
      </c>
      <c r="D1767" s="65">
        <v>3.0960999999999999</v>
      </c>
      <c r="E1767" s="65">
        <v>4.4946999999999999</v>
      </c>
      <c r="F1767" s="65">
        <v>0.61599999999999999</v>
      </c>
    </row>
    <row r="1768" spans="2:6" ht="15" customHeight="1">
      <c r="B1768" s="79">
        <v>39832</v>
      </c>
      <c r="C1768" s="65">
        <v>0.41249999999999998</v>
      </c>
      <c r="D1768" s="65">
        <v>3.0617000000000001</v>
      </c>
      <c r="E1768" s="65">
        <v>4.4431000000000003</v>
      </c>
      <c r="F1768" s="65">
        <v>0.61260000000000003</v>
      </c>
    </row>
    <row r="1769" spans="2:6" ht="15" customHeight="1">
      <c r="B1769" s="79">
        <v>39831</v>
      </c>
      <c r="C1769" s="65">
        <v>0.41270000000000001</v>
      </c>
      <c r="D1769" s="65">
        <v>3.0661999999999998</v>
      </c>
      <c r="E1769" s="65">
        <v>4.4965999999999999</v>
      </c>
      <c r="F1769" s="65">
        <v>0.61260000000000003</v>
      </c>
    </row>
    <row r="1770" spans="2:6" ht="15" customHeight="1">
      <c r="B1770" s="79">
        <v>39830</v>
      </c>
      <c r="C1770" s="65">
        <v>0.41199999999999998</v>
      </c>
      <c r="D1770" s="65">
        <v>3.0640999999999998</v>
      </c>
      <c r="E1770" s="65">
        <v>4.4566999999999997</v>
      </c>
      <c r="F1770" s="65">
        <v>0.61019999999999996</v>
      </c>
    </row>
    <row r="1771" spans="2:6" ht="15" customHeight="1">
      <c r="B1771" s="79">
        <v>39829</v>
      </c>
      <c r="C1771" s="65">
        <v>0.40799999999999997</v>
      </c>
      <c r="D1771" s="65">
        <v>3.0427</v>
      </c>
      <c r="E1771" s="65">
        <v>4.4997999999999996</v>
      </c>
      <c r="F1771" s="65">
        <v>0.60070000000000001</v>
      </c>
    </row>
    <row r="1772" spans="2:6" ht="15" customHeight="1">
      <c r="B1772" s="79">
        <v>39828</v>
      </c>
      <c r="C1772" s="65">
        <v>0.4163</v>
      </c>
      <c r="D1772" s="65">
        <v>3.1042999999999998</v>
      </c>
      <c r="E1772" s="65">
        <v>4.5815999999999999</v>
      </c>
      <c r="F1772" s="65">
        <v>0.61460000000000004</v>
      </c>
    </row>
    <row r="1773" spans="2:6" ht="15" customHeight="1">
      <c r="B1773" s="79">
        <v>39827</v>
      </c>
      <c r="C1773" s="65">
        <v>0.42130000000000001</v>
      </c>
      <c r="D1773" s="65">
        <v>3.1486000000000001</v>
      </c>
      <c r="E1773" s="65">
        <v>4.5987</v>
      </c>
      <c r="F1773" s="65">
        <v>0.62570000000000003</v>
      </c>
    </row>
    <row r="1774" spans="2:6" ht="15" customHeight="1">
      <c r="B1774" s="79">
        <v>39826</v>
      </c>
      <c r="C1774" s="65">
        <v>0.43590000000000001</v>
      </c>
      <c r="D1774" s="65">
        <v>3.2522000000000002</v>
      </c>
      <c r="E1774" s="65">
        <v>4.6889000000000003</v>
      </c>
      <c r="F1774" s="65">
        <v>0.65210000000000001</v>
      </c>
    </row>
    <row r="1775" spans="2:6" ht="15" customHeight="1">
      <c r="B1775" s="79">
        <v>39825</v>
      </c>
      <c r="C1775" s="65">
        <v>0.4405</v>
      </c>
      <c r="D1775" s="65">
        <v>3.2833999999999999</v>
      </c>
      <c r="E1775" s="65">
        <v>4.7141000000000002</v>
      </c>
      <c r="F1775" s="65">
        <v>0.66080000000000005</v>
      </c>
    </row>
    <row r="1776" spans="2:6" ht="15" customHeight="1">
      <c r="B1776" s="79">
        <v>39824</v>
      </c>
      <c r="C1776" s="65">
        <v>0.4405</v>
      </c>
      <c r="D1776" s="65">
        <v>3.2823000000000002</v>
      </c>
      <c r="E1776" s="65">
        <v>4.7112999999999996</v>
      </c>
      <c r="F1776" s="65">
        <v>0.66090000000000004</v>
      </c>
    </row>
    <row r="1777" spans="2:6" ht="15" customHeight="1">
      <c r="B1777" s="79">
        <v>39823</v>
      </c>
      <c r="C1777" s="65">
        <v>0.43530000000000002</v>
      </c>
      <c r="D1777" s="65">
        <v>3.2538</v>
      </c>
      <c r="E1777" s="65">
        <v>4.6715999999999998</v>
      </c>
      <c r="F1777" s="65">
        <v>0.65210000000000001</v>
      </c>
    </row>
    <row r="1778" spans="2:6" ht="15" customHeight="1">
      <c r="B1778" s="79">
        <v>39822</v>
      </c>
      <c r="C1778" s="65">
        <v>0.43230000000000002</v>
      </c>
      <c r="D1778" s="65">
        <v>3.2181999999999999</v>
      </c>
      <c r="E1778" s="65">
        <v>4.6327999999999996</v>
      </c>
      <c r="F1778" s="65">
        <v>0.64839999999999998</v>
      </c>
    </row>
    <row r="1779" spans="2:6" ht="15" customHeight="1">
      <c r="B1779" s="79">
        <v>39821</v>
      </c>
      <c r="C1779" s="65">
        <v>0.43980000000000002</v>
      </c>
      <c r="D1779" s="65">
        <v>3.2682000000000002</v>
      </c>
      <c r="E1779" s="65">
        <v>4.6654999999999998</v>
      </c>
      <c r="F1779" s="65">
        <v>0.66120000000000001</v>
      </c>
    </row>
    <row r="1780" spans="2:6" ht="15" customHeight="1">
      <c r="B1780" s="79">
        <v>39820</v>
      </c>
      <c r="C1780" s="65">
        <v>0.43680000000000002</v>
      </c>
      <c r="D1780" s="65">
        <v>3.2675999999999998</v>
      </c>
      <c r="E1780" s="65">
        <v>4.6637000000000004</v>
      </c>
      <c r="F1780" s="65">
        <v>0.65820000000000001</v>
      </c>
    </row>
    <row r="1781" spans="2:6" ht="15" customHeight="1">
      <c r="B1781" s="79">
        <v>39819</v>
      </c>
      <c r="C1781" s="65">
        <v>0.42749999999999999</v>
      </c>
      <c r="D1781" s="65">
        <v>3.2029999999999998</v>
      </c>
      <c r="E1781" s="65">
        <v>4.6143999999999998</v>
      </c>
      <c r="F1781" s="65">
        <v>0.6421</v>
      </c>
    </row>
    <row r="1782" spans="2:6" ht="15" customHeight="1">
      <c r="B1782" s="79">
        <v>39818</v>
      </c>
      <c r="C1782" s="65">
        <v>0.42199999999999999</v>
      </c>
      <c r="D1782" s="65">
        <v>3.1446999999999998</v>
      </c>
      <c r="E1782" s="65">
        <v>4.5279999999999996</v>
      </c>
      <c r="F1782" s="65">
        <v>0.63460000000000005</v>
      </c>
    </row>
    <row r="1783" spans="2:6" ht="15" customHeight="1">
      <c r="B1783" s="79">
        <v>39817</v>
      </c>
      <c r="C1783" s="65">
        <v>0.42170000000000002</v>
      </c>
      <c r="D1783" s="65">
        <v>3.1400999999999999</v>
      </c>
      <c r="E1783" s="65">
        <v>4.5762</v>
      </c>
      <c r="F1783" s="65">
        <v>0.6341</v>
      </c>
    </row>
    <row r="1784" spans="2:6" ht="15" customHeight="1">
      <c r="B1784" s="79">
        <v>39816</v>
      </c>
      <c r="C1784" s="65">
        <v>0.41770000000000002</v>
      </c>
      <c r="D1784" s="65">
        <v>3.1164999999999998</v>
      </c>
      <c r="E1784" s="65">
        <v>4.5320999999999998</v>
      </c>
      <c r="F1784" s="65">
        <v>0.62229999999999996</v>
      </c>
    </row>
    <row r="1785" spans="2:6" ht="15" customHeight="1">
      <c r="B1785" s="79">
        <v>39815</v>
      </c>
      <c r="C1785" s="65">
        <v>0.41610000000000003</v>
      </c>
      <c r="D1785" s="65">
        <v>3.0985999999999998</v>
      </c>
      <c r="E1785" s="65">
        <v>4.5568</v>
      </c>
      <c r="F1785" s="65">
        <v>0.62180000000000002</v>
      </c>
    </row>
    <row r="1786" spans="2:6" ht="15" customHeight="1">
      <c r="B1786" s="79">
        <v>39814</v>
      </c>
      <c r="C1786" s="65">
        <v>0.41270000000000001</v>
      </c>
      <c r="D1786" s="65">
        <v>3.0828000000000002</v>
      </c>
      <c r="E1786" s="65">
        <v>4.5220000000000002</v>
      </c>
      <c r="F1786" s="65">
        <v>0.61499999999999999</v>
      </c>
    </row>
    <row r="1787" spans="2:6" ht="15" customHeight="1">
      <c r="B1787" s="79">
        <v>39813</v>
      </c>
      <c r="C1787" s="65">
        <v>0.41089999999999999</v>
      </c>
      <c r="D1787" s="65">
        <v>3.0573000000000001</v>
      </c>
      <c r="E1787" s="65">
        <v>4.4978999999999996</v>
      </c>
      <c r="F1787" s="65">
        <v>0.61160000000000003</v>
      </c>
    </row>
    <row r="1788" spans="2:6" ht="15" customHeight="1">
      <c r="B1788" s="79">
        <v>39812</v>
      </c>
      <c r="C1788" s="65">
        <v>0.40899999999999997</v>
      </c>
      <c r="D1788" s="65">
        <v>3.0438000000000001</v>
      </c>
      <c r="E1788" s="65">
        <v>4.5088999999999997</v>
      </c>
      <c r="F1788" s="65">
        <v>0.6119</v>
      </c>
    </row>
    <row r="1789" spans="2:6" ht="15" customHeight="1">
      <c r="B1789" s="79">
        <v>39811</v>
      </c>
      <c r="C1789" s="65">
        <v>0.41139999999999999</v>
      </c>
      <c r="D1789" s="65">
        <v>3.0577999999999999</v>
      </c>
      <c r="E1789" s="65">
        <v>4.5419999999999998</v>
      </c>
      <c r="F1789" s="65">
        <v>0.61829999999999996</v>
      </c>
    </row>
    <row r="1790" spans="2:6" ht="15" customHeight="1">
      <c r="B1790" s="79">
        <v>39810</v>
      </c>
      <c r="C1790" s="65">
        <v>0.41149999999999998</v>
      </c>
      <c r="D1790" s="65">
        <v>3.0586000000000002</v>
      </c>
      <c r="E1790" s="65">
        <v>4.6146000000000003</v>
      </c>
      <c r="F1790" s="65">
        <v>0.61839999999999995</v>
      </c>
    </row>
    <row r="1791" spans="2:6" ht="15" customHeight="1">
      <c r="B1791" s="79">
        <v>39809</v>
      </c>
      <c r="C1791" s="65">
        <v>0.4098</v>
      </c>
      <c r="D1791" s="65">
        <v>3.0506000000000002</v>
      </c>
      <c r="E1791" s="65">
        <v>4.6024000000000003</v>
      </c>
      <c r="F1791" s="65">
        <v>0.61890000000000001</v>
      </c>
    </row>
    <row r="1792" spans="2:6" ht="15" customHeight="1">
      <c r="B1792" s="79">
        <v>39808</v>
      </c>
      <c r="C1792" s="65">
        <v>0.41039999999999999</v>
      </c>
      <c r="D1792" s="65">
        <v>3.0556999999999999</v>
      </c>
      <c r="E1792" s="65">
        <v>4.5671999999999997</v>
      </c>
      <c r="F1792" s="65">
        <v>0.61929999999999996</v>
      </c>
    </row>
    <row r="1793" spans="2:6" ht="15" customHeight="1">
      <c r="B1793" s="79">
        <v>39807</v>
      </c>
      <c r="C1793" s="65">
        <v>0.4093</v>
      </c>
      <c r="D1793" s="65">
        <v>3.0472000000000001</v>
      </c>
      <c r="E1793" s="65">
        <v>4.5860000000000003</v>
      </c>
      <c r="F1793" s="65">
        <v>0.61880000000000002</v>
      </c>
    </row>
    <row r="1794" spans="2:6" ht="15" customHeight="1">
      <c r="B1794" s="79">
        <v>39806</v>
      </c>
      <c r="C1794" s="65">
        <v>0.40939999999999999</v>
      </c>
      <c r="D1794" s="65">
        <v>3.0522</v>
      </c>
      <c r="E1794" s="65">
        <v>4.5270000000000001</v>
      </c>
      <c r="F1794" s="65">
        <v>0.624</v>
      </c>
    </row>
    <row r="1795" spans="2:6" ht="15" customHeight="1">
      <c r="B1795" s="79">
        <v>39805</v>
      </c>
      <c r="C1795" s="65">
        <v>0.41239999999999999</v>
      </c>
      <c r="D1795" s="65">
        <v>3.0728</v>
      </c>
      <c r="E1795" s="65">
        <v>4.5042999999999997</v>
      </c>
      <c r="F1795" s="65">
        <v>0.63339999999999996</v>
      </c>
    </row>
    <row r="1796" spans="2:6" ht="15" customHeight="1">
      <c r="B1796" s="79">
        <v>39804</v>
      </c>
      <c r="C1796" s="65">
        <v>0.4138</v>
      </c>
      <c r="D1796" s="65">
        <v>3.0828000000000002</v>
      </c>
      <c r="E1796" s="65">
        <v>4.4901999999999997</v>
      </c>
      <c r="F1796" s="65">
        <v>0.63549999999999995</v>
      </c>
    </row>
    <row r="1797" spans="2:6" ht="15" customHeight="1">
      <c r="B1797" s="79">
        <v>39803</v>
      </c>
      <c r="C1797" s="65">
        <v>0.4138</v>
      </c>
      <c r="D1797" s="65">
        <v>3.0602</v>
      </c>
      <c r="E1797" s="65">
        <v>4.5286</v>
      </c>
      <c r="F1797" s="65">
        <v>0.63549999999999995</v>
      </c>
    </row>
    <row r="1798" spans="2:6" ht="15" customHeight="1">
      <c r="B1798" s="79">
        <v>39802</v>
      </c>
      <c r="C1798" s="65">
        <v>0.41070000000000001</v>
      </c>
      <c r="D1798" s="65">
        <v>3.0832000000000002</v>
      </c>
      <c r="E1798" s="65">
        <v>4.5171000000000001</v>
      </c>
      <c r="F1798" s="65">
        <v>0.63300000000000001</v>
      </c>
    </row>
    <row r="1799" spans="2:6" ht="15" customHeight="1">
      <c r="B1799" s="79">
        <v>39801</v>
      </c>
      <c r="C1799" s="65">
        <v>0.41249999999999998</v>
      </c>
      <c r="D1799" s="65">
        <v>3.0756000000000001</v>
      </c>
      <c r="E1799" s="65">
        <v>4.5556000000000001</v>
      </c>
      <c r="F1799" s="65">
        <v>0.63629999999999998</v>
      </c>
    </row>
    <row r="1800" spans="2:6" ht="15" customHeight="1">
      <c r="B1800" s="79">
        <v>39800</v>
      </c>
      <c r="C1800" s="65">
        <v>0.41210000000000002</v>
      </c>
      <c r="D1800" s="65">
        <v>3.056</v>
      </c>
      <c r="E1800" s="65">
        <v>4.5244</v>
      </c>
      <c r="F1800" s="65">
        <v>0.64639999999999997</v>
      </c>
    </row>
    <row r="1801" spans="2:6" ht="15" customHeight="1">
      <c r="B1801" s="79">
        <v>39799</v>
      </c>
      <c r="C1801" s="65">
        <v>0.40789999999999998</v>
      </c>
      <c r="D1801" s="65">
        <v>3.0285000000000002</v>
      </c>
      <c r="E1801" s="65">
        <v>4.5021000000000004</v>
      </c>
      <c r="F1801" s="65">
        <v>0.6452</v>
      </c>
    </row>
    <row r="1802" spans="2:6" ht="15" customHeight="1">
      <c r="B1802" s="79">
        <v>39798</v>
      </c>
      <c r="C1802" s="65">
        <v>0.40889999999999999</v>
      </c>
      <c r="D1802" s="65">
        <v>3.0327999999999999</v>
      </c>
      <c r="E1802" s="65">
        <v>4.4150999999999998</v>
      </c>
      <c r="F1802" s="65">
        <v>0.64570000000000005</v>
      </c>
    </row>
    <row r="1803" spans="2:6" ht="15" customHeight="1">
      <c r="B1803" s="79">
        <v>39797</v>
      </c>
      <c r="C1803" s="65">
        <v>0.40760000000000002</v>
      </c>
      <c r="D1803" s="65">
        <v>3.0421999999999998</v>
      </c>
      <c r="E1803" s="65">
        <v>4.3827999999999996</v>
      </c>
      <c r="F1803" s="65">
        <v>0.64159999999999995</v>
      </c>
    </row>
    <row r="1804" spans="2:6" ht="15" customHeight="1">
      <c r="B1804" s="79">
        <v>39796</v>
      </c>
      <c r="C1804" s="65">
        <v>0.4073</v>
      </c>
      <c r="D1804" s="65">
        <v>3.0404</v>
      </c>
      <c r="E1804" s="65">
        <v>4.3966000000000003</v>
      </c>
      <c r="F1804" s="65">
        <v>0.64139999999999997</v>
      </c>
    </row>
    <row r="1805" spans="2:6" ht="15" customHeight="1">
      <c r="B1805" s="79">
        <v>39795</v>
      </c>
      <c r="C1805" s="65">
        <v>0.40910000000000002</v>
      </c>
      <c r="D1805" s="65">
        <v>3.0482999999999998</v>
      </c>
      <c r="E1805" s="65">
        <v>4.3795999999999999</v>
      </c>
      <c r="F1805" s="65">
        <v>0.64390000000000003</v>
      </c>
    </row>
    <row r="1806" spans="2:6" ht="15" customHeight="1">
      <c r="B1806" s="79">
        <v>39794</v>
      </c>
      <c r="C1806" s="65">
        <v>0.41760000000000003</v>
      </c>
      <c r="D1806" s="65">
        <v>3.0920999999999998</v>
      </c>
      <c r="E1806" s="65">
        <v>4.3978000000000002</v>
      </c>
      <c r="F1806" s="65">
        <v>0.65459999999999996</v>
      </c>
    </row>
    <row r="1807" spans="2:6" ht="15" customHeight="1">
      <c r="B1807" s="79">
        <v>39793</v>
      </c>
      <c r="C1807" s="65">
        <v>0.4204</v>
      </c>
      <c r="D1807" s="65">
        <v>3.1273</v>
      </c>
      <c r="E1807" s="65">
        <v>4.4410999999999996</v>
      </c>
      <c r="F1807" s="65">
        <v>0.65529999999999999</v>
      </c>
    </row>
    <row r="1808" spans="2:6" ht="15" customHeight="1">
      <c r="B1808" s="79">
        <v>39792</v>
      </c>
      <c r="C1808" s="65">
        <v>0.42080000000000001</v>
      </c>
      <c r="D1808" s="65">
        <v>3.1371000000000002</v>
      </c>
      <c r="E1808" s="65">
        <v>4.4306999999999999</v>
      </c>
      <c r="F1808" s="65">
        <v>0.65610000000000002</v>
      </c>
    </row>
    <row r="1809" spans="2:6" ht="15" customHeight="1">
      <c r="B1809" s="79">
        <v>39791</v>
      </c>
      <c r="C1809" s="65">
        <v>0.42070000000000002</v>
      </c>
      <c r="D1809" s="65">
        <v>3.1204000000000001</v>
      </c>
      <c r="E1809" s="65">
        <v>4.3853</v>
      </c>
      <c r="F1809" s="65">
        <v>0.65500000000000003</v>
      </c>
    </row>
    <row r="1810" spans="2:6" ht="15" customHeight="1">
      <c r="B1810" s="79">
        <v>39790</v>
      </c>
      <c r="C1810" s="65">
        <v>0.4214</v>
      </c>
      <c r="D1810" s="65">
        <v>3.1381000000000001</v>
      </c>
      <c r="E1810" s="65">
        <v>4.4615</v>
      </c>
      <c r="F1810" s="65">
        <v>0.65410000000000001</v>
      </c>
    </row>
    <row r="1811" spans="2:6" ht="15" customHeight="1">
      <c r="B1811" s="79">
        <v>39789</v>
      </c>
      <c r="C1811" s="65">
        <v>0.42</v>
      </c>
      <c r="D1811" s="65">
        <v>3.1295000000000002</v>
      </c>
      <c r="E1811" s="65">
        <v>4.5350999999999999</v>
      </c>
      <c r="F1811" s="65">
        <v>0.65190000000000003</v>
      </c>
    </row>
    <row r="1812" spans="2:6" ht="15" customHeight="1">
      <c r="B1812" s="79">
        <v>39788</v>
      </c>
      <c r="C1812" s="65">
        <v>0.41670000000000001</v>
      </c>
      <c r="D1812" s="65">
        <v>3.109</v>
      </c>
      <c r="E1812" s="65">
        <v>4.4377000000000004</v>
      </c>
      <c r="F1812" s="65">
        <v>0.63980000000000004</v>
      </c>
    </row>
    <row r="1813" spans="2:6" ht="15" customHeight="1">
      <c r="B1813" s="79">
        <v>39787</v>
      </c>
      <c r="C1813" s="65">
        <v>0.4204</v>
      </c>
      <c r="D1813" s="65">
        <v>3.1309999999999998</v>
      </c>
      <c r="E1813" s="65">
        <v>4.4231999999999996</v>
      </c>
      <c r="F1813" s="65">
        <v>0.6452</v>
      </c>
    </row>
    <row r="1814" spans="2:6" ht="15" customHeight="1">
      <c r="B1814" s="79">
        <v>39786</v>
      </c>
      <c r="C1814" s="65">
        <v>0.41860000000000003</v>
      </c>
      <c r="D1814" s="65">
        <v>3.1225000000000001</v>
      </c>
      <c r="E1814" s="65">
        <v>4.3754</v>
      </c>
      <c r="F1814" s="65">
        <v>0.6421</v>
      </c>
    </row>
    <row r="1815" spans="2:6" ht="15" customHeight="1">
      <c r="B1815" s="79">
        <v>39785</v>
      </c>
      <c r="C1815" s="65">
        <v>0.41920000000000002</v>
      </c>
      <c r="D1815" s="65">
        <v>3.1179000000000001</v>
      </c>
      <c r="E1815" s="65">
        <v>4.3883000000000001</v>
      </c>
      <c r="F1815" s="65">
        <v>0.63929999999999998</v>
      </c>
    </row>
    <row r="1816" spans="2:6" ht="15" customHeight="1">
      <c r="B1816" s="79">
        <v>39784</v>
      </c>
      <c r="C1816" s="65">
        <v>0.42609999999999998</v>
      </c>
      <c r="D1816" s="65">
        <v>3.1783000000000001</v>
      </c>
      <c r="E1816" s="65">
        <v>4.4370000000000003</v>
      </c>
      <c r="F1816" s="65">
        <v>0.65310000000000001</v>
      </c>
    </row>
    <row r="1817" spans="2:6" ht="15" customHeight="1">
      <c r="B1817" s="79">
        <v>39783</v>
      </c>
      <c r="C1817" s="65">
        <v>0.43319999999999997</v>
      </c>
      <c r="D1817" s="65">
        <v>3.2250000000000001</v>
      </c>
      <c r="E1817" s="65">
        <v>4.4467999999999996</v>
      </c>
      <c r="F1817" s="65">
        <v>0.66710000000000003</v>
      </c>
    </row>
    <row r="1818" spans="2:6" ht="15" customHeight="1">
      <c r="B1818" s="79">
        <v>39782</v>
      </c>
      <c r="C1818" s="65">
        <v>0.43330000000000002</v>
      </c>
      <c r="D1818" s="65">
        <v>3.2033999999999998</v>
      </c>
      <c r="E1818" s="65">
        <v>4.4679000000000002</v>
      </c>
      <c r="F1818" s="65">
        <v>0.66720000000000002</v>
      </c>
    </row>
    <row r="1819" spans="2:6" ht="15" customHeight="1">
      <c r="B1819" s="79">
        <v>39781</v>
      </c>
      <c r="C1819" s="65">
        <v>0.42949999999999999</v>
      </c>
      <c r="D1819" s="65">
        <v>3.2124999999999999</v>
      </c>
      <c r="E1819" s="65">
        <v>4.4432</v>
      </c>
      <c r="F1819" s="65">
        <v>0.66459999999999997</v>
      </c>
    </row>
    <row r="1820" spans="2:6" ht="15" customHeight="1">
      <c r="B1820" s="79">
        <v>39780</v>
      </c>
      <c r="C1820" s="65">
        <v>0.42799999999999999</v>
      </c>
      <c r="D1820" s="65">
        <v>3.1899000000000002</v>
      </c>
      <c r="E1820" s="65">
        <v>4.4103000000000003</v>
      </c>
      <c r="F1820" s="65">
        <v>0.66300000000000003</v>
      </c>
    </row>
    <row r="1821" spans="2:6" ht="15" customHeight="1">
      <c r="B1821" s="79">
        <v>39779</v>
      </c>
      <c r="C1821" s="65">
        <v>0.4234</v>
      </c>
      <c r="D1821" s="65">
        <v>3.1646999999999998</v>
      </c>
      <c r="E1821" s="65">
        <v>4.3837000000000002</v>
      </c>
      <c r="F1821" s="65">
        <v>0.65490000000000004</v>
      </c>
    </row>
    <row r="1822" spans="2:6" ht="15" customHeight="1">
      <c r="B1822" s="79">
        <v>39778</v>
      </c>
      <c r="C1822" s="65">
        <v>0.4214</v>
      </c>
      <c r="D1822" s="65">
        <v>3.1347</v>
      </c>
      <c r="E1822" s="65">
        <v>4.3265000000000002</v>
      </c>
      <c r="F1822" s="65">
        <v>0.65110000000000001</v>
      </c>
    </row>
    <row r="1823" spans="2:6" ht="15" customHeight="1">
      <c r="B1823" s="79">
        <v>39777</v>
      </c>
      <c r="C1823" s="65">
        <v>0.4234</v>
      </c>
      <c r="D1823" s="65">
        <v>3.1396999999999999</v>
      </c>
      <c r="E1823" s="65">
        <v>4.3846999999999996</v>
      </c>
      <c r="F1823" s="65">
        <v>0.65229999999999999</v>
      </c>
    </row>
    <row r="1824" spans="2:6" ht="15" customHeight="1">
      <c r="B1824" s="79">
        <v>39776</v>
      </c>
      <c r="C1824" s="65">
        <v>0.42730000000000001</v>
      </c>
      <c r="D1824" s="65">
        <v>3.1838000000000002</v>
      </c>
      <c r="E1824" s="65">
        <v>4.5115999999999996</v>
      </c>
      <c r="F1824" s="65">
        <v>0.65759999999999996</v>
      </c>
    </row>
    <row r="1825" spans="2:6" ht="15" customHeight="1">
      <c r="B1825" s="79">
        <v>39775</v>
      </c>
      <c r="C1825" s="65">
        <v>0.42709999999999998</v>
      </c>
      <c r="D1825" s="65">
        <v>3.1907999999999999</v>
      </c>
      <c r="E1825" s="65">
        <v>4.5315000000000003</v>
      </c>
      <c r="F1825" s="65">
        <v>0.6573</v>
      </c>
    </row>
    <row r="1826" spans="2:6" ht="15" customHeight="1">
      <c r="B1826" s="79">
        <v>39774</v>
      </c>
      <c r="C1826" s="65">
        <v>0.42230000000000001</v>
      </c>
      <c r="D1826" s="65">
        <v>3.1392000000000002</v>
      </c>
      <c r="E1826" s="65">
        <v>4.3947000000000003</v>
      </c>
      <c r="F1826" s="65">
        <v>0.6472</v>
      </c>
    </row>
    <row r="1827" spans="2:6" ht="15" customHeight="1">
      <c r="B1827" s="79">
        <v>39773</v>
      </c>
      <c r="C1827" s="65">
        <v>0.43030000000000002</v>
      </c>
      <c r="D1827" s="65">
        <v>3.2069000000000001</v>
      </c>
      <c r="E1827" s="65">
        <v>4.4297000000000004</v>
      </c>
      <c r="F1827" s="65">
        <v>0.65439999999999998</v>
      </c>
    </row>
    <row r="1828" spans="2:6" ht="15" customHeight="1">
      <c r="B1828" s="79">
        <v>39772</v>
      </c>
      <c r="C1828" s="65">
        <v>0.43569999999999998</v>
      </c>
      <c r="D1828" s="65">
        <v>3.2488999999999999</v>
      </c>
      <c r="E1828" s="65">
        <v>4.4396000000000004</v>
      </c>
      <c r="F1828" s="65">
        <v>0.66320000000000001</v>
      </c>
    </row>
    <row r="1829" spans="2:6" ht="15" customHeight="1">
      <c r="B1829" s="79">
        <v>39771</v>
      </c>
      <c r="C1829" s="65">
        <v>0.43630000000000002</v>
      </c>
      <c r="D1829" s="65">
        <v>3.2517999999999998</v>
      </c>
      <c r="E1829" s="65">
        <v>4.4345999999999997</v>
      </c>
      <c r="F1829" s="65">
        <v>0.66100000000000003</v>
      </c>
    </row>
    <row r="1830" spans="2:6" ht="15" customHeight="1">
      <c r="B1830" s="79">
        <v>39770</v>
      </c>
      <c r="C1830" s="65">
        <v>0.44019999999999998</v>
      </c>
      <c r="D1830" s="65">
        <v>3.2684000000000002</v>
      </c>
      <c r="E1830" s="65">
        <v>4.4128999999999996</v>
      </c>
      <c r="F1830" s="65">
        <v>0.66459999999999997</v>
      </c>
    </row>
    <row r="1831" spans="2:6" ht="15" customHeight="1">
      <c r="B1831" s="79">
        <v>39769</v>
      </c>
      <c r="C1831" s="65">
        <v>0.44019999999999998</v>
      </c>
      <c r="D1831" s="65">
        <v>3.2894000000000001</v>
      </c>
      <c r="E1831" s="65">
        <v>4.4253999999999998</v>
      </c>
      <c r="F1831" s="65">
        <v>0.66320000000000001</v>
      </c>
    </row>
    <row r="1832" spans="2:6" ht="15" customHeight="1">
      <c r="B1832" s="79">
        <v>39768</v>
      </c>
      <c r="C1832" s="65">
        <v>0.44019999999999998</v>
      </c>
      <c r="D1832" s="65">
        <v>3.2538</v>
      </c>
      <c r="E1832" s="65">
        <v>4.3647</v>
      </c>
      <c r="F1832" s="65">
        <v>0.66339999999999999</v>
      </c>
    </row>
    <row r="1833" spans="2:6" ht="15" customHeight="1">
      <c r="B1833" s="79">
        <v>39767</v>
      </c>
      <c r="C1833" s="65">
        <v>0.44319999999999998</v>
      </c>
      <c r="D1833" s="65">
        <v>3.3071000000000002</v>
      </c>
      <c r="E1833" s="65">
        <v>4.4448999999999996</v>
      </c>
      <c r="F1833" s="65">
        <v>0.67049999999999998</v>
      </c>
    </row>
    <row r="1834" spans="2:6" ht="15" customHeight="1">
      <c r="B1834" s="79">
        <v>39766</v>
      </c>
      <c r="C1834" s="65">
        <v>0.44729999999999998</v>
      </c>
      <c r="D1834" s="65">
        <v>3.3203</v>
      </c>
      <c r="E1834" s="65">
        <v>4.5004999999999997</v>
      </c>
      <c r="F1834" s="65">
        <v>0.6653</v>
      </c>
    </row>
    <row r="1835" spans="2:6" ht="15" customHeight="1">
      <c r="B1835" s="79">
        <v>39765</v>
      </c>
      <c r="C1835" s="65">
        <v>0.45650000000000002</v>
      </c>
      <c r="D1835" s="65">
        <v>3.4</v>
      </c>
      <c r="E1835" s="65">
        <v>4.6176000000000004</v>
      </c>
      <c r="F1835" s="65">
        <v>0.67900000000000005</v>
      </c>
    </row>
    <row r="1836" spans="2:6" ht="15" customHeight="1">
      <c r="B1836" s="79">
        <v>39764</v>
      </c>
      <c r="C1836" s="65">
        <v>0.45800000000000002</v>
      </c>
      <c r="D1836" s="65">
        <v>3.4199000000000002</v>
      </c>
      <c r="E1836" s="65">
        <v>4.6174999999999997</v>
      </c>
      <c r="F1836" s="65">
        <v>0.68620000000000003</v>
      </c>
    </row>
    <row r="1837" spans="2:6" ht="15" customHeight="1">
      <c r="B1837" s="79">
        <v>39763</v>
      </c>
      <c r="C1837" s="65">
        <v>0.46489999999999998</v>
      </c>
      <c r="D1837" s="65">
        <v>3.4651000000000001</v>
      </c>
      <c r="E1837" s="65">
        <v>4.6550000000000002</v>
      </c>
      <c r="F1837" s="65">
        <v>0.70169999999999999</v>
      </c>
    </row>
    <row r="1838" spans="2:6" ht="15" customHeight="1">
      <c r="B1838" s="79">
        <v>39762</v>
      </c>
      <c r="C1838" s="65">
        <v>0.46589999999999998</v>
      </c>
      <c r="D1838" s="65">
        <v>3.4638</v>
      </c>
      <c r="E1838" s="65">
        <v>4.6894999999999998</v>
      </c>
      <c r="F1838" s="65">
        <v>0.69850000000000001</v>
      </c>
    </row>
    <row r="1839" spans="2:6" ht="15" customHeight="1">
      <c r="B1839" s="79">
        <v>39761</v>
      </c>
      <c r="C1839" s="65">
        <v>0.46550000000000002</v>
      </c>
      <c r="D1839" s="65">
        <v>3.4653</v>
      </c>
      <c r="E1839" s="65">
        <v>4.6829000000000001</v>
      </c>
      <c r="F1839" s="65">
        <v>0.69789999999999996</v>
      </c>
    </row>
    <row r="1840" spans="2:6" ht="15" customHeight="1">
      <c r="B1840" s="79">
        <v>39760</v>
      </c>
      <c r="C1840" s="65">
        <v>0.46139999999999998</v>
      </c>
      <c r="D1840" s="65">
        <v>3.4295</v>
      </c>
      <c r="E1840" s="65">
        <v>4.6294000000000004</v>
      </c>
      <c r="F1840" s="65">
        <v>0.69169999999999998</v>
      </c>
    </row>
    <row r="1841" spans="2:6" ht="15" customHeight="1">
      <c r="B1841" s="79">
        <v>39759</v>
      </c>
      <c r="C1841" s="65">
        <v>0.46400000000000002</v>
      </c>
      <c r="D1841" s="65">
        <v>3.4662000000000002</v>
      </c>
      <c r="E1841" s="65">
        <v>4.6768999999999998</v>
      </c>
      <c r="F1841" s="65">
        <v>0.69610000000000005</v>
      </c>
    </row>
    <row r="1842" spans="2:6" ht="15" customHeight="1">
      <c r="B1842" s="79">
        <v>39758</v>
      </c>
      <c r="C1842" s="65">
        <v>0.4672</v>
      </c>
      <c r="D1842" s="65">
        <v>3.4803000000000002</v>
      </c>
      <c r="E1842" s="65">
        <v>4.6611000000000002</v>
      </c>
      <c r="F1842" s="65">
        <v>0.70440000000000003</v>
      </c>
    </row>
    <row r="1843" spans="2:6" ht="15" customHeight="1">
      <c r="B1843" s="79">
        <v>39757</v>
      </c>
      <c r="C1843" s="65">
        <v>0.46889999999999998</v>
      </c>
      <c r="D1843" s="65">
        <v>3.4647000000000001</v>
      </c>
      <c r="E1843" s="65">
        <v>4.6013999999999999</v>
      </c>
      <c r="F1843" s="65">
        <v>0.69920000000000004</v>
      </c>
    </row>
    <row r="1844" spans="2:6" ht="15" customHeight="1">
      <c r="B1844" s="79">
        <v>39756</v>
      </c>
      <c r="C1844" s="65">
        <v>0.46210000000000001</v>
      </c>
      <c r="D1844" s="65">
        <v>3.4460000000000002</v>
      </c>
      <c r="E1844" s="65">
        <v>4.5572999999999997</v>
      </c>
      <c r="F1844" s="65">
        <v>0.6845</v>
      </c>
    </row>
    <row r="1845" spans="2:6" ht="15" customHeight="1">
      <c r="B1845" s="79">
        <v>39755</v>
      </c>
      <c r="C1845" s="65">
        <v>0.45889999999999997</v>
      </c>
      <c r="D1845" s="65">
        <v>3.4076</v>
      </c>
      <c r="E1845" s="65">
        <v>4.5167000000000002</v>
      </c>
      <c r="F1845" s="65">
        <v>0.67659999999999998</v>
      </c>
    </row>
    <row r="1846" spans="2:6" ht="15" customHeight="1">
      <c r="B1846" s="79">
        <v>39754</v>
      </c>
      <c r="C1846" s="65">
        <v>0.45889999999999997</v>
      </c>
      <c r="D1846" s="65">
        <v>3.4123000000000001</v>
      </c>
      <c r="E1846" s="65">
        <v>4.5262000000000002</v>
      </c>
      <c r="F1846" s="65">
        <v>0.67659999999999998</v>
      </c>
    </row>
    <row r="1847" spans="2:6" ht="15" customHeight="1">
      <c r="B1847" s="79">
        <v>39753</v>
      </c>
      <c r="C1847" s="65">
        <v>0.45779999999999998</v>
      </c>
      <c r="D1847" s="65">
        <v>3.41</v>
      </c>
      <c r="E1847" s="65">
        <v>4.5255999999999998</v>
      </c>
      <c r="F1847" s="65">
        <v>0.67300000000000004</v>
      </c>
    </row>
    <row r="1848" spans="2:6" ht="15" customHeight="1">
      <c r="B1848" s="79">
        <v>39752</v>
      </c>
      <c r="C1848" s="65">
        <v>0.45279999999999998</v>
      </c>
      <c r="D1848" s="65">
        <v>3.3795000000000002</v>
      </c>
      <c r="E1848" s="65">
        <v>4.4646999999999997</v>
      </c>
      <c r="F1848" s="65">
        <v>0.66910000000000003</v>
      </c>
    </row>
    <row r="1849" spans="2:6" ht="15" customHeight="1">
      <c r="B1849" s="79">
        <v>39751</v>
      </c>
      <c r="C1849" s="65">
        <v>0.45119999999999999</v>
      </c>
      <c r="D1849" s="65">
        <v>3.3504</v>
      </c>
      <c r="E1849" s="65">
        <v>4.4454000000000002</v>
      </c>
      <c r="F1849" s="65">
        <v>0.66210000000000002</v>
      </c>
    </row>
    <row r="1850" spans="2:6" ht="15" customHeight="1">
      <c r="B1850" s="79">
        <v>39750</v>
      </c>
      <c r="C1850" s="65">
        <v>0.44040000000000001</v>
      </c>
      <c r="D1850" s="65">
        <v>3.2694999999999999</v>
      </c>
      <c r="E1850" s="65">
        <v>4.3789999999999996</v>
      </c>
      <c r="F1850" s="65">
        <v>0.63790000000000002</v>
      </c>
    </row>
    <row r="1851" spans="2:6" ht="15" customHeight="1">
      <c r="B1851" s="79">
        <v>39749</v>
      </c>
      <c r="C1851" s="65">
        <v>0.43840000000000001</v>
      </c>
      <c r="D1851" s="65">
        <v>3.2557</v>
      </c>
      <c r="E1851" s="65">
        <v>4.3552999999999997</v>
      </c>
      <c r="F1851" s="65">
        <v>0.63759999999999994</v>
      </c>
    </row>
    <row r="1852" spans="2:6" ht="15" customHeight="1">
      <c r="B1852" s="79">
        <v>39748</v>
      </c>
      <c r="C1852" s="65">
        <v>0.44209999999999999</v>
      </c>
      <c r="D1852" s="65">
        <v>3.3092999999999999</v>
      </c>
      <c r="E1852" s="65">
        <v>4.4367999999999999</v>
      </c>
      <c r="F1852" s="65">
        <v>0.6512</v>
      </c>
    </row>
    <row r="1853" spans="2:6" ht="15" customHeight="1">
      <c r="B1853" s="79">
        <v>39747</v>
      </c>
      <c r="C1853" s="65">
        <v>0.4405</v>
      </c>
      <c r="D1853" s="65">
        <v>3.2965</v>
      </c>
      <c r="E1853" s="65">
        <v>4.3940000000000001</v>
      </c>
      <c r="F1853" s="65">
        <v>0.64890000000000003</v>
      </c>
    </row>
    <row r="1854" spans="2:6" ht="15" customHeight="1">
      <c r="B1854" s="79">
        <v>39746</v>
      </c>
      <c r="C1854" s="65">
        <v>0.4451</v>
      </c>
      <c r="D1854" s="65">
        <v>3.3195000000000001</v>
      </c>
      <c r="E1854" s="65">
        <v>4.4493999999999998</v>
      </c>
      <c r="F1854" s="65">
        <v>0.65510000000000002</v>
      </c>
    </row>
    <row r="1855" spans="2:6" ht="15" customHeight="1">
      <c r="B1855" s="79">
        <v>39745</v>
      </c>
      <c r="C1855" s="65">
        <v>0.46100000000000002</v>
      </c>
      <c r="D1855" s="65">
        <v>3.4357000000000002</v>
      </c>
      <c r="E1855" s="65">
        <v>4.6159999999999997</v>
      </c>
      <c r="F1855" s="65">
        <v>0.68830000000000002</v>
      </c>
    </row>
    <row r="1856" spans="2:6" ht="15" customHeight="1">
      <c r="B1856" s="79">
        <v>39744</v>
      </c>
      <c r="C1856" s="65">
        <v>0.46450000000000002</v>
      </c>
      <c r="D1856" s="65">
        <v>3.4773999999999998</v>
      </c>
      <c r="E1856" s="65">
        <v>4.7077</v>
      </c>
      <c r="F1856" s="65">
        <v>0.69650000000000001</v>
      </c>
    </row>
    <row r="1857" spans="2:6" ht="15" customHeight="1">
      <c r="B1857" s="79">
        <v>39743</v>
      </c>
      <c r="C1857" s="65">
        <v>0.4652</v>
      </c>
      <c r="D1857" s="65">
        <v>3.4817999999999998</v>
      </c>
      <c r="E1857" s="65">
        <v>4.6749999999999998</v>
      </c>
      <c r="F1857" s="65">
        <v>0.71020000000000005</v>
      </c>
    </row>
    <row r="1858" spans="2:6" ht="15" customHeight="1">
      <c r="B1858" s="79">
        <v>39742</v>
      </c>
      <c r="C1858" s="65">
        <v>0.45950000000000002</v>
      </c>
      <c r="D1858" s="65">
        <v>3.4296000000000002</v>
      </c>
      <c r="E1858" s="65">
        <v>4.5709999999999997</v>
      </c>
      <c r="F1858" s="65">
        <v>0.70289999999999997</v>
      </c>
    </row>
    <row r="1859" spans="2:6" ht="15" customHeight="1">
      <c r="B1859" s="79">
        <v>39741</v>
      </c>
      <c r="C1859" s="65">
        <v>0.45779999999999998</v>
      </c>
      <c r="D1859" s="65">
        <v>3.4087999999999998</v>
      </c>
      <c r="E1859" s="65">
        <v>4.5564999999999998</v>
      </c>
      <c r="F1859" s="65">
        <v>0.69830000000000003</v>
      </c>
    </row>
    <row r="1860" spans="2:6" ht="15" customHeight="1">
      <c r="B1860" s="79">
        <v>39740</v>
      </c>
      <c r="C1860" s="65">
        <v>0.45760000000000001</v>
      </c>
      <c r="D1860" s="65">
        <v>3.4003000000000001</v>
      </c>
      <c r="E1860" s="65">
        <v>4.5476999999999999</v>
      </c>
      <c r="F1860" s="65">
        <v>0.69799999999999995</v>
      </c>
    </row>
    <row r="1861" spans="2:6" ht="15" customHeight="1">
      <c r="B1861" s="79">
        <v>39739</v>
      </c>
      <c r="C1861" s="65">
        <v>0.45710000000000001</v>
      </c>
      <c r="D1861" s="65">
        <v>3.4091</v>
      </c>
      <c r="E1861" s="65">
        <v>4.5678000000000001</v>
      </c>
      <c r="F1861" s="65">
        <v>0.69820000000000004</v>
      </c>
    </row>
    <row r="1862" spans="2:6" ht="15" customHeight="1">
      <c r="B1862" s="79">
        <v>39738</v>
      </c>
      <c r="C1862" s="65">
        <v>0.45219999999999999</v>
      </c>
      <c r="D1862" s="65">
        <v>3.3732000000000002</v>
      </c>
      <c r="E1862" s="65">
        <v>4.5353000000000003</v>
      </c>
      <c r="F1862" s="65">
        <v>0.69059999999999999</v>
      </c>
    </row>
    <row r="1863" spans="2:6" ht="15" customHeight="1">
      <c r="B1863" s="79">
        <v>39737</v>
      </c>
      <c r="C1863" s="65">
        <v>0.4551</v>
      </c>
      <c r="D1863" s="65">
        <v>3.3938999999999999</v>
      </c>
      <c r="E1863" s="65">
        <v>4.5007000000000001</v>
      </c>
      <c r="F1863" s="65">
        <v>0.7026</v>
      </c>
    </row>
    <row r="1864" spans="2:6" ht="15" customHeight="1">
      <c r="B1864" s="79">
        <v>39736</v>
      </c>
      <c r="C1864" s="65">
        <v>0.45629999999999998</v>
      </c>
      <c r="D1864" s="65">
        <v>3.3982999999999999</v>
      </c>
      <c r="E1864" s="65">
        <v>4.4314</v>
      </c>
      <c r="F1864" s="65">
        <v>0.70669999999999999</v>
      </c>
    </row>
    <row r="1865" spans="2:6" ht="15" customHeight="1">
      <c r="B1865" s="79">
        <v>39735</v>
      </c>
      <c r="C1865" s="65">
        <v>0.44550000000000001</v>
      </c>
      <c r="D1865" s="65">
        <v>3.3197000000000001</v>
      </c>
      <c r="E1865" s="65">
        <v>4.3057999999999996</v>
      </c>
      <c r="F1865" s="65">
        <v>0.68559999999999999</v>
      </c>
    </row>
    <row r="1866" spans="2:6" ht="15" customHeight="1">
      <c r="B1866" s="79">
        <v>39734</v>
      </c>
      <c r="C1866" s="65">
        <v>0.44450000000000001</v>
      </c>
      <c r="D1866" s="65">
        <v>3.2728000000000002</v>
      </c>
      <c r="E1866" s="65">
        <v>4.2465999999999999</v>
      </c>
      <c r="F1866" s="65">
        <v>0.67849999999999999</v>
      </c>
    </row>
    <row r="1867" spans="2:6" ht="15" customHeight="1">
      <c r="B1867" s="79">
        <v>39733</v>
      </c>
      <c r="C1867" s="65">
        <v>0.44440000000000002</v>
      </c>
      <c r="D1867" s="65">
        <v>3.2829000000000002</v>
      </c>
      <c r="E1867" s="65">
        <v>4.2739000000000003</v>
      </c>
      <c r="F1867" s="65">
        <v>0.67830000000000001</v>
      </c>
    </row>
    <row r="1868" spans="2:6" ht="15" customHeight="1">
      <c r="B1868" s="79">
        <v>39732</v>
      </c>
      <c r="C1868" s="65">
        <v>0.44140000000000001</v>
      </c>
      <c r="D1868" s="65">
        <v>3.2961</v>
      </c>
      <c r="E1868" s="65">
        <v>4.2827999999999999</v>
      </c>
      <c r="F1868" s="65">
        <v>0.67179999999999995</v>
      </c>
    </row>
    <row r="1869" spans="2:6" ht="15" customHeight="1">
      <c r="B1869" s="79">
        <v>39731</v>
      </c>
      <c r="C1869" s="65">
        <v>0.44740000000000002</v>
      </c>
      <c r="D1869" s="65">
        <v>3.3317999999999999</v>
      </c>
      <c r="E1869" s="65">
        <v>4.3231000000000002</v>
      </c>
      <c r="F1869" s="65">
        <v>0.69030000000000002</v>
      </c>
    </row>
    <row r="1870" spans="2:6" ht="15" customHeight="1">
      <c r="B1870" s="79">
        <v>39730</v>
      </c>
      <c r="C1870" s="65">
        <v>0.44940000000000002</v>
      </c>
      <c r="D1870" s="65">
        <v>3.3475999999999999</v>
      </c>
      <c r="E1870" s="65">
        <v>4.3547000000000002</v>
      </c>
      <c r="F1870" s="65">
        <v>0.69520000000000004</v>
      </c>
    </row>
    <row r="1871" spans="2:6" ht="15" customHeight="1">
      <c r="B1871" s="79">
        <v>39729</v>
      </c>
      <c r="C1871" s="65">
        <v>0.46650000000000003</v>
      </c>
      <c r="D1871" s="65">
        <v>3.4731000000000001</v>
      </c>
      <c r="E1871" s="65">
        <v>4.5061999999999998</v>
      </c>
      <c r="F1871" s="65">
        <v>0.72389999999999999</v>
      </c>
    </row>
    <row r="1872" spans="2:6" ht="15" customHeight="1">
      <c r="B1872" s="79">
        <v>39728</v>
      </c>
      <c r="C1872" s="65">
        <v>0.47499999999999998</v>
      </c>
      <c r="D1872" s="65">
        <v>3.5525000000000002</v>
      </c>
      <c r="E1872" s="65">
        <v>4.6467999999999998</v>
      </c>
      <c r="F1872" s="65">
        <v>0.73529999999999995</v>
      </c>
    </row>
    <row r="1873" spans="2:6" ht="15" customHeight="1">
      <c r="B1873" s="79">
        <v>39727</v>
      </c>
      <c r="C1873" s="65">
        <v>0.48110000000000003</v>
      </c>
      <c r="D1873" s="65">
        <v>3.5871</v>
      </c>
      <c r="E1873" s="65">
        <v>4.6710000000000003</v>
      </c>
      <c r="F1873" s="65">
        <v>0.74829999999999997</v>
      </c>
    </row>
    <row r="1874" spans="2:6" ht="15" customHeight="1">
      <c r="B1874" s="79">
        <v>39726</v>
      </c>
      <c r="C1874" s="65">
        <v>0.48089999999999999</v>
      </c>
      <c r="D1874" s="65">
        <v>3.5880000000000001</v>
      </c>
      <c r="E1874" s="65">
        <v>4.6395</v>
      </c>
      <c r="F1874" s="65">
        <v>0.74809999999999999</v>
      </c>
    </row>
    <row r="1875" spans="2:6" ht="15" customHeight="1">
      <c r="B1875" s="79">
        <v>39725</v>
      </c>
      <c r="C1875" s="65">
        <v>0.47870000000000001</v>
      </c>
      <c r="D1875" s="65">
        <v>3.5707</v>
      </c>
      <c r="E1875" s="65">
        <v>4.6489000000000003</v>
      </c>
      <c r="F1875" s="65">
        <v>0.74960000000000004</v>
      </c>
    </row>
    <row r="1876" spans="2:6" ht="15" customHeight="1">
      <c r="B1876" s="79">
        <v>39724</v>
      </c>
      <c r="C1876" s="65">
        <v>0.48039999999999999</v>
      </c>
      <c r="D1876" s="65">
        <v>3.5954000000000002</v>
      </c>
      <c r="E1876" s="65">
        <v>4.6889000000000003</v>
      </c>
      <c r="F1876" s="65">
        <v>0.75600000000000001</v>
      </c>
    </row>
    <row r="1877" spans="2:6" ht="15" customHeight="1">
      <c r="B1877" s="79">
        <v>39723</v>
      </c>
      <c r="C1877" s="65">
        <v>0.47760000000000002</v>
      </c>
      <c r="D1877" s="65">
        <v>3.5667</v>
      </c>
      <c r="E1877" s="65">
        <v>4.6547000000000001</v>
      </c>
      <c r="F1877" s="65">
        <v>0.754</v>
      </c>
    </row>
    <row r="1878" spans="2:6" ht="15" customHeight="1">
      <c r="B1878" s="79">
        <v>39722</v>
      </c>
      <c r="C1878" s="65">
        <v>0.47039999999999998</v>
      </c>
      <c r="D1878" s="65">
        <v>3.5244</v>
      </c>
      <c r="E1878" s="65">
        <v>4.6188000000000002</v>
      </c>
      <c r="F1878" s="65">
        <v>0.74119999999999997</v>
      </c>
    </row>
    <row r="1879" spans="2:6" ht="15" customHeight="1">
      <c r="B1879" s="79">
        <v>39721</v>
      </c>
      <c r="C1879" s="65">
        <v>0.47139999999999999</v>
      </c>
      <c r="D1879" s="65">
        <v>3.5268000000000002</v>
      </c>
      <c r="E1879" s="65">
        <v>4.5983999999999998</v>
      </c>
      <c r="F1879" s="65">
        <v>0.74709999999999999</v>
      </c>
    </row>
    <row r="1880" spans="2:6" ht="15" customHeight="1">
      <c r="B1880" s="79">
        <v>39720</v>
      </c>
      <c r="C1880" s="65">
        <v>0.47</v>
      </c>
      <c r="D1880" s="65">
        <v>3.5112000000000001</v>
      </c>
      <c r="E1880" s="65">
        <v>4.5519999999999996</v>
      </c>
      <c r="F1880" s="65">
        <v>0.749</v>
      </c>
    </row>
    <row r="1881" spans="2:6" ht="15" customHeight="1">
      <c r="B1881" s="79">
        <v>39719</v>
      </c>
      <c r="C1881" s="65">
        <v>0.46989999999999998</v>
      </c>
      <c r="D1881" s="65">
        <v>3.5106999999999999</v>
      </c>
      <c r="E1881" s="65">
        <v>4.5613000000000001</v>
      </c>
      <c r="F1881" s="65">
        <v>0.74890000000000001</v>
      </c>
    </row>
    <row r="1882" spans="2:6" ht="15" customHeight="1">
      <c r="B1882" s="79">
        <v>39718</v>
      </c>
      <c r="C1882" s="65">
        <v>0.46929999999999999</v>
      </c>
      <c r="D1882" s="65">
        <v>3.5017999999999998</v>
      </c>
      <c r="E1882" s="65">
        <v>4.5434000000000001</v>
      </c>
      <c r="F1882" s="65">
        <v>0.746</v>
      </c>
    </row>
    <row r="1883" spans="2:6" ht="15" customHeight="1">
      <c r="B1883" s="79">
        <v>39717</v>
      </c>
      <c r="C1883" s="65">
        <v>0.46710000000000002</v>
      </c>
      <c r="D1883" s="65">
        <v>3.4845999999999999</v>
      </c>
      <c r="E1883" s="65">
        <v>4.5137</v>
      </c>
      <c r="F1883" s="65">
        <v>0.74490000000000001</v>
      </c>
    </row>
    <row r="1884" spans="2:6" ht="15" customHeight="1">
      <c r="B1884" s="79">
        <v>39716</v>
      </c>
      <c r="C1884" s="65">
        <v>0.46579999999999999</v>
      </c>
      <c r="D1884" s="65">
        <v>3.4762</v>
      </c>
      <c r="E1884" s="65">
        <v>4.4949000000000003</v>
      </c>
      <c r="F1884" s="65">
        <v>0.7429</v>
      </c>
    </row>
    <row r="1885" spans="2:6" ht="15" customHeight="1">
      <c r="B1885" s="79">
        <v>39715</v>
      </c>
      <c r="C1885" s="65">
        <v>0.46629999999999999</v>
      </c>
      <c r="D1885" s="65">
        <v>3.4847000000000001</v>
      </c>
      <c r="E1885" s="65">
        <v>4.4873000000000003</v>
      </c>
      <c r="F1885" s="65">
        <v>0.74239999999999995</v>
      </c>
    </row>
    <row r="1886" spans="2:6" ht="15" customHeight="1">
      <c r="B1886" s="79">
        <v>39714</v>
      </c>
      <c r="C1886" s="65">
        <v>0.47299999999999998</v>
      </c>
      <c r="D1886" s="65">
        <v>3.516</v>
      </c>
      <c r="E1886" s="65">
        <v>4.5072000000000001</v>
      </c>
      <c r="F1886" s="65">
        <v>0.75539999999999996</v>
      </c>
    </row>
    <row r="1887" spans="2:6" ht="15" customHeight="1">
      <c r="B1887" s="79">
        <v>39713</v>
      </c>
      <c r="C1887" s="65">
        <v>0.4763</v>
      </c>
      <c r="D1887" s="65">
        <v>3.5912999999999999</v>
      </c>
      <c r="E1887" s="65">
        <v>4.5472000000000001</v>
      </c>
      <c r="F1887" s="65">
        <v>0.76190000000000002</v>
      </c>
    </row>
    <row r="1888" spans="2:6" ht="15" customHeight="1">
      <c r="B1888" s="79">
        <v>39712</v>
      </c>
      <c r="C1888" s="65">
        <v>0.4763</v>
      </c>
      <c r="D1888" s="65">
        <v>3.5909</v>
      </c>
      <c r="E1888" s="65">
        <v>4.577</v>
      </c>
      <c r="F1888" s="65">
        <v>0.76180000000000003</v>
      </c>
    </row>
    <row r="1889" spans="2:6" ht="15" customHeight="1">
      <c r="B1889" s="79">
        <v>39711</v>
      </c>
      <c r="C1889" s="65">
        <v>0.4758</v>
      </c>
      <c r="D1889" s="65">
        <v>3.5495999999999999</v>
      </c>
      <c r="E1889" s="65">
        <v>4.5495999999999999</v>
      </c>
      <c r="F1889" s="65">
        <v>0.75890000000000002</v>
      </c>
    </row>
    <row r="1890" spans="2:6" ht="15" customHeight="1">
      <c r="B1890" s="79">
        <v>39710</v>
      </c>
      <c r="C1890" s="65">
        <v>0.46560000000000001</v>
      </c>
      <c r="D1890" s="65">
        <v>3.4698000000000002</v>
      </c>
      <c r="E1890" s="65">
        <v>4.4729999999999999</v>
      </c>
      <c r="F1890" s="65">
        <v>0.73650000000000004</v>
      </c>
    </row>
    <row r="1891" spans="2:6" ht="15" customHeight="1">
      <c r="B1891" s="79">
        <v>39709</v>
      </c>
      <c r="C1891" s="65">
        <v>0.4652</v>
      </c>
      <c r="D1891" s="65">
        <v>3.4641999999999999</v>
      </c>
      <c r="E1891" s="65">
        <v>4.4661999999999997</v>
      </c>
      <c r="F1891" s="65">
        <v>0.73899999999999999</v>
      </c>
    </row>
    <row r="1892" spans="2:6" ht="15" customHeight="1">
      <c r="B1892" s="79">
        <v>39708</v>
      </c>
      <c r="C1892" s="65">
        <v>0.46060000000000001</v>
      </c>
      <c r="D1892" s="65">
        <v>3.4403999999999999</v>
      </c>
      <c r="E1892" s="65">
        <v>4.444</v>
      </c>
      <c r="F1892" s="65">
        <v>0.72950000000000004</v>
      </c>
    </row>
    <row r="1893" spans="2:6" ht="15" customHeight="1">
      <c r="B1893" s="79">
        <v>39707</v>
      </c>
      <c r="C1893" s="65">
        <v>0.46529999999999999</v>
      </c>
      <c r="D1893" s="65">
        <v>3.4773000000000001</v>
      </c>
      <c r="E1893" s="65">
        <v>4.4656000000000002</v>
      </c>
      <c r="F1893" s="65">
        <v>0.74229999999999996</v>
      </c>
    </row>
    <row r="1894" spans="2:6" ht="15" customHeight="1">
      <c r="B1894" s="79">
        <v>39706</v>
      </c>
      <c r="C1894" s="65">
        <v>0.46989999999999998</v>
      </c>
      <c r="D1894" s="65">
        <v>3.5306000000000002</v>
      </c>
      <c r="E1894" s="65">
        <v>4.4617000000000004</v>
      </c>
      <c r="F1894" s="65">
        <v>0.75549999999999995</v>
      </c>
    </row>
    <row r="1895" spans="2:6" ht="15" customHeight="1">
      <c r="B1895" s="79">
        <v>39705</v>
      </c>
      <c r="C1895" s="65">
        <v>0.47010000000000002</v>
      </c>
      <c r="D1895" s="65">
        <v>3.5314000000000001</v>
      </c>
      <c r="E1895" s="65">
        <v>4.4958999999999998</v>
      </c>
      <c r="F1895" s="65">
        <v>0.75590000000000002</v>
      </c>
    </row>
    <row r="1896" spans="2:6" ht="15" customHeight="1">
      <c r="B1896" s="79">
        <v>39704</v>
      </c>
      <c r="C1896" s="65">
        <v>0.46739999999999998</v>
      </c>
      <c r="D1896" s="65">
        <v>3.4741</v>
      </c>
      <c r="E1896" s="65">
        <v>4.4368999999999996</v>
      </c>
      <c r="F1896" s="65">
        <v>0.74690000000000001</v>
      </c>
    </row>
    <row r="1897" spans="2:6" ht="15" customHeight="1">
      <c r="B1897" s="79">
        <v>39703</v>
      </c>
      <c r="C1897" s="65">
        <v>0.46639999999999998</v>
      </c>
      <c r="D1897" s="65">
        <v>3.4809999999999999</v>
      </c>
      <c r="E1897" s="65">
        <v>4.4447000000000001</v>
      </c>
      <c r="F1897" s="65">
        <v>0.74080000000000001</v>
      </c>
    </row>
    <row r="1898" spans="2:6" ht="15" customHeight="1">
      <c r="B1898" s="79">
        <v>39702</v>
      </c>
      <c r="C1898" s="65">
        <v>0.4738</v>
      </c>
      <c r="D1898" s="65">
        <v>3.5367000000000002</v>
      </c>
      <c r="E1898" s="65">
        <v>4.5128000000000004</v>
      </c>
      <c r="F1898" s="65">
        <v>0.75529999999999997</v>
      </c>
    </row>
    <row r="1899" spans="2:6" ht="15" customHeight="1">
      <c r="B1899" s="79">
        <v>39701</v>
      </c>
      <c r="C1899" s="65">
        <v>0.47449999999999998</v>
      </c>
      <c r="D1899" s="65">
        <v>3.5371999999999999</v>
      </c>
      <c r="E1899" s="65">
        <v>4.5012999999999996</v>
      </c>
      <c r="F1899" s="65">
        <v>0.75770000000000004</v>
      </c>
    </row>
    <row r="1900" spans="2:6" ht="15" customHeight="1">
      <c r="B1900" s="79">
        <v>39700</v>
      </c>
      <c r="C1900" s="65">
        <v>0.47410000000000002</v>
      </c>
      <c r="D1900" s="65">
        <v>3.5487000000000002</v>
      </c>
      <c r="E1900" s="65">
        <v>4.5019999999999998</v>
      </c>
      <c r="F1900" s="65">
        <v>0.76029999999999998</v>
      </c>
    </row>
    <row r="1901" spans="2:6" ht="15" customHeight="1">
      <c r="B1901" s="79">
        <v>39699</v>
      </c>
      <c r="C1901" s="65">
        <v>0.46929999999999999</v>
      </c>
      <c r="D1901" s="65">
        <v>3.4939</v>
      </c>
      <c r="E1901" s="65">
        <v>4.4393000000000002</v>
      </c>
      <c r="F1901" s="65">
        <v>0.74919999999999998</v>
      </c>
    </row>
    <row r="1902" spans="2:6" ht="15" customHeight="1">
      <c r="B1902" s="79">
        <v>39698</v>
      </c>
      <c r="C1902" s="65">
        <v>0.46920000000000001</v>
      </c>
      <c r="D1902" s="65">
        <v>3.4982000000000002</v>
      </c>
      <c r="E1902" s="65">
        <v>4.4416000000000002</v>
      </c>
      <c r="F1902" s="65">
        <v>0.74880000000000002</v>
      </c>
    </row>
    <row r="1903" spans="2:6" ht="15" customHeight="1">
      <c r="B1903" s="79">
        <v>39697</v>
      </c>
      <c r="C1903" s="65">
        <v>0.46729999999999999</v>
      </c>
      <c r="D1903" s="65">
        <v>3.4857999999999998</v>
      </c>
      <c r="E1903" s="65">
        <v>4.4306999999999999</v>
      </c>
      <c r="F1903" s="65">
        <v>0.74180000000000001</v>
      </c>
    </row>
    <row r="1904" spans="2:6" ht="15" customHeight="1">
      <c r="B1904" s="79">
        <v>39696</v>
      </c>
      <c r="C1904" s="65">
        <v>0.4723</v>
      </c>
      <c r="D1904" s="65">
        <v>3.5282</v>
      </c>
      <c r="E1904" s="65">
        <v>4.4866999999999999</v>
      </c>
      <c r="F1904" s="65">
        <v>0.75580000000000003</v>
      </c>
    </row>
    <row r="1905" spans="2:6" ht="15" customHeight="1">
      <c r="B1905" s="79">
        <v>39695</v>
      </c>
      <c r="C1905" s="65">
        <v>0.47120000000000001</v>
      </c>
      <c r="D1905" s="65">
        <v>3.5181</v>
      </c>
      <c r="E1905" s="65">
        <v>4.4694000000000003</v>
      </c>
      <c r="F1905" s="65">
        <v>0.75660000000000005</v>
      </c>
    </row>
    <row r="1906" spans="2:6" ht="15" customHeight="1">
      <c r="B1906" s="79">
        <v>39694</v>
      </c>
      <c r="C1906" s="65">
        <v>0.4738</v>
      </c>
      <c r="D1906" s="65">
        <v>3.5387</v>
      </c>
      <c r="E1906" s="65">
        <v>4.4885999999999999</v>
      </c>
      <c r="F1906" s="65">
        <v>0.7621</v>
      </c>
    </row>
    <row r="1907" spans="2:6" ht="15" customHeight="1">
      <c r="B1907" s="79">
        <v>39693</v>
      </c>
      <c r="C1907" s="65">
        <v>0.4763</v>
      </c>
      <c r="D1907" s="65">
        <v>3.5571000000000002</v>
      </c>
      <c r="E1907" s="65">
        <v>4.5148000000000001</v>
      </c>
      <c r="F1907" s="65">
        <v>0.76749999999999996</v>
      </c>
    </row>
    <row r="1908" spans="2:6" ht="15" customHeight="1">
      <c r="B1908" s="79">
        <v>39692</v>
      </c>
      <c r="C1908" s="65">
        <v>0.47789999999999999</v>
      </c>
      <c r="D1908" s="65">
        <v>3.5636999999999999</v>
      </c>
      <c r="E1908" s="65">
        <v>4.5227000000000004</v>
      </c>
      <c r="F1908" s="65">
        <v>0.77249999999999996</v>
      </c>
    </row>
    <row r="1909" spans="2:6" ht="15" customHeight="1">
      <c r="B1909" s="79">
        <v>39691</v>
      </c>
      <c r="C1909" s="65">
        <v>0.47789999999999999</v>
      </c>
      <c r="D1909" s="65">
        <v>3.5546000000000002</v>
      </c>
      <c r="E1909" s="65">
        <v>4.5217999999999998</v>
      </c>
      <c r="F1909" s="65">
        <v>0.77249999999999996</v>
      </c>
    </row>
    <row r="1910" spans="2:6" ht="15" customHeight="1">
      <c r="B1910" s="79">
        <v>39690</v>
      </c>
      <c r="C1910" s="65">
        <v>0.47789999999999999</v>
      </c>
      <c r="D1910" s="65">
        <v>3.5653999999999999</v>
      </c>
      <c r="E1910" s="65">
        <v>4.5167000000000002</v>
      </c>
      <c r="F1910" s="65">
        <v>0.77210000000000001</v>
      </c>
    </row>
    <row r="1911" spans="2:6" ht="15" customHeight="1">
      <c r="B1911" s="79">
        <v>39689</v>
      </c>
      <c r="C1911" s="65">
        <v>0.4773</v>
      </c>
      <c r="D1911" s="65">
        <v>3.5609999999999999</v>
      </c>
      <c r="E1911" s="65">
        <v>4.5004999999999997</v>
      </c>
      <c r="F1911" s="65">
        <v>0.77080000000000004</v>
      </c>
    </row>
    <row r="1912" spans="2:6" ht="15" customHeight="1">
      <c r="B1912" s="79">
        <v>39688</v>
      </c>
      <c r="C1912" s="65">
        <v>0.47649999999999998</v>
      </c>
      <c r="D1912" s="65">
        <v>3.5506000000000002</v>
      </c>
      <c r="E1912" s="65">
        <v>4.4722999999999997</v>
      </c>
      <c r="F1912" s="65">
        <v>0.76859999999999995</v>
      </c>
    </row>
    <row r="1913" spans="2:6" ht="15" customHeight="1">
      <c r="B1913" s="79">
        <v>39687</v>
      </c>
      <c r="C1913" s="65">
        <v>0.47470000000000001</v>
      </c>
      <c r="D1913" s="65">
        <v>3.5484</v>
      </c>
      <c r="E1913" s="65">
        <v>4.4592000000000001</v>
      </c>
      <c r="F1913" s="65">
        <v>0.76659999999999995</v>
      </c>
    </row>
    <row r="1914" spans="2:6" ht="15" customHeight="1">
      <c r="B1914" s="79">
        <v>39686</v>
      </c>
      <c r="C1914" s="65">
        <v>0.47910000000000003</v>
      </c>
      <c r="D1914" s="65">
        <v>3.5747</v>
      </c>
      <c r="E1914" s="65">
        <v>4.4855999999999998</v>
      </c>
      <c r="F1914" s="65">
        <v>0.77669999999999995</v>
      </c>
    </row>
    <row r="1915" spans="2:6" ht="15" customHeight="1">
      <c r="B1915" s="79">
        <v>39685</v>
      </c>
      <c r="C1915" s="65">
        <v>0.47970000000000002</v>
      </c>
      <c r="D1915" s="65">
        <v>3.5796999999999999</v>
      </c>
      <c r="E1915" s="65">
        <v>4.4915000000000003</v>
      </c>
      <c r="F1915" s="65">
        <v>0.77949999999999997</v>
      </c>
    </row>
    <row r="1916" spans="2:6" ht="15" customHeight="1">
      <c r="B1916" s="79">
        <v>39684</v>
      </c>
      <c r="C1916" s="65">
        <v>0.48089999999999999</v>
      </c>
      <c r="D1916" s="65">
        <v>3.5859999999999999</v>
      </c>
      <c r="E1916" s="65">
        <v>4.4993999999999996</v>
      </c>
      <c r="F1916" s="65">
        <v>0.78100000000000003</v>
      </c>
    </row>
    <row r="1917" spans="2:6" ht="15" customHeight="1">
      <c r="B1917" s="79">
        <v>39683</v>
      </c>
      <c r="C1917" s="65">
        <v>0.48199999999999998</v>
      </c>
      <c r="D1917" s="65">
        <v>3.6013000000000002</v>
      </c>
      <c r="E1917" s="65">
        <v>4.5205000000000002</v>
      </c>
      <c r="F1917" s="65">
        <v>0.78139999999999998</v>
      </c>
    </row>
    <row r="1918" spans="2:6" ht="15" customHeight="1">
      <c r="B1918" s="79">
        <v>39682</v>
      </c>
      <c r="C1918" s="65">
        <v>0.48309999999999997</v>
      </c>
      <c r="D1918" s="65">
        <v>3.5975999999999999</v>
      </c>
      <c r="E1918" s="65">
        <v>4.5236999999999998</v>
      </c>
      <c r="F1918" s="65">
        <v>0.78200000000000003</v>
      </c>
    </row>
    <row r="1919" spans="2:6" ht="15" customHeight="1">
      <c r="B1919" s="79">
        <v>39681</v>
      </c>
      <c r="C1919" s="65">
        <v>0.48330000000000001</v>
      </c>
      <c r="D1919" s="65">
        <v>3.6086</v>
      </c>
      <c r="E1919" s="65">
        <v>4.5458999999999996</v>
      </c>
      <c r="F1919" s="65">
        <v>0.78090000000000004</v>
      </c>
    </row>
    <row r="1920" spans="2:6" ht="15" customHeight="1">
      <c r="B1920" s="79">
        <v>39680</v>
      </c>
      <c r="C1920" s="65">
        <v>0.48280000000000001</v>
      </c>
      <c r="D1920" s="65">
        <v>3.5996000000000001</v>
      </c>
      <c r="E1920" s="65">
        <v>4.5251999999999999</v>
      </c>
      <c r="F1920" s="65">
        <v>0.77849999999999997</v>
      </c>
    </row>
    <row r="1921" spans="2:6" ht="15" customHeight="1">
      <c r="B1921" s="79">
        <v>39679</v>
      </c>
      <c r="C1921" s="65">
        <v>0.48230000000000001</v>
      </c>
      <c r="D1921" s="65">
        <v>3.5968</v>
      </c>
      <c r="E1921" s="65">
        <v>4.5115999999999996</v>
      </c>
      <c r="F1921" s="65">
        <v>0.77810000000000001</v>
      </c>
    </row>
    <row r="1922" spans="2:6" ht="15" customHeight="1">
      <c r="B1922" s="79">
        <v>39678</v>
      </c>
      <c r="C1922" s="65">
        <v>0.48139999999999999</v>
      </c>
      <c r="D1922" s="65">
        <v>3.5908000000000002</v>
      </c>
      <c r="E1922" s="65">
        <v>4.5060000000000002</v>
      </c>
      <c r="F1922" s="65">
        <v>0.77500000000000002</v>
      </c>
    </row>
    <row r="1923" spans="2:6" ht="15" customHeight="1">
      <c r="B1923" s="79">
        <v>39677</v>
      </c>
      <c r="C1923" s="65">
        <v>0.48139999999999999</v>
      </c>
      <c r="D1923" s="65">
        <v>3.5897000000000001</v>
      </c>
      <c r="E1923" s="65">
        <v>4.5061999999999998</v>
      </c>
      <c r="F1923" s="65">
        <v>0.77500000000000002</v>
      </c>
    </row>
    <row r="1924" spans="2:6" ht="15" customHeight="1">
      <c r="B1924" s="79">
        <v>39676</v>
      </c>
      <c r="C1924" s="65">
        <v>0.4748</v>
      </c>
      <c r="D1924" s="65">
        <v>3.5482999999999998</v>
      </c>
      <c r="E1924" s="65">
        <v>4.4509999999999996</v>
      </c>
      <c r="F1924" s="65">
        <v>0.76780000000000004</v>
      </c>
    </row>
    <row r="1925" spans="2:6" ht="15" customHeight="1">
      <c r="B1925" s="79">
        <v>39675</v>
      </c>
      <c r="C1925" s="65">
        <v>0.47099999999999997</v>
      </c>
      <c r="D1925" s="65">
        <v>3.5169999999999999</v>
      </c>
      <c r="E1925" s="65">
        <v>4.4187000000000003</v>
      </c>
      <c r="F1925" s="65">
        <v>0.76300000000000001</v>
      </c>
    </row>
    <row r="1926" spans="2:6" ht="15" customHeight="1">
      <c r="B1926" s="79">
        <v>39674</v>
      </c>
      <c r="C1926" s="65">
        <v>0.46600000000000003</v>
      </c>
      <c r="D1926" s="65">
        <v>3.4765000000000001</v>
      </c>
      <c r="E1926" s="65">
        <v>4.3718000000000004</v>
      </c>
      <c r="F1926" s="65">
        <v>0.755</v>
      </c>
    </row>
    <row r="1927" spans="2:6" ht="15" customHeight="1">
      <c r="B1927" s="79">
        <v>39673</v>
      </c>
      <c r="C1927" s="65">
        <v>0.46850000000000003</v>
      </c>
      <c r="D1927" s="65">
        <v>3.4946000000000002</v>
      </c>
      <c r="E1927" s="65">
        <v>4.4005000000000001</v>
      </c>
      <c r="F1927" s="65">
        <v>0.75939999999999996</v>
      </c>
    </row>
    <row r="1928" spans="2:6" ht="15" customHeight="1">
      <c r="B1928" s="79">
        <v>39672</v>
      </c>
      <c r="C1928" s="65">
        <v>0.46879999999999999</v>
      </c>
      <c r="D1928" s="65">
        <v>3.4973999999999998</v>
      </c>
      <c r="E1928" s="65">
        <v>4.4055999999999997</v>
      </c>
      <c r="F1928" s="65">
        <v>0.75949999999999995</v>
      </c>
    </row>
    <row r="1929" spans="2:6" ht="15" customHeight="1">
      <c r="B1929" s="79">
        <v>39671</v>
      </c>
      <c r="C1929" s="65">
        <v>0.46989999999999998</v>
      </c>
      <c r="D1929" s="65">
        <v>3.5074000000000001</v>
      </c>
      <c r="E1929" s="65">
        <v>4.4176000000000002</v>
      </c>
      <c r="F1929" s="65">
        <v>0.76319999999999999</v>
      </c>
    </row>
    <row r="1930" spans="2:6" ht="15" customHeight="1">
      <c r="B1930" s="79">
        <v>39670</v>
      </c>
      <c r="C1930" s="65">
        <v>0.46989999999999998</v>
      </c>
      <c r="D1930" s="65">
        <v>3.4823</v>
      </c>
      <c r="E1930" s="65">
        <v>4.4047000000000001</v>
      </c>
      <c r="F1930" s="65">
        <v>0.76319999999999999</v>
      </c>
    </row>
    <row r="1931" spans="2:6" ht="15" customHeight="1">
      <c r="B1931" s="79">
        <v>39669</v>
      </c>
      <c r="C1931" s="65">
        <v>0.46529999999999999</v>
      </c>
      <c r="D1931" s="65">
        <v>3.4863</v>
      </c>
      <c r="E1931" s="65">
        <v>4.3907999999999996</v>
      </c>
      <c r="F1931" s="65">
        <v>0.75680000000000003</v>
      </c>
    </row>
    <row r="1932" spans="2:6" ht="15" customHeight="1">
      <c r="B1932" s="79">
        <v>39668</v>
      </c>
      <c r="C1932" s="65">
        <v>0.46560000000000001</v>
      </c>
      <c r="D1932" s="65">
        <v>3.4762</v>
      </c>
      <c r="E1932" s="65">
        <v>4.3799000000000001</v>
      </c>
      <c r="F1932" s="65">
        <v>0.75970000000000004</v>
      </c>
    </row>
    <row r="1933" spans="2:6" ht="15" customHeight="1">
      <c r="B1933" s="79">
        <v>39667</v>
      </c>
      <c r="C1933" s="65">
        <v>0.46789999999999998</v>
      </c>
      <c r="D1933" s="65">
        <v>3.4941</v>
      </c>
      <c r="E1933" s="65">
        <v>4.4165000000000001</v>
      </c>
      <c r="F1933" s="65">
        <v>0.7631</v>
      </c>
    </row>
    <row r="1934" spans="2:6" ht="15" customHeight="1">
      <c r="B1934" s="79">
        <v>39666</v>
      </c>
      <c r="C1934" s="65">
        <v>0.46800000000000003</v>
      </c>
      <c r="D1934" s="65">
        <v>3.5036999999999998</v>
      </c>
      <c r="E1934" s="65">
        <v>4.4401000000000002</v>
      </c>
      <c r="F1934" s="65">
        <v>0.76359999999999995</v>
      </c>
    </row>
    <row r="1935" spans="2:6" ht="15" customHeight="1">
      <c r="B1935" s="79">
        <v>39665</v>
      </c>
      <c r="C1935" s="65">
        <v>0.46829999999999999</v>
      </c>
      <c r="D1935" s="65">
        <v>3.4937</v>
      </c>
      <c r="E1935" s="65">
        <v>4.4307999999999996</v>
      </c>
      <c r="F1935" s="65">
        <v>0.76470000000000005</v>
      </c>
    </row>
    <row r="1936" spans="2:6" ht="15" customHeight="1">
      <c r="B1936" s="79">
        <v>39664</v>
      </c>
      <c r="C1936" s="65">
        <v>0.46779999999999999</v>
      </c>
      <c r="D1936" s="65">
        <v>3.4899</v>
      </c>
      <c r="E1936" s="65">
        <v>4.4343000000000004</v>
      </c>
      <c r="F1936" s="65">
        <v>0.76429999999999998</v>
      </c>
    </row>
    <row r="1937" spans="2:6" ht="15" customHeight="1">
      <c r="B1937" s="79">
        <v>39663</v>
      </c>
      <c r="C1937" s="65">
        <v>0.46779999999999999</v>
      </c>
      <c r="D1937" s="65">
        <v>3.4944000000000002</v>
      </c>
      <c r="E1937" s="65">
        <v>4.4374000000000002</v>
      </c>
      <c r="F1937" s="65">
        <v>0.76429999999999998</v>
      </c>
    </row>
    <row r="1938" spans="2:6" ht="15" customHeight="1">
      <c r="B1938" s="79">
        <v>39662</v>
      </c>
      <c r="C1938" s="65">
        <v>0.46789999999999998</v>
      </c>
      <c r="D1938" s="65">
        <v>3.4910999999999999</v>
      </c>
      <c r="E1938" s="65">
        <v>4.4333</v>
      </c>
      <c r="F1938" s="65">
        <v>0.76459999999999995</v>
      </c>
    </row>
    <row r="1939" spans="2:6" ht="15" customHeight="1">
      <c r="B1939" s="79">
        <v>39661</v>
      </c>
      <c r="C1939" s="65">
        <v>0.47049999999999997</v>
      </c>
      <c r="D1939" s="65">
        <v>3.5093000000000001</v>
      </c>
      <c r="E1939" s="65">
        <v>4.4452999999999996</v>
      </c>
      <c r="F1939" s="65">
        <v>0.76880000000000004</v>
      </c>
    </row>
    <row r="1940" spans="2:6" ht="15" customHeight="1">
      <c r="B1940" s="79">
        <v>39660</v>
      </c>
      <c r="C1940" s="65">
        <v>0.47220000000000001</v>
      </c>
      <c r="D1940" s="65">
        <v>3.5247000000000002</v>
      </c>
      <c r="E1940" s="65">
        <v>4.4653999999999998</v>
      </c>
      <c r="F1940" s="65">
        <v>0.7702</v>
      </c>
    </row>
    <row r="1941" spans="2:6" ht="15" customHeight="1">
      <c r="B1941" s="79">
        <v>39659</v>
      </c>
      <c r="C1941" s="65">
        <v>0.47260000000000002</v>
      </c>
      <c r="D1941" s="65">
        <v>3.5335999999999999</v>
      </c>
      <c r="E1941" s="65">
        <v>4.4824000000000002</v>
      </c>
      <c r="F1941" s="65">
        <v>0.76959999999999995</v>
      </c>
    </row>
    <row r="1942" spans="2:6" ht="15" customHeight="1">
      <c r="B1942" s="79">
        <v>39658</v>
      </c>
      <c r="C1942" s="65">
        <v>0.47310000000000002</v>
      </c>
      <c r="D1942" s="65">
        <v>3.5276999999999998</v>
      </c>
      <c r="E1942" s="65">
        <v>4.4730999999999996</v>
      </c>
      <c r="F1942" s="65">
        <v>0.77029999999999998</v>
      </c>
    </row>
    <row r="1943" spans="2:6" ht="15" customHeight="1">
      <c r="B1943" s="79">
        <v>39657</v>
      </c>
      <c r="C1943" s="65">
        <v>0.47270000000000001</v>
      </c>
      <c r="D1943" s="65">
        <v>3.5270000000000001</v>
      </c>
      <c r="E1943" s="65">
        <v>4.4774000000000003</v>
      </c>
      <c r="F1943" s="65">
        <v>0.76959999999999995</v>
      </c>
    </row>
    <row r="1944" spans="2:6" ht="15" customHeight="1">
      <c r="B1944" s="79">
        <v>39656</v>
      </c>
      <c r="C1944" s="65">
        <v>0.47270000000000001</v>
      </c>
      <c r="D1944" s="65">
        <v>3.5274999999999999</v>
      </c>
      <c r="E1944" s="65">
        <v>4.4873000000000003</v>
      </c>
      <c r="F1944" s="65">
        <v>0.76959999999999995</v>
      </c>
    </row>
    <row r="1945" spans="2:6" ht="15" customHeight="1">
      <c r="B1945" s="79">
        <v>39655</v>
      </c>
      <c r="C1945" s="65">
        <v>0.47349999999999998</v>
      </c>
      <c r="D1945" s="65">
        <v>3.5335000000000001</v>
      </c>
      <c r="E1945" s="65">
        <v>4.4851999999999999</v>
      </c>
      <c r="F1945" s="65">
        <v>0.77010000000000001</v>
      </c>
    </row>
    <row r="1946" spans="2:6" ht="15" customHeight="1">
      <c r="B1946" s="79">
        <v>39654</v>
      </c>
      <c r="C1946" s="65">
        <v>0.47389999999999999</v>
      </c>
      <c r="D1946" s="65">
        <v>3.5375999999999999</v>
      </c>
      <c r="E1946" s="65">
        <v>4.4881000000000002</v>
      </c>
      <c r="F1946" s="65">
        <v>0.77129999999999999</v>
      </c>
    </row>
    <row r="1947" spans="2:6" ht="15" customHeight="1">
      <c r="B1947" s="79">
        <v>39653</v>
      </c>
      <c r="C1947" s="65">
        <v>0.47910000000000003</v>
      </c>
      <c r="D1947" s="65">
        <v>3.5802</v>
      </c>
      <c r="E1947" s="65">
        <v>4.5406000000000004</v>
      </c>
      <c r="F1947" s="65">
        <v>0.78</v>
      </c>
    </row>
    <row r="1948" spans="2:6" ht="15" customHeight="1">
      <c r="B1948" s="79">
        <v>39652</v>
      </c>
      <c r="C1948" s="65">
        <v>0.47899999999999998</v>
      </c>
      <c r="D1948" s="65">
        <v>3.5802</v>
      </c>
      <c r="E1948" s="65">
        <v>4.5419999999999998</v>
      </c>
      <c r="F1948" s="65">
        <v>0.77659999999999996</v>
      </c>
    </row>
    <row r="1949" spans="2:6" ht="15" customHeight="1">
      <c r="B1949" s="79">
        <v>39651</v>
      </c>
      <c r="C1949" s="65">
        <v>0.47989999999999999</v>
      </c>
      <c r="D1949" s="65">
        <v>3.5788000000000002</v>
      </c>
      <c r="E1949" s="65">
        <v>4.5334000000000003</v>
      </c>
      <c r="F1949" s="65">
        <v>0.77790000000000004</v>
      </c>
    </row>
    <row r="1950" spans="2:6" ht="15" customHeight="1">
      <c r="B1950" s="79">
        <v>39650</v>
      </c>
      <c r="C1950" s="65">
        <v>0.48070000000000002</v>
      </c>
      <c r="D1950" s="65">
        <v>3.5865999999999998</v>
      </c>
      <c r="E1950" s="65">
        <v>4.5429000000000004</v>
      </c>
      <c r="F1950" s="65">
        <v>0.77939999999999998</v>
      </c>
    </row>
    <row r="1951" spans="2:6" ht="15" customHeight="1">
      <c r="B1951" s="79">
        <v>39649</v>
      </c>
      <c r="C1951" s="65">
        <v>0.48070000000000002</v>
      </c>
      <c r="D1951" s="65">
        <v>3.5865</v>
      </c>
      <c r="E1951" s="65">
        <v>4.5445000000000002</v>
      </c>
      <c r="F1951" s="65">
        <v>0.77929999999999999</v>
      </c>
    </row>
    <row r="1952" spans="2:6" ht="15" customHeight="1">
      <c r="B1952" s="79">
        <v>39648</v>
      </c>
      <c r="C1952" s="65">
        <v>0.48159999999999997</v>
      </c>
      <c r="D1952" s="65">
        <v>3.5933000000000002</v>
      </c>
      <c r="E1952" s="65">
        <v>4.5583</v>
      </c>
      <c r="F1952" s="65">
        <v>0.77939999999999998</v>
      </c>
    </row>
    <row r="1953" spans="2:6" ht="15" customHeight="1">
      <c r="B1953" s="79">
        <v>39647</v>
      </c>
      <c r="C1953" s="65">
        <v>0.4854</v>
      </c>
      <c r="D1953" s="65">
        <v>3.6198000000000001</v>
      </c>
      <c r="E1953" s="65">
        <v>4.6022999999999996</v>
      </c>
      <c r="F1953" s="65">
        <v>0.78280000000000005</v>
      </c>
    </row>
    <row r="1954" spans="2:6" ht="15" customHeight="1">
      <c r="B1954" s="79">
        <v>39646</v>
      </c>
      <c r="C1954" s="65">
        <v>0.48570000000000002</v>
      </c>
      <c r="D1954" s="65">
        <v>3.6257999999999999</v>
      </c>
      <c r="E1954" s="65">
        <v>4.6242000000000001</v>
      </c>
      <c r="F1954" s="65">
        <v>0.7802</v>
      </c>
    </row>
    <row r="1955" spans="2:6" ht="15" customHeight="1">
      <c r="B1955" s="79">
        <v>39645</v>
      </c>
      <c r="C1955" s="65">
        <v>0.4824</v>
      </c>
      <c r="D1955" s="65">
        <v>3.5968</v>
      </c>
      <c r="E1955" s="65">
        <v>4.5780000000000003</v>
      </c>
      <c r="F1955" s="65">
        <v>0.77739999999999998</v>
      </c>
    </row>
    <row r="1956" spans="2:6" ht="15" customHeight="1">
      <c r="B1956" s="79">
        <v>39644</v>
      </c>
      <c r="C1956" s="65">
        <v>0.47920000000000001</v>
      </c>
      <c r="D1956" s="65">
        <v>3.5781999999999998</v>
      </c>
      <c r="E1956" s="65">
        <v>4.5469999999999997</v>
      </c>
      <c r="F1956" s="65">
        <v>0.77669999999999995</v>
      </c>
    </row>
    <row r="1957" spans="2:6" ht="15" customHeight="1">
      <c r="B1957" s="79">
        <v>39643</v>
      </c>
      <c r="C1957" s="65">
        <v>0.47820000000000001</v>
      </c>
      <c r="D1957" s="65">
        <v>3.5655999999999999</v>
      </c>
      <c r="E1957" s="65">
        <v>4.5412999999999997</v>
      </c>
      <c r="F1957" s="65">
        <v>0.77459999999999996</v>
      </c>
    </row>
    <row r="1958" spans="2:6" ht="15" customHeight="1">
      <c r="B1958" s="79">
        <v>39642</v>
      </c>
      <c r="C1958" s="65">
        <v>0.47820000000000001</v>
      </c>
      <c r="D1958" s="65">
        <v>3.5880000000000001</v>
      </c>
      <c r="E1958" s="65">
        <v>4.5453999999999999</v>
      </c>
      <c r="F1958" s="65">
        <v>0.77459999999999996</v>
      </c>
    </row>
    <row r="1959" spans="2:6" ht="15" customHeight="1">
      <c r="B1959" s="79">
        <v>39641</v>
      </c>
      <c r="C1959" s="65">
        <v>0.4803</v>
      </c>
      <c r="D1959" s="65">
        <v>3.5787</v>
      </c>
      <c r="E1959" s="65">
        <v>4.5429000000000004</v>
      </c>
      <c r="F1959" s="65">
        <v>0.77880000000000005</v>
      </c>
    </row>
    <row r="1960" spans="2:6" ht="15" customHeight="1">
      <c r="B1960" s="79">
        <v>39640</v>
      </c>
      <c r="C1960" s="65">
        <v>0.48120000000000002</v>
      </c>
      <c r="D1960" s="65">
        <v>3.5895000000000001</v>
      </c>
      <c r="E1960" s="65">
        <v>4.5503</v>
      </c>
      <c r="F1960" s="65">
        <v>0.77980000000000005</v>
      </c>
    </row>
    <row r="1961" spans="2:6" ht="15" customHeight="1">
      <c r="B1961" s="79">
        <v>39639</v>
      </c>
      <c r="C1961" s="65">
        <v>0.48110000000000003</v>
      </c>
      <c r="D1961" s="65">
        <v>3.5857000000000001</v>
      </c>
      <c r="E1961" s="65">
        <v>4.5410000000000004</v>
      </c>
      <c r="F1961" s="65">
        <v>0.77949999999999997</v>
      </c>
    </row>
    <row r="1962" spans="2:6" ht="15" customHeight="1">
      <c r="B1962" s="79">
        <v>39638</v>
      </c>
      <c r="C1962" s="65">
        <v>0.47910000000000003</v>
      </c>
      <c r="D1962" s="65">
        <v>3.5762999999999998</v>
      </c>
      <c r="E1962" s="65">
        <v>4.5206999999999997</v>
      </c>
      <c r="F1962" s="65">
        <v>0.77290000000000003</v>
      </c>
    </row>
    <row r="1963" spans="2:6" ht="15" customHeight="1">
      <c r="B1963" s="79">
        <v>39637</v>
      </c>
      <c r="C1963" s="65">
        <v>0.48230000000000001</v>
      </c>
      <c r="D1963" s="65">
        <v>3.5977000000000001</v>
      </c>
      <c r="E1963" s="65">
        <v>4.5351999999999997</v>
      </c>
      <c r="F1963" s="65">
        <v>0.77769999999999995</v>
      </c>
    </row>
    <row r="1964" spans="2:6" ht="15" customHeight="1">
      <c r="B1964" s="79">
        <v>39636</v>
      </c>
      <c r="C1964" s="65">
        <v>0.48320000000000002</v>
      </c>
      <c r="D1964" s="65">
        <v>3.6034999999999999</v>
      </c>
      <c r="E1964" s="65">
        <v>4.5397999999999996</v>
      </c>
      <c r="F1964" s="65">
        <v>0.77829999999999999</v>
      </c>
    </row>
    <row r="1965" spans="2:6" ht="15" customHeight="1">
      <c r="B1965" s="79">
        <v>39635</v>
      </c>
      <c r="C1965" s="65">
        <v>0.48320000000000002</v>
      </c>
      <c r="D1965" s="65">
        <v>3.6053000000000002</v>
      </c>
      <c r="E1965" s="65">
        <v>4.5385</v>
      </c>
      <c r="F1965" s="65">
        <v>0.77839999999999998</v>
      </c>
    </row>
    <row r="1966" spans="2:6" ht="15" customHeight="1">
      <c r="B1966" s="79">
        <v>39634</v>
      </c>
      <c r="C1966" s="65">
        <v>0.48249999999999998</v>
      </c>
      <c r="D1966" s="65">
        <v>3.5992999999999999</v>
      </c>
      <c r="E1966" s="65">
        <v>4.5350999999999999</v>
      </c>
      <c r="F1966" s="65">
        <v>0.77710000000000001</v>
      </c>
    </row>
    <row r="1967" spans="2:6" ht="15" customHeight="1">
      <c r="B1967" s="79">
        <v>39633</v>
      </c>
      <c r="C1967" s="65">
        <v>0.47939999999999999</v>
      </c>
      <c r="D1967" s="65">
        <v>3.5830000000000002</v>
      </c>
      <c r="E1967" s="65">
        <v>4.5359999999999996</v>
      </c>
      <c r="F1967" s="65">
        <v>0.77239999999999998</v>
      </c>
    </row>
    <row r="1968" spans="2:6" ht="15" customHeight="1">
      <c r="B1968" s="79">
        <v>39632</v>
      </c>
      <c r="C1968" s="65">
        <v>0.4798</v>
      </c>
      <c r="D1968" s="65">
        <v>3.5752000000000002</v>
      </c>
      <c r="E1968" s="65">
        <v>4.5392999999999999</v>
      </c>
      <c r="F1968" s="65">
        <v>0.7732</v>
      </c>
    </row>
    <row r="1969" spans="2:6" ht="15" customHeight="1">
      <c r="B1969" s="79">
        <v>39631</v>
      </c>
      <c r="C1969" s="65">
        <v>0.48209999999999997</v>
      </c>
      <c r="D1969" s="65">
        <v>3.5939999999999999</v>
      </c>
      <c r="E1969" s="65">
        <v>4.5590000000000002</v>
      </c>
      <c r="F1969" s="65">
        <v>0.77500000000000002</v>
      </c>
    </row>
    <row r="1970" spans="2:6" ht="15" customHeight="1">
      <c r="B1970" s="79">
        <v>39630</v>
      </c>
      <c r="C1970" s="65">
        <v>0.48359999999999997</v>
      </c>
      <c r="D1970" s="65">
        <v>3.6135000000000002</v>
      </c>
      <c r="E1970" s="65">
        <v>4.5945999999999998</v>
      </c>
      <c r="F1970" s="65">
        <v>0.7772</v>
      </c>
    </row>
    <row r="1971" spans="2:6" ht="15" customHeight="1">
      <c r="B1971" s="79">
        <v>39629</v>
      </c>
      <c r="C1971" s="65">
        <v>0.48220000000000002</v>
      </c>
      <c r="D1971" s="65">
        <v>3.5991</v>
      </c>
      <c r="E1971" s="65">
        <v>4.5509000000000004</v>
      </c>
      <c r="F1971" s="65">
        <v>0.77590000000000003</v>
      </c>
    </row>
    <row r="1972" spans="2:6" ht="15" customHeight="1">
      <c r="B1972" s="79">
        <v>39628</v>
      </c>
      <c r="C1972" s="65">
        <v>0.48220000000000002</v>
      </c>
      <c r="D1972" s="65">
        <v>3.5962000000000001</v>
      </c>
      <c r="E1972" s="65">
        <v>4.5602999999999998</v>
      </c>
      <c r="F1972" s="65">
        <v>0.77580000000000005</v>
      </c>
    </row>
    <row r="1973" spans="2:6" ht="15" customHeight="1">
      <c r="B1973" s="79">
        <v>39627</v>
      </c>
      <c r="C1973" s="65">
        <v>0.48159999999999997</v>
      </c>
      <c r="D1973" s="65">
        <v>3.5916999999999999</v>
      </c>
      <c r="E1973" s="65">
        <v>4.5373000000000001</v>
      </c>
      <c r="F1973" s="65">
        <v>0.77529999999999999</v>
      </c>
    </row>
    <row r="1974" spans="2:6" ht="15" customHeight="1">
      <c r="B1974" s="79">
        <v>39626</v>
      </c>
      <c r="C1974" s="65">
        <v>0.48249999999999998</v>
      </c>
      <c r="D1974" s="65">
        <v>3.5956999999999999</v>
      </c>
      <c r="E1974" s="65">
        <v>4.5362999999999998</v>
      </c>
      <c r="F1974" s="65">
        <v>0.78169999999999995</v>
      </c>
    </row>
    <row r="1975" spans="2:6" ht="15" customHeight="1">
      <c r="B1975" s="79">
        <v>39625</v>
      </c>
      <c r="C1975" s="65">
        <v>0.48620000000000002</v>
      </c>
      <c r="D1975" s="65">
        <v>3.6244999999999998</v>
      </c>
      <c r="E1975" s="65">
        <v>4.5728</v>
      </c>
      <c r="F1975" s="65">
        <v>0.78859999999999997</v>
      </c>
    </row>
    <row r="1976" spans="2:6" ht="15" customHeight="1">
      <c r="B1976" s="79">
        <v>39624</v>
      </c>
      <c r="C1976" s="65">
        <v>0.48720000000000002</v>
      </c>
      <c r="D1976" s="65">
        <v>3.6309999999999998</v>
      </c>
      <c r="E1976" s="65">
        <v>4.5788000000000002</v>
      </c>
      <c r="F1976" s="65">
        <v>0.78990000000000005</v>
      </c>
    </row>
    <row r="1977" spans="2:6" ht="15" customHeight="1">
      <c r="B1977" s="79">
        <v>39623</v>
      </c>
      <c r="C1977" s="65">
        <v>0.48859999999999998</v>
      </c>
      <c r="D1977" s="65">
        <v>3.6511</v>
      </c>
      <c r="E1977" s="65">
        <v>4.6021999999999998</v>
      </c>
      <c r="F1977" s="65">
        <v>0.7913</v>
      </c>
    </row>
    <row r="1978" spans="2:6" ht="15" customHeight="1">
      <c r="B1978" s="79">
        <v>39622</v>
      </c>
      <c r="C1978" s="65">
        <v>0.48799999999999999</v>
      </c>
      <c r="D1978" s="65">
        <v>3.6372</v>
      </c>
      <c r="E1978" s="65">
        <v>4.5903999999999998</v>
      </c>
      <c r="F1978" s="65">
        <v>0.78910000000000002</v>
      </c>
    </row>
    <row r="1979" spans="2:6" ht="15" customHeight="1">
      <c r="B1979" s="79">
        <v>39621</v>
      </c>
      <c r="C1979" s="65">
        <v>0.48799999999999999</v>
      </c>
      <c r="D1979" s="65">
        <v>3.6360000000000001</v>
      </c>
      <c r="E1979" s="65">
        <v>4.5869999999999997</v>
      </c>
      <c r="F1979" s="65">
        <v>0.78910000000000002</v>
      </c>
    </row>
    <row r="1980" spans="2:6" ht="15" customHeight="1">
      <c r="B1980" s="79">
        <v>39620</v>
      </c>
      <c r="C1980" s="65">
        <v>0.48909999999999998</v>
      </c>
      <c r="D1980" s="65">
        <v>3.6480999999999999</v>
      </c>
      <c r="E1980" s="65">
        <v>4.5994999999999999</v>
      </c>
      <c r="F1980" s="65">
        <v>0.79100000000000004</v>
      </c>
    </row>
    <row r="1981" spans="2:6" ht="15" customHeight="1">
      <c r="B1981" s="79">
        <v>39619</v>
      </c>
      <c r="C1981" s="65">
        <v>0.48909999999999998</v>
      </c>
      <c r="D1981" s="65">
        <v>3.6522000000000001</v>
      </c>
      <c r="E1981" s="65">
        <v>4.6022999999999996</v>
      </c>
      <c r="F1981" s="65">
        <v>0.78959999999999997</v>
      </c>
    </row>
    <row r="1982" spans="2:6" ht="15" customHeight="1">
      <c r="B1982" s="79">
        <v>39618</v>
      </c>
      <c r="C1982" s="65">
        <v>0.48770000000000002</v>
      </c>
      <c r="D1982" s="65">
        <v>3.6387999999999998</v>
      </c>
      <c r="E1982" s="65">
        <v>4.5784000000000002</v>
      </c>
      <c r="F1982" s="65">
        <v>0.78779999999999994</v>
      </c>
    </row>
    <row r="1983" spans="2:6" ht="15" customHeight="1">
      <c r="B1983" s="79">
        <v>39617</v>
      </c>
      <c r="C1983" s="65">
        <v>0.4869</v>
      </c>
      <c r="D1983" s="65">
        <v>3.6307999999999998</v>
      </c>
      <c r="E1983" s="65">
        <v>4.5553999999999997</v>
      </c>
      <c r="F1983" s="65">
        <v>0.78700000000000003</v>
      </c>
    </row>
    <row r="1984" spans="2:6" ht="15" customHeight="1">
      <c r="B1984" s="79">
        <v>39616</v>
      </c>
      <c r="C1984" s="65">
        <v>0.48720000000000002</v>
      </c>
      <c r="D1984" s="65">
        <v>3.6299000000000001</v>
      </c>
      <c r="E1984" s="65">
        <v>4.5521000000000003</v>
      </c>
      <c r="F1984" s="65">
        <v>0.78600000000000003</v>
      </c>
    </row>
    <row r="1985" spans="2:6" ht="15" customHeight="1">
      <c r="B1985" s="79">
        <v>39615</v>
      </c>
      <c r="C1985" s="65">
        <v>0.4879</v>
      </c>
      <c r="D1985" s="65">
        <v>3.6339999999999999</v>
      </c>
      <c r="E1985" s="65">
        <v>4.5641999999999996</v>
      </c>
      <c r="F1985" s="65">
        <v>0.78559999999999997</v>
      </c>
    </row>
    <row r="1986" spans="2:6" ht="15" customHeight="1">
      <c r="B1986" s="79">
        <v>39614</v>
      </c>
      <c r="C1986" s="65">
        <v>0.4879</v>
      </c>
      <c r="D1986" s="65">
        <v>3.6400999999999999</v>
      </c>
      <c r="E1986" s="65">
        <v>4.5816999999999997</v>
      </c>
      <c r="F1986" s="65">
        <v>0.78559999999999997</v>
      </c>
    </row>
    <row r="1987" spans="2:6" ht="15" customHeight="1">
      <c r="B1987" s="79">
        <v>39613</v>
      </c>
      <c r="C1987" s="65">
        <v>0.48730000000000001</v>
      </c>
      <c r="D1987" s="65">
        <v>3.6345999999999998</v>
      </c>
      <c r="E1987" s="65">
        <v>4.569</v>
      </c>
      <c r="F1987" s="65">
        <v>0.78500000000000003</v>
      </c>
    </row>
    <row r="1988" spans="2:6" ht="15" customHeight="1">
      <c r="B1988" s="79">
        <v>39612</v>
      </c>
      <c r="C1988" s="65">
        <v>0.48670000000000002</v>
      </c>
      <c r="D1988" s="65">
        <v>3.6387999999999998</v>
      </c>
      <c r="E1988" s="65">
        <v>4.5770999999999997</v>
      </c>
      <c r="F1988" s="65">
        <v>0.7823</v>
      </c>
    </row>
    <row r="1989" spans="2:6" ht="15" customHeight="1">
      <c r="B1989" s="79">
        <v>39611</v>
      </c>
      <c r="C1989" s="65">
        <v>0.48709999999999998</v>
      </c>
      <c r="D1989" s="65">
        <v>3.6295999999999999</v>
      </c>
      <c r="E1989" s="65">
        <v>4.5587999999999997</v>
      </c>
      <c r="F1989" s="65">
        <v>0.78469999999999995</v>
      </c>
    </row>
    <row r="1990" spans="2:6" ht="15" customHeight="1">
      <c r="B1990" s="79">
        <v>39610</v>
      </c>
      <c r="C1990" s="65">
        <v>0.48580000000000001</v>
      </c>
      <c r="D1990" s="65">
        <v>3.6333000000000002</v>
      </c>
      <c r="E1990" s="65">
        <v>4.5495000000000001</v>
      </c>
      <c r="F1990" s="65">
        <v>0.78159999999999996</v>
      </c>
    </row>
    <row r="1991" spans="2:6" ht="15" customHeight="1">
      <c r="B1991" s="79">
        <v>39609</v>
      </c>
      <c r="C1991" s="65">
        <v>0.48620000000000002</v>
      </c>
      <c r="D1991" s="65">
        <v>3.6322999999999999</v>
      </c>
      <c r="E1991" s="65">
        <v>4.5492999999999997</v>
      </c>
      <c r="F1991" s="65">
        <v>0.78239999999999998</v>
      </c>
    </row>
    <row r="1992" spans="2:6" ht="15" customHeight="1">
      <c r="B1992" s="79">
        <v>39608</v>
      </c>
      <c r="C1992" s="65">
        <v>0.48709999999999998</v>
      </c>
      <c r="D1992" s="65">
        <v>3.6318000000000001</v>
      </c>
      <c r="E1992" s="65">
        <v>4.5422000000000002</v>
      </c>
      <c r="F1992" s="65">
        <v>0.78300000000000003</v>
      </c>
    </row>
    <row r="1993" spans="2:6" ht="15" customHeight="1">
      <c r="B1993" s="79">
        <v>39607</v>
      </c>
      <c r="C1993" s="65">
        <v>0.48770000000000002</v>
      </c>
      <c r="D1993" s="65">
        <v>3.6549</v>
      </c>
      <c r="E1993" s="65">
        <v>4.5365000000000002</v>
      </c>
      <c r="F1993" s="65">
        <v>0.7853</v>
      </c>
    </row>
    <row r="1994" spans="2:6" ht="15" customHeight="1">
      <c r="B1994" s="79">
        <v>39606</v>
      </c>
      <c r="C1994" s="65">
        <v>0.4899</v>
      </c>
      <c r="D1994" s="65">
        <v>3.6549999999999998</v>
      </c>
      <c r="E1994" s="65">
        <v>4.5686</v>
      </c>
      <c r="F1994" s="65">
        <v>0.79149999999999998</v>
      </c>
    </row>
    <row r="1995" spans="2:6" ht="15" customHeight="1">
      <c r="B1995" s="79">
        <v>39605</v>
      </c>
      <c r="C1995" s="65">
        <v>0.49630000000000002</v>
      </c>
      <c r="D1995" s="65">
        <v>3.6966000000000001</v>
      </c>
      <c r="E1995" s="65">
        <v>4.6207000000000003</v>
      </c>
      <c r="F1995" s="65">
        <v>0.80069999999999997</v>
      </c>
    </row>
    <row r="1996" spans="2:6" ht="15" customHeight="1">
      <c r="B1996" s="79">
        <v>39604</v>
      </c>
      <c r="C1996" s="65">
        <v>0.50570000000000004</v>
      </c>
      <c r="D1996" s="65">
        <v>3.7734000000000001</v>
      </c>
      <c r="E1996" s="65">
        <v>4.7232000000000003</v>
      </c>
      <c r="F1996" s="65">
        <v>0.81369999999999998</v>
      </c>
    </row>
    <row r="1997" spans="2:6" ht="15" customHeight="1">
      <c r="B1997" s="79">
        <v>39603</v>
      </c>
      <c r="C1997" s="65">
        <v>0.50529999999999997</v>
      </c>
      <c r="D1997" s="65">
        <v>3.7717999999999998</v>
      </c>
      <c r="E1997" s="65">
        <v>4.7268999999999997</v>
      </c>
      <c r="F1997" s="65">
        <v>0.81399999999999995</v>
      </c>
    </row>
    <row r="1998" spans="2:6" ht="15" customHeight="1">
      <c r="B1998" s="79">
        <v>39602</v>
      </c>
      <c r="C1998" s="65">
        <v>0.50449999999999995</v>
      </c>
      <c r="D1998" s="65">
        <v>3.7652000000000001</v>
      </c>
      <c r="E1998" s="65">
        <v>4.7225999999999999</v>
      </c>
      <c r="F1998" s="65">
        <v>0.8165</v>
      </c>
    </row>
    <row r="1999" spans="2:6" ht="15" customHeight="1">
      <c r="B1999" s="79">
        <v>39601</v>
      </c>
      <c r="C1999" s="65">
        <v>0.50390000000000001</v>
      </c>
      <c r="D1999" s="65">
        <v>3.7562000000000002</v>
      </c>
      <c r="E1999" s="65">
        <v>4.7026000000000003</v>
      </c>
      <c r="F1999" s="65">
        <v>0.81710000000000005</v>
      </c>
    </row>
    <row r="2000" spans="2:6" ht="15" customHeight="1">
      <c r="B2000" s="79">
        <v>39600</v>
      </c>
      <c r="C2000" s="65">
        <v>0.50390000000000001</v>
      </c>
      <c r="D2000" s="65">
        <v>3.7582</v>
      </c>
      <c r="E2000" s="65">
        <v>4.7058</v>
      </c>
      <c r="F2000" s="65">
        <v>0.81710000000000005</v>
      </c>
    </row>
    <row r="2001" spans="2:6" ht="15" customHeight="1">
      <c r="B2001" s="79">
        <v>39599</v>
      </c>
      <c r="C2001" s="65">
        <v>0.50409999999999999</v>
      </c>
      <c r="D2001" s="65">
        <v>3.7610999999999999</v>
      </c>
      <c r="E2001" s="65">
        <v>4.7073</v>
      </c>
      <c r="F2001" s="65">
        <v>0.81940000000000002</v>
      </c>
    </row>
    <row r="2002" spans="2:6" ht="15" customHeight="1">
      <c r="B2002" s="79">
        <v>39598</v>
      </c>
      <c r="C2002" s="65">
        <v>0.50239999999999996</v>
      </c>
      <c r="D2002" s="65">
        <v>3.7568000000000001</v>
      </c>
      <c r="E2002" s="65">
        <v>4.6978</v>
      </c>
      <c r="F2002" s="65">
        <v>0.81699999999999995</v>
      </c>
    </row>
    <row r="2003" spans="2:6" ht="15" customHeight="1">
      <c r="B2003" s="79">
        <v>39597</v>
      </c>
      <c r="C2003" s="65">
        <v>0.50219999999999998</v>
      </c>
      <c r="D2003" s="65">
        <v>3.7486000000000002</v>
      </c>
      <c r="E2003" s="65">
        <v>4.6894999999999998</v>
      </c>
      <c r="F2003" s="65">
        <v>0.81440000000000001</v>
      </c>
    </row>
    <row r="2004" spans="2:6" ht="15" customHeight="1">
      <c r="B2004" s="79">
        <v>39596</v>
      </c>
      <c r="C2004" s="65">
        <v>0.50090000000000001</v>
      </c>
      <c r="D2004" s="65">
        <v>3.7412000000000001</v>
      </c>
      <c r="E2004" s="65">
        <v>4.6654999999999998</v>
      </c>
      <c r="F2004" s="65">
        <v>0.81030000000000002</v>
      </c>
    </row>
    <row r="2005" spans="2:6" ht="15" customHeight="1">
      <c r="B2005" s="79">
        <v>39595</v>
      </c>
      <c r="C2005" s="65">
        <v>0.49890000000000001</v>
      </c>
      <c r="D2005" s="65">
        <v>3.7231999999999998</v>
      </c>
      <c r="E2005" s="65">
        <v>4.6477000000000004</v>
      </c>
      <c r="F2005" s="65">
        <v>0.80640000000000001</v>
      </c>
    </row>
    <row r="2006" spans="2:6" ht="15" customHeight="1">
      <c r="B2006" s="79">
        <v>39594</v>
      </c>
      <c r="C2006" s="65">
        <v>0.49840000000000001</v>
      </c>
      <c r="D2006" s="65">
        <v>3.7149000000000001</v>
      </c>
      <c r="E2006" s="65">
        <v>4.6345000000000001</v>
      </c>
      <c r="F2006" s="65">
        <v>0.80469999999999997</v>
      </c>
    </row>
    <row r="2007" spans="2:6" ht="15" customHeight="1">
      <c r="B2007" s="79">
        <v>39593</v>
      </c>
      <c r="C2007" s="65">
        <v>0.49840000000000001</v>
      </c>
      <c r="D2007" s="65">
        <v>3.7151000000000001</v>
      </c>
      <c r="E2007" s="65">
        <v>4.6334</v>
      </c>
      <c r="F2007" s="65">
        <v>0.80469999999999997</v>
      </c>
    </row>
    <row r="2008" spans="2:6" ht="15" customHeight="1">
      <c r="B2008" s="79">
        <v>39592</v>
      </c>
      <c r="C2008" s="65">
        <v>0.4995</v>
      </c>
      <c r="D2008" s="65">
        <v>3.7273000000000001</v>
      </c>
      <c r="E2008" s="65">
        <v>4.6505000000000001</v>
      </c>
      <c r="F2008" s="65">
        <v>0.80800000000000005</v>
      </c>
    </row>
    <row r="2009" spans="2:6" ht="15" customHeight="1">
      <c r="B2009" s="79">
        <v>39591</v>
      </c>
      <c r="C2009" s="65">
        <v>0.49719999999999998</v>
      </c>
      <c r="D2009" s="65">
        <v>3.7136999999999998</v>
      </c>
      <c r="E2009" s="65">
        <v>4.6372999999999998</v>
      </c>
      <c r="F2009" s="65">
        <v>0.80549999999999999</v>
      </c>
    </row>
    <row r="2010" spans="2:6" ht="15" customHeight="1">
      <c r="B2010" s="79">
        <v>39590</v>
      </c>
      <c r="C2010" s="65">
        <v>0.49459999999999998</v>
      </c>
      <c r="D2010" s="65">
        <v>3.6835</v>
      </c>
      <c r="E2010" s="65">
        <v>4.5976999999999997</v>
      </c>
      <c r="F2010" s="65">
        <v>0.80289999999999995</v>
      </c>
    </row>
    <row r="2011" spans="2:6" ht="15" customHeight="1">
      <c r="B2011" s="79">
        <v>39589</v>
      </c>
      <c r="C2011" s="65">
        <v>0.49669999999999997</v>
      </c>
      <c r="D2011" s="65">
        <v>3.6972</v>
      </c>
      <c r="E2011" s="65">
        <v>4.6018999999999997</v>
      </c>
      <c r="F2011" s="65">
        <v>0.8095</v>
      </c>
    </row>
    <row r="2012" spans="2:6" ht="15" customHeight="1">
      <c r="B2012" s="79">
        <v>39588</v>
      </c>
      <c r="C2012" s="65">
        <v>0.497</v>
      </c>
      <c r="D2012" s="65">
        <v>3.7111999999999998</v>
      </c>
      <c r="E2012" s="65">
        <v>4.6253000000000002</v>
      </c>
      <c r="F2012" s="65">
        <v>0.81120000000000003</v>
      </c>
    </row>
    <row r="2013" spans="2:6" ht="15" customHeight="1">
      <c r="B2013" s="79">
        <v>39587</v>
      </c>
      <c r="C2013" s="65">
        <v>0.4975</v>
      </c>
      <c r="D2013" s="65">
        <v>3.7162000000000002</v>
      </c>
      <c r="E2013" s="65">
        <v>4.6398999999999999</v>
      </c>
      <c r="F2013" s="65">
        <v>0.81200000000000006</v>
      </c>
    </row>
    <row r="2014" spans="2:6" ht="15" customHeight="1">
      <c r="B2014" s="79">
        <v>39586</v>
      </c>
      <c r="C2014" s="65">
        <v>0.49740000000000001</v>
      </c>
      <c r="D2014" s="65">
        <v>3.7172000000000001</v>
      </c>
      <c r="E2014" s="65">
        <v>4.6413000000000002</v>
      </c>
      <c r="F2014" s="65">
        <v>0.81189999999999996</v>
      </c>
    </row>
    <row r="2015" spans="2:6" ht="15" customHeight="1">
      <c r="B2015" s="79">
        <v>39585</v>
      </c>
      <c r="C2015" s="65">
        <v>0.49490000000000001</v>
      </c>
      <c r="D2015" s="65">
        <v>3.6873999999999998</v>
      </c>
      <c r="E2015" s="65">
        <v>4.6101000000000001</v>
      </c>
      <c r="F2015" s="65">
        <v>0.80779999999999996</v>
      </c>
    </row>
    <row r="2016" spans="2:6" ht="15" customHeight="1">
      <c r="B2016" s="79">
        <v>39584</v>
      </c>
      <c r="C2016" s="65">
        <v>0.48970000000000002</v>
      </c>
      <c r="D2016" s="65">
        <v>3.6541000000000001</v>
      </c>
      <c r="E2016" s="65">
        <v>4.5679999999999996</v>
      </c>
      <c r="F2016" s="65">
        <v>0.79920000000000002</v>
      </c>
    </row>
    <row r="2017" spans="2:6" ht="15" customHeight="1">
      <c r="B2017" s="79">
        <v>39583</v>
      </c>
      <c r="C2017" s="65">
        <v>0.49340000000000001</v>
      </c>
      <c r="D2017" s="65">
        <v>3.6840999999999999</v>
      </c>
      <c r="E2017" s="65">
        <v>4.5952000000000002</v>
      </c>
      <c r="F2017" s="65">
        <v>0.80449999999999999</v>
      </c>
    </row>
    <row r="2018" spans="2:6" ht="15" customHeight="1">
      <c r="B2018" s="79">
        <v>39582</v>
      </c>
      <c r="C2018" s="65">
        <v>0.49569999999999997</v>
      </c>
      <c r="D2018" s="65">
        <v>3.7031999999999998</v>
      </c>
      <c r="E2018" s="65">
        <v>4.6102999999999996</v>
      </c>
      <c r="F2018" s="65">
        <v>0.80500000000000005</v>
      </c>
    </row>
    <row r="2019" spans="2:6" ht="15" customHeight="1">
      <c r="B2019" s="79">
        <v>39581</v>
      </c>
      <c r="C2019" s="65">
        <v>0.49659999999999999</v>
      </c>
      <c r="D2019" s="65">
        <v>3.7035999999999998</v>
      </c>
      <c r="E2019" s="65">
        <v>4.6079999999999997</v>
      </c>
      <c r="F2019" s="65">
        <v>0.80300000000000005</v>
      </c>
    </row>
    <row r="2020" spans="2:6" ht="15" customHeight="1">
      <c r="B2020" s="79">
        <v>39580</v>
      </c>
      <c r="C2020" s="65">
        <v>0.4975</v>
      </c>
      <c r="D2020" s="65">
        <v>3.7117</v>
      </c>
      <c r="E2020" s="65">
        <v>4.6185</v>
      </c>
      <c r="F2020" s="65">
        <v>0.80210000000000004</v>
      </c>
    </row>
    <row r="2021" spans="2:6" ht="15" customHeight="1">
      <c r="B2021" s="79">
        <v>39579</v>
      </c>
      <c r="C2021" s="65">
        <v>0.4975</v>
      </c>
      <c r="D2021" s="65">
        <v>3.7103000000000002</v>
      </c>
      <c r="E2021" s="65">
        <v>4.62</v>
      </c>
      <c r="F2021" s="65">
        <v>0.80210000000000004</v>
      </c>
    </row>
    <row r="2022" spans="2:6" ht="15" customHeight="1">
      <c r="B2022" s="79">
        <v>39578</v>
      </c>
      <c r="C2022" s="65">
        <v>0.49940000000000001</v>
      </c>
      <c r="D2022" s="65">
        <v>3.7231999999999998</v>
      </c>
      <c r="E2022" s="65">
        <v>4.6356000000000002</v>
      </c>
      <c r="F2022" s="65">
        <v>0.80630000000000002</v>
      </c>
    </row>
    <row r="2023" spans="2:6" ht="15" customHeight="1">
      <c r="B2023" s="79">
        <v>39577</v>
      </c>
      <c r="C2023" s="65">
        <v>0.50360000000000005</v>
      </c>
      <c r="D2023" s="65">
        <v>3.7582</v>
      </c>
      <c r="E2023" s="65">
        <v>4.6867999999999999</v>
      </c>
      <c r="F2023" s="65">
        <v>0.81669999999999998</v>
      </c>
    </row>
    <row r="2024" spans="2:6" ht="15" customHeight="1">
      <c r="B2024" s="79">
        <v>39576</v>
      </c>
      <c r="C2024" s="65">
        <v>0.50900000000000001</v>
      </c>
      <c r="D2024" s="65">
        <v>3.8062999999999998</v>
      </c>
      <c r="E2024" s="65">
        <v>4.7511999999999999</v>
      </c>
      <c r="F2024" s="65">
        <v>0.83</v>
      </c>
    </row>
    <row r="2025" spans="2:6" ht="15" customHeight="1">
      <c r="B2025" s="79">
        <v>39575</v>
      </c>
      <c r="C2025" s="65">
        <v>0.50760000000000005</v>
      </c>
      <c r="D2025" s="65">
        <v>3.7879999999999998</v>
      </c>
      <c r="E2025" s="65">
        <v>4.7450999999999999</v>
      </c>
      <c r="F2025" s="65">
        <v>0.8276</v>
      </c>
    </row>
    <row r="2026" spans="2:6" ht="15" customHeight="1">
      <c r="B2026" s="79">
        <v>39574</v>
      </c>
      <c r="C2026" s="65">
        <v>0.50660000000000005</v>
      </c>
      <c r="D2026" s="65">
        <v>3.7776999999999998</v>
      </c>
      <c r="E2026" s="65">
        <v>4.7355</v>
      </c>
      <c r="F2026" s="65">
        <v>0.82599999999999996</v>
      </c>
    </row>
    <row r="2027" spans="2:6" ht="15" customHeight="1">
      <c r="B2027" s="79">
        <v>39573</v>
      </c>
      <c r="C2027" s="65">
        <v>0.50629999999999997</v>
      </c>
      <c r="D2027" s="65">
        <v>3.7764000000000002</v>
      </c>
      <c r="E2027" s="65">
        <v>4.7374000000000001</v>
      </c>
      <c r="F2027" s="65">
        <v>0.82569999999999999</v>
      </c>
    </row>
    <row r="2028" spans="2:6" ht="15" customHeight="1">
      <c r="B2028" s="79">
        <v>39572</v>
      </c>
      <c r="C2028" s="65">
        <v>0.50629999999999997</v>
      </c>
      <c r="D2028" s="65">
        <v>3.7806000000000002</v>
      </c>
      <c r="E2028" s="65">
        <v>4.7389000000000001</v>
      </c>
      <c r="F2028" s="65">
        <v>0.82569999999999999</v>
      </c>
    </row>
    <row r="2029" spans="2:6" ht="15" customHeight="1">
      <c r="B2029" s="79">
        <v>39571</v>
      </c>
      <c r="C2029" s="65">
        <v>0.50470000000000004</v>
      </c>
      <c r="D2029" s="65">
        <v>3.7759999999999998</v>
      </c>
      <c r="E2029" s="65">
        <v>4.7332000000000001</v>
      </c>
      <c r="F2029" s="65">
        <v>0.81969999999999998</v>
      </c>
    </row>
    <row r="2030" spans="2:6" ht="15" customHeight="1">
      <c r="B2030" s="79">
        <v>39570</v>
      </c>
      <c r="C2030" s="65">
        <v>0.50139999999999996</v>
      </c>
      <c r="D2030" s="65">
        <v>3.7521</v>
      </c>
      <c r="E2030" s="65">
        <v>4.7015000000000002</v>
      </c>
      <c r="F2030" s="65">
        <v>0.81200000000000006</v>
      </c>
    </row>
    <row r="2031" spans="2:6" ht="15" customHeight="1">
      <c r="B2031" s="79">
        <v>39569</v>
      </c>
      <c r="C2031" s="65">
        <v>0.49969999999999998</v>
      </c>
      <c r="D2031" s="65">
        <v>3.7288000000000001</v>
      </c>
      <c r="E2031" s="65">
        <v>4.6741000000000001</v>
      </c>
      <c r="F2031" s="65">
        <v>0.80769999999999997</v>
      </c>
    </row>
    <row r="2032" spans="2:6" ht="15" customHeight="1">
      <c r="B2032" s="79">
        <v>39568</v>
      </c>
      <c r="C2032" s="65">
        <v>0.49930000000000002</v>
      </c>
      <c r="D2032" s="65">
        <v>3.7317</v>
      </c>
      <c r="E2032" s="65">
        <v>4.6814999999999998</v>
      </c>
      <c r="F2032" s="65">
        <v>0.80720000000000003</v>
      </c>
    </row>
    <row r="2033" spans="2:6" ht="15" customHeight="1">
      <c r="B2033" s="79">
        <v>39567</v>
      </c>
      <c r="C2033" s="65">
        <v>0.50209999999999999</v>
      </c>
      <c r="D2033" s="65">
        <v>3.7458</v>
      </c>
      <c r="E2033" s="65">
        <v>4.6974</v>
      </c>
      <c r="F2033" s="65">
        <v>0.81220000000000003</v>
      </c>
    </row>
    <row r="2034" spans="2:6" ht="15" customHeight="1">
      <c r="B2034" s="79">
        <v>39566</v>
      </c>
      <c r="C2034" s="65">
        <v>0.50080000000000002</v>
      </c>
      <c r="D2034" s="65">
        <v>3.7368999999999999</v>
      </c>
      <c r="E2034" s="65">
        <v>4.6818</v>
      </c>
      <c r="F2034" s="65">
        <v>0.80959999999999999</v>
      </c>
    </row>
    <row r="2035" spans="2:6" ht="15" customHeight="1">
      <c r="B2035" s="79">
        <v>39565</v>
      </c>
      <c r="C2035" s="65">
        <v>0.50070000000000003</v>
      </c>
      <c r="D2035" s="65">
        <v>3.7364000000000002</v>
      </c>
      <c r="E2035" s="65">
        <v>4.6856</v>
      </c>
      <c r="F2035" s="65">
        <v>0.80959999999999999</v>
      </c>
    </row>
    <row r="2036" spans="2:6" ht="15" customHeight="1">
      <c r="B2036" s="79">
        <v>39564</v>
      </c>
      <c r="C2036" s="65">
        <v>0.50139999999999996</v>
      </c>
      <c r="D2036" s="65">
        <v>3.7477</v>
      </c>
      <c r="E2036" s="65">
        <v>4.6909999999999998</v>
      </c>
      <c r="F2036" s="65">
        <v>0.81269999999999998</v>
      </c>
    </row>
    <row r="2037" spans="2:6" ht="15" customHeight="1">
      <c r="B2037" s="79">
        <v>39563</v>
      </c>
      <c r="C2037" s="65">
        <v>0.50190000000000001</v>
      </c>
      <c r="D2037" s="65">
        <v>3.7719999999999998</v>
      </c>
      <c r="E2037" s="65">
        <v>4.7157</v>
      </c>
      <c r="F2037" s="65">
        <v>0.81130000000000002</v>
      </c>
    </row>
    <row r="2038" spans="2:6" ht="15" customHeight="1">
      <c r="B2038" s="79">
        <v>39562</v>
      </c>
      <c r="C2038" s="65">
        <v>0.50090000000000001</v>
      </c>
      <c r="D2038" s="65">
        <v>3.7431000000000001</v>
      </c>
      <c r="E2038" s="65">
        <v>4.6787000000000001</v>
      </c>
      <c r="F2038" s="65">
        <v>0.80520000000000003</v>
      </c>
    </row>
    <row r="2039" spans="2:6" ht="15" customHeight="1">
      <c r="B2039" s="79">
        <v>39561</v>
      </c>
      <c r="C2039" s="65">
        <v>0.49930000000000002</v>
      </c>
      <c r="D2039" s="65">
        <v>3.7235</v>
      </c>
      <c r="E2039" s="65">
        <v>4.6694000000000004</v>
      </c>
      <c r="F2039" s="65">
        <v>0.80149999999999999</v>
      </c>
    </row>
    <row r="2040" spans="2:6" ht="15" customHeight="1">
      <c r="B2040" s="79">
        <v>39560</v>
      </c>
      <c r="C2040" s="65">
        <v>0.49969999999999998</v>
      </c>
      <c r="D2040" s="65">
        <v>3.7130999999999998</v>
      </c>
      <c r="E2040" s="65">
        <v>4.6668000000000003</v>
      </c>
      <c r="F2040" s="65">
        <v>0.8034</v>
      </c>
    </row>
    <row r="2041" spans="2:6" ht="15" customHeight="1">
      <c r="B2041" s="79">
        <v>39559</v>
      </c>
      <c r="C2041" s="65">
        <v>0.49990000000000001</v>
      </c>
      <c r="D2041" s="65">
        <v>3.7279</v>
      </c>
      <c r="E2041" s="65">
        <v>4.7051999999999996</v>
      </c>
      <c r="F2041" s="65">
        <v>0.80530000000000002</v>
      </c>
    </row>
    <row r="2042" spans="2:6" ht="15" customHeight="1">
      <c r="B2042" s="79">
        <v>39558</v>
      </c>
      <c r="C2042" s="65">
        <v>0.49990000000000001</v>
      </c>
      <c r="D2042" s="65">
        <v>3.7282999999999999</v>
      </c>
      <c r="E2042" s="65">
        <v>4.7263999999999999</v>
      </c>
      <c r="F2042" s="65">
        <v>0.80530000000000002</v>
      </c>
    </row>
    <row r="2043" spans="2:6" ht="15" customHeight="1">
      <c r="B2043" s="79">
        <v>39557</v>
      </c>
      <c r="C2043" s="65">
        <v>0.49859999999999999</v>
      </c>
      <c r="D2043" s="65">
        <v>3.7269000000000001</v>
      </c>
      <c r="E2043" s="65">
        <v>4.7004000000000001</v>
      </c>
      <c r="F2043" s="65">
        <v>0.8004</v>
      </c>
    </row>
    <row r="2044" spans="2:6" ht="15" customHeight="1">
      <c r="B2044" s="79">
        <v>39556</v>
      </c>
      <c r="C2044" s="65">
        <v>0.49580000000000002</v>
      </c>
      <c r="D2044" s="65">
        <v>3.7025000000000001</v>
      </c>
      <c r="E2044" s="65">
        <v>4.6657000000000002</v>
      </c>
      <c r="F2044" s="65">
        <v>0.79110000000000003</v>
      </c>
    </row>
    <row r="2045" spans="2:6" ht="15" customHeight="1">
      <c r="B2045" s="79">
        <v>39555</v>
      </c>
      <c r="C2045" s="65">
        <v>0.496</v>
      </c>
      <c r="D2045" s="65">
        <v>3.6920999999999999</v>
      </c>
      <c r="E2045" s="65">
        <v>4.6497999999999999</v>
      </c>
      <c r="F2045" s="65">
        <v>0.78939999999999999</v>
      </c>
    </row>
    <row r="2046" spans="2:6" ht="15" customHeight="1">
      <c r="B2046" s="79">
        <v>39554</v>
      </c>
      <c r="C2046" s="65">
        <v>0.49830000000000002</v>
      </c>
      <c r="D2046" s="65">
        <v>3.7187000000000001</v>
      </c>
      <c r="E2046" s="65">
        <v>4.6913</v>
      </c>
      <c r="F2046" s="65">
        <v>0.78890000000000005</v>
      </c>
    </row>
    <row r="2047" spans="2:6" ht="15" customHeight="1">
      <c r="B2047" s="79">
        <v>39553</v>
      </c>
      <c r="C2047" s="65">
        <v>0.50049999999999994</v>
      </c>
      <c r="D2047" s="65">
        <v>3.7258</v>
      </c>
      <c r="E2047" s="65">
        <v>4.6989999999999998</v>
      </c>
      <c r="F2047" s="65">
        <v>0.79049999999999998</v>
      </c>
    </row>
    <row r="2048" spans="2:6" ht="15" customHeight="1">
      <c r="B2048" s="79">
        <v>39552</v>
      </c>
      <c r="C2048" s="65">
        <v>0.50249999999999995</v>
      </c>
      <c r="D2048" s="65">
        <v>3.7555999999999998</v>
      </c>
      <c r="E2048" s="65">
        <v>4.7488999999999999</v>
      </c>
      <c r="F2048" s="65">
        <v>0.79530000000000001</v>
      </c>
    </row>
    <row r="2049" spans="2:6" ht="15" customHeight="1">
      <c r="B2049" s="79">
        <v>39551</v>
      </c>
      <c r="C2049" s="65">
        <v>0.50229999999999997</v>
      </c>
      <c r="D2049" s="65">
        <v>3.7486999999999999</v>
      </c>
      <c r="E2049" s="65">
        <v>4.7468000000000004</v>
      </c>
      <c r="F2049" s="65">
        <v>0.79510000000000003</v>
      </c>
    </row>
    <row r="2050" spans="2:6" ht="15" customHeight="1">
      <c r="B2050" s="79">
        <v>39550</v>
      </c>
      <c r="C2050" s="65">
        <v>0.50480000000000003</v>
      </c>
      <c r="D2050" s="65">
        <v>3.7616000000000001</v>
      </c>
      <c r="E2050" s="65">
        <v>4.7428999999999997</v>
      </c>
      <c r="F2050" s="65">
        <v>0.80030000000000001</v>
      </c>
    </row>
    <row r="2051" spans="2:6" ht="15" customHeight="1">
      <c r="B2051" s="79">
        <v>39549</v>
      </c>
      <c r="C2051" s="65">
        <v>0.50509999999999999</v>
      </c>
      <c r="D2051" s="65">
        <v>3.7715000000000001</v>
      </c>
      <c r="E2051" s="65">
        <v>4.7481</v>
      </c>
      <c r="F2051" s="65">
        <v>0.79879999999999995</v>
      </c>
    </row>
    <row r="2052" spans="2:6" ht="15" customHeight="1">
      <c r="B2052" s="79">
        <v>39548</v>
      </c>
      <c r="C2052" s="65">
        <v>0.50629999999999997</v>
      </c>
      <c r="D2052" s="65">
        <v>3.7726000000000002</v>
      </c>
      <c r="E2052" s="65">
        <v>4.7403000000000004</v>
      </c>
      <c r="F2052" s="65">
        <v>0.80559999999999998</v>
      </c>
    </row>
    <row r="2053" spans="2:6" ht="15" customHeight="1">
      <c r="B2053" s="79">
        <v>39547</v>
      </c>
      <c r="C2053" s="65">
        <v>0.50590000000000002</v>
      </c>
      <c r="D2053" s="65">
        <v>3.7759999999999998</v>
      </c>
      <c r="E2053" s="65">
        <v>4.7423999999999999</v>
      </c>
      <c r="F2053" s="65">
        <v>0.80500000000000005</v>
      </c>
    </row>
    <row r="2054" spans="2:6" ht="15" customHeight="1">
      <c r="B2054" s="79">
        <v>39546</v>
      </c>
      <c r="C2054" s="65">
        <v>0.50749999999999995</v>
      </c>
      <c r="D2054" s="65">
        <v>3.7863000000000002</v>
      </c>
      <c r="E2054" s="65">
        <v>4.7541000000000002</v>
      </c>
      <c r="F2054" s="65">
        <v>0.80859999999999999</v>
      </c>
    </row>
    <row r="2055" spans="2:6" ht="15" customHeight="1">
      <c r="B2055" s="79">
        <v>39545</v>
      </c>
      <c r="C2055" s="65">
        <v>0.50209999999999999</v>
      </c>
      <c r="D2055" s="65">
        <v>3.7473000000000001</v>
      </c>
      <c r="E2055" s="65">
        <v>4.7103000000000002</v>
      </c>
      <c r="F2055" s="65">
        <v>0.79490000000000005</v>
      </c>
    </row>
    <row r="2056" spans="2:6" ht="15" customHeight="1">
      <c r="B2056" s="79">
        <v>39544</v>
      </c>
      <c r="C2056" s="65">
        <v>0.50209999999999999</v>
      </c>
      <c r="D2056" s="65">
        <v>3.7475000000000001</v>
      </c>
      <c r="E2056" s="65">
        <v>4.7110000000000003</v>
      </c>
      <c r="F2056" s="65">
        <v>0.79490000000000005</v>
      </c>
    </row>
    <row r="2057" spans="2:6" ht="15" customHeight="1">
      <c r="B2057" s="79">
        <v>39543</v>
      </c>
      <c r="C2057" s="65">
        <v>0.50090000000000001</v>
      </c>
      <c r="D2057" s="65">
        <v>3.7364000000000002</v>
      </c>
      <c r="E2057" s="65">
        <v>4.6947999999999999</v>
      </c>
      <c r="F2057" s="65">
        <v>0.79320000000000002</v>
      </c>
    </row>
    <row r="2058" spans="2:6" ht="15" customHeight="1">
      <c r="B2058" s="79">
        <v>39542</v>
      </c>
      <c r="C2058" s="65">
        <v>0.50349999999999995</v>
      </c>
      <c r="D2058" s="65">
        <v>3.7589000000000001</v>
      </c>
      <c r="E2058" s="65">
        <v>4.7146999999999997</v>
      </c>
      <c r="F2058" s="65">
        <v>0.79710000000000003</v>
      </c>
    </row>
    <row r="2059" spans="2:6" ht="15" customHeight="1">
      <c r="B2059" s="79">
        <v>39541</v>
      </c>
      <c r="C2059" s="65">
        <v>0.50460000000000005</v>
      </c>
      <c r="D2059" s="65">
        <v>3.7601</v>
      </c>
      <c r="E2059" s="65">
        <v>4.7259000000000002</v>
      </c>
      <c r="F2059" s="65">
        <v>0.79790000000000005</v>
      </c>
    </row>
    <row r="2060" spans="2:6" ht="15" customHeight="1">
      <c r="B2060" s="79">
        <v>39540</v>
      </c>
      <c r="C2060" s="65">
        <v>0.4995</v>
      </c>
      <c r="D2060" s="65">
        <v>3.7395</v>
      </c>
      <c r="E2060" s="65">
        <v>4.71</v>
      </c>
      <c r="F2060" s="65">
        <v>0.78520000000000001</v>
      </c>
    </row>
    <row r="2061" spans="2:6" ht="15" customHeight="1">
      <c r="B2061" s="79">
        <v>39539</v>
      </c>
      <c r="C2061" s="65">
        <v>0.50029999999999997</v>
      </c>
      <c r="D2061" s="65">
        <v>3.7309999999999999</v>
      </c>
      <c r="E2061" s="65">
        <v>4.6976000000000004</v>
      </c>
      <c r="F2061" s="65">
        <v>0.7863</v>
      </c>
    </row>
    <row r="2062" spans="2:6" ht="15" customHeight="1">
      <c r="B2062" s="79">
        <v>39538</v>
      </c>
      <c r="C2062" s="65">
        <v>0.50519999999999998</v>
      </c>
      <c r="D2062" s="65">
        <v>3.7637999999999998</v>
      </c>
      <c r="E2062" s="65">
        <v>4.7576000000000001</v>
      </c>
      <c r="F2062" s="65">
        <v>0.79410000000000003</v>
      </c>
    </row>
    <row r="2063" spans="2:6" ht="15" customHeight="1">
      <c r="B2063" s="79">
        <v>39537</v>
      </c>
      <c r="C2063" s="65">
        <v>0.50529999999999997</v>
      </c>
      <c r="D2063" s="65">
        <v>3.7639</v>
      </c>
      <c r="E2063" s="65">
        <v>4.7637</v>
      </c>
      <c r="F2063" s="65">
        <v>0.7944</v>
      </c>
    </row>
    <row r="2064" spans="2:6" ht="15" customHeight="1">
      <c r="B2064" s="79">
        <v>39536</v>
      </c>
      <c r="C2064" s="65">
        <v>0.50849999999999995</v>
      </c>
      <c r="D2064" s="65">
        <v>3.7936000000000001</v>
      </c>
      <c r="E2064" s="65">
        <v>4.7771999999999997</v>
      </c>
      <c r="F2064" s="65">
        <v>0.79890000000000005</v>
      </c>
    </row>
    <row r="2065" spans="2:6" ht="15" customHeight="1">
      <c r="B2065" s="79">
        <v>39535</v>
      </c>
      <c r="C2065" s="65">
        <v>0.5091</v>
      </c>
      <c r="D2065" s="65">
        <v>3.8014000000000001</v>
      </c>
      <c r="E2065" s="65">
        <v>4.7937000000000003</v>
      </c>
      <c r="F2065" s="65">
        <v>0.79869999999999997</v>
      </c>
    </row>
    <row r="2066" spans="2:6" ht="15" customHeight="1">
      <c r="B2066" s="79">
        <v>39534</v>
      </c>
      <c r="C2066" s="65">
        <v>0.51319999999999999</v>
      </c>
      <c r="D2066" s="65">
        <v>3.8214000000000001</v>
      </c>
      <c r="E2066" s="65">
        <v>4.8193999999999999</v>
      </c>
      <c r="F2066" s="65">
        <v>0.80689999999999995</v>
      </c>
    </row>
    <row r="2067" spans="2:6" ht="15" customHeight="1">
      <c r="B2067" s="79">
        <v>39533</v>
      </c>
      <c r="C2067" s="65">
        <v>0.51690000000000003</v>
      </c>
      <c r="D2067" s="65">
        <v>3.8458999999999999</v>
      </c>
      <c r="E2067" s="65">
        <v>4.8550000000000004</v>
      </c>
      <c r="F2067" s="65">
        <v>0.81369999999999998</v>
      </c>
    </row>
    <row r="2068" spans="2:6" ht="15" customHeight="1">
      <c r="B2068" s="79">
        <v>39532</v>
      </c>
      <c r="C2068" s="65">
        <v>0.51490000000000002</v>
      </c>
      <c r="D2068" s="65">
        <v>3.8410000000000002</v>
      </c>
      <c r="E2068" s="65">
        <v>4.8559999999999999</v>
      </c>
      <c r="F2068" s="65">
        <v>0.80640000000000001</v>
      </c>
    </row>
    <row r="2069" spans="2:6" ht="15" customHeight="1">
      <c r="B2069" s="79">
        <v>39531</v>
      </c>
      <c r="C2069" s="65">
        <v>0.51359999999999995</v>
      </c>
      <c r="D2069" s="65">
        <v>3.8304</v>
      </c>
      <c r="E2069" s="65">
        <v>4.8442999999999996</v>
      </c>
      <c r="F2069" s="65">
        <v>0.80010000000000003</v>
      </c>
    </row>
    <row r="2070" spans="2:6" ht="15" customHeight="1">
      <c r="B2070" s="79">
        <v>39530</v>
      </c>
      <c r="C2070" s="65">
        <v>0.51359999999999995</v>
      </c>
      <c r="D2070" s="65">
        <v>3.8304</v>
      </c>
      <c r="E2070" s="65">
        <v>4.8480999999999996</v>
      </c>
      <c r="F2070" s="65">
        <v>0.80010000000000003</v>
      </c>
    </row>
    <row r="2071" spans="2:6" ht="15" customHeight="1">
      <c r="B2071" s="79">
        <v>39529</v>
      </c>
      <c r="C2071" s="65">
        <v>0.51319999999999999</v>
      </c>
      <c r="D2071" s="65">
        <v>3.8279999999999998</v>
      </c>
      <c r="E2071" s="65">
        <v>4.8342000000000001</v>
      </c>
      <c r="F2071" s="65">
        <v>0.79930000000000001</v>
      </c>
    </row>
    <row r="2072" spans="2:6" ht="15" customHeight="1">
      <c r="B2072" s="79">
        <v>39528</v>
      </c>
      <c r="C2072" s="65">
        <v>0.51329999999999998</v>
      </c>
      <c r="D2072" s="65">
        <v>3.8407</v>
      </c>
      <c r="E2072" s="65">
        <v>4.8484999999999996</v>
      </c>
      <c r="F2072" s="65">
        <v>0.8014</v>
      </c>
    </row>
    <row r="2073" spans="2:6" ht="15" customHeight="1">
      <c r="B2073" s="79">
        <v>39527</v>
      </c>
      <c r="C2073" s="65">
        <v>0.5171</v>
      </c>
      <c r="D2073" s="65">
        <v>3.8559000000000001</v>
      </c>
      <c r="E2073" s="65">
        <v>4.8677999999999999</v>
      </c>
      <c r="F2073" s="65">
        <v>0.80900000000000005</v>
      </c>
    </row>
    <row r="2074" spans="2:6" ht="15" customHeight="1">
      <c r="B2074" s="79">
        <v>39526</v>
      </c>
      <c r="C2074" s="65">
        <v>0.51100000000000001</v>
      </c>
      <c r="D2074" s="65">
        <v>3.8119999999999998</v>
      </c>
      <c r="E2074" s="65">
        <v>4.8331</v>
      </c>
      <c r="F2074" s="65">
        <v>0.79459999999999997</v>
      </c>
    </row>
    <row r="2075" spans="2:6" ht="15" customHeight="1">
      <c r="B2075" s="79">
        <v>39525</v>
      </c>
      <c r="C2075" s="65">
        <v>0.51149999999999995</v>
      </c>
      <c r="D2075" s="65">
        <v>3.8258999999999999</v>
      </c>
      <c r="E2075" s="65">
        <v>4.8605</v>
      </c>
      <c r="F2075" s="65">
        <v>0.79369999999999996</v>
      </c>
    </row>
    <row r="2076" spans="2:6" ht="15" customHeight="1">
      <c r="B2076" s="79">
        <v>39524</v>
      </c>
      <c r="C2076" s="65">
        <v>0.51929999999999998</v>
      </c>
      <c r="D2076" s="65">
        <v>3.8717000000000001</v>
      </c>
      <c r="E2076" s="65">
        <v>4.9051999999999998</v>
      </c>
      <c r="F2076" s="65">
        <v>0.81279999999999997</v>
      </c>
    </row>
    <row r="2077" spans="2:6" ht="15" customHeight="1">
      <c r="B2077" s="79">
        <v>39523</v>
      </c>
      <c r="C2077" s="65">
        <v>0.51929999999999998</v>
      </c>
      <c r="D2077" s="65">
        <v>3.8725999999999998</v>
      </c>
      <c r="E2077" s="65">
        <v>4.9329000000000001</v>
      </c>
      <c r="F2077" s="65">
        <v>0.81279999999999997</v>
      </c>
    </row>
    <row r="2078" spans="2:6" ht="15" customHeight="1">
      <c r="B2078" s="79">
        <v>39522</v>
      </c>
      <c r="C2078" s="65">
        <v>0.5232</v>
      </c>
      <c r="D2078" s="65">
        <v>3.9024999999999999</v>
      </c>
      <c r="E2078" s="65">
        <v>4.9435000000000002</v>
      </c>
      <c r="F2078" s="65">
        <v>0.8236</v>
      </c>
    </row>
    <row r="2079" spans="2:6" ht="15" customHeight="1">
      <c r="B2079" s="79">
        <v>39521</v>
      </c>
      <c r="C2079" s="65">
        <v>0.51939999999999997</v>
      </c>
      <c r="D2079" s="65">
        <v>3.8708</v>
      </c>
      <c r="E2079" s="65">
        <v>4.8996000000000004</v>
      </c>
      <c r="F2079" s="65">
        <v>0.81850000000000001</v>
      </c>
    </row>
    <row r="2080" spans="2:6" ht="15" customHeight="1">
      <c r="B2080" s="79">
        <v>39520</v>
      </c>
      <c r="C2080" s="65">
        <v>0.52149999999999996</v>
      </c>
      <c r="D2080" s="65">
        <v>3.8797999999999999</v>
      </c>
      <c r="E2080" s="65">
        <v>4.8943000000000003</v>
      </c>
      <c r="F2080" s="65">
        <v>0.8256</v>
      </c>
    </row>
    <row r="2081" spans="2:6" ht="15" customHeight="1">
      <c r="B2081" s="79">
        <v>39519</v>
      </c>
      <c r="C2081" s="65">
        <v>0.51790000000000003</v>
      </c>
      <c r="D2081" s="65">
        <v>3.8618000000000001</v>
      </c>
      <c r="E2081" s="65">
        <v>4.8669000000000002</v>
      </c>
      <c r="F2081" s="65">
        <v>0.81359999999999999</v>
      </c>
    </row>
    <row r="2082" spans="2:6" ht="15" customHeight="1">
      <c r="B2082" s="79">
        <v>39518</v>
      </c>
      <c r="C2082" s="65">
        <v>0.51590000000000003</v>
      </c>
      <c r="D2082" s="65">
        <v>3.8491</v>
      </c>
      <c r="E2082" s="65">
        <v>4.8532999999999999</v>
      </c>
      <c r="F2082" s="65">
        <v>0.80979999999999996</v>
      </c>
    </row>
    <row r="2083" spans="2:6" ht="15" customHeight="1">
      <c r="B2083" s="79">
        <v>39517</v>
      </c>
      <c r="C2083" s="65">
        <v>0.51739999999999997</v>
      </c>
      <c r="D2083" s="65">
        <v>3.855</v>
      </c>
      <c r="E2083" s="65">
        <v>4.8640999999999996</v>
      </c>
      <c r="F2083" s="65">
        <v>0.81469999999999998</v>
      </c>
    </row>
    <row r="2084" spans="2:6" ht="15" customHeight="1">
      <c r="B2084" s="79">
        <v>39516</v>
      </c>
      <c r="C2084" s="65">
        <v>0.51739999999999997</v>
      </c>
      <c r="D2084" s="65">
        <v>3.855</v>
      </c>
      <c r="E2084" s="65">
        <v>4.8791000000000002</v>
      </c>
      <c r="F2084" s="65">
        <v>0.81479999999999997</v>
      </c>
    </row>
    <row r="2085" spans="2:6" ht="15" customHeight="1">
      <c r="B2085" s="79">
        <v>39515</v>
      </c>
      <c r="C2085" s="65">
        <v>0.51800000000000002</v>
      </c>
      <c r="D2085" s="65">
        <v>3.8620000000000001</v>
      </c>
      <c r="E2085" s="65">
        <v>4.8703000000000003</v>
      </c>
      <c r="F2085" s="65">
        <v>0.81479999999999997</v>
      </c>
    </row>
    <row r="2086" spans="2:6" ht="15" customHeight="1">
      <c r="B2086" s="79">
        <v>39514</v>
      </c>
      <c r="C2086" s="65">
        <v>0.52390000000000003</v>
      </c>
      <c r="D2086" s="65">
        <v>3.8984999999999999</v>
      </c>
      <c r="E2086" s="65">
        <v>4.8998999999999997</v>
      </c>
      <c r="F2086" s="65">
        <v>0.82879999999999998</v>
      </c>
    </row>
    <row r="2087" spans="2:6" ht="15" customHeight="1">
      <c r="B2087" s="79">
        <v>39513</v>
      </c>
      <c r="C2087" s="65">
        <v>0.52459999999999996</v>
      </c>
      <c r="D2087" s="65">
        <v>3.9076</v>
      </c>
      <c r="E2087" s="65">
        <v>4.9103000000000003</v>
      </c>
      <c r="F2087" s="65">
        <v>0.82889999999999997</v>
      </c>
    </row>
    <row r="2088" spans="2:6" ht="15" customHeight="1">
      <c r="B2088" s="79">
        <v>39512</v>
      </c>
      <c r="C2088" s="65">
        <v>0.52829999999999999</v>
      </c>
      <c r="D2088" s="65">
        <v>3.9359999999999999</v>
      </c>
      <c r="E2088" s="65">
        <v>4.9461000000000004</v>
      </c>
      <c r="F2088" s="65">
        <v>0.83450000000000002</v>
      </c>
    </row>
    <row r="2089" spans="2:6" ht="15" customHeight="1">
      <c r="B2089" s="79">
        <v>39511</v>
      </c>
      <c r="C2089" s="65">
        <v>0.52549999999999997</v>
      </c>
      <c r="D2089" s="65">
        <v>3.9159999999999999</v>
      </c>
      <c r="E2089" s="65">
        <v>4.9236000000000004</v>
      </c>
      <c r="F2089" s="65">
        <v>0.82889999999999997</v>
      </c>
    </row>
    <row r="2090" spans="2:6" ht="15" customHeight="1">
      <c r="B2090" s="79">
        <v>39510</v>
      </c>
      <c r="C2090" s="65">
        <v>0.52659999999999996</v>
      </c>
      <c r="D2090" s="65">
        <v>3.9224999999999999</v>
      </c>
      <c r="E2090" s="65">
        <v>4.9297000000000004</v>
      </c>
      <c r="F2090" s="65">
        <v>0.83230000000000004</v>
      </c>
    </row>
    <row r="2091" spans="2:6" ht="15" customHeight="1">
      <c r="B2091" s="79">
        <v>39509</v>
      </c>
      <c r="C2091" s="65">
        <v>0.52659999999999996</v>
      </c>
      <c r="D2091" s="65">
        <v>3.9232999999999998</v>
      </c>
      <c r="E2091" s="65">
        <v>4.9339000000000004</v>
      </c>
      <c r="F2091" s="65">
        <v>0.83240000000000003</v>
      </c>
    </row>
    <row r="2092" spans="2:6" ht="15" customHeight="1">
      <c r="B2092" s="79">
        <v>39508</v>
      </c>
      <c r="C2092" s="65">
        <v>0.53349999999999997</v>
      </c>
      <c r="D2092" s="65">
        <v>3.9763000000000002</v>
      </c>
      <c r="E2092" s="65">
        <v>5.0041000000000002</v>
      </c>
      <c r="F2092" s="65">
        <v>0.84960000000000002</v>
      </c>
    </row>
    <row r="2093" spans="2:6" ht="15" customHeight="1">
      <c r="B2093" s="79">
        <v>39507</v>
      </c>
      <c r="C2093" s="65">
        <v>0.53879999999999995</v>
      </c>
      <c r="D2093" s="65">
        <v>4.0138999999999996</v>
      </c>
      <c r="E2093" s="65">
        <v>5.0445000000000002</v>
      </c>
      <c r="F2093" s="65">
        <v>0.86429999999999996</v>
      </c>
    </row>
    <row r="2094" spans="2:6" ht="15" customHeight="1">
      <c r="B2094" s="79">
        <v>39506</v>
      </c>
      <c r="C2094" s="65">
        <v>0.54330000000000001</v>
      </c>
      <c r="D2094" s="65">
        <v>4.0437000000000003</v>
      </c>
      <c r="E2094" s="65">
        <v>5.0595999999999997</v>
      </c>
      <c r="F2094" s="65">
        <v>0.87480000000000002</v>
      </c>
    </row>
    <row r="2095" spans="2:6" ht="15" customHeight="1">
      <c r="B2095" s="79">
        <v>39505</v>
      </c>
      <c r="C2095" s="65">
        <v>0.54649999999999999</v>
      </c>
      <c r="D2095" s="65">
        <v>4.0705</v>
      </c>
      <c r="E2095" s="65">
        <v>5.0799000000000003</v>
      </c>
      <c r="F2095" s="65">
        <v>0.88270000000000004</v>
      </c>
    </row>
    <row r="2096" spans="2:6" ht="15" customHeight="1">
      <c r="B2096" s="79">
        <v>39504</v>
      </c>
      <c r="C2096" s="65">
        <v>0.54559999999999997</v>
      </c>
      <c r="D2096" s="65">
        <v>4.0678000000000001</v>
      </c>
      <c r="E2096" s="65">
        <v>5.0785999999999998</v>
      </c>
      <c r="F2096" s="65">
        <v>0.87970000000000004</v>
      </c>
    </row>
    <row r="2097" spans="2:6" ht="15" customHeight="1">
      <c r="B2097" s="79">
        <v>39503</v>
      </c>
      <c r="C2097" s="65">
        <v>0.54590000000000005</v>
      </c>
      <c r="D2097" s="65">
        <v>4.0674000000000001</v>
      </c>
      <c r="E2097" s="65">
        <v>5.0819000000000001</v>
      </c>
      <c r="F2097" s="65">
        <v>0.87860000000000005</v>
      </c>
    </row>
    <row r="2098" spans="2:6" ht="15" customHeight="1">
      <c r="B2098" s="79">
        <v>39502</v>
      </c>
      <c r="C2098" s="65">
        <v>0.54590000000000005</v>
      </c>
      <c r="D2098" s="65">
        <v>4.0696000000000003</v>
      </c>
      <c r="E2098" s="65">
        <v>5.0810000000000004</v>
      </c>
      <c r="F2098" s="65">
        <v>0.87839999999999996</v>
      </c>
    </row>
    <row r="2099" spans="2:6" ht="15" customHeight="1">
      <c r="B2099" s="79">
        <v>39501</v>
      </c>
      <c r="C2099" s="65">
        <v>0.54239999999999999</v>
      </c>
      <c r="D2099" s="65">
        <v>4.0414000000000003</v>
      </c>
      <c r="E2099" s="65">
        <v>5.0441000000000003</v>
      </c>
      <c r="F2099" s="65">
        <v>0.87470000000000003</v>
      </c>
    </row>
    <row r="2100" spans="2:6" ht="15" customHeight="1">
      <c r="B2100" s="79">
        <v>39500</v>
      </c>
      <c r="C2100" s="65">
        <v>0.5423</v>
      </c>
      <c r="D2100" s="65">
        <v>4.0231000000000003</v>
      </c>
      <c r="E2100" s="65">
        <v>5.0251999999999999</v>
      </c>
      <c r="F2100" s="65">
        <v>0.87760000000000005</v>
      </c>
    </row>
    <row r="2101" spans="2:6" ht="15" customHeight="1">
      <c r="B2101" s="79">
        <v>39499</v>
      </c>
      <c r="C2101" s="65">
        <v>0.54159999999999997</v>
      </c>
      <c r="D2101" s="65">
        <v>4.0357000000000003</v>
      </c>
      <c r="E2101" s="65">
        <v>5.0412999999999997</v>
      </c>
      <c r="F2101" s="65">
        <v>0.87360000000000004</v>
      </c>
    </row>
    <row r="2102" spans="2:6" ht="15" customHeight="1">
      <c r="B2102" s="79">
        <v>39498</v>
      </c>
      <c r="C2102" s="65">
        <v>0.54300000000000004</v>
      </c>
      <c r="D2102" s="65">
        <v>4.0415999999999999</v>
      </c>
      <c r="E2102" s="65">
        <v>5.0502000000000002</v>
      </c>
      <c r="F2102" s="65">
        <v>0.87629999999999997</v>
      </c>
    </row>
    <row r="2103" spans="2:6" ht="15" customHeight="1">
      <c r="B2103" s="79">
        <v>39497</v>
      </c>
      <c r="C2103" s="65">
        <v>0.54110000000000003</v>
      </c>
      <c r="D2103" s="65">
        <v>4.0343</v>
      </c>
      <c r="E2103" s="65">
        <v>5.0429000000000004</v>
      </c>
      <c r="F2103" s="65">
        <v>0.871</v>
      </c>
    </row>
    <row r="2104" spans="2:6" ht="15" customHeight="1">
      <c r="B2104" s="79">
        <v>39496</v>
      </c>
      <c r="C2104" s="65">
        <v>0.53879999999999995</v>
      </c>
      <c r="D2104" s="65">
        <v>4.0167999999999999</v>
      </c>
      <c r="E2104" s="65">
        <v>5.0125999999999999</v>
      </c>
      <c r="F2104" s="65">
        <v>0.8649</v>
      </c>
    </row>
    <row r="2105" spans="2:6" ht="15" customHeight="1">
      <c r="B2105" s="79">
        <v>39495</v>
      </c>
      <c r="C2105" s="65">
        <v>0.53879999999999995</v>
      </c>
      <c r="D2105" s="65">
        <v>4.0155000000000003</v>
      </c>
      <c r="E2105" s="65">
        <v>5.0114000000000001</v>
      </c>
      <c r="F2105" s="65">
        <v>0.8649</v>
      </c>
    </row>
    <row r="2106" spans="2:6" ht="15" customHeight="1">
      <c r="B2106" s="79">
        <v>39494</v>
      </c>
      <c r="C2106" s="65">
        <v>0.53759999999999997</v>
      </c>
      <c r="D2106" s="65">
        <v>4.0030000000000001</v>
      </c>
      <c r="E2106" s="65">
        <v>4.9953000000000003</v>
      </c>
      <c r="F2106" s="65">
        <v>0.86319999999999997</v>
      </c>
    </row>
    <row r="2107" spans="2:6" ht="15" customHeight="1">
      <c r="B2107" s="79">
        <v>39493</v>
      </c>
      <c r="C2107" s="65">
        <v>0.53949999999999998</v>
      </c>
      <c r="D2107" s="65">
        <v>4.0113000000000003</v>
      </c>
      <c r="E2107" s="65">
        <v>5.0221</v>
      </c>
      <c r="F2107" s="65">
        <v>0.87019999999999997</v>
      </c>
    </row>
    <row r="2108" spans="2:6" ht="15" customHeight="1">
      <c r="B2108" s="79">
        <v>39492</v>
      </c>
      <c r="C2108" s="65">
        <v>0.54020000000000001</v>
      </c>
      <c r="D2108" s="65">
        <v>4.0288000000000004</v>
      </c>
      <c r="E2108" s="65">
        <v>5.0488</v>
      </c>
      <c r="F2108" s="65">
        <v>0.86919999999999997</v>
      </c>
    </row>
    <row r="2109" spans="2:6" ht="15" customHeight="1">
      <c r="B2109" s="79">
        <v>39491</v>
      </c>
      <c r="C2109" s="65">
        <v>0.54379999999999995</v>
      </c>
      <c r="D2109" s="65">
        <v>4.0415000000000001</v>
      </c>
      <c r="E2109" s="65">
        <v>5.1020000000000003</v>
      </c>
      <c r="F2109" s="65">
        <v>0.871</v>
      </c>
    </row>
    <row r="2110" spans="2:6" ht="15" customHeight="1">
      <c r="B2110" s="79">
        <v>39490</v>
      </c>
      <c r="C2110" s="65">
        <v>0.54300000000000004</v>
      </c>
      <c r="D2110" s="65">
        <v>4.05</v>
      </c>
      <c r="E2110" s="65">
        <v>5.1207000000000003</v>
      </c>
      <c r="F2110" s="65">
        <v>0.86860000000000004</v>
      </c>
    </row>
    <row r="2111" spans="2:6" ht="15" customHeight="1">
      <c r="B2111" s="79">
        <v>39489</v>
      </c>
      <c r="C2111" s="65">
        <v>0.54410000000000003</v>
      </c>
      <c r="D2111" s="65">
        <v>4.0496999999999996</v>
      </c>
      <c r="E2111" s="65">
        <v>5.1204000000000001</v>
      </c>
      <c r="F2111" s="65">
        <v>0.87080000000000002</v>
      </c>
    </row>
    <row r="2112" spans="2:6" ht="15" customHeight="1">
      <c r="B2112" s="79">
        <v>39488</v>
      </c>
      <c r="C2112" s="65">
        <v>0.54410000000000003</v>
      </c>
      <c r="D2112" s="65">
        <v>4.0528000000000004</v>
      </c>
      <c r="E2112" s="65">
        <v>5.1234000000000002</v>
      </c>
      <c r="F2112" s="65">
        <v>0.87070000000000003</v>
      </c>
    </row>
    <row r="2113" spans="2:6" ht="15" customHeight="1">
      <c r="B2113" s="79">
        <v>39487</v>
      </c>
      <c r="C2113" s="65">
        <v>0.54379999999999995</v>
      </c>
      <c r="D2113" s="65">
        <v>4.0468999999999999</v>
      </c>
      <c r="E2113" s="65">
        <v>5.1159999999999997</v>
      </c>
      <c r="F2113" s="65">
        <v>0.87009999999999998</v>
      </c>
    </row>
    <row r="2114" spans="2:6" ht="15" customHeight="1">
      <c r="B2114" s="79">
        <v>39486</v>
      </c>
      <c r="C2114" s="65">
        <v>0.54</v>
      </c>
      <c r="D2114" s="65">
        <v>4.0564</v>
      </c>
      <c r="E2114" s="65">
        <v>5.1359000000000004</v>
      </c>
      <c r="F2114" s="65">
        <v>0.86570000000000003</v>
      </c>
    </row>
    <row r="2115" spans="2:6" ht="15" customHeight="1">
      <c r="B2115" s="79">
        <v>39485</v>
      </c>
      <c r="C2115" s="65">
        <v>0.53510000000000002</v>
      </c>
      <c r="D2115" s="65">
        <v>3.9921000000000002</v>
      </c>
      <c r="E2115" s="65">
        <v>5.0453999999999999</v>
      </c>
      <c r="F2115" s="65">
        <v>0.86019999999999996</v>
      </c>
    </row>
    <row r="2116" spans="2:6" ht="15" customHeight="1">
      <c r="B2116" s="79">
        <v>39484</v>
      </c>
      <c r="C2116" s="65">
        <v>0.53580000000000005</v>
      </c>
      <c r="D2116" s="65">
        <v>4.0239000000000003</v>
      </c>
      <c r="E2116" s="65">
        <v>5.0993000000000004</v>
      </c>
      <c r="F2116" s="65">
        <v>0.86519999999999997</v>
      </c>
    </row>
    <row r="2117" spans="2:6" ht="15" customHeight="1">
      <c r="B2117" s="79">
        <v>39483</v>
      </c>
      <c r="C2117" s="65">
        <v>0.53559999999999997</v>
      </c>
      <c r="D2117" s="65">
        <v>3.9889000000000001</v>
      </c>
      <c r="E2117" s="65">
        <v>5.0284000000000004</v>
      </c>
      <c r="F2117" s="65">
        <v>0.86460000000000004</v>
      </c>
    </row>
    <row r="2118" spans="2:6" ht="15" customHeight="1">
      <c r="B2118" s="79">
        <v>39482</v>
      </c>
      <c r="C2118" s="65">
        <v>0.53749999999999998</v>
      </c>
      <c r="D2118" s="65">
        <v>4.0053000000000001</v>
      </c>
      <c r="E2118" s="65">
        <v>5.0663999999999998</v>
      </c>
      <c r="F2118" s="65">
        <v>0.86699999999999999</v>
      </c>
    </row>
    <row r="2119" spans="2:6" ht="15" customHeight="1">
      <c r="B2119" s="79">
        <v>39481</v>
      </c>
      <c r="C2119" s="65">
        <v>0.53739999999999999</v>
      </c>
      <c r="D2119" s="65">
        <v>4.0052000000000003</v>
      </c>
      <c r="E2119" s="65">
        <v>5.0651000000000002</v>
      </c>
      <c r="F2119" s="65">
        <v>0.8669</v>
      </c>
    </row>
    <row r="2120" spans="2:6" ht="15" customHeight="1">
      <c r="B2120" s="79">
        <v>39480</v>
      </c>
      <c r="C2120" s="65">
        <v>0.53159999999999996</v>
      </c>
      <c r="D2120" s="65">
        <v>3.9801000000000002</v>
      </c>
      <c r="E2120" s="65">
        <v>5.0343999999999998</v>
      </c>
      <c r="F2120" s="65">
        <v>0.85419999999999996</v>
      </c>
    </row>
    <row r="2121" spans="2:6" ht="15" customHeight="1">
      <c r="B2121" s="79">
        <v>39479</v>
      </c>
      <c r="C2121" s="65">
        <v>0.52769999999999995</v>
      </c>
      <c r="D2121" s="65">
        <v>3.9308000000000001</v>
      </c>
      <c r="E2121" s="65">
        <v>4.9894999999999996</v>
      </c>
      <c r="F2121" s="65">
        <v>0.84870000000000001</v>
      </c>
    </row>
    <row r="2122" spans="2:6" ht="15" customHeight="1">
      <c r="B2122" s="79">
        <v>39478</v>
      </c>
      <c r="C2122" s="65">
        <v>0.52700000000000002</v>
      </c>
      <c r="D2122" s="65">
        <v>3.9083999999999999</v>
      </c>
      <c r="E2122" s="65">
        <v>4.9381000000000004</v>
      </c>
      <c r="F2122" s="65">
        <v>0.85089999999999999</v>
      </c>
    </row>
    <row r="2123" spans="2:6" ht="15" customHeight="1">
      <c r="B2123" s="79">
        <v>39477</v>
      </c>
      <c r="C2123" s="65">
        <v>0.52659999999999996</v>
      </c>
      <c r="D2123" s="65">
        <v>3.9245000000000001</v>
      </c>
      <c r="E2123" s="65">
        <v>4.9749999999999996</v>
      </c>
      <c r="F2123" s="65">
        <v>0.84930000000000005</v>
      </c>
    </row>
    <row r="2124" spans="2:6" ht="15" customHeight="1">
      <c r="B2124" s="79">
        <v>39476</v>
      </c>
      <c r="C2124" s="65">
        <v>0.52429999999999999</v>
      </c>
      <c r="D2124" s="65">
        <v>3.8891</v>
      </c>
      <c r="E2124" s="65">
        <v>4.9379999999999997</v>
      </c>
      <c r="F2124" s="65">
        <v>0.84330000000000005</v>
      </c>
    </row>
    <row r="2125" spans="2:6" ht="15" customHeight="1">
      <c r="B2125" s="79">
        <v>39475</v>
      </c>
      <c r="C2125" s="65">
        <v>0.52359999999999995</v>
      </c>
      <c r="D2125" s="65">
        <v>3.9001999999999999</v>
      </c>
      <c r="E2125" s="65">
        <v>4.9603000000000002</v>
      </c>
      <c r="F2125" s="65">
        <v>0.84260000000000002</v>
      </c>
    </row>
    <row r="2126" spans="2:6" ht="15" customHeight="1">
      <c r="B2126" s="79">
        <v>39474</v>
      </c>
      <c r="C2126" s="65">
        <v>0.52370000000000005</v>
      </c>
      <c r="D2126" s="65">
        <v>3.9005000000000001</v>
      </c>
      <c r="E2126" s="65">
        <v>4.9696999999999996</v>
      </c>
      <c r="F2126" s="65">
        <v>0.84330000000000005</v>
      </c>
    </row>
    <row r="2127" spans="2:6" ht="15" customHeight="1">
      <c r="B2127" s="79">
        <v>39473</v>
      </c>
      <c r="C2127" s="65">
        <v>0.52400000000000002</v>
      </c>
      <c r="D2127" s="65">
        <v>3.9222000000000001</v>
      </c>
      <c r="E2127" s="65">
        <v>4.9953000000000003</v>
      </c>
      <c r="F2127" s="65">
        <v>0.84330000000000005</v>
      </c>
    </row>
    <row r="2128" spans="2:6" ht="15" customHeight="1">
      <c r="B2128" s="79">
        <v>39472</v>
      </c>
      <c r="C2128" s="65">
        <v>0.52390000000000003</v>
      </c>
      <c r="D2128" s="65">
        <v>3.8738000000000001</v>
      </c>
      <c r="E2128" s="65">
        <v>4.9203999999999999</v>
      </c>
      <c r="F2128" s="65">
        <v>0.83660000000000001</v>
      </c>
    </row>
    <row r="2129" spans="2:6" ht="15" customHeight="1">
      <c r="B2129" s="79">
        <v>39471</v>
      </c>
      <c r="C2129" s="65">
        <v>0.52170000000000005</v>
      </c>
      <c r="D2129" s="65">
        <v>3.8807</v>
      </c>
      <c r="E2129" s="65">
        <v>4.9447999999999999</v>
      </c>
      <c r="F2129" s="65">
        <v>0.83320000000000005</v>
      </c>
    </row>
    <row r="2130" spans="2:6" ht="15" customHeight="1">
      <c r="B2130" s="79">
        <v>39470</v>
      </c>
      <c r="C2130" s="65">
        <v>0.51770000000000005</v>
      </c>
      <c r="D2130" s="65">
        <v>3.8229000000000002</v>
      </c>
      <c r="E2130" s="65">
        <v>4.8631000000000002</v>
      </c>
      <c r="F2130" s="65">
        <v>0.82940000000000003</v>
      </c>
    </row>
    <row r="2131" spans="2:6" ht="15" customHeight="1">
      <c r="B2131" s="79">
        <v>39469</v>
      </c>
      <c r="C2131" s="65">
        <v>0.52</v>
      </c>
      <c r="D2131" s="65">
        <v>3.8952</v>
      </c>
      <c r="E2131" s="65">
        <v>4.9602000000000004</v>
      </c>
      <c r="F2131" s="65">
        <v>0.83360000000000001</v>
      </c>
    </row>
    <row r="2132" spans="2:6" ht="15" customHeight="1">
      <c r="B2132" s="79">
        <v>39468</v>
      </c>
      <c r="C2132" s="65">
        <v>0.52029999999999998</v>
      </c>
      <c r="D2132" s="65">
        <v>3.8811</v>
      </c>
      <c r="E2132" s="65">
        <v>4.9112</v>
      </c>
      <c r="F2132" s="65">
        <v>0.8357</v>
      </c>
    </row>
    <row r="2133" spans="2:6" ht="15" customHeight="1">
      <c r="B2133" s="79">
        <v>39467</v>
      </c>
      <c r="C2133" s="65">
        <v>0.52029999999999998</v>
      </c>
      <c r="D2133" s="65">
        <v>3.8813</v>
      </c>
      <c r="E2133" s="65">
        <v>4.9076000000000004</v>
      </c>
      <c r="F2133" s="65">
        <v>0.83579999999999999</v>
      </c>
    </row>
    <row r="2134" spans="2:6" ht="15" customHeight="1">
      <c r="B2134" s="79">
        <v>39466</v>
      </c>
      <c r="C2134" s="65">
        <v>0.52149999999999996</v>
      </c>
      <c r="D2134" s="65">
        <v>3.8933</v>
      </c>
      <c r="E2134" s="65">
        <v>4.9222999999999999</v>
      </c>
      <c r="F2134" s="65">
        <v>0.84130000000000005</v>
      </c>
    </row>
    <row r="2135" spans="2:6" ht="15" customHeight="1">
      <c r="B2135" s="79">
        <v>39465</v>
      </c>
      <c r="C2135" s="65">
        <v>0.52580000000000005</v>
      </c>
      <c r="D2135" s="65">
        <v>3.9207000000000001</v>
      </c>
      <c r="E2135" s="65">
        <v>4.9617000000000004</v>
      </c>
      <c r="F2135" s="65">
        <v>0.84860000000000002</v>
      </c>
    </row>
    <row r="2136" spans="2:6" ht="15" customHeight="1">
      <c r="B2136" s="79">
        <v>39464</v>
      </c>
      <c r="C2136" s="65">
        <v>0.52370000000000005</v>
      </c>
      <c r="D2136" s="65">
        <v>3.8881000000000001</v>
      </c>
      <c r="E2136" s="65">
        <v>4.9245999999999999</v>
      </c>
      <c r="F2136" s="65">
        <v>0.84509999999999996</v>
      </c>
    </row>
    <row r="2137" spans="2:6" ht="15" customHeight="1">
      <c r="B2137" s="79">
        <v>39463</v>
      </c>
      <c r="C2137" s="65">
        <v>0.53080000000000005</v>
      </c>
      <c r="D2137" s="65">
        <v>3.9628999999999999</v>
      </c>
      <c r="E2137" s="65">
        <v>5.0193000000000003</v>
      </c>
      <c r="F2137" s="65">
        <v>0.86109999999999998</v>
      </c>
    </row>
    <row r="2138" spans="2:6" ht="15" customHeight="1">
      <c r="B2138" s="79">
        <v>39462</v>
      </c>
      <c r="C2138" s="65">
        <v>0.5302</v>
      </c>
      <c r="D2138" s="65">
        <v>3.9416000000000002</v>
      </c>
      <c r="E2138" s="65">
        <v>4.9695999999999998</v>
      </c>
      <c r="F2138" s="65">
        <v>0.86280000000000001</v>
      </c>
    </row>
    <row r="2139" spans="2:6" ht="15" customHeight="1">
      <c r="B2139" s="79">
        <v>39461</v>
      </c>
      <c r="C2139" s="65">
        <v>0.53010000000000002</v>
      </c>
      <c r="D2139" s="65">
        <v>3.9447999999999999</v>
      </c>
      <c r="E2139" s="65">
        <v>4.9747000000000003</v>
      </c>
      <c r="F2139" s="65">
        <v>0.86299999999999999</v>
      </c>
    </row>
    <row r="2140" spans="2:6" ht="15" customHeight="1">
      <c r="B2140" s="79">
        <v>39460</v>
      </c>
      <c r="C2140" s="65">
        <v>0.53010000000000002</v>
      </c>
      <c r="D2140" s="65">
        <v>3.9458000000000002</v>
      </c>
      <c r="E2140" s="65">
        <v>4.9744999999999999</v>
      </c>
      <c r="F2140" s="65">
        <v>0.86299999999999999</v>
      </c>
    </row>
    <row r="2141" spans="2:6" ht="15" customHeight="1">
      <c r="B2141" s="79">
        <v>39459</v>
      </c>
      <c r="C2141" s="65">
        <v>0.53049999999999997</v>
      </c>
      <c r="D2141" s="65">
        <v>3.9544999999999999</v>
      </c>
      <c r="E2141" s="65">
        <v>4.9856999999999996</v>
      </c>
      <c r="F2141" s="65">
        <v>0.86529999999999996</v>
      </c>
    </row>
    <row r="2142" spans="2:6" ht="15" customHeight="1">
      <c r="B2142" s="79">
        <v>39458</v>
      </c>
      <c r="C2142" s="65">
        <v>0.52829999999999999</v>
      </c>
      <c r="D2142" s="65">
        <v>3.907</v>
      </c>
      <c r="E2142" s="65">
        <v>4.9188000000000001</v>
      </c>
      <c r="F2142" s="65">
        <v>0.86360000000000003</v>
      </c>
    </row>
    <row r="2143" spans="2:6" ht="15" customHeight="1">
      <c r="B2143" s="79">
        <v>39457</v>
      </c>
      <c r="C2143" s="65">
        <v>0.5242</v>
      </c>
      <c r="D2143" s="65">
        <v>3.9129</v>
      </c>
      <c r="E2143" s="65">
        <v>4.9497</v>
      </c>
      <c r="F2143" s="65">
        <v>0.85780000000000001</v>
      </c>
    </row>
    <row r="2144" spans="2:6" ht="15" customHeight="1">
      <c r="B2144" s="79">
        <v>39456</v>
      </c>
      <c r="C2144" s="65">
        <v>0.52390000000000003</v>
      </c>
      <c r="D2144" s="65">
        <v>3.9020000000000001</v>
      </c>
      <c r="E2144" s="65">
        <v>4.9165000000000001</v>
      </c>
      <c r="F2144" s="65">
        <v>0.86019999999999996</v>
      </c>
    </row>
    <row r="2145" spans="2:6" ht="15" customHeight="1">
      <c r="B2145" s="79">
        <v>39455</v>
      </c>
      <c r="C2145" s="65">
        <v>0.52049999999999996</v>
      </c>
      <c r="D2145" s="65">
        <v>3.8828</v>
      </c>
      <c r="E2145" s="65">
        <v>4.8955000000000002</v>
      </c>
      <c r="F2145" s="65">
        <v>0.85209999999999997</v>
      </c>
    </row>
    <row r="2146" spans="2:6" ht="15" customHeight="1">
      <c r="B2146" s="79">
        <v>39454</v>
      </c>
      <c r="C2146" s="65">
        <v>0.5202</v>
      </c>
      <c r="D2146" s="65">
        <v>3.8714</v>
      </c>
      <c r="E2146" s="65">
        <v>4.8754</v>
      </c>
      <c r="F2146" s="65">
        <v>0.85029999999999994</v>
      </c>
    </row>
    <row r="2147" spans="2:6" ht="15" customHeight="1">
      <c r="B2147" s="79">
        <v>39453</v>
      </c>
      <c r="C2147" s="65">
        <v>0.5202</v>
      </c>
      <c r="D2147" s="65">
        <v>3.8767</v>
      </c>
      <c r="E2147" s="65">
        <v>4.8822999999999999</v>
      </c>
      <c r="F2147" s="65">
        <v>0.85009999999999997</v>
      </c>
    </row>
    <row r="2148" spans="2:6" ht="15" customHeight="1">
      <c r="B2148" s="79">
        <v>39452</v>
      </c>
      <c r="C2148" s="65">
        <v>0.52300000000000002</v>
      </c>
      <c r="D2148" s="65">
        <v>3.8944999999999999</v>
      </c>
      <c r="E2148" s="65">
        <v>4.9024999999999999</v>
      </c>
      <c r="F2148" s="65">
        <v>0.85660000000000003</v>
      </c>
    </row>
    <row r="2149" spans="2:6" ht="15" customHeight="1">
      <c r="B2149" s="79">
        <v>39451</v>
      </c>
      <c r="C2149" s="65">
        <v>0.52639999999999998</v>
      </c>
      <c r="D2149" s="65">
        <v>3.9159999999999999</v>
      </c>
      <c r="E2149" s="65">
        <v>4.9191000000000003</v>
      </c>
      <c r="F2149" s="65">
        <v>0.86560000000000004</v>
      </c>
    </row>
    <row r="2150" spans="2:6" ht="15" customHeight="1">
      <c r="B2150" s="79">
        <v>39450</v>
      </c>
      <c r="C2150" s="65">
        <v>0.52649999999999997</v>
      </c>
      <c r="D2150" s="65">
        <v>3.9058999999999999</v>
      </c>
      <c r="E2150" s="65">
        <v>4.9352999999999998</v>
      </c>
      <c r="F2150" s="65">
        <v>0.87</v>
      </c>
    </row>
    <row r="2151" spans="2:6" ht="15" customHeight="1">
      <c r="B2151" s="79">
        <v>39449</v>
      </c>
      <c r="C2151" s="65">
        <v>0.52559999999999996</v>
      </c>
      <c r="D2151" s="65">
        <v>3.9197000000000002</v>
      </c>
      <c r="E2151" s="65">
        <v>4.9618000000000002</v>
      </c>
      <c r="F2151" s="65">
        <v>0.86950000000000005</v>
      </c>
    </row>
    <row r="2152" spans="2:6" ht="15" customHeight="1">
      <c r="B2152" s="79">
        <v>39448</v>
      </c>
      <c r="C2152" s="65">
        <v>0.52639999999999998</v>
      </c>
      <c r="D2152" s="65">
        <v>3.9538000000000002</v>
      </c>
      <c r="E2152" s="65">
        <v>5.0037000000000003</v>
      </c>
      <c r="F2152" s="65">
        <v>0.872</v>
      </c>
    </row>
    <row r="2153" spans="2:6" ht="15" customHeight="1">
      <c r="B2153" s="79">
        <v>39447</v>
      </c>
      <c r="C2153" s="65">
        <v>0.52669999999999995</v>
      </c>
      <c r="D2153" s="65">
        <v>3.927</v>
      </c>
      <c r="E2153" s="65">
        <v>4.9637000000000002</v>
      </c>
      <c r="F2153" s="65">
        <v>0.87339999999999995</v>
      </c>
    </row>
    <row r="2154" spans="2:6" ht="15" customHeight="1">
      <c r="B2154" s="79">
        <v>39446</v>
      </c>
      <c r="C2154" s="65">
        <v>0.52659999999999996</v>
      </c>
      <c r="D2154" s="65">
        <v>3.9258000000000002</v>
      </c>
      <c r="E2154" s="65">
        <v>4.9756999999999998</v>
      </c>
      <c r="F2154" s="65">
        <v>0.87329999999999997</v>
      </c>
    </row>
    <row r="2155" spans="2:6" ht="15" customHeight="1">
      <c r="B2155" s="79">
        <v>39445</v>
      </c>
      <c r="C2155" s="65">
        <v>0.52700000000000002</v>
      </c>
      <c r="D2155" s="65">
        <v>3.9144000000000001</v>
      </c>
      <c r="E2155" s="65">
        <v>4.9499000000000004</v>
      </c>
      <c r="F2155" s="65">
        <v>0.87639999999999996</v>
      </c>
    </row>
    <row r="2156" spans="2:6" ht="15" customHeight="1">
      <c r="B2156" s="79">
        <v>39444</v>
      </c>
      <c r="C2156" s="65">
        <v>0.52959999999999996</v>
      </c>
      <c r="D2156" s="65">
        <v>3.9245999999999999</v>
      </c>
      <c r="E2156" s="65">
        <v>4.9854000000000003</v>
      </c>
      <c r="F2156" s="65">
        <v>0.8831</v>
      </c>
    </row>
    <row r="2157" spans="2:6" ht="15" customHeight="1">
      <c r="B2157" s="79">
        <v>39443</v>
      </c>
      <c r="C2157" s="65">
        <v>0.53110000000000002</v>
      </c>
      <c r="D2157" s="65">
        <v>3.9474999999999998</v>
      </c>
      <c r="E2157" s="65">
        <v>5.0012999999999996</v>
      </c>
      <c r="F2157" s="65">
        <v>0.88549999999999995</v>
      </c>
    </row>
    <row r="2158" spans="2:6" ht="15" customHeight="1">
      <c r="B2158" s="79">
        <v>39442</v>
      </c>
      <c r="C2158" s="65">
        <v>0.53259999999999996</v>
      </c>
      <c r="D2158" s="65">
        <v>3.9738000000000002</v>
      </c>
      <c r="E2158" s="65">
        <v>5.0541999999999998</v>
      </c>
      <c r="F2158" s="65">
        <v>0.88790000000000002</v>
      </c>
    </row>
    <row r="2159" spans="2:6" ht="15" customHeight="1">
      <c r="B2159" s="79">
        <v>39441</v>
      </c>
      <c r="C2159" s="65">
        <v>0.53180000000000005</v>
      </c>
      <c r="D2159" s="65">
        <v>3.9660000000000002</v>
      </c>
      <c r="E2159" s="65">
        <v>5.0419999999999998</v>
      </c>
      <c r="F2159" s="65">
        <v>0.88480000000000003</v>
      </c>
    </row>
    <row r="2160" spans="2:6" ht="15" customHeight="1">
      <c r="B2160" s="79">
        <v>39440</v>
      </c>
      <c r="C2160" s="65">
        <v>0.53120000000000001</v>
      </c>
      <c r="D2160" s="65">
        <v>3.9636</v>
      </c>
      <c r="E2160" s="65">
        <v>5.0232000000000001</v>
      </c>
      <c r="F2160" s="65">
        <v>0.88239999999999996</v>
      </c>
    </row>
    <row r="2161" spans="2:6" ht="15" customHeight="1">
      <c r="B2161" s="79">
        <v>39439</v>
      </c>
      <c r="C2161" s="65">
        <v>0.53129999999999999</v>
      </c>
      <c r="D2161" s="65">
        <v>3.9632000000000001</v>
      </c>
      <c r="E2161" s="65">
        <v>5.0278999999999998</v>
      </c>
      <c r="F2161" s="65">
        <v>0.88239999999999996</v>
      </c>
    </row>
    <row r="2162" spans="2:6" ht="15" customHeight="1">
      <c r="B2162" s="79">
        <v>39438</v>
      </c>
      <c r="C2162" s="65">
        <v>0.53180000000000005</v>
      </c>
      <c r="D2162" s="65">
        <v>3.97</v>
      </c>
      <c r="E2162" s="65">
        <v>5.0362999999999998</v>
      </c>
      <c r="F2162" s="65">
        <v>0.8831</v>
      </c>
    </row>
    <row r="2163" spans="2:6" ht="15" customHeight="1">
      <c r="B2163" s="79">
        <v>39437</v>
      </c>
      <c r="C2163" s="65">
        <v>0.52659999999999996</v>
      </c>
      <c r="D2163" s="65">
        <v>3.9407999999999999</v>
      </c>
      <c r="E2163" s="65">
        <v>4.9927000000000001</v>
      </c>
      <c r="F2163" s="65">
        <v>0.87419999999999998</v>
      </c>
    </row>
    <row r="2164" spans="2:6" ht="15" customHeight="1">
      <c r="B2164" s="79">
        <v>39436</v>
      </c>
      <c r="C2164" s="65">
        <v>0.52510000000000001</v>
      </c>
      <c r="D2164" s="65">
        <v>3.9253</v>
      </c>
      <c r="E2164" s="65">
        <v>4.9757999999999996</v>
      </c>
      <c r="F2164" s="65">
        <v>0.87190000000000001</v>
      </c>
    </row>
    <row r="2165" spans="2:6" ht="15" customHeight="1">
      <c r="B2165" s="79">
        <v>39435</v>
      </c>
      <c r="C2165" s="65">
        <v>0.52439999999999998</v>
      </c>
      <c r="D2165" s="65">
        <v>3.9129</v>
      </c>
      <c r="E2165" s="65">
        <v>4.9593999999999996</v>
      </c>
      <c r="F2165" s="65">
        <v>0.86929999999999996</v>
      </c>
    </row>
    <row r="2166" spans="2:6" ht="15" customHeight="1">
      <c r="B2166" s="79">
        <v>39434</v>
      </c>
      <c r="C2166" s="65">
        <v>0.52849999999999997</v>
      </c>
      <c r="D2166" s="65">
        <v>3.9462000000000002</v>
      </c>
      <c r="E2166" s="65">
        <v>4.9988999999999999</v>
      </c>
      <c r="F2166" s="65">
        <v>0.878</v>
      </c>
    </row>
    <row r="2167" spans="2:6" ht="15" customHeight="1">
      <c r="B2167" s="79">
        <v>39433</v>
      </c>
      <c r="C2167" s="65">
        <v>0.53090000000000004</v>
      </c>
      <c r="D2167" s="65">
        <v>3.9624000000000001</v>
      </c>
      <c r="E2167" s="65">
        <v>4.9941000000000004</v>
      </c>
      <c r="F2167" s="65">
        <v>0.8831</v>
      </c>
    </row>
    <row r="2168" spans="2:6" ht="15" customHeight="1">
      <c r="B2168" s="79">
        <v>39432</v>
      </c>
      <c r="C2168" s="65">
        <v>0.53090000000000004</v>
      </c>
      <c r="D2168" s="65">
        <v>3.9632000000000001</v>
      </c>
      <c r="E2168" s="65">
        <v>4.9893999999999998</v>
      </c>
      <c r="F2168" s="65">
        <v>0.88329999999999997</v>
      </c>
    </row>
    <row r="2169" spans="2:6" ht="15" customHeight="1">
      <c r="B2169" s="79">
        <v>39431</v>
      </c>
      <c r="C2169" s="65">
        <v>0.53459999999999996</v>
      </c>
      <c r="D2169" s="65">
        <v>4.0275999999999996</v>
      </c>
      <c r="E2169" s="65">
        <v>5.0753000000000004</v>
      </c>
      <c r="F2169" s="65">
        <v>0.89180000000000004</v>
      </c>
    </row>
    <row r="2170" spans="2:6" ht="15" customHeight="1">
      <c r="B2170" s="79">
        <v>39430</v>
      </c>
      <c r="C2170" s="65">
        <v>0.53420000000000001</v>
      </c>
      <c r="D2170" s="65">
        <v>4.0045000000000002</v>
      </c>
      <c r="E2170" s="65">
        <v>5.0603999999999996</v>
      </c>
      <c r="F2170" s="65">
        <v>0.89129999999999998</v>
      </c>
    </row>
    <row r="2171" spans="2:6" ht="15" customHeight="1">
      <c r="B2171" s="79">
        <v>39429</v>
      </c>
      <c r="C2171" s="65">
        <v>0.53349999999999997</v>
      </c>
      <c r="D2171" s="65">
        <v>3.9738000000000002</v>
      </c>
      <c r="E2171" s="65">
        <v>5.0259</v>
      </c>
      <c r="F2171" s="65">
        <v>0.88680000000000003</v>
      </c>
    </row>
    <row r="2172" spans="2:6" ht="15" customHeight="1">
      <c r="B2172" s="79">
        <v>39428</v>
      </c>
      <c r="C2172" s="65">
        <v>0.5323</v>
      </c>
      <c r="D2172" s="65">
        <v>3.9870999999999999</v>
      </c>
      <c r="E2172" s="65">
        <v>5.0471000000000004</v>
      </c>
      <c r="F2172" s="65">
        <v>0.88470000000000004</v>
      </c>
    </row>
    <row r="2173" spans="2:6" ht="15" customHeight="1">
      <c r="B2173" s="79">
        <v>39427</v>
      </c>
      <c r="C2173" s="65">
        <v>0.5292</v>
      </c>
      <c r="D2173" s="65">
        <v>3.9375</v>
      </c>
      <c r="E2173" s="65">
        <v>4.9771000000000001</v>
      </c>
      <c r="F2173" s="65">
        <v>0.87590000000000001</v>
      </c>
    </row>
    <row r="2174" spans="2:6" ht="15" customHeight="1">
      <c r="B2174" s="79">
        <v>39426</v>
      </c>
      <c r="C2174" s="65">
        <v>0.53039999999999998</v>
      </c>
      <c r="D2174" s="65">
        <v>3.9567000000000001</v>
      </c>
      <c r="E2174" s="65">
        <v>4.9843000000000002</v>
      </c>
      <c r="F2174" s="65">
        <v>0.87749999999999995</v>
      </c>
    </row>
    <row r="2175" spans="2:6" ht="15" customHeight="1">
      <c r="B2175" s="79">
        <v>39425</v>
      </c>
      <c r="C2175" s="65">
        <v>0.53039999999999998</v>
      </c>
      <c r="D2175" s="65">
        <v>3.9577</v>
      </c>
      <c r="E2175" s="65">
        <v>4.9781000000000004</v>
      </c>
      <c r="F2175" s="65">
        <v>0.87749999999999995</v>
      </c>
    </row>
    <row r="2176" spans="2:6" ht="15" customHeight="1">
      <c r="B2176" s="79">
        <v>39424</v>
      </c>
      <c r="C2176" s="65">
        <v>0.53139999999999998</v>
      </c>
      <c r="D2176" s="65">
        <v>3.9603999999999999</v>
      </c>
      <c r="E2176" s="65">
        <v>4.9831000000000003</v>
      </c>
      <c r="F2176" s="65">
        <v>0.87909999999999999</v>
      </c>
    </row>
    <row r="2177" spans="2:6" ht="15" customHeight="1">
      <c r="B2177" s="79">
        <v>39423</v>
      </c>
      <c r="C2177" s="65">
        <v>0.52859999999999996</v>
      </c>
      <c r="D2177" s="65">
        <v>3.9371999999999998</v>
      </c>
      <c r="E2177" s="65">
        <v>4.9550999999999998</v>
      </c>
      <c r="F2177" s="65">
        <v>0.87170000000000003</v>
      </c>
    </row>
    <row r="2178" spans="2:6" ht="15" customHeight="1">
      <c r="B2178" s="79">
        <v>39422</v>
      </c>
      <c r="C2178" s="65">
        <v>0.51890000000000003</v>
      </c>
      <c r="D2178" s="65">
        <v>3.9003999999999999</v>
      </c>
      <c r="E2178" s="65">
        <v>4.9146999999999998</v>
      </c>
      <c r="F2178" s="65">
        <v>0.85550000000000004</v>
      </c>
    </row>
    <row r="2179" spans="2:6" ht="15" customHeight="1">
      <c r="B2179" s="79">
        <v>39421</v>
      </c>
      <c r="C2179" s="65">
        <v>0.51939999999999997</v>
      </c>
      <c r="D2179" s="65">
        <v>3.8570000000000002</v>
      </c>
      <c r="E2179" s="65">
        <v>4.8468999999999998</v>
      </c>
      <c r="F2179" s="65">
        <v>0.85819999999999996</v>
      </c>
    </row>
    <row r="2180" spans="2:6" ht="15" customHeight="1">
      <c r="B2180" s="79">
        <v>39420</v>
      </c>
      <c r="C2180" s="65">
        <v>0.52180000000000004</v>
      </c>
      <c r="D2180" s="65">
        <v>3.8896000000000002</v>
      </c>
      <c r="E2180" s="65">
        <v>4.9028999999999998</v>
      </c>
      <c r="F2180" s="65">
        <v>0.86329999999999996</v>
      </c>
    </row>
    <row r="2181" spans="2:6" ht="15" customHeight="1">
      <c r="B2181" s="79">
        <v>39419</v>
      </c>
      <c r="C2181" s="65">
        <v>0.52280000000000004</v>
      </c>
      <c r="D2181" s="65">
        <v>3.8972000000000002</v>
      </c>
      <c r="E2181" s="65">
        <v>4.8871000000000002</v>
      </c>
      <c r="F2181" s="65">
        <v>0.86570000000000003</v>
      </c>
    </row>
    <row r="2182" spans="2:6" ht="15" customHeight="1">
      <c r="B2182" s="79">
        <v>39418</v>
      </c>
      <c r="C2182" s="65">
        <v>0.52170000000000005</v>
      </c>
      <c r="D2182" s="65">
        <v>3.8976000000000002</v>
      </c>
      <c r="E2182" s="65">
        <v>4.8977000000000004</v>
      </c>
      <c r="F2182" s="65">
        <v>0.86560000000000004</v>
      </c>
    </row>
    <row r="2183" spans="2:6" ht="15" customHeight="1">
      <c r="B2183" s="79">
        <v>39417</v>
      </c>
      <c r="C2183" s="65">
        <v>0.52290000000000003</v>
      </c>
      <c r="D2183" s="65">
        <v>3.9295</v>
      </c>
      <c r="E2183" s="65">
        <v>4.9264000000000001</v>
      </c>
      <c r="F2183" s="65">
        <v>0.86419999999999997</v>
      </c>
    </row>
    <row r="2184" spans="2:6" ht="15" customHeight="1">
      <c r="B2184" s="79">
        <v>39416</v>
      </c>
      <c r="C2184" s="65">
        <v>0.52180000000000004</v>
      </c>
      <c r="D2184" s="65">
        <v>3.9047000000000001</v>
      </c>
      <c r="E2184" s="65">
        <v>4.9196999999999997</v>
      </c>
      <c r="F2184" s="65">
        <v>0.86060000000000003</v>
      </c>
    </row>
    <row r="2185" spans="2:6" ht="15" customHeight="1">
      <c r="B2185" s="79">
        <v>39415</v>
      </c>
      <c r="C2185" s="65">
        <v>0.5161</v>
      </c>
      <c r="D2185" s="65">
        <v>3.8397999999999999</v>
      </c>
      <c r="E2185" s="65">
        <v>4.8192000000000004</v>
      </c>
      <c r="F2185" s="65">
        <v>0.84789999999999999</v>
      </c>
    </row>
    <row r="2186" spans="2:6" ht="15" customHeight="1">
      <c r="B2186" s="79">
        <v>39414</v>
      </c>
      <c r="C2186" s="65">
        <v>0.5091</v>
      </c>
      <c r="D2186" s="65">
        <v>3.8031999999999999</v>
      </c>
      <c r="E2186" s="65">
        <v>4.7535999999999996</v>
      </c>
      <c r="F2186" s="65">
        <v>0.83189999999999997</v>
      </c>
    </row>
    <row r="2187" spans="2:6" ht="15" customHeight="1">
      <c r="B2187" s="79">
        <v>39413</v>
      </c>
      <c r="C2187" s="65">
        <v>0.51180000000000003</v>
      </c>
      <c r="D2187" s="65">
        <v>3.8062999999999998</v>
      </c>
      <c r="E2187" s="65">
        <v>4.7346000000000004</v>
      </c>
      <c r="F2187" s="65">
        <v>0.83779999999999999</v>
      </c>
    </row>
    <row r="2188" spans="2:6" ht="15" customHeight="1">
      <c r="B2188" s="79">
        <v>39412</v>
      </c>
      <c r="C2188" s="65">
        <v>0.51219999999999999</v>
      </c>
      <c r="D2188" s="65">
        <v>3.8199000000000001</v>
      </c>
      <c r="E2188" s="65">
        <v>4.7614999999999998</v>
      </c>
      <c r="F2188" s="65">
        <v>0.83760000000000001</v>
      </c>
    </row>
    <row r="2189" spans="2:6" ht="15" customHeight="1">
      <c r="B2189" s="79">
        <v>39411</v>
      </c>
      <c r="C2189" s="65">
        <v>0.51190000000000002</v>
      </c>
      <c r="D2189" s="65">
        <v>3.8174999999999999</v>
      </c>
      <c r="E2189" s="65">
        <v>4.7568999999999999</v>
      </c>
      <c r="F2189" s="65">
        <v>0.83730000000000004</v>
      </c>
    </row>
    <row r="2190" spans="2:6" ht="15" customHeight="1">
      <c r="B2190" s="79">
        <v>39410</v>
      </c>
      <c r="C2190" s="65">
        <v>0.50729999999999997</v>
      </c>
      <c r="D2190" s="65">
        <v>3.7885</v>
      </c>
      <c r="E2190" s="65">
        <v>4.7190000000000003</v>
      </c>
      <c r="F2190" s="65">
        <v>0.82879999999999998</v>
      </c>
    </row>
    <row r="2191" spans="2:6" ht="15" customHeight="1">
      <c r="B2191" s="79">
        <v>39409</v>
      </c>
      <c r="C2191" s="65">
        <v>0.50719999999999998</v>
      </c>
      <c r="D2191" s="65">
        <v>3.7806000000000002</v>
      </c>
      <c r="E2191" s="65">
        <v>4.7282000000000002</v>
      </c>
      <c r="F2191" s="65">
        <v>0.83</v>
      </c>
    </row>
    <row r="2192" spans="2:6" ht="15" customHeight="1">
      <c r="B2192" s="79">
        <v>39408</v>
      </c>
      <c r="C2192" s="65">
        <v>0.51100000000000001</v>
      </c>
      <c r="D2192" s="65">
        <v>3.7995000000000001</v>
      </c>
      <c r="E2192" s="65">
        <v>4.7453000000000003</v>
      </c>
      <c r="F2192" s="65">
        <v>0.83720000000000006</v>
      </c>
    </row>
    <row r="2193" spans="2:6" ht="15" customHeight="1">
      <c r="B2193" s="79">
        <v>39407</v>
      </c>
      <c r="C2193" s="65">
        <v>0.51470000000000005</v>
      </c>
      <c r="D2193" s="65">
        <v>3.8519000000000001</v>
      </c>
      <c r="E2193" s="65">
        <v>4.7946</v>
      </c>
      <c r="F2193" s="65">
        <v>0.84319999999999995</v>
      </c>
    </row>
    <row r="2194" spans="2:6" ht="15" customHeight="1">
      <c r="B2194" s="79">
        <v>39406</v>
      </c>
      <c r="C2194" s="65">
        <v>0.51749999999999996</v>
      </c>
      <c r="D2194" s="65">
        <v>3.8559999999999999</v>
      </c>
      <c r="E2194" s="65">
        <v>4.7998000000000003</v>
      </c>
      <c r="F2194" s="65">
        <v>0.8478</v>
      </c>
    </row>
    <row r="2195" spans="2:6" ht="15" customHeight="1">
      <c r="B2195" s="79">
        <v>39405</v>
      </c>
      <c r="C2195" s="65">
        <v>0.5171</v>
      </c>
      <c r="D2195" s="65">
        <v>3.8523999999999998</v>
      </c>
      <c r="E2195" s="65">
        <v>4.7854999999999999</v>
      </c>
      <c r="F2195" s="65">
        <v>0.84750000000000003</v>
      </c>
    </row>
    <row r="2196" spans="2:6" ht="15" customHeight="1">
      <c r="B2196" s="79">
        <v>39404</v>
      </c>
      <c r="C2196" s="65">
        <v>0.5171</v>
      </c>
      <c r="D2196" s="65">
        <v>3.8534999999999999</v>
      </c>
      <c r="E2196" s="65">
        <v>4.7877999999999998</v>
      </c>
      <c r="F2196" s="65">
        <v>0.84750000000000003</v>
      </c>
    </row>
    <row r="2197" spans="2:6" ht="15" customHeight="1">
      <c r="B2197" s="79">
        <v>39403</v>
      </c>
      <c r="C2197" s="65">
        <v>0.5171</v>
      </c>
      <c r="D2197" s="65">
        <v>3.8490000000000002</v>
      </c>
      <c r="E2197" s="65">
        <v>4.7803000000000004</v>
      </c>
      <c r="F2197" s="65">
        <v>0.84799999999999998</v>
      </c>
    </row>
    <row r="2198" spans="2:6" ht="15" customHeight="1">
      <c r="B2198" s="79">
        <v>39402</v>
      </c>
      <c r="C2198" s="65">
        <v>0.51959999999999995</v>
      </c>
      <c r="D2198" s="65">
        <v>3.8816000000000002</v>
      </c>
      <c r="E2198" s="65">
        <v>4.8288000000000002</v>
      </c>
      <c r="F2198" s="65">
        <v>0.85509999999999997</v>
      </c>
    </row>
    <row r="2199" spans="2:6" ht="15" customHeight="1">
      <c r="B2199" s="79">
        <v>39401</v>
      </c>
      <c r="C2199" s="65">
        <v>0.52139999999999997</v>
      </c>
      <c r="D2199" s="65">
        <v>3.8904000000000001</v>
      </c>
      <c r="E2199" s="65">
        <v>4.8178000000000001</v>
      </c>
      <c r="F2199" s="65">
        <v>0.85850000000000004</v>
      </c>
    </row>
    <row r="2200" spans="2:6" ht="15" customHeight="1">
      <c r="B2200" s="79">
        <v>39400</v>
      </c>
      <c r="C2200" s="65">
        <v>0.51690000000000003</v>
      </c>
      <c r="D2200" s="65">
        <v>3.8468</v>
      </c>
      <c r="E2200" s="65">
        <v>4.7782999999999998</v>
      </c>
      <c r="F2200" s="65">
        <v>0.84930000000000005</v>
      </c>
    </row>
    <row r="2201" spans="2:6" ht="15" customHeight="1">
      <c r="B2201" s="79">
        <v>39399</v>
      </c>
      <c r="C2201" s="65">
        <v>0.51659999999999995</v>
      </c>
      <c r="D2201" s="65">
        <v>3.8685</v>
      </c>
      <c r="E2201" s="65">
        <v>4.8175999999999997</v>
      </c>
      <c r="F2201" s="65">
        <v>0.84930000000000005</v>
      </c>
    </row>
    <row r="2202" spans="2:6" ht="15" customHeight="1">
      <c r="B2202" s="79">
        <v>39398</v>
      </c>
      <c r="C2202" s="65">
        <v>0.5212</v>
      </c>
      <c r="D2202" s="65">
        <v>3.8847</v>
      </c>
      <c r="E2202" s="65">
        <v>4.8390000000000004</v>
      </c>
      <c r="F2202" s="65">
        <v>0.85870000000000002</v>
      </c>
    </row>
    <row r="2203" spans="2:6" ht="15" customHeight="1">
      <c r="B2203" s="79">
        <v>39397</v>
      </c>
      <c r="C2203" s="65">
        <v>0.52129999999999999</v>
      </c>
      <c r="D2203" s="65">
        <v>3.8879000000000001</v>
      </c>
      <c r="E2203" s="65">
        <v>4.8449</v>
      </c>
      <c r="F2203" s="65">
        <v>0.85899999999999999</v>
      </c>
    </row>
    <row r="2204" spans="2:6" ht="15" customHeight="1">
      <c r="B2204" s="79">
        <v>39396</v>
      </c>
      <c r="C2204" s="65">
        <v>0.52700000000000002</v>
      </c>
      <c r="D2204" s="65">
        <v>3.9352</v>
      </c>
      <c r="E2204" s="65">
        <v>4.8971</v>
      </c>
      <c r="F2204" s="65">
        <v>0.87019999999999997</v>
      </c>
    </row>
    <row r="2205" spans="2:6" ht="15" customHeight="1">
      <c r="B2205" s="79">
        <v>39395</v>
      </c>
      <c r="C2205" s="65">
        <v>0.52769999999999995</v>
      </c>
      <c r="D2205" s="65">
        <v>3.9289999999999998</v>
      </c>
      <c r="E2205" s="65">
        <v>4.8800999999999997</v>
      </c>
      <c r="F2205" s="65">
        <v>0.875</v>
      </c>
    </row>
    <row r="2206" spans="2:6" ht="15" customHeight="1">
      <c r="B2206" s="79">
        <v>39394</v>
      </c>
      <c r="C2206" s="65">
        <v>0.53580000000000005</v>
      </c>
      <c r="D2206" s="65">
        <v>3.9944000000000002</v>
      </c>
      <c r="E2206" s="65">
        <v>4.9600999999999997</v>
      </c>
      <c r="F2206" s="65">
        <v>0.89149999999999996</v>
      </c>
    </row>
    <row r="2207" spans="2:6" ht="15" customHeight="1">
      <c r="B2207" s="79">
        <v>39393</v>
      </c>
      <c r="C2207" s="65">
        <v>0.5333</v>
      </c>
      <c r="D2207" s="65">
        <v>3.9645000000000001</v>
      </c>
      <c r="E2207" s="65">
        <v>4.9192</v>
      </c>
      <c r="F2207" s="65">
        <v>0.88929999999999998</v>
      </c>
    </row>
    <row r="2208" spans="2:6" ht="15" customHeight="1">
      <c r="B2208" s="79">
        <v>39392</v>
      </c>
      <c r="C2208" s="65">
        <v>0.52839999999999998</v>
      </c>
      <c r="D2208" s="65">
        <v>3.9434</v>
      </c>
      <c r="E2208" s="65">
        <v>4.9107000000000003</v>
      </c>
      <c r="F2208" s="65">
        <v>0.88300000000000001</v>
      </c>
    </row>
    <row r="2209" spans="2:6" ht="15" customHeight="1">
      <c r="B2209" s="79">
        <v>39391</v>
      </c>
      <c r="C2209" s="65">
        <v>0.52759999999999996</v>
      </c>
      <c r="D2209" s="65">
        <v>3.9348999999999998</v>
      </c>
      <c r="E2209" s="65">
        <v>4.8829000000000002</v>
      </c>
      <c r="F2209" s="65">
        <v>0.88300000000000001</v>
      </c>
    </row>
    <row r="2210" spans="2:6" ht="15" customHeight="1">
      <c r="B2210" s="79">
        <v>39390</v>
      </c>
      <c r="C2210" s="65">
        <v>0.52539999999999998</v>
      </c>
      <c r="D2210" s="65">
        <v>3.9137</v>
      </c>
      <c r="E2210" s="65">
        <v>4.8613</v>
      </c>
      <c r="F2210" s="65">
        <v>0.87939999999999996</v>
      </c>
    </row>
    <row r="2211" spans="2:6" ht="15" customHeight="1">
      <c r="B2211" s="79">
        <v>39389</v>
      </c>
      <c r="C2211" s="65">
        <v>0.52690000000000003</v>
      </c>
      <c r="D2211" s="65">
        <v>3.9137</v>
      </c>
      <c r="E2211" s="65">
        <v>4.8646000000000003</v>
      </c>
      <c r="F2211" s="65">
        <v>0.88039999999999996</v>
      </c>
    </row>
    <row r="2212" spans="2:6" ht="15" customHeight="1">
      <c r="B2212" s="79">
        <v>39388</v>
      </c>
      <c r="C2212" s="65">
        <v>0.5323</v>
      </c>
      <c r="D2212" s="65">
        <v>3.976</v>
      </c>
      <c r="E2212" s="65">
        <v>4.9455</v>
      </c>
      <c r="F2212" s="65">
        <v>0.89229999999999998</v>
      </c>
    </row>
    <row r="2213" spans="2:6" ht="15" customHeight="1">
      <c r="B2213" s="79">
        <v>39387</v>
      </c>
      <c r="C2213" s="65">
        <v>0.53069999999999995</v>
      </c>
      <c r="D2213" s="65">
        <v>3.9451000000000001</v>
      </c>
      <c r="E2213" s="65">
        <v>4.8704999999999998</v>
      </c>
      <c r="F2213" s="65">
        <v>0.88870000000000005</v>
      </c>
    </row>
    <row r="2214" spans="2:6" ht="15" customHeight="1">
      <c r="B2214" s="79">
        <v>39386</v>
      </c>
      <c r="C2214" s="65">
        <v>0.53290000000000004</v>
      </c>
      <c r="D2214" s="65">
        <v>3.9668000000000001</v>
      </c>
      <c r="E2214" s="65">
        <v>4.8959999999999999</v>
      </c>
      <c r="F2214" s="65">
        <v>0.89390000000000003</v>
      </c>
    </row>
    <row r="2215" spans="2:6" ht="15" customHeight="1">
      <c r="B2215" s="79">
        <v>39385</v>
      </c>
      <c r="C2215" s="65">
        <v>0.53410000000000002</v>
      </c>
      <c r="D2215" s="65">
        <v>3.9786999999999999</v>
      </c>
      <c r="E2215" s="65">
        <v>4.9176000000000002</v>
      </c>
      <c r="F2215" s="65">
        <v>0.89580000000000004</v>
      </c>
    </row>
    <row r="2216" spans="2:6" ht="15" customHeight="1">
      <c r="B2216" s="79">
        <v>39384</v>
      </c>
      <c r="C2216" s="65">
        <v>0.53280000000000005</v>
      </c>
      <c r="D2216" s="65">
        <v>3.9641999999999999</v>
      </c>
      <c r="E2216" s="65">
        <v>4.8883999999999999</v>
      </c>
      <c r="F2216" s="65">
        <v>0.89280000000000004</v>
      </c>
    </row>
    <row r="2217" spans="2:6" ht="15" customHeight="1">
      <c r="B2217" s="79">
        <v>39383</v>
      </c>
      <c r="C2217" s="65">
        <v>0.53280000000000005</v>
      </c>
      <c r="D2217" s="65">
        <v>3.9699</v>
      </c>
      <c r="E2217" s="65">
        <v>4.8937999999999997</v>
      </c>
      <c r="F2217" s="65">
        <v>0.89280000000000004</v>
      </c>
    </row>
    <row r="2218" spans="2:6" ht="15" customHeight="1">
      <c r="B2218" s="79">
        <v>39382</v>
      </c>
      <c r="C2218" s="65">
        <v>0.53239999999999998</v>
      </c>
      <c r="D2218" s="65">
        <v>3.9601000000000002</v>
      </c>
      <c r="E2218" s="65">
        <v>4.8833000000000002</v>
      </c>
      <c r="F2218" s="65">
        <v>0.8901</v>
      </c>
    </row>
    <row r="2219" spans="2:6" ht="15" customHeight="1">
      <c r="B2219" s="79">
        <v>39381</v>
      </c>
      <c r="C2219" s="65">
        <v>0.53</v>
      </c>
      <c r="D2219" s="65">
        <v>3.9438</v>
      </c>
      <c r="E2219" s="65">
        <v>4.8719999999999999</v>
      </c>
      <c r="F2219" s="65">
        <v>0.88549999999999995</v>
      </c>
    </row>
    <row r="2220" spans="2:6" ht="15" customHeight="1">
      <c r="B2220" s="79">
        <v>39380</v>
      </c>
      <c r="C2220" s="65">
        <v>0.52900000000000003</v>
      </c>
      <c r="D2220" s="65">
        <v>3.9394</v>
      </c>
      <c r="E2220" s="65">
        <v>4.8754999999999997</v>
      </c>
      <c r="F2220" s="65">
        <v>0.88419999999999999</v>
      </c>
    </row>
    <row r="2221" spans="2:6" ht="15" customHeight="1">
      <c r="B2221" s="79">
        <v>39379</v>
      </c>
      <c r="C2221" s="65">
        <v>0.52900000000000003</v>
      </c>
      <c r="D2221" s="65">
        <v>3.9325000000000001</v>
      </c>
      <c r="E2221" s="65">
        <v>4.8464</v>
      </c>
      <c r="F2221" s="65">
        <v>0.88360000000000005</v>
      </c>
    </row>
    <row r="2222" spans="2:6" ht="15" customHeight="1">
      <c r="B2222" s="79">
        <v>39378</v>
      </c>
      <c r="C2222" s="65">
        <v>0.52110000000000001</v>
      </c>
      <c r="D2222" s="65">
        <v>3.9116</v>
      </c>
      <c r="E2222" s="65">
        <v>4.8296000000000001</v>
      </c>
      <c r="F2222" s="65">
        <v>0.86829999999999996</v>
      </c>
    </row>
    <row r="2223" spans="2:6" ht="15" customHeight="1">
      <c r="B2223" s="79">
        <v>39377</v>
      </c>
      <c r="C2223" s="65">
        <v>0.52290000000000003</v>
      </c>
      <c r="D2223" s="65">
        <v>3.8908</v>
      </c>
      <c r="E2223" s="65">
        <v>4.7877000000000001</v>
      </c>
      <c r="F2223" s="65">
        <v>0.87209999999999999</v>
      </c>
    </row>
    <row r="2224" spans="2:6" ht="15" customHeight="1">
      <c r="B2224" s="79">
        <v>39376</v>
      </c>
      <c r="C2224" s="65">
        <v>0.52300000000000002</v>
      </c>
      <c r="D2224" s="65">
        <v>3.8957000000000002</v>
      </c>
      <c r="E2224" s="65">
        <v>4.7972999999999999</v>
      </c>
      <c r="F2224" s="65">
        <v>0.87229999999999996</v>
      </c>
    </row>
    <row r="2225" spans="2:6" ht="15" customHeight="1">
      <c r="B2225" s="79">
        <v>39375</v>
      </c>
      <c r="C2225" s="65">
        <v>0.5262</v>
      </c>
      <c r="D2225" s="65">
        <v>3.9207999999999998</v>
      </c>
      <c r="E2225" s="65">
        <v>4.8230000000000004</v>
      </c>
      <c r="F2225" s="65">
        <v>0.87949999999999995</v>
      </c>
    </row>
    <row r="2226" spans="2:6" ht="15" customHeight="1">
      <c r="B2226" s="79">
        <v>39374</v>
      </c>
      <c r="C2226" s="65">
        <v>0.52759999999999996</v>
      </c>
      <c r="D2226" s="65">
        <v>3.9213</v>
      </c>
      <c r="E2226" s="65">
        <v>4.8247999999999998</v>
      </c>
      <c r="F2226" s="65">
        <v>0.88290000000000002</v>
      </c>
    </row>
    <row r="2227" spans="2:6" ht="15" customHeight="1">
      <c r="B2227" s="79">
        <v>39373</v>
      </c>
      <c r="C2227" s="65">
        <v>0.5272</v>
      </c>
      <c r="D2227" s="65">
        <v>3.9296000000000002</v>
      </c>
      <c r="E2227" s="65">
        <v>4.8242000000000003</v>
      </c>
      <c r="F2227" s="65">
        <v>0.88360000000000005</v>
      </c>
    </row>
    <row r="2228" spans="2:6" ht="15" customHeight="1">
      <c r="B2228" s="79">
        <v>39372</v>
      </c>
      <c r="C2228" s="65">
        <v>0.53139999999999998</v>
      </c>
      <c r="D2228" s="65">
        <v>3.9662999999999999</v>
      </c>
      <c r="E2228" s="65">
        <v>4.8699000000000003</v>
      </c>
      <c r="F2228" s="65">
        <v>0.89080000000000004</v>
      </c>
    </row>
    <row r="2229" spans="2:6" ht="15" customHeight="1">
      <c r="B2229" s="79">
        <v>39371</v>
      </c>
      <c r="C2229" s="65">
        <v>0.54320000000000002</v>
      </c>
      <c r="D2229" s="65">
        <v>4.0471000000000004</v>
      </c>
      <c r="E2229" s="65">
        <v>4.9561999999999999</v>
      </c>
      <c r="F2229" s="65">
        <v>0.91169999999999995</v>
      </c>
    </row>
    <row r="2230" spans="2:6" ht="15" customHeight="1">
      <c r="B2230" s="79">
        <v>39370</v>
      </c>
      <c r="C2230" s="65">
        <v>0.5484</v>
      </c>
      <c r="D2230" s="65">
        <v>4.0868000000000002</v>
      </c>
      <c r="E2230" s="65">
        <v>4.9981</v>
      </c>
      <c r="F2230" s="65">
        <v>0.92120000000000002</v>
      </c>
    </row>
    <row r="2231" spans="2:6" ht="15" customHeight="1">
      <c r="B2231" s="79">
        <v>39369</v>
      </c>
      <c r="C2231" s="65">
        <v>0.54830000000000001</v>
      </c>
      <c r="D2231" s="65">
        <v>4.0853000000000002</v>
      </c>
      <c r="E2231" s="65">
        <v>4.9936999999999996</v>
      </c>
      <c r="F2231" s="65">
        <v>0.92100000000000004</v>
      </c>
    </row>
    <row r="2232" spans="2:6" ht="15" customHeight="1">
      <c r="B2232" s="79">
        <v>39368</v>
      </c>
      <c r="C2232" s="65">
        <v>0.54430000000000001</v>
      </c>
      <c r="D2232" s="65">
        <v>4.0587</v>
      </c>
      <c r="E2232" s="65">
        <v>4.9611999999999998</v>
      </c>
      <c r="F2232" s="65">
        <v>0.91359999999999997</v>
      </c>
    </row>
    <row r="2233" spans="2:6" ht="15" customHeight="1">
      <c r="B2233" s="79">
        <v>39367</v>
      </c>
      <c r="C2233" s="65">
        <v>0.54139999999999999</v>
      </c>
      <c r="D2233" s="65">
        <v>4.0317999999999996</v>
      </c>
      <c r="E2233" s="65">
        <v>4.9394</v>
      </c>
      <c r="F2233" s="65">
        <v>0.90700000000000003</v>
      </c>
    </row>
    <row r="2234" spans="2:6" ht="15" customHeight="1">
      <c r="B2234" s="79">
        <v>39366</v>
      </c>
      <c r="C2234" s="65">
        <v>0.54059999999999997</v>
      </c>
      <c r="D2234" s="65">
        <v>4.0232999999999999</v>
      </c>
      <c r="E2234" s="65">
        <v>4.9340000000000002</v>
      </c>
      <c r="F2234" s="65">
        <v>0.90310000000000001</v>
      </c>
    </row>
    <row r="2235" spans="2:6" ht="15" customHeight="1">
      <c r="B2235" s="79">
        <v>39365</v>
      </c>
      <c r="C2235" s="65">
        <v>0.5423</v>
      </c>
      <c r="D2235" s="65">
        <v>4.0251000000000001</v>
      </c>
      <c r="E2235" s="65">
        <v>4.9478999999999997</v>
      </c>
      <c r="F2235" s="65">
        <v>0.90390000000000004</v>
      </c>
    </row>
    <row r="2236" spans="2:6" ht="15" customHeight="1">
      <c r="B2236" s="79">
        <v>39364</v>
      </c>
      <c r="C2236" s="65">
        <v>0.54210000000000003</v>
      </c>
      <c r="D2236" s="65">
        <v>4.0583999999999998</v>
      </c>
      <c r="E2236" s="65">
        <v>4.9916</v>
      </c>
      <c r="F2236" s="65">
        <v>0.90310000000000001</v>
      </c>
    </row>
    <row r="2237" spans="2:6" ht="15" customHeight="1">
      <c r="B2237" s="79">
        <v>39363</v>
      </c>
      <c r="C2237" s="65">
        <v>0.53910000000000002</v>
      </c>
      <c r="D2237" s="65">
        <v>4.0155000000000003</v>
      </c>
      <c r="E2237" s="65">
        <v>4.9318</v>
      </c>
      <c r="F2237" s="65">
        <v>0.89810000000000001</v>
      </c>
    </row>
    <row r="2238" spans="2:6" ht="15" customHeight="1">
      <c r="B2238" s="79">
        <v>39362</v>
      </c>
      <c r="C2238" s="65">
        <v>0.53900000000000003</v>
      </c>
      <c r="D2238" s="65">
        <v>4.0164999999999997</v>
      </c>
      <c r="E2238" s="65">
        <v>4.9297000000000004</v>
      </c>
      <c r="F2238" s="65">
        <v>0.89800000000000002</v>
      </c>
    </row>
    <row r="2239" spans="2:6" ht="15" customHeight="1">
      <c r="B2239" s="79">
        <v>39361</v>
      </c>
      <c r="C2239" s="65">
        <v>0.5363</v>
      </c>
      <c r="D2239" s="65">
        <v>3.9956999999999998</v>
      </c>
      <c r="E2239" s="65">
        <v>4.9027000000000003</v>
      </c>
      <c r="F2239" s="65">
        <v>0.89149999999999996</v>
      </c>
    </row>
    <row r="2240" spans="2:6" ht="15" customHeight="1">
      <c r="B2240" s="79">
        <v>39360</v>
      </c>
      <c r="C2240" s="65">
        <v>0.53439999999999999</v>
      </c>
      <c r="D2240" s="65">
        <v>3.9758</v>
      </c>
      <c r="E2240" s="65">
        <v>4.9082999999999997</v>
      </c>
      <c r="F2240" s="65">
        <v>0.88839999999999997</v>
      </c>
    </row>
    <row r="2241" spans="2:6" ht="15" customHeight="1">
      <c r="B2241" s="79">
        <v>39359</v>
      </c>
      <c r="C2241" s="65">
        <v>0.53680000000000005</v>
      </c>
      <c r="D2241" s="65">
        <v>4.0212000000000003</v>
      </c>
      <c r="E2241" s="65">
        <v>4.9546000000000001</v>
      </c>
      <c r="F2241" s="65">
        <v>0.89339999999999997</v>
      </c>
    </row>
    <row r="2242" spans="2:6" ht="15" customHeight="1">
      <c r="B2242" s="79">
        <v>39358</v>
      </c>
      <c r="C2242" s="65">
        <v>0.53690000000000004</v>
      </c>
      <c r="D2242" s="65">
        <v>4.0137</v>
      </c>
      <c r="E2242" s="65">
        <v>4.9668000000000001</v>
      </c>
      <c r="F2242" s="65">
        <v>0.89329999999999998</v>
      </c>
    </row>
    <row r="2243" spans="2:6" ht="15" customHeight="1">
      <c r="B2243" s="79">
        <v>39357</v>
      </c>
      <c r="C2243" s="65">
        <v>0.53610000000000002</v>
      </c>
      <c r="D2243" s="65">
        <v>4.0003000000000002</v>
      </c>
      <c r="E2243" s="65">
        <v>4.9245999999999999</v>
      </c>
      <c r="F2243" s="65">
        <v>0.8911</v>
      </c>
    </row>
    <row r="2244" spans="2:6" ht="15" customHeight="1">
      <c r="B2244" s="79">
        <v>39356</v>
      </c>
      <c r="C2244" s="65">
        <v>0.53169999999999995</v>
      </c>
      <c r="D2244" s="65">
        <v>3.9603000000000002</v>
      </c>
      <c r="E2244" s="65">
        <v>4.8834</v>
      </c>
      <c r="F2244" s="65">
        <v>0.88300000000000001</v>
      </c>
    </row>
    <row r="2245" spans="2:6" ht="15" customHeight="1">
      <c r="B2245" s="79">
        <v>39355</v>
      </c>
      <c r="C2245" s="65">
        <v>0.53169999999999995</v>
      </c>
      <c r="D2245" s="65">
        <v>3.9617</v>
      </c>
      <c r="E2245" s="65">
        <v>4.8871000000000002</v>
      </c>
      <c r="F2245" s="65">
        <v>0.88290000000000002</v>
      </c>
    </row>
    <row r="2246" spans="2:6" ht="15" customHeight="1">
      <c r="B2246" s="79">
        <v>39354</v>
      </c>
      <c r="C2246" s="65">
        <v>0.53269999999999995</v>
      </c>
      <c r="D2246" s="65">
        <v>3.9516</v>
      </c>
      <c r="E2246" s="65">
        <v>4.8719000000000001</v>
      </c>
      <c r="F2246" s="65">
        <v>0.88429999999999997</v>
      </c>
    </row>
    <row r="2247" spans="2:6" ht="15" customHeight="1">
      <c r="B2247" s="79">
        <v>39353</v>
      </c>
      <c r="C2247" s="65">
        <v>0.5292</v>
      </c>
      <c r="D2247" s="65">
        <v>3.9462000000000002</v>
      </c>
      <c r="E2247" s="65">
        <v>4.8787000000000003</v>
      </c>
      <c r="F2247" s="65">
        <v>0.87639999999999996</v>
      </c>
    </row>
    <row r="2248" spans="2:6" ht="15" customHeight="1">
      <c r="B2248" s="79">
        <v>39352</v>
      </c>
      <c r="C2248" s="65">
        <v>0.52580000000000005</v>
      </c>
      <c r="D2248" s="65">
        <v>3.923</v>
      </c>
      <c r="E2248" s="65">
        <v>4.8630000000000004</v>
      </c>
      <c r="F2248" s="65">
        <v>0.86850000000000005</v>
      </c>
    </row>
    <row r="2249" spans="2:6" ht="15" customHeight="1">
      <c r="B2249" s="79">
        <v>39351</v>
      </c>
      <c r="C2249" s="65">
        <v>0.52529999999999999</v>
      </c>
      <c r="D2249" s="65">
        <v>3.9039999999999999</v>
      </c>
      <c r="E2249" s="65">
        <v>4.8175999999999997</v>
      </c>
      <c r="F2249" s="65">
        <v>0.86699999999999999</v>
      </c>
    </row>
    <row r="2250" spans="2:6" ht="15" customHeight="1">
      <c r="B2250" s="79">
        <v>39350</v>
      </c>
      <c r="C2250" s="65">
        <v>0.52829999999999999</v>
      </c>
      <c r="D2250" s="65">
        <v>3.9426999999999999</v>
      </c>
      <c r="E2250" s="65">
        <v>4.8532000000000002</v>
      </c>
      <c r="F2250" s="65">
        <v>0.873</v>
      </c>
    </row>
    <row r="2251" spans="2:6" ht="15" customHeight="1">
      <c r="B2251" s="79">
        <v>39349</v>
      </c>
      <c r="C2251" s="65">
        <v>0.52859999999999996</v>
      </c>
      <c r="D2251" s="65">
        <v>3.9382999999999999</v>
      </c>
      <c r="E2251" s="65">
        <v>4.8604000000000003</v>
      </c>
      <c r="F2251" s="65">
        <v>0.87350000000000005</v>
      </c>
    </row>
    <row r="2252" spans="2:6" ht="15" customHeight="1">
      <c r="B2252" s="79">
        <v>39348</v>
      </c>
      <c r="C2252" s="65">
        <v>0.52859999999999996</v>
      </c>
      <c r="D2252" s="65">
        <v>3.9398</v>
      </c>
      <c r="E2252" s="65">
        <v>4.8630000000000004</v>
      </c>
      <c r="F2252" s="65">
        <v>0.87350000000000005</v>
      </c>
    </row>
    <row r="2253" spans="2:6" ht="15" customHeight="1">
      <c r="B2253" s="79">
        <v>39347</v>
      </c>
      <c r="C2253" s="65">
        <v>0.5272</v>
      </c>
      <c r="D2253" s="65">
        <v>3.9264000000000001</v>
      </c>
      <c r="E2253" s="65">
        <v>4.8407</v>
      </c>
      <c r="F2253" s="65">
        <v>0.87029999999999996</v>
      </c>
    </row>
    <row r="2254" spans="2:6" ht="15" customHeight="1">
      <c r="B2254" s="79">
        <v>39346</v>
      </c>
      <c r="C2254" s="65">
        <v>0.52690000000000003</v>
      </c>
      <c r="D2254" s="65">
        <v>3.9148000000000001</v>
      </c>
      <c r="E2254" s="65">
        <v>4.8377999999999997</v>
      </c>
      <c r="F2254" s="65">
        <v>0.86960000000000004</v>
      </c>
    </row>
    <row r="2255" spans="2:6" ht="15" customHeight="1">
      <c r="B2255" s="79">
        <v>39345</v>
      </c>
      <c r="C2255" s="65">
        <v>0.52270000000000005</v>
      </c>
      <c r="D2255" s="65">
        <v>3.8976000000000002</v>
      </c>
      <c r="E2255" s="65">
        <v>4.8254000000000001</v>
      </c>
      <c r="F2255" s="65">
        <v>0.86339999999999995</v>
      </c>
    </row>
    <row r="2256" spans="2:6" ht="15" customHeight="1">
      <c r="B2256" s="79">
        <v>39344</v>
      </c>
      <c r="C2256" s="65">
        <v>0.50970000000000004</v>
      </c>
      <c r="D2256" s="65">
        <v>3.7717999999999998</v>
      </c>
      <c r="E2256" s="65">
        <v>4.6894999999999998</v>
      </c>
      <c r="F2256" s="65">
        <v>0.83950000000000002</v>
      </c>
    </row>
    <row r="2257" spans="2:6" ht="15" customHeight="1">
      <c r="B2257" s="79">
        <v>39343</v>
      </c>
      <c r="C2257" s="65">
        <v>0.51300000000000001</v>
      </c>
      <c r="D2257" s="65">
        <v>3.8228</v>
      </c>
      <c r="E2257" s="65">
        <v>4.7641999999999998</v>
      </c>
      <c r="F2257" s="65">
        <v>0.84519999999999995</v>
      </c>
    </row>
    <row r="2258" spans="2:6" ht="15" customHeight="1">
      <c r="B2258" s="79">
        <v>39342</v>
      </c>
      <c r="C2258" s="65">
        <v>0.51459999999999995</v>
      </c>
      <c r="D2258" s="65">
        <v>3.8315000000000001</v>
      </c>
      <c r="E2258" s="65">
        <v>4.7713000000000001</v>
      </c>
      <c r="F2258" s="65">
        <v>0.84940000000000004</v>
      </c>
    </row>
    <row r="2259" spans="2:6" ht="15" customHeight="1">
      <c r="B2259" s="79">
        <v>39341</v>
      </c>
      <c r="C2259" s="65">
        <v>0.51459999999999995</v>
      </c>
      <c r="D2259" s="65">
        <v>3.831</v>
      </c>
      <c r="E2259" s="65">
        <v>4.7662000000000004</v>
      </c>
      <c r="F2259" s="65">
        <v>0.84940000000000004</v>
      </c>
    </row>
    <row r="2260" spans="2:6" ht="15" customHeight="1">
      <c r="B2260" s="79">
        <v>39340</v>
      </c>
      <c r="C2260" s="65">
        <v>0.51390000000000002</v>
      </c>
      <c r="D2260" s="65">
        <v>3.8271000000000002</v>
      </c>
      <c r="E2260" s="65">
        <v>4.7609000000000004</v>
      </c>
      <c r="F2260" s="65">
        <v>0.84630000000000005</v>
      </c>
    </row>
    <row r="2261" spans="2:6" ht="15" customHeight="1">
      <c r="B2261" s="79">
        <v>39339</v>
      </c>
      <c r="C2261" s="65">
        <v>0.51329999999999998</v>
      </c>
      <c r="D2261" s="65">
        <v>3.8264999999999998</v>
      </c>
      <c r="E2261" s="65">
        <v>4.7564000000000002</v>
      </c>
      <c r="F2261" s="65">
        <v>0.84550000000000003</v>
      </c>
    </row>
    <row r="2262" spans="2:6" ht="15" customHeight="1">
      <c r="B2262" s="79">
        <v>39338</v>
      </c>
      <c r="C2262" s="65">
        <v>0.51100000000000001</v>
      </c>
      <c r="D2262" s="65">
        <v>3.7953000000000001</v>
      </c>
      <c r="E2262" s="65">
        <v>4.7267999999999999</v>
      </c>
      <c r="F2262" s="65">
        <v>0.84050000000000002</v>
      </c>
    </row>
    <row r="2263" spans="2:6" ht="15" customHeight="1">
      <c r="B2263" s="79">
        <v>39337</v>
      </c>
      <c r="C2263" s="65">
        <v>0.50509999999999999</v>
      </c>
      <c r="D2263" s="65">
        <v>3.7555000000000001</v>
      </c>
      <c r="E2263" s="65">
        <v>4.7041000000000004</v>
      </c>
      <c r="F2263" s="65">
        <v>0.82809999999999995</v>
      </c>
    </row>
    <row r="2264" spans="2:6" ht="15" customHeight="1">
      <c r="B2264" s="79">
        <v>39336</v>
      </c>
      <c r="C2264" s="65">
        <v>0.501</v>
      </c>
      <c r="D2264" s="65">
        <v>3.7286999999999999</v>
      </c>
      <c r="E2264" s="65">
        <v>4.6840999999999999</v>
      </c>
      <c r="F2264" s="65">
        <v>0.8196</v>
      </c>
    </row>
    <row r="2265" spans="2:6" ht="15" customHeight="1">
      <c r="B2265" s="79">
        <v>39335</v>
      </c>
      <c r="C2265" s="65">
        <v>0.50249999999999995</v>
      </c>
      <c r="D2265" s="65">
        <v>3.738</v>
      </c>
      <c r="E2265" s="65">
        <v>4.6976000000000004</v>
      </c>
      <c r="F2265" s="65">
        <v>0.82230000000000003</v>
      </c>
    </row>
    <row r="2266" spans="2:6" ht="15" customHeight="1">
      <c r="B2266" s="79">
        <v>39334</v>
      </c>
      <c r="C2266" s="65">
        <v>0.50249999999999995</v>
      </c>
      <c r="D2266" s="65">
        <v>3.7410999999999999</v>
      </c>
      <c r="E2266" s="65">
        <v>4.7064000000000004</v>
      </c>
      <c r="F2266" s="65">
        <v>0.82240000000000002</v>
      </c>
    </row>
    <row r="2267" spans="2:6" ht="15" customHeight="1">
      <c r="B2267" s="79">
        <v>39333</v>
      </c>
      <c r="C2267" s="65">
        <v>0.50439999999999996</v>
      </c>
      <c r="D2267" s="65">
        <v>3.7406000000000001</v>
      </c>
      <c r="E2267" s="65">
        <v>4.7061000000000002</v>
      </c>
      <c r="F2267" s="65">
        <v>0.82820000000000005</v>
      </c>
    </row>
    <row r="2268" spans="2:6" ht="15" customHeight="1">
      <c r="B2268" s="79">
        <v>39332</v>
      </c>
      <c r="C2268" s="65">
        <v>0.50509999999999999</v>
      </c>
      <c r="D2268" s="65">
        <v>3.7549000000000001</v>
      </c>
      <c r="E2268" s="65">
        <v>4.7107999999999999</v>
      </c>
      <c r="F2268" s="65">
        <v>0.8306</v>
      </c>
    </row>
    <row r="2269" spans="2:6" ht="15" customHeight="1">
      <c r="B2269" s="79">
        <v>39331</v>
      </c>
      <c r="C2269" s="65">
        <v>0.50900000000000001</v>
      </c>
      <c r="D2269" s="65">
        <v>3.78</v>
      </c>
      <c r="E2269" s="65">
        <v>4.7663000000000002</v>
      </c>
      <c r="F2269" s="65">
        <v>0.83830000000000005</v>
      </c>
    </row>
    <row r="2270" spans="2:6" ht="15" customHeight="1">
      <c r="B2270" s="79">
        <v>39330</v>
      </c>
      <c r="C2270" s="65">
        <v>0.51500000000000001</v>
      </c>
      <c r="D2270" s="65">
        <v>3.8351999999999999</v>
      </c>
      <c r="E2270" s="65">
        <v>4.8395000000000001</v>
      </c>
      <c r="F2270" s="65">
        <v>0.84799999999999998</v>
      </c>
    </row>
    <row r="2271" spans="2:6" ht="15" customHeight="1">
      <c r="B2271" s="79">
        <v>39329</v>
      </c>
      <c r="C2271" s="65">
        <v>0.51570000000000005</v>
      </c>
      <c r="D2271" s="65">
        <v>3.8431999999999999</v>
      </c>
      <c r="E2271" s="65">
        <v>4.8491999999999997</v>
      </c>
      <c r="F2271" s="65">
        <v>0.84909999999999997</v>
      </c>
    </row>
    <row r="2272" spans="2:6" ht="15" customHeight="1">
      <c r="B2272" s="79">
        <v>39328</v>
      </c>
      <c r="C2272" s="65">
        <v>0.51529999999999998</v>
      </c>
      <c r="D2272" s="65">
        <v>3.8371</v>
      </c>
      <c r="E2272" s="65">
        <v>4.8384</v>
      </c>
      <c r="F2272" s="65">
        <v>0.8488</v>
      </c>
    </row>
    <row r="2273" spans="2:6" ht="15" customHeight="1">
      <c r="B2273" s="79">
        <v>39327</v>
      </c>
      <c r="C2273" s="65">
        <v>0.51539999999999997</v>
      </c>
      <c r="D2273" s="65">
        <v>3.8401000000000001</v>
      </c>
      <c r="E2273" s="65">
        <v>4.8380000000000001</v>
      </c>
      <c r="F2273" s="65">
        <v>0.84889999999999999</v>
      </c>
    </row>
    <row r="2274" spans="2:6" ht="15" customHeight="1">
      <c r="B2274" s="79">
        <v>39326</v>
      </c>
      <c r="C2274" s="65">
        <v>0.51580000000000004</v>
      </c>
      <c r="D2274" s="65">
        <v>3.8519000000000001</v>
      </c>
      <c r="E2274" s="65">
        <v>4.8594999999999997</v>
      </c>
      <c r="F2274" s="65">
        <v>0.84830000000000005</v>
      </c>
    </row>
    <row r="2275" spans="2:6" ht="15" customHeight="1">
      <c r="B2275" s="79">
        <v>39325</v>
      </c>
      <c r="C2275" s="65">
        <v>0.51570000000000005</v>
      </c>
      <c r="D2275" s="65">
        <v>3.8475000000000001</v>
      </c>
      <c r="E2275" s="65">
        <v>4.8521000000000001</v>
      </c>
      <c r="F2275" s="65">
        <v>0.84609999999999996</v>
      </c>
    </row>
    <row r="2276" spans="2:6" ht="15" customHeight="1">
      <c r="B2276" s="79">
        <v>39324</v>
      </c>
      <c r="C2276" s="65">
        <v>0.51219999999999999</v>
      </c>
      <c r="D2276" s="65">
        <v>3.7989999999999999</v>
      </c>
      <c r="E2276" s="65">
        <v>4.7786999999999997</v>
      </c>
      <c r="F2276" s="65">
        <v>0.83760000000000001</v>
      </c>
    </row>
    <row r="2277" spans="2:6" ht="15" customHeight="1">
      <c r="B2277" s="79">
        <v>39323</v>
      </c>
      <c r="C2277" s="65">
        <v>0.52010000000000001</v>
      </c>
      <c r="D2277" s="65">
        <v>3.8815</v>
      </c>
      <c r="E2277" s="65">
        <v>4.8948999999999998</v>
      </c>
      <c r="F2277" s="65">
        <v>0.85219999999999996</v>
      </c>
    </row>
    <row r="2278" spans="2:6" ht="15" customHeight="1">
      <c r="B2278" s="79">
        <v>39322</v>
      </c>
      <c r="C2278" s="65">
        <v>0.52939999999999998</v>
      </c>
      <c r="D2278" s="65">
        <v>3.9455</v>
      </c>
      <c r="E2278" s="65">
        <v>4.9718</v>
      </c>
      <c r="F2278" s="65">
        <v>0.86970000000000003</v>
      </c>
    </row>
    <row r="2279" spans="2:6" ht="15" customHeight="1">
      <c r="B2279" s="79">
        <v>39321</v>
      </c>
      <c r="C2279" s="65">
        <v>0.52800000000000002</v>
      </c>
      <c r="D2279" s="65">
        <v>3.9289999999999998</v>
      </c>
      <c r="E2279" s="65">
        <v>4.9489999999999998</v>
      </c>
      <c r="F2279" s="65">
        <v>0.86709999999999998</v>
      </c>
    </row>
    <row r="2280" spans="2:6" ht="15" customHeight="1">
      <c r="B2280" s="79">
        <v>39320</v>
      </c>
      <c r="C2280" s="65">
        <v>0.52800000000000002</v>
      </c>
      <c r="D2280" s="65">
        <v>3.9316</v>
      </c>
      <c r="E2280" s="65">
        <v>4.9444999999999997</v>
      </c>
      <c r="F2280" s="65">
        <v>0.86709999999999998</v>
      </c>
    </row>
    <row r="2281" spans="2:6" ht="15" customHeight="1">
      <c r="B2281" s="79">
        <v>39319</v>
      </c>
      <c r="C2281" s="65">
        <v>0.52610000000000001</v>
      </c>
      <c r="D2281" s="65">
        <v>3.8959000000000001</v>
      </c>
      <c r="E2281" s="65">
        <v>4.8994999999999997</v>
      </c>
      <c r="F2281" s="65">
        <v>0.86140000000000005</v>
      </c>
    </row>
    <row r="2282" spans="2:6" ht="15" customHeight="1">
      <c r="B2282" s="79">
        <v>39318</v>
      </c>
      <c r="C2282" s="65">
        <v>0.52490000000000003</v>
      </c>
      <c r="D2282" s="65">
        <v>3.9056000000000002</v>
      </c>
      <c r="E2282" s="65">
        <v>4.9194000000000004</v>
      </c>
      <c r="F2282" s="65">
        <v>0.85880000000000001</v>
      </c>
    </row>
    <row r="2283" spans="2:6" ht="15" customHeight="1">
      <c r="B2283" s="79">
        <v>39317</v>
      </c>
      <c r="C2283" s="65">
        <v>0.51680000000000004</v>
      </c>
      <c r="D2283" s="65">
        <v>3.8319000000000001</v>
      </c>
      <c r="E2283" s="65">
        <v>4.8293999999999997</v>
      </c>
      <c r="F2283" s="65">
        <v>0.84130000000000005</v>
      </c>
    </row>
    <row r="2284" spans="2:6" ht="15" customHeight="1">
      <c r="B2284" s="79">
        <v>39316</v>
      </c>
      <c r="C2284" s="65">
        <v>0.5171</v>
      </c>
      <c r="D2284" s="65">
        <v>3.8534999999999999</v>
      </c>
      <c r="E2284" s="65">
        <v>4.8635000000000002</v>
      </c>
      <c r="F2284" s="65">
        <v>0.83989999999999998</v>
      </c>
    </row>
    <row r="2285" spans="2:6" ht="15" customHeight="1">
      <c r="B2285" s="79">
        <v>39315</v>
      </c>
      <c r="C2285" s="65">
        <v>0.51559999999999995</v>
      </c>
      <c r="D2285" s="65">
        <v>3.8374999999999999</v>
      </c>
      <c r="E2285" s="65">
        <v>4.8261000000000003</v>
      </c>
      <c r="F2285" s="65">
        <v>0.83909999999999996</v>
      </c>
    </row>
    <row r="2286" spans="2:6" ht="15" customHeight="1">
      <c r="B2286" s="79">
        <v>39314</v>
      </c>
      <c r="C2286" s="65">
        <v>0.51800000000000002</v>
      </c>
      <c r="D2286" s="65">
        <v>3.8504</v>
      </c>
      <c r="E2286" s="65">
        <v>4.8310000000000004</v>
      </c>
      <c r="F2286" s="65">
        <v>0.84330000000000005</v>
      </c>
    </row>
    <row r="2287" spans="2:6" ht="15" customHeight="1">
      <c r="B2287" s="79">
        <v>39313</v>
      </c>
      <c r="C2287" s="65">
        <v>0.51790000000000003</v>
      </c>
      <c r="D2287" s="65">
        <v>3.8531</v>
      </c>
      <c r="E2287" s="65">
        <v>4.8471000000000002</v>
      </c>
      <c r="F2287" s="65">
        <v>0.84319999999999995</v>
      </c>
    </row>
    <row r="2288" spans="2:6" ht="15" customHeight="1">
      <c r="B2288" s="79">
        <v>39312</v>
      </c>
      <c r="C2288" s="65">
        <v>0.50949999999999995</v>
      </c>
      <c r="D2288" s="65">
        <v>3.7909000000000002</v>
      </c>
      <c r="E2288" s="65">
        <v>4.7781000000000002</v>
      </c>
      <c r="F2288" s="65">
        <v>0.8296</v>
      </c>
    </row>
    <row r="2289" spans="2:6" ht="15" customHeight="1">
      <c r="B2289" s="79">
        <v>39311</v>
      </c>
      <c r="C2289" s="65">
        <v>0.51419999999999999</v>
      </c>
      <c r="D2289" s="65">
        <v>3.8165</v>
      </c>
      <c r="E2289" s="65">
        <v>4.8103999999999996</v>
      </c>
      <c r="F2289" s="65">
        <v>0.84019999999999995</v>
      </c>
    </row>
    <row r="2290" spans="2:6" ht="15" customHeight="1">
      <c r="B2290" s="79">
        <v>39310</v>
      </c>
      <c r="C2290" s="65">
        <v>0.53269999999999995</v>
      </c>
      <c r="D2290" s="65">
        <v>3.9782999999999999</v>
      </c>
      <c r="E2290" s="65">
        <v>5.0143000000000004</v>
      </c>
      <c r="F2290" s="65">
        <v>0.87309999999999999</v>
      </c>
    </row>
    <row r="2291" spans="2:6" ht="15" customHeight="1">
      <c r="B2291" s="79">
        <v>39309</v>
      </c>
      <c r="C2291" s="65">
        <v>0.53869999999999996</v>
      </c>
      <c r="D2291" s="65">
        <v>4.0259999999999998</v>
      </c>
      <c r="E2291" s="65">
        <v>5.0498000000000003</v>
      </c>
      <c r="F2291" s="65">
        <v>0.88380000000000003</v>
      </c>
    </row>
    <row r="2292" spans="2:6" ht="15" customHeight="1">
      <c r="B2292" s="79">
        <v>39308</v>
      </c>
      <c r="C2292" s="65">
        <v>0.54320000000000002</v>
      </c>
      <c r="D2292" s="65">
        <v>4.0598000000000001</v>
      </c>
      <c r="E2292" s="65">
        <v>5.0856000000000003</v>
      </c>
      <c r="F2292" s="65">
        <v>0.89139999999999997</v>
      </c>
    </row>
    <row r="2293" spans="2:6" ht="15" customHeight="1">
      <c r="B2293" s="79">
        <v>39307</v>
      </c>
      <c r="C2293" s="65">
        <v>0.54479999999999995</v>
      </c>
      <c r="D2293" s="65">
        <v>4.0526</v>
      </c>
      <c r="E2293" s="65">
        <v>5.0545</v>
      </c>
      <c r="F2293" s="65">
        <v>0.89439999999999997</v>
      </c>
    </row>
    <row r="2294" spans="2:6" ht="15" customHeight="1">
      <c r="B2294" s="79">
        <v>39306</v>
      </c>
      <c r="C2294" s="65">
        <v>0.54479999999999995</v>
      </c>
      <c r="D2294" s="65">
        <v>4.0542999999999996</v>
      </c>
      <c r="E2294" s="65">
        <v>5.0496999999999996</v>
      </c>
      <c r="F2294" s="65">
        <v>0.89439999999999997</v>
      </c>
    </row>
    <row r="2295" spans="2:6" ht="15" customHeight="1">
      <c r="B2295" s="79">
        <v>39305</v>
      </c>
      <c r="C2295" s="65">
        <v>0.54530000000000001</v>
      </c>
      <c r="D2295" s="65">
        <v>4.0537999999999998</v>
      </c>
      <c r="E2295" s="65">
        <v>5.0541999999999998</v>
      </c>
      <c r="F2295" s="65">
        <v>0.89249999999999996</v>
      </c>
    </row>
    <row r="2296" spans="2:6" ht="15" customHeight="1">
      <c r="B2296" s="79">
        <v>39304</v>
      </c>
      <c r="C2296" s="65">
        <v>0.5544</v>
      </c>
      <c r="D2296" s="65">
        <v>4.1519000000000004</v>
      </c>
      <c r="E2296" s="65">
        <v>5.1702000000000004</v>
      </c>
      <c r="F2296" s="65">
        <v>0.9123</v>
      </c>
    </row>
    <row r="2297" spans="2:6" ht="15" customHeight="1">
      <c r="B2297" s="79">
        <v>39303</v>
      </c>
      <c r="C2297" s="65">
        <v>0.55469999999999997</v>
      </c>
      <c r="D2297" s="65">
        <v>4.1212999999999997</v>
      </c>
      <c r="E2297" s="65">
        <v>5.1219000000000001</v>
      </c>
      <c r="F2297" s="65">
        <v>0.91349999999999998</v>
      </c>
    </row>
    <row r="2298" spans="2:6" ht="15" customHeight="1">
      <c r="B2298" s="79">
        <v>39302</v>
      </c>
      <c r="C2298" s="65">
        <v>0.55330000000000001</v>
      </c>
      <c r="D2298" s="65">
        <v>4.1315999999999997</v>
      </c>
      <c r="E2298" s="65">
        <v>5.1307</v>
      </c>
      <c r="F2298" s="65">
        <v>0.90939999999999999</v>
      </c>
    </row>
    <row r="2299" spans="2:6" ht="15" customHeight="1">
      <c r="B2299" s="79">
        <v>39301</v>
      </c>
      <c r="C2299" s="65">
        <v>0.55059999999999998</v>
      </c>
      <c r="D2299" s="65">
        <v>4.1071</v>
      </c>
      <c r="E2299" s="65">
        <v>5.0875000000000004</v>
      </c>
      <c r="F2299" s="65">
        <v>0.90190000000000003</v>
      </c>
    </row>
    <row r="2300" spans="2:6" ht="15" customHeight="1">
      <c r="B2300" s="79">
        <v>39300</v>
      </c>
      <c r="C2300" s="65">
        <v>0.55259999999999998</v>
      </c>
      <c r="D2300" s="65">
        <v>4.1029999999999998</v>
      </c>
      <c r="E2300" s="65">
        <v>5.1070000000000002</v>
      </c>
      <c r="F2300" s="65">
        <v>0.90639999999999998</v>
      </c>
    </row>
    <row r="2301" spans="2:6" ht="15" customHeight="1">
      <c r="B2301" s="79">
        <v>39299</v>
      </c>
      <c r="C2301" s="65">
        <v>0.55269999999999997</v>
      </c>
      <c r="D2301" s="65">
        <v>4.1086999999999998</v>
      </c>
      <c r="E2301" s="65">
        <v>5.1219000000000001</v>
      </c>
      <c r="F2301" s="65">
        <v>0.90649999999999997</v>
      </c>
    </row>
    <row r="2302" spans="2:6" ht="15" customHeight="1">
      <c r="B2302" s="79">
        <v>39298</v>
      </c>
      <c r="C2302" s="65">
        <v>0.55859999999999999</v>
      </c>
      <c r="D2302" s="65">
        <v>4.1387999999999998</v>
      </c>
      <c r="E2302" s="65">
        <v>5.1596000000000002</v>
      </c>
      <c r="F2302" s="65">
        <v>0.92090000000000005</v>
      </c>
    </row>
    <row r="2303" spans="2:6" ht="15" customHeight="1">
      <c r="B2303" s="79">
        <v>39297</v>
      </c>
      <c r="C2303" s="65">
        <v>0.56000000000000005</v>
      </c>
      <c r="D2303" s="65">
        <v>4.1595000000000004</v>
      </c>
      <c r="E2303" s="65">
        <v>5.1494999999999997</v>
      </c>
      <c r="F2303" s="65">
        <v>0.92220000000000002</v>
      </c>
    </row>
    <row r="2304" spans="2:6" ht="15" customHeight="1">
      <c r="B2304" s="79">
        <v>39296</v>
      </c>
      <c r="C2304" s="65">
        <v>0.55640000000000001</v>
      </c>
      <c r="D2304" s="65">
        <v>4.1393000000000004</v>
      </c>
      <c r="E2304" s="65">
        <v>5.1432000000000002</v>
      </c>
      <c r="F2304" s="65">
        <v>0.91369999999999996</v>
      </c>
    </row>
    <row r="2305" spans="2:6" ht="15" customHeight="1">
      <c r="B2305" s="79">
        <v>39295</v>
      </c>
      <c r="C2305" s="65">
        <v>0.56200000000000006</v>
      </c>
      <c r="D2305" s="65">
        <v>4.1894999999999998</v>
      </c>
      <c r="E2305" s="65">
        <v>5.1912000000000003</v>
      </c>
      <c r="F2305" s="65">
        <v>0.92700000000000005</v>
      </c>
    </row>
    <row r="2306" spans="2:6" ht="15" customHeight="1">
      <c r="B2306" s="79">
        <v>39294</v>
      </c>
      <c r="C2306" s="65">
        <v>0.55820000000000003</v>
      </c>
      <c r="D2306" s="65">
        <v>4.1421000000000001</v>
      </c>
      <c r="E2306" s="65">
        <v>5.1212</v>
      </c>
      <c r="F2306" s="65">
        <v>0.91859999999999997</v>
      </c>
    </row>
    <row r="2307" spans="2:6" ht="15" customHeight="1">
      <c r="B2307" s="79">
        <v>39293</v>
      </c>
      <c r="C2307" s="65">
        <v>0.5615</v>
      </c>
      <c r="D2307" s="65">
        <v>4.1818999999999997</v>
      </c>
      <c r="E2307" s="65">
        <v>5.1703999999999999</v>
      </c>
      <c r="F2307" s="65">
        <v>0.92520000000000002</v>
      </c>
    </row>
    <row r="2308" spans="2:6" ht="15" customHeight="1">
      <c r="B2308" s="79">
        <v>39292</v>
      </c>
      <c r="C2308" s="65">
        <v>0.5615</v>
      </c>
      <c r="D2308" s="65">
        <v>4.1768000000000001</v>
      </c>
      <c r="E2308" s="65">
        <v>5.1687000000000003</v>
      </c>
      <c r="F2308" s="65">
        <v>0.92510000000000003</v>
      </c>
    </row>
    <row r="2309" spans="2:6" ht="15" customHeight="1">
      <c r="B2309" s="79">
        <v>39291</v>
      </c>
      <c r="C2309" s="65">
        <v>0.56759999999999999</v>
      </c>
      <c r="D2309" s="65">
        <v>4.2416999999999998</v>
      </c>
      <c r="E2309" s="65">
        <v>5.2446999999999999</v>
      </c>
      <c r="F2309" s="65">
        <v>0.93840000000000001</v>
      </c>
    </row>
    <row r="2310" spans="2:6" ht="15" customHeight="1">
      <c r="B2310" s="79">
        <v>39290</v>
      </c>
      <c r="C2310" s="65">
        <v>0.58009999999999995</v>
      </c>
      <c r="D2310" s="65">
        <v>4.3109999999999999</v>
      </c>
      <c r="E2310" s="65">
        <v>5.3647999999999998</v>
      </c>
      <c r="F2310" s="65">
        <v>0.96409999999999996</v>
      </c>
    </row>
    <row r="2311" spans="2:6" ht="15" customHeight="1">
      <c r="B2311" s="79">
        <v>39289</v>
      </c>
      <c r="C2311" s="65">
        <v>0.58430000000000004</v>
      </c>
      <c r="D2311" s="65">
        <v>4.3662000000000001</v>
      </c>
      <c r="E2311" s="65">
        <v>5.4059999999999997</v>
      </c>
      <c r="F2311" s="65">
        <v>0.97260000000000002</v>
      </c>
    </row>
    <row r="2312" spans="2:6" ht="15" customHeight="1">
      <c r="B2312" s="79">
        <v>39288</v>
      </c>
      <c r="C2312" s="65">
        <v>0.5847</v>
      </c>
      <c r="D2312" s="65">
        <v>4.3525</v>
      </c>
      <c r="E2312" s="65">
        <v>5.3884999999999996</v>
      </c>
      <c r="F2312" s="65">
        <v>0.97340000000000004</v>
      </c>
    </row>
    <row r="2313" spans="2:6" ht="15" customHeight="1">
      <c r="B2313" s="79">
        <v>39287</v>
      </c>
      <c r="C2313" s="65">
        <v>0.57950000000000002</v>
      </c>
      <c r="D2313" s="65">
        <v>4.3192000000000004</v>
      </c>
      <c r="E2313" s="65">
        <v>5.3323999999999998</v>
      </c>
      <c r="F2313" s="65">
        <v>0.96330000000000005</v>
      </c>
    </row>
    <row r="2314" spans="2:6" ht="15" customHeight="1">
      <c r="B2314" s="79">
        <v>39286</v>
      </c>
      <c r="C2314" s="65">
        <v>0.57720000000000005</v>
      </c>
      <c r="D2314" s="65">
        <v>4.2923</v>
      </c>
      <c r="E2314" s="65">
        <v>5.2956000000000003</v>
      </c>
      <c r="F2314" s="65">
        <v>0.95850000000000002</v>
      </c>
    </row>
    <row r="2315" spans="2:6" ht="15" customHeight="1">
      <c r="B2315" s="79">
        <v>39285</v>
      </c>
      <c r="C2315" s="65">
        <v>0.57720000000000005</v>
      </c>
      <c r="D2315" s="65">
        <v>4.2946</v>
      </c>
      <c r="E2315" s="65">
        <v>5.2942</v>
      </c>
      <c r="F2315" s="65">
        <v>0.95850000000000002</v>
      </c>
    </row>
    <row r="2316" spans="2:6" ht="15" customHeight="1">
      <c r="B2316" s="79">
        <v>39284</v>
      </c>
      <c r="C2316" s="65">
        <v>0.57609999999999995</v>
      </c>
      <c r="D2316" s="65">
        <v>4.2819000000000003</v>
      </c>
      <c r="E2316" s="65">
        <v>5.2813999999999997</v>
      </c>
      <c r="F2316" s="65">
        <v>0.95709999999999995</v>
      </c>
    </row>
    <row r="2317" spans="2:6" ht="15" customHeight="1">
      <c r="B2317" s="79">
        <v>39283</v>
      </c>
      <c r="C2317" s="65">
        <v>0.57410000000000005</v>
      </c>
      <c r="D2317" s="65">
        <v>4.2759</v>
      </c>
      <c r="E2317" s="65">
        <v>5.2728999999999999</v>
      </c>
      <c r="F2317" s="65">
        <v>0.95220000000000005</v>
      </c>
    </row>
    <row r="2318" spans="2:6" ht="15" customHeight="1">
      <c r="B2318" s="79">
        <v>39282</v>
      </c>
      <c r="C2318" s="65">
        <v>0.57399999999999995</v>
      </c>
      <c r="D2318" s="65">
        <v>4.2740999999999998</v>
      </c>
      <c r="E2318" s="65">
        <v>5.2725</v>
      </c>
      <c r="F2318" s="65">
        <v>0.9506</v>
      </c>
    </row>
    <row r="2319" spans="2:6" ht="15" customHeight="1">
      <c r="B2319" s="79">
        <v>39281</v>
      </c>
      <c r="C2319" s="65">
        <v>0.57469999999999999</v>
      </c>
      <c r="D2319" s="65">
        <v>4.2773000000000003</v>
      </c>
      <c r="E2319" s="65">
        <v>5.2694999999999999</v>
      </c>
      <c r="F2319" s="65">
        <v>0.95220000000000005</v>
      </c>
    </row>
    <row r="2320" spans="2:6" ht="15" customHeight="1">
      <c r="B2320" s="79">
        <v>39280</v>
      </c>
      <c r="C2320" s="65">
        <v>0.57310000000000005</v>
      </c>
      <c r="D2320" s="65">
        <v>4.2675000000000001</v>
      </c>
      <c r="E2320" s="65">
        <v>5.2533000000000003</v>
      </c>
      <c r="F2320" s="65">
        <v>0.9496</v>
      </c>
    </row>
    <row r="2321" spans="2:6" ht="15" customHeight="1">
      <c r="B2321" s="79">
        <v>39279</v>
      </c>
      <c r="C2321" s="65">
        <v>0.57140000000000002</v>
      </c>
      <c r="D2321" s="65">
        <v>4.25</v>
      </c>
      <c r="E2321" s="65">
        <v>5.2351000000000001</v>
      </c>
      <c r="F2321" s="65">
        <v>0.94730000000000003</v>
      </c>
    </row>
    <row r="2322" spans="2:6" ht="15" customHeight="1">
      <c r="B2322" s="79">
        <v>39278</v>
      </c>
      <c r="C2322" s="65">
        <v>0.57140000000000002</v>
      </c>
      <c r="D2322" s="65">
        <v>4.2519999999999998</v>
      </c>
      <c r="E2322" s="65">
        <v>5.2310999999999996</v>
      </c>
      <c r="F2322" s="65">
        <v>0.94730000000000003</v>
      </c>
    </row>
    <row r="2323" spans="2:6" ht="15" customHeight="1">
      <c r="B2323" s="79">
        <v>39277</v>
      </c>
      <c r="C2323" s="65">
        <v>0.56979999999999997</v>
      </c>
      <c r="D2323" s="65">
        <v>4.2394999999999996</v>
      </c>
      <c r="E2323" s="65">
        <v>5.2180999999999997</v>
      </c>
      <c r="F2323" s="65">
        <v>0.94489999999999996</v>
      </c>
    </row>
    <row r="2324" spans="2:6" ht="15" customHeight="1">
      <c r="B2324" s="79">
        <v>39276</v>
      </c>
      <c r="C2324" s="65">
        <v>0.56799999999999995</v>
      </c>
      <c r="D2324" s="65">
        <v>4.2233999999999998</v>
      </c>
      <c r="E2324" s="65">
        <v>5.1985000000000001</v>
      </c>
      <c r="F2324" s="65">
        <v>0.9415</v>
      </c>
    </row>
    <row r="2325" spans="2:6" ht="15" customHeight="1">
      <c r="B2325" s="79">
        <v>39275</v>
      </c>
      <c r="C2325" s="65">
        <v>0.56510000000000005</v>
      </c>
      <c r="D2325" s="65">
        <v>4.2032999999999996</v>
      </c>
      <c r="E2325" s="65">
        <v>5.1788999999999996</v>
      </c>
      <c r="F2325" s="65">
        <v>0.93479999999999996</v>
      </c>
    </row>
    <row r="2326" spans="2:6" ht="15" customHeight="1">
      <c r="B2326" s="79">
        <v>39274</v>
      </c>
      <c r="C2326" s="65">
        <v>0.57010000000000005</v>
      </c>
      <c r="D2326" s="65">
        <v>4.218</v>
      </c>
      <c r="E2326" s="65">
        <v>5.2068000000000003</v>
      </c>
      <c r="F2326" s="65">
        <v>0.94450000000000001</v>
      </c>
    </row>
    <row r="2327" spans="2:6" ht="15" customHeight="1">
      <c r="B2327" s="79">
        <v>39273</v>
      </c>
      <c r="C2327" s="65">
        <v>0.57350000000000001</v>
      </c>
      <c r="D2327" s="65">
        <v>4.2679</v>
      </c>
      <c r="E2327" s="65">
        <v>5.2751999999999999</v>
      </c>
      <c r="F2327" s="65">
        <v>0.95140000000000002</v>
      </c>
    </row>
    <row r="2328" spans="2:6" ht="15" customHeight="1">
      <c r="B2328" s="79">
        <v>39272</v>
      </c>
      <c r="C2328" s="65">
        <v>0.57469999999999999</v>
      </c>
      <c r="D2328" s="65">
        <v>4.2736000000000001</v>
      </c>
      <c r="E2328" s="65">
        <v>5.2664</v>
      </c>
      <c r="F2328" s="65">
        <v>0.95399999999999996</v>
      </c>
    </row>
    <row r="2329" spans="2:6" ht="15" customHeight="1">
      <c r="B2329" s="79">
        <v>39271</v>
      </c>
      <c r="C2329" s="65">
        <v>0.57469999999999999</v>
      </c>
      <c r="D2329" s="65">
        <v>4.2767999999999997</v>
      </c>
      <c r="E2329" s="65">
        <v>5.2705000000000002</v>
      </c>
      <c r="F2329" s="65">
        <v>0.95399999999999996</v>
      </c>
    </row>
    <row r="2330" spans="2:6" ht="15" customHeight="1">
      <c r="B2330" s="79">
        <v>39270</v>
      </c>
      <c r="C2330" s="65">
        <v>0.57540000000000002</v>
      </c>
      <c r="D2330" s="65">
        <v>4.2751000000000001</v>
      </c>
      <c r="E2330" s="65">
        <v>5.2687999999999997</v>
      </c>
      <c r="F2330" s="65">
        <v>0.95379999999999998</v>
      </c>
    </row>
    <row r="2331" spans="2:6" ht="15" customHeight="1">
      <c r="B2331" s="79">
        <v>39269</v>
      </c>
      <c r="C2331" s="65">
        <v>0.57520000000000004</v>
      </c>
      <c r="D2331" s="65">
        <v>4.2858999999999998</v>
      </c>
      <c r="E2331" s="65">
        <v>5.2740999999999998</v>
      </c>
      <c r="F2331" s="65">
        <v>0.95230000000000004</v>
      </c>
    </row>
    <row r="2332" spans="2:6" ht="15" customHeight="1">
      <c r="B2332" s="79">
        <v>39268</v>
      </c>
      <c r="C2332" s="65">
        <v>0.57440000000000002</v>
      </c>
      <c r="D2332" s="65">
        <v>4.2755999999999998</v>
      </c>
      <c r="E2332" s="65">
        <v>5.2641999999999998</v>
      </c>
      <c r="F2332" s="65">
        <v>0.95099999999999996</v>
      </c>
    </row>
    <row r="2333" spans="2:6" ht="15" customHeight="1">
      <c r="B2333" s="79">
        <v>39267</v>
      </c>
      <c r="C2333" s="65">
        <v>0.57440000000000002</v>
      </c>
      <c r="D2333" s="65">
        <v>4.2763999999999998</v>
      </c>
      <c r="E2333" s="65">
        <v>5.2915999999999999</v>
      </c>
      <c r="F2333" s="65">
        <v>0.94910000000000005</v>
      </c>
    </row>
    <row r="2334" spans="2:6" ht="15" customHeight="1">
      <c r="B2334" s="79">
        <v>39266</v>
      </c>
      <c r="C2334" s="65">
        <v>0.57279999999999998</v>
      </c>
      <c r="D2334" s="65">
        <v>4.2473999999999998</v>
      </c>
      <c r="E2334" s="65">
        <v>5.2862</v>
      </c>
      <c r="F2334" s="65">
        <v>0.94599999999999995</v>
      </c>
    </row>
    <row r="2335" spans="2:6" ht="15" customHeight="1">
      <c r="B2335" s="79">
        <v>39265</v>
      </c>
      <c r="C2335" s="65">
        <v>0.57099999999999995</v>
      </c>
      <c r="D2335" s="65">
        <v>4.2512999999999996</v>
      </c>
      <c r="E2335" s="65">
        <v>5.2925000000000004</v>
      </c>
      <c r="F2335" s="65">
        <v>0.9446</v>
      </c>
    </row>
    <row r="2336" spans="2:6" ht="15" customHeight="1">
      <c r="B2336" s="79">
        <v>39264</v>
      </c>
      <c r="C2336" s="65">
        <v>0.57099999999999995</v>
      </c>
      <c r="D2336" s="65">
        <v>4.2477999999999998</v>
      </c>
      <c r="E2336" s="65">
        <v>5.2819000000000003</v>
      </c>
      <c r="F2336" s="65">
        <v>0.94450000000000001</v>
      </c>
    </row>
    <row r="2337" spans="2:6" ht="15" customHeight="1">
      <c r="B2337" s="79">
        <v>39263</v>
      </c>
      <c r="C2337" s="65">
        <v>0.57230000000000003</v>
      </c>
      <c r="D2337" s="65">
        <v>4.2403000000000004</v>
      </c>
      <c r="E2337" s="65">
        <v>5.2759</v>
      </c>
      <c r="F2337" s="65">
        <v>0.9476</v>
      </c>
    </row>
    <row r="2338" spans="2:6" ht="15" customHeight="1">
      <c r="B2338" s="79">
        <v>39262</v>
      </c>
      <c r="C2338" s="65">
        <v>0.56920000000000004</v>
      </c>
      <c r="D2338" s="65">
        <v>4.2442000000000002</v>
      </c>
      <c r="E2338" s="65">
        <v>5.2668999999999997</v>
      </c>
      <c r="F2338" s="65">
        <v>0.9415</v>
      </c>
    </row>
    <row r="2339" spans="2:6" ht="15" customHeight="1">
      <c r="B2339" s="79">
        <v>39261</v>
      </c>
      <c r="C2339" s="65">
        <v>0.56730000000000003</v>
      </c>
      <c r="D2339" s="65">
        <v>4.2209000000000003</v>
      </c>
      <c r="E2339" s="65">
        <v>5.2511000000000001</v>
      </c>
      <c r="F2339" s="65">
        <v>0.93700000000000006</v>
      </c>
    </row>
    <row r="2340" spans="2:6" ht="15" customHeight="1">
      <c r="B2340" s="79">
        <v>39260</v>
      </c>
      <c r="C2340" s="65">
        <v>0.56969999999999998</v>
      </c>
      <c r="D2340" s="65">
        <v>4.2404000000000002</v>
      </c>
      <c r="E2340" s="65">
        <v>5.2882999999999996</v>
      </c>
      <c r="F2340" s="65">
        <v>0.94220000000000004</v>
      </c>
    </row>
    <row r="2341" spans="2:6" ht="15" customHeight="1">
      <c r="B2341" s="79">
        <v>39259</v>
      </c>
      <c r="C2341" s="65">
        <v>0.56899999999999995</v>
      </c>
      <c r="D2341" s="65">
        <v>4.2333999999999996</v>
      </c>
      <c r="E2341" s="65">
        <v>5.2671999999999999</v>
      </c>
      <c r="F2341" s="65">
        <v>0.94140000000000001</v>
      </c>
    </row>
    <row r="2342" spans="2:6" ht="15" customHeight="1">
      <c r="B2342" s="79">
        <v>39258</v>
      </c>
      <c r="C2342" s="65">
        <v>0.56720000000000004</v>
      </c>
      <c r="D2342" s="65">
        <v>4.2210000000000001</v>
      </c>
      <c r="E2342" s="65">
        <v>5.2432999999999996</v>
      </c>
      <c r="F2342" s="65">
        <v>0.93910000000000005</v>
      </c>
    </row>
    <row r="2343" spans="2:6" ht="15" customHeight="1">
      <c r="B2343" s="79">
        <v>39257</v>
      </c>
      <c r="C2343" s="65">
        <v>0.5675</v>
      </c>
      <c r="D2343" s="65">
        <v>4.2233000000000001</v>
      </c>
      <c r="E2343" s="65">
        <v>5.2470999999999997</v>
      </c>
      <c r="F2343" s="65">
        <v>0.93969999999999998</v>
      </c>
    </row>
    <row r="2344" spans="2:6" ht="15" customHeight="1">
      <c r="B2344" s="79">
        <v>39256</v>
      </c>
      <c r="C2344" s="65">
        <v>0.57010000000000005</v>
      </c>
      <c r="D2344" s="65">
        <v>4.2256999999999998</v>
      </c>
      <c r="E2344" s="65">
        <v>5.2512999999999996</v>
      </c>
      <c r="F2344" s="65">
        <v>0.94630000000000003</v>
      </c>
    </row>
    <row r="2345" spans="2:6" ht="15" customHeight="1">
      <c r="B2345" s="79">
        <v>39255</v>
      </c>
      <c r="C2345" s="65">
        <v>0.56910000000000005</v>
      </c>
      <c r="D2345" s="65">
        <v>4.2386999999999997</v>
      </c>
      <c r="E2345" s="65">
        <v>5.2568999999999999</v>
      </c>
      <c r="F2345" s="65">
        <v>0.94540000000000002</v>
      </c>
    </row>
    <row r="2346" spans="2:6" ht="15" customHeight="1">
      <c r="B2346" s="79">
        <v>39254</v>
      </c>
      <c r="C2346" s="65">
        <v>0.56640000000000001</v>
      </c>
      <c r="D2346" s="65">
        <v>4.2226999999999997</v>
      </c>
      <c r="E2346" s="65">
        <v>5.2548000000000004</v>
      </c>
      <c r="F2346" s="65">
        <v>0.94189999999999996</v>
      </c>
    </row>
    <row r="2347" spans="2:6" ht="15" customHeight="1">
      <c r="B2347" s="79">
        <v>39253</v>
      </c>
      <c r="C2347" s="65">
        <v>0.56340000000000001</v>
      </c>
      <c r="D2347" s="65">
        <v>4.1906999999999996</v>
      </c>
      <c r="E2347" s="65">
        <v>5.3023999999999996</v>
      </c>
      <c r="F2347" s="65">
        <v>0.93799999999999994</v>
      </c>
    </row>
    <row r="2348" spans="2:6" ht="15" customHeight="1">
      <c r="B2348" s="79">
        <v>39252</v>
      </c>
      <c r="C2348" s="65">
        <v>0.56269999999999998</v>
      </c>
      <c r="D2348" s="65">
        <v>4.1863000000000001</v>
      </c>
      <c r="E2348" s="65">
        <v>5.3018000000000001</v>
      </c>
      <c r="F2348" s="65">
        <v>0.93569999999999998</v>
      </c>
    </row>
    <row r="2349" spans="2:6" ht="15" customHeight="1">
      <c r="B2349" s="79">
        <v>39251</v>
      </c>
      <c r="C2349" s="65">
        <v>0.5645</v>
      </c>
      <c r="D2349" s="65">
        <v>4.2026000000000003</v>
      </c>
      <c r="E2349" s="65">
        <v>5.3181000000000003</v>
      </c>
      <c r="F2349" s="65">
        <v>0.93820000000000003</v>
      </c>
    </row>
    <row r="2350" spans="2:6" ht="15" customHeight="1">
      <c r="B2350" s="79">
        <v>39250</v>
      </c>
      <c r="C2350" s="65">
        <v>0.5645</v>
      </c>
      <c r="D2350" s="65">
        <v>4.2012</v>
      </c>
      <c r="E2350" s="65">
        <v>5.3201999999999998</v>
      </c>
      <c r="F2350" s="65">
        <v>0.93830000000000002</v>
      </c>
    </row>
    <row r="2351" spans="2:6" ht="15" customHeight="1">
      <c r="B2351" s="79">
        <v>39249</v>
      </c>
      <c r="C2351" s="65">
        <v>0.56440000000000001</v>
      </c>
      <c r="D2351" s="65">
        <v>4.1868999999999996</v>
      </c>
      <c r="E2351" s="65">
        <v>5.2967000000000004</v>
      </c>
      <c r="F2351" s="65">
        <v>0.93659999999999999</v>
      </c>
    </row>
    <row r="2352" spans="2:6" ht="15" customHeight="1">
      <c r="B2352" s="79">
        <v>39248</v>
      </c>
      <c r="C2352" s="65">
        <v>0.56410000000000005</v>
      </c>
      <c r="D2352" s="65">
        <v>4.2007000000000003</v>
      </c>
      <c r="E2352" s="65">
        <v>5.3217999999999996</v>
      </c>
      <c r="F2352" s="65">
        <v>0.9345</v>
      </c>
    </row>
    <row r="2353" spans="2:6" ht="15" customHeight="1">
      <c r="B2353" s="79">
        <v>39247</v>
      </c>
      <c r="C2353" s="65">
        <v>0.56399999999999995</v>
      </c>
      <c r="D2353" s="65">
        <v>4.1962000000000002</v>
      </c>
      <c r="E2353" s="65">
        <v>5.2996999999999996</v>
      </c>
      <c r="F2353" s="65">
        <v>0.93289999999999995</v>
      </c>
    </row>
    <row r="2354" spans="2:6" ht="15" customHeight="1">
      <c r="B2354" s="79">
        <v>39246</v>
      </c>
      <c r="C2354" s="65">
        <v>0.56340000000000001</v>
      </c>
      <c r="D2354" s="65">
        <v>4.2079000000000004</v>
      </c>
      <c r="E2354" s="65">
        <v>5.3169000000000004</v>
      </c>
      <c r="F2354" s="65">
        <v>0.93230000000000002</v>
      </c>
    </row>
    <row r="2355" spans="2:6" ht="15" customHeight="1">
      <c r="B2355" s="79">
        <v>39245</v>
      </c>
      <c r="C2355" s="65">
        <v>0.56479999999999997</v>
      </c>
      <c r="D2355" s="65">
        <v>4.2058999999999997</v>
      </c>
      <c r="E2355" s="65">
        <v>5.2826000000000004</v>
      </c>
      <c r="F2355" s="65">
        <v>0.93320000000000003</v>
      </c>
    </row>
    <row r="2356" spans="2:6" ht="15" customHeight="1">
      <c r="B2356" s="79">
        <v>39244</v>
      </c>
      <c r="C2356" s="65">
        <v>0.5716</v>
      </c>
      <c r="D2356" s="65">
        <v>4.2557</v>
      </c>
      <c r="E2356" s="65">
        <v>5.3426</v>
      </c>
      <c r="F2356" s="65">
        <v>0.94420000000000004</v>
      </c>
    </row>
    <row r="2357" spans="2:6" ht="15" customHeight="1">
      <c r="B2357" s="79">
        <v>39243</v>
      </c>
      <c r="C2357" s="65">
        <v>0.5716</v>
      </c>
      <c r="D2357" s="65">
        <v>4.2571000000000003</v>
      </c>
      <c r="E2357" s="65">
        <v>5.3413000000000004</v>
      </c>
      <c r="F2357" s="65">
        <v>0.94420000000000004</v>
      </c>
    </row>
    <row r="2358" spans="2:6" ht="15" customHeight="1">
      <c r="B2358" s="79">
        <v>39242</v>
      </c>
      <c r="C2358" s="65">
        <v>0.56310000000000004</v>
      </c>
      <c r="D2358" s="65">
        <v>4.2000999999999999</v>
      </c>
      <c r="E2358" s="65">
        <v>5.2671000000000001</v>
      </c>
      <c r="F2358" s="65">
        <v>0.92730000000000001</v>
      </c>
    </row>
    <row r="2359" spans="2:6" ht="15" customHeight="1">
      <c r="B2359" s="79">
        <v>39241</v>
      </c>
      <c r="C2359" s="65">
        <v>0.55989999999999995</v>
      </c>
      <c r="D2359" s="65">
        <v>4.1862000000000004</v>
      </c>
      <c r="E2359" s="65">
        <v>5.2416999999999998</v>
      </c>
      <c r="F2359" s="65">
        <v>0.92120000000000002</v>
      </c>
    </row>
    <row r="2360" spans="2:6" ht="15" customHeight="1">
      <c r="B2360" s="79">
        <v>39240</v>
      </c>
      <c r="C2360" s="65">
        <v>0.55610000000000004</v>
      </c>
      <c r="D2360" s="65">
        <v>4.1448</v>
      </c>
      <c r="E2360" s="65">
        <v>5.1929999999999996</v>
      </c>
      <c r="F2360" s="65">
        <v>0.91520000000000001</v>
      </c>
    </row>
    <row r="2361" spans="2:6" ht="15" customHeight="1">
      <c r="B2361" s="79">
        <v>39239</v>
      </c>
      <c r="C2361" s="65">
        <v>0.55510000000000004</v>
      </c>
      <c r="D2361" s="65">
        <v>4.1314000000000002</v>
      </c>
      <c r="E2361" s="65">
        <v>5.1757</v>
      </c>
      <c r="F2361" s="65">
        <v>0.91569999999999996</v>
      </c>
    </row>
    <row r="2362" spans="2:6" ht="15" customHeight="1">
      <c r="B2362" s="79">
        <v>39238</v>
      </c>
      <c r="C2362" s="65">
        <v>0.55400000000000005</v>
      </c>
      <c r="D2362" s="65">
        <v>4.1165000000000003</v>
      </c>
      <c r="E2362" s="65">
        <v>5.1539000000000001</v>
      </c>
      <c r="F2362" s="65">
        <v>0.91510000000000002</v>
      </c>
    </row>
    <row r="2363" spans="2:6" ht="15" customHeight="1">
      <c r="B2363" s="79">
        <v>39237</v>
      </c>
      <c r="C2363" s="65">
        <v>0.55459999999999998</v>
      </c>
      <c r="D2363" s="65">
        <v>4.1319999999999997</v>
      </c>
      <c r="E2363" s="65">
        <v>5.1712999999999996</v>
      </c>
      <c r="F2363" s="65">
        <v>0.91739999999999999</v>
      </c>
    </row>
    <row r="2364" spans="2:6" ht="15" customHeight="1">
      <c r="B2364" s="79">
        <v>39236</v>
      </c>
      <c r="C2364" s="65">
        <v>0.55459999999999998</v>
      </c>
      <c r="D2364" s="65">
        <v>4.1311999999999998</v>
      </c>
      <c r="E2364" s="65">
        <v>5.1749999999999998</v>
      </c>
      <c r="F2364" s="65">
        <v>0.91739999999999999</v>
      </c>
    </row>
    <row r="2365" spans="2:6" ht="15" customHeight="1">
      <c r="B2365" s="79">
        <v>39235</v>
      </c>
      <c r="C2365" s="65">
        <v>0.55079999999999996</v>
      </c>
      <c r="D2365" s="65">
        <v>4.1025999999999998</v>
      </c>
      <c r="E2365" s="65">
        <v>5.1340000000000003</v>
      </c>
      <c r="F2365" s="65">
        <v>0.90920000000000001</v>
      </c>
    </row>
    <row r="2366" spans="2:6" ht="15" customHeight="1">
      <c r="B2366" s="79">
        <v>39234</v>
      </c>
      <c r="C2366" s="65">
        <v>0.54530000000000001</v>
      </c>
      <c r="D2366" s="65">
        <v>4.0579999999999998</v>
      </c>
      <c r="E2366" s="65">
        <v>5.0731000000000002</v>
      </c>
      <c r="F2366" s="65">
        <v>0.8982</v>
      </c>
    </row>
    <row r="2367" spans="2:6" ht="15" customHeight="1">
      <c r="B2367" s="79">
        <v>39233</v>
      </c>
      <c r="C2367" s="65">
        <v>0.54210000000000003</v>
      </c>
      <c r="D2367" s="65">
        <v>4.0407000000000002</v>
      </c>
      <c r="E2367" s="65">
        <v>5.0536000000000003</v>
      </c>
      <c r="F2367" s="65">
        <v>0.89259999999999995</v>
      </c>
    </row>
    <row r="2368" spans="2:6" ht="15" customHeight="1">
      <c r="B2368" s="79">
        <v>39232</v>
      </c>
      <c r="C2368" s="65">
        <v>0.54059999999999997</v>
      </c>
      <c r="D2368" s="65">
        <v>4.0316000000000001</v>
      </c>
      <c r="E2368" s="65">
        <v>5.0210999999999997</v>
      </c>
      <c r="F2368" s="65">
        <v>0.89229999999999998</v>
      </c>
    </row>
    <row r="2369" spans="2:6" ht="15" customHeight="1">
      <c r="B2369" s="79">
        <v>39231</v>
      </c>
      <c r="C2369" s="65">
        <v>0.54020000000000001</v>
      </c>
      <c r="D2369" s="65">
        <v>4.0254000000000003</v>
      </c>
      <c r="E2369" s="65">
        <v>4.9782999999999999</v>
      </c>
      <c r="F2369" s="65">
        <v>0.89229999999999998</v>
      </c>
    </row>
    <row r="2370" spans="2:6" ht="15" customHeight="1">
      <c r="B2370" s="79">
        <v>39230</v>
      </c>
      <c r="C2370" s="65">
        <v>0.54059999999999997</v>
      </c>
      <c r="D2370" s="65">
        <v>4.0265000000000004</v>
      </c>
      <c r="E2370" s="65">
        <v>4.9695</v>
      </c>
      <c r="F2370" s="65">
        <v>0.89270000000000005</v>
      </c>
    </row>
    <row r="2371" spans="2:6" ht="15" customHeight="1">
      <c r="B2371" s="79">
        <v>39229</v>
      </c>
      <c r="C2371" s="65">
        <v>0.54069999999999996</v>
      </c>
      <c r="D2371" s="65">
        <v>4.0259</v>
      </c>
      <c r="E2371" s="65">
        <v>4.9741999999999997</v>
      </c>
      <c r="F2371" s="65">
        <v>0.89270000000000005</v>
      </c>
    </row>
    <row r="2372" spans="2:6" ht="15" customHeight="1">
      <c r="B2372" s="79">
        <v>39228</v>
      </c>
      <c r="C2372" s="65">
        <v>0.54020000000000001</v>
      </c>
      <c r="D2372" s="65">
        <v>4.0228000000000002</v>
      </c>
      <c r="E2372" s="65">
        <v>4.9702999999999999</v>
      </c>
      <c r="F2372" s="65">
        <v>0.89119999999999999</v>
      </c>
    </row>
    <row r="2373" spans="2:6" ht="15" customHeight="1">
      <c r="B2373" s="79">
        <v>39227</v>
      </c>
      <c r="C2373" s="65">
        <v>0.54149999999999998</v>
      </c>
      <c r="D2373" s="65">
        <v>4.0415999999999999</v>
      </c>
      <c r="E2373" s="65">
        <v>4.9908999999999999</v>
      </c>
      <c r="F2373" s="65">
        <v>0.89410000000000001</v>
      </c>
    </row>
    <row r="2374" spans="2:6" ht="15" customHeight="1">
      <c r="B2374" s="79">
        <v>39226</v>
      </c>
      <c r="C2374" s="65">
        <v>0.54110000000000003</v>
      </c>
      <c r="D2374" s="65">
        <v>4.0317999999999996</v>
      </c>
      <c r="E2374" s="65">
        <v>4.9770000000000003</v>
      </c>
      <c r="F2374" s="65">
        <v>0.89459999999999995</v>
      </c>
    </row>
    <row r="2375" spans="2:6" ht="15" customHeight="1">
      <c r="B2375" s="79">
        <v>39225</v>
      </c>
      <c r="C2375" s="65">
        <v>0.54139999999999999</v>
      </c>
      <c r="D2375" s="65">
        <v>4.0378999999999996</v>
      </c>
      <c r="E2375" s="65">
        <v>4.9805999999999999</v>
      </c>
      <c r="F2375" s="65">
        <v>0.89659999999999995</v>
      </c>
    </row>
    <row r="2376" spans="2:6" ht="15" customHeight="1">
      <c r="B2376" s="79">
        <v>39224</v>
      </c>
      <c r="C2376" s="65">
        <v>0.54139999999999999</v>
      </c>
      <c r="D2376" s="65">
        <v>4.0423</v>
      </c>
      <c r="E2376" s="65">
        <v>5.0049999999999999</v>
      </c>
      <c r="F2376" s="65">
        <v>0.89770000000000005</v>
      </c>
    </row>
    <row r="2377" spans="2:6" ht="15" customHeight="1">
      <c r="B2377" s="79">
        <v>39223</v>
      </c>
      <c r="C2377" s="65">
        <v>0.54139999999999999</v>
      </c>
      <c r="D2377" s="65">
        <v>4.0316000000000001</v>
      </c>
      <c r="E2377" s="65">
        <v>4.9854000000000003</v>
      </c>
      <c r="F2377" s="65">
        <v>0.89770000000000005</v>
      </c>
    </row>
    <row r="2378" spans="2:6" ht="15" customHeight="1">
      <c r="B2378" s="79">
        <v>39222</v>
      </c>
      <c r="C2378" s="65">
        <v>0.54139999999999999</v>
      </c>
      <c r="D2378" s="65">
        <v>4.0349000000000004</v>
      </c>
      <c r="E2378" s="65">
        <v>4.9965999999999999</v>
      </c>
      <c r="F2378" s="65">
        <v>0.89770000000000005</v>
      </c>
    </row>
    <row r="2379" spans="2:6" ht="15" customHeight="1">
      <c r="B2379" s="79">
        <v>39221</v>
      </c>
      <c r="C2379" s="65">
        <v>0.54079999999999995</v>
      </c>
      <c r="D2379" s="65">
        <v>4.0256999999999996</v>
      </c>
      <c r="E2379" s="65">
        <v>4.9821</v>
      </c>
      <c r="F2379" s="65">
        <v>0.89539999999999997</v>
      </c>
    </row>
    <row r="2380" spans="2:6" ht="15" customHeight="1">
      <c r="B2380" s="79">
        <v>39220</v>
      </c>
      <c r="C2380" s="65">
        <v>0.54190000000000005</v>
      </c>
      <c r="D2380" s="65">
        <v>4.0453999999999999</v>
      </c>
      <c r="E2380" s="65">
        <v>5.0098000000000003</v>
      </c>
      <c r="F2380" s="65">
        <v>0.89670000000000005</v>
      </c>
    </row>
    <row r="2381" spans="2:6" ht="15" customHeight="1">
      <c r="B2381" s="79">
        <v>39219</v>
      </c>
      <c r="C2381" s="65">
        <v>0.54269999999999996</v>
      </c>
      <c r="D2381" s="65">
        <v>4.0629</v>
      </c>
      <c r="E2381" s="65">
        <v>5.0209000000000001</v>
      </c>
      <c r="F2381" s="65">
        <v>0.89680000000000004</v>
      </c>
    </row>
    <row r="2382" spans="2:6" ht="15" customHeight="1">
      <c r="B2382" s="79">
        <v>39218</v>
      </c>
      <c r="C2382" s="65">
        <v>0.54410000000000003</v>
      </c>
      <c r="D2382" s="65">
        <v>4.0454999999999997</v>
      </c>
      <c r="E2382" s="65">
        <v>4.9923000000000002</v>
      </c>
      <c r="F2382" s="65">
        <v>0.89829999999999999</v>
      </c>
    </row>
    <row r="2383" spans="2:6" ht="15" customHeight="1">
      <c r="B2383" s="79">
        <v>39217</v>
      </c>
      <c r="C2383" s="65">
        <v>0.54459999999999997</v>
      </c>
      <c r="D2383" s="65">
        <v>4.0583</v>
      </c>
      <c r="E2383" s="65">
        <v>5.0183999999999997</v>
      </c>
      <c r="F2383" s="65">
        <v>0.89880000000000004</v>
      </c>
    </row>
    <row r="2384" spans="2:6" ht="15" customHeight="1">
      <c r="B2384" s="79">
        <v>39216</v>
      </c>
      <c r="C2384" s="65">
        <v>0.54330000000000001</v>
      </c>
      <c r="D2384" s="65">
        <v>4.0439999999999996</v>
      </c>
      <c r="E2384" s="65">
        <v>5.0125000000000002</v>
      </c>
      <c r="F2384" s="65">
        <v>0.89570000000000005</v>
      </c>
    </row>
    <row r="2385" spans="2:6" ht="15" customHeight="1">
      <c r="B2385" s="79">
        <v>39215</v>
      </c>
      <c r="C2385" s="65">
        <v>0.54330000000000001</v>
      </c>
      <c r="D2385" s="65">
        <v>4.0476999999999999</v>
      </c>
      <c r="E2385" s="65">
        <v>5.0221999999999998</v>
      </c>
      <c r="F2385" s="65">
        <v>0.89580000000000004</v>
      </c>
    </row>
    <row r="2386" spans="2:6" ht="15" customHeight="1">
      <c r="B2386" s="79">
        <v>39214</v>
      </c>
      <c r="C2386" s="65">
        <v>0.5413</v>
      </c>
      <c r="D2386" s="65">
        <v>4.0221</v>
      </c>
      <c r="E2386" s="65">
        <v>4.9840999999999998</v>
      </c>
      <c r="F2386" s="65">
        <v>0.89059999999999995</v>
      </c>
    </row>
    <row r="2387" spans="2:6" ht="15" customHeight="1">
      <c r="B2387" s="79">
        <v>39213</v>
      </c>
      <c r="C2387" s="65">
        <v>0.5423</v>
      </c>
      <c r="D2387" s="65">
        <v>4.0533999999999999</v>
      </c>
      <c r="E2387" s="65">
        <v>5.0193000000000003</v>
      </c>
      <c r="F2387" s="65">
        <v>0.89400000000000002</v>
      </c>
    </row>
    <row r="2388" spans="2:6" ht="15" customHeight="1">
      <c r="B2388" s="79">
        <v>39212</v>
      </c>
      <c r="C2388" s="65">
        <v>0.54349999999999998</v>
      </c>
      <c r="D2388" s="65">
        <v>4.0549999999999997</v>
      </c>
      <c r="E2388" s="65">
        <v>5.0128000000000004</v>
      </c>
      <c r="F2388" s="65">
        <v>0.89629999999999999</v>
      </c>
    </row>
    <row r="2389" spans="2:6" ht="15" customHeight="1">
      <c r="B2389" s="79">
        <v>39211</v>
      </c>
      <c r="C2389" s="65">
        <v>0.54359999999999997</v>
      </c>
      <c r="D2389" s="65">
        <v>4.0631000000000004</v>
      </c>
      <c r="E2389" s="65">
        <v>5.0119999999999996</v>
      </c>
      <c r="F2389" s="65">
        <v>0.89639999999999997</v>
      </c>
    </row>
    <row r="2390" spans="2:6" ht="15" customHeight="1">
      <c r="B2390" s="79">
        <v>39210</v>
      </c>
      <c r="C2390" s="65">
        <v>0.54210000000000003</v>
      </c>
      <c r="D2390" s="65">
        <v>4.0414000000000003</v>
      </c>
      <c r="E2390" s="65">
        <v>4.9785000000000004</v>
      </c>
      <c r="F2390" s="65">
        <v>0.89259999999999995</v>
      </c>
    </row>
    <row r="2391" spans="2:6" ht="15" customHeight="1">
      <c r="B2391" s="79">
        <v>39209</v>
      </c>
      <c r="C2391" s="65">
        <v>0.54249999999999998</v>
      </c>
      <c r="D2391" s="65">
        <v>4.0380000000000003</v>
      </c>
      <c r="E2391" s="65">
        <v>4.9744999999999999</v>
      </c>
      <c r="F2391" s="65">
        <v>0.89339999999999997</v>
      </c>
    </row>
    <row r="2392" spans="2:6" ht="15" customHeight="1">
      <c r="B2392" s="79">
        <v>39208</v>
      </c>
      <c r="C2392" s="65">
        <v>0.54239999999999999</v>
      </c>
      <c r="D2392" s="65">
        <v>4.0416999999999996</v>
      </c>
      <c r="E2392" s="65">
        <v>4.9793000000000003</v>
      </c>
      <c r="F2392" s="65">
        <v>0.89339999999999997</v>
      </c>
    </row>
    <row r="2393" spans="2:6" ht="15" customHeight="1">
      <c r="B2393" s="79">
        <v>39207</v>
      </c>
      <c r="C2393" s="65">
        <v>0.54210000000000003</v>
      </c>
      <c r="D2393" s="65">
        <v>4.0385999999999997</v>
      </c>
      <c r="E2393" s="65">
        <v>4.9649999999999999</v>
      </c>
      <c r="F2393" s="65">
        <v>0.8931</v>
      </c>
    </row>
    <row r="2394" spans="2:6" ht="15" customHeight="1">
      <c r="B2394" s="79">
        <v>39206</v>
      </c>
      <c r="C2394" s="65">
        <v>0.54290000000000005</v>
      </c>
      <c r="D2394" s="65">
        <v>4.0461999999999998</v>
      </c>
      <c r="E2394" s="65">
        <v>4.9659000000000004</v>
      </c>
      <c r="F2394" s="65">
        <v>0.89529999999999998</v>
      </c>
    </row>
    <row r="2395" spans="2:6" ht="15" customHeight="1">
      <c r="B2395" s="79">
        <v>39205</v>
      </c>
      <c r="C2395" s="65">
        <v>0.54359999999999997</v>
      </c>
      <c r="D2395" s="65">
        <v>4.0525000000000002</v>
      </c>
      <c r="E2395" s="65">
        <v>4.9733000000000001</v>
      </c>
      <c r="F2395" s="65">
        <v>0.89780000000000004</v>
      </c>
    </row>
    <row r="2396" spans="2:6" ht="15" customHeight="1">
      <c r="B2396" s="79">
        <v>39204</v>
      </c>
      <c r="C2396" s="65">
        <v>0.54390000000000005</v>
      </c>
      <c r="D2396" s="65">
        <v>4.0548999999999999</v>
      </c>
      <c r="E2396" s="65">
        <v>4.9740000000000002</v>
      </c>
      <c r="F2396" s="65">
        <v>0.89700000000000002</v>
      </c>
    </row>
    <row r="2397" spans="2:6" ht="15" customHeight="1">
      <c r="B2397" s="79">
        <v>39203</v>
      </c>
      <c r="C2397" s="65">
        <v>0.54300000000000004</v>
      </c>
      <c r="D2397" s="65">
        <v>4.0465</v>
      </c>
      <c r="E2397" s="65">
        <v>4.9698000000000002</v>
      </c>
      <c r="F2397" s="65">
        <v>0.89319999999999999</v>
      </c>
    </row>
    <row r="2398" spans="2:6" ht="15" customHeight="1">
      <c r="B2398" s="79">
        <v>39202</v>
      </c>
      <c r="C2398" s="65">
        <v>0.54400000000000004</v>
      </c>
      <c r="D2398" s="65">
        <v>4.0507</v>
      </c>
      <c r="E2398" s="65">
        <v>4.9692999999999996</v>
      </c>
      <c r="F2398" s="65">
        <v>0.89549999999999996</v>
      </c>
    </row>
    <row r="2399" spans="2:6" ht="15" customHeight="1">
      <c r="B2399" s="79">
        <v>39201</v>
      </c>
      <c r="C2399" s="65">
        <v>0.54400000000000004</v>
      </c>
      <c r="D2399" s="65">
        <v>4.0507999999999997</v>
      </c>
      <c r="E2399" s="65">
        <v>4.9710000000000001</v>
      </c>
      <c r="F2399" s="65">
        <v>0.89549999999999996</v>
      </c>
    </row>
    <row r="2400" spans="2:6" ht="15" customHeight="1">
      <c r="B2400" s="79">
        <v>39200</v>
      </c>
      <c r="C2400" s="65">
        <v>0.54379999999999995</v>
      </c>
      <c r="D2400" s="65">
        <v>4.0491000000000001</v>
      </c>
      <c r="E2400" s="65">
        <v>4.9702000000000002</v>
      </c>
      <c r="F2400" s="65">
        <v>0.89400000000000002</v>
      </c>
    </row>
    <row r="2401" spans="2:6" ht="15" customHeight="1">
      <c r="B2401" s="79">
        <v>39199</v>
      </c>
      <c r="C2401" s="65">
        <v>0.54549999999999998</v>
      </c>
      <c r="D2401" s="65">
        <v>4.0667</v>
      </c>
      <c r="E2401" s="65">
        <v>5.0019</v>
      </c>
      <c r="F2401" s="65">
        <v>0.89649999999999996</v>
      </c>
    </row>
    <row r="2402" spans="2:6" ht="15" customHeight="1">
      <c r="B2402" s="79">
        <v>39198</v>
      </c>
      <c r="C2402" s="65">
        <v>0.54610000000000003</v>
      </c>
      <c r="D2402" s="65">
        <v>4.0689000000000002</v>
      </c>
      <c r="E2402" s="65">
        <v>5.0151000000000003</v>
      </c>
      <c r="F2402" s="65">
        <v>0.89580000000000004</v>
      </c>
    </row>
    <row r="2403" spans="2:6" ht="15" customHeight="1">
      <c r="B2403" s="79">
        <v>39197</v>
      </c>
      <c r="C2403" s="65">
        <v>0.54659999999999997</v>
      </c>
      <c r="D2403" s="65">
        <v>4.0724</v>
      </c>
      <c r="E2403" s="65">
        <v>5.0266000000000002</v>
      </c>
      <c r="F2403" s="65">
        <v>0.89639999999999997</v>
      </c>
    </row>
    <row r="2404" spans="2:6" ht="15" customHeight="1">
      <c r="B2404" s="79">
        <v>39196</v>
      </c>
      <c r="C2404" s="65">
        <v>0.54920000000000002</v>
      </c>
      <c r="D2404" s="65">
        <v>4.0952000000000002</v>
      </c>
      <c r="E2404" s="65">
        <v>5.0538999999999996</v>
      </c>
      <c r="F2404" s="65">
        <v>0.90149999999999997</v>
      </c>
    </row>
    <row r="2405" spans="2:6" ht="15" customHeight="1">
      <c r="B2405" s="79">
        <v>39195</v>
      </c>
      <c r="C2405" s="65">
        <v>0.55079999999999996</v>
      </c>
      <c r="D2405" s="65">
        <v>4.1017000000000001</v>
      </c>
      <c r="E2405" s="65">
        <v>5.0640000000000001</v>
      </c>
      <c r="F2405" s="65">
        <v>0.90459999999999996</v>
      </c>
    </row>
    <row r="2406" spans="2:6" ht="15" customHeight="1">
      <c r="B2406" s="79">
        <v>39194</v>
      </c>
      <c r="C2406" s="65">
        <v>0.55079999999999996</v>
      </c>
      <c r="D2406" s="65">
        <v>4.1048999999999998</v>
      </c>
      <c r="E2406" s="65">
        <v>5.0669000000000004</v>
      </c>
      <c r="F2406" s="65">
        <v>0.90459999999999996</v>
      </c>
    </row>
    <row r="2407" spans="2:6" ht="15" customHeight="1">
      <c r="B2407" s="79">
        <v>39193</v>
      </c>
      <c r="C2407" s="65">
        <v>0.54749999999999999</v>
      </c>
      <c r="D2407" s="65">
        <v>4.0815000000000001</v>
      </c>
      <c r="E2407" s="65">
        <v>5.0377999999999998</v>
      </c>
      <c r="F2407" s="65">
        <v>0.89890000000000003</v>
      </c>
    </row>
    <row r="2408" spans="2:6" ht="15" customHeight="1">
      <c r="B2408" s="79">
        <v>39192</v>
      </c>
      <c r="C2408" s="65">
        <v>0.54649999999999999</v>
      </c>
      <c r="D2408" s="65">
        <v>4.0740999999999996</v>
      </c>
      <c r="E2408" s="65">
        <v>5.0374999999999996</v>
      </c>
      <c r="F2408" s="65">
        <v>0.89439999999999997</v>
      </c>
    </row>
    <row r="2409" spans="2:6" ht="15" customHeight="1">
      <c r="B2409" s="79">
        <v>39191</v>
      </c>
      <c r="C2409" s="65">
        <v>0.54890000000000005</v>
      </c>
      <c r="D2409" s="65">
        <v>4.0909000000000004</v>
      </c>
      <c r="E2409" s="65">
        <v>5.0556999999999999</v>
      </c>
      <c r="F2409" s="65">
        <v>0.89949999999999997</v>
      </c>
    </row>
    <row r="2410" spans="2:6" ht="15" customHeight="1">
      <c r="B2410" s="79">
        <v>39190</v>
      </c>
      <c r="C2410" s="65">
        <v>0.54720000000000002</v>
      </c>
      <c r="D2410" s="65">
        <v>4.0773000000000001</v>
      </c>
      <c r="E2410" s="65">
        <v>5.0414000000000003</v>
      </c>
      <c r="F2410" s="65">
        <v>0.89829999999999999</v>
      </c>
    </row>
    <row r="2411" spans="2:6" ht="15" customHeight="1">
      <c r="B2411" s="79">
        <v>39189</v>
      </c>
      <c r="C2411" s="65">
        <v>0.54600000000000004</v>
      </c>
      <c r="D2411" s="65">
        <v>4.0709999999999997</v>
      </c>
      <c r="E2411" s="65">
        <v>5.0452000000000004</v>
      </c>
      <c r="F2411" s="65">
        <v>0.89780000000000004</v>
      </c>
    </row>
    <row r="2412" spans="2:6" ht="15" customHeight="1">
      <c r="B2412" s="79">
        <v>39188</v>
      </c>
      <c r="C2412" s="65">
        <v>0.54579999999999995</v>
      </c>
      <c r="D2412" s="65">
        <v>4.0678000000000001</v>
      </c>
      <c r="E2412" s="65">
        <v>5.0713999999999997</v>
      </c>
      <c r="F2412" s="65">
        <v>0.89700000000000002</v>
      </c>
    </row>
    <row r="2413" spans="2:6" ht="15" customHeight="1">
      <c r="B2413" s="79">
        <v>39187</v>
      </c>
      <c r="C2413" s="65">
        <v>0.54590000000000005</v>
      </c>
      <c r="D2413" s="65">
        <v>4.0677000000000003</v>
      </c>
      <c r="E2413" s="65">
        <v>5.0731000000000002</v>
      </c>
      <c r="F2413" s="65">
        <v>0.89710000000000001</v>
      </c>
    </row>
    <row r="2414" spans="2:6" ht="15" customHeight="1">
      <c r="B2414" s="79">
        <v>39186</v>
      </c>
      <c r="C2414" s="65">
        <v>0.54420000000000002</v>
      </c>
      <c r="D2414" s="65">
        <v>4.0552000000000001</v>
      </c>
      <c r="E2414" s="65">
        <v>5.0494000000000003</v>
      </c>
      <c r="F2414" s="65">
        <v>0.89270000000000005</v>
      </c>
    </row>
    <row r="2415" spans="2:6" ht="15" customHeight="1">
      <c r="B2415" s="79">
        <v>39185</v>
      </c>
      <c r="C2415" s="65">
        <v>0.54090000000000005</v>
      </c>
      <c r="D2415" s="65">
        <v>4.0311000000000003</v>
      </c>
      <c r="E2415" s="65">
        <v>5.0124000000000004</v>
      </c>
      <c r="F2415" s="65">
        <v>0.88770000000000004</v>
      </c>
    </row>
    <row r="2416" spans="2:6" ht="15" customHeight="1">
      <c r="B2416" s="79">
        <v>39184</v>
      </c>
      <c r="C2416" s="65">
        <v>0.54259999999999997</v>
      </c>
      <c r="D2416" s="65">
        <v>4.0457000000000001</v>
      </c>
      <c r="E2416" s="65">
        <v>5.0279999999999996</v>
      </c>
      <c r="F2416" s="65">
        <v>0.88790000000000002</v>
      </c>
    </row>
    <row r="2417" spans="2:6" ht="15" customHeight="1">
      <c r="B2417" s="79">
        <v>39183</v>
      </c>
      <c r="C2417" s="65">
        <v>0.54110000000000003</v>
      </c>
      <c r="D2417" s="65">
        <v>4.0297000000000001</v>
      </c>
      <c r="E2417" s="65">
        <v>5.0129999999999999</v>
      </c>
      <c r="F2417" s="65">
        <v>0.88580000000000003</v>
      </c>
    </row>
    <row r="2418" spans="2:6" ht="15" customHeight="1">
      <c r="B2418" s="79">
        <v>39182</v>
      </c>
      <c r="C2418" s="65">
        <v>0.54</v>
      </c>
      <c r="D2418" s="65">
        <v>4.0260999999999996</v>
      </c>
      <c r="E2418" s="65">
        <v>5.0133000000000001</v>
      </c>
      <c r="F2418" s="65">
        <v>0.88319999999999999</v>
      </c>
    </row>
    <row r="2419" spans="2:6" ht="15" customHeight="1">
      <c r="B2419" s="79">
        <v>39181</v>
      </c>
      <c r="C2419" s="65">
        <v>0.53900000000000003</v>
      </c>
      <c r="D2419" s="65">
        <v>4.0171999999999999</v>
      </c>
      <c r="E2419" s="65">
        <v>4.9964000000000004</v>
      </c>
      <c r="F2419" s="65">
        <v>0.88129999999999997</v>
      </c>
    </row>
    <row r="2420" spans="2:6" ht="15" customHeight="1">
      <c r="B2420" s="79">
        <v>39180</v>
      </c>
      <c r="C2420" s="65">
        <v>0.53900000000000003</v>
      </c>
      <c r="D2420" s="65">
        <v>4.0175000000000001</v>
      </c>
      <c r="E2420" s="65">
        <v>5.0075000000000003</v>
      </c>
      <c r="F2420" s="65">
        <v>0.88129999999999997</v>
      </c>
    </row>
    <row r="2421" spans="2:6" ht="15" customHeight="1">
      <c r="B2421" s="79">
        <v>39179</v>
      </c>
      <c r="C2421" s="65">
        <v>0.53920000000000001</v>
      </c>
      <c r="D2421" s="65">
        <v>4.0223000000000004</v>
      </c>
      <c r="E2421" s="65">
        <v>5.0115999999999996</v>
      </c>
      <c r="F2421" s="65">
        <v>0.88019999999999998</v>
      </c>
    </row>
    <row r="2422" spans="2:6" ht="15" customHeight="1">
      <c r="B2422" s="79">
        <v>39178</v>
      </c>
      <c r="C2422" s="65">
        <v>0.53959999999999997</v>
      </c>
      <c r="D2422" s="65">
        <v>4.0209999999999999</v>
      </c>
      <c r="E2422" s="65">
        <v>5.0095999999999998</v>
      </c>
      <c r="F2422" s="65">
        <v>0.88009999999999999</v>
      </c>
    </row>
    <row r="2423" spans="2:6" ht="15" customHeight="1">
      <c r="B2423" s="79">
        <v>39177</v>
      </c>
      <c r="C2423" s="65">
        <v>0.53920000000000001</v>
      </c>
      <c r="D2423" s="65">
        <v>4.0171000000000001</v>
      </c>
      <c r="E2423" s="65">
        <v>5.0290999999999997</v>
      </c>
      <c r="F2423" s="65">
        <v>0.87880000000000003</v>
      </c>
    </row>
    <row r="2424" spans="2:6" ht="15" customHeight="1">
      <c r="B2424" s="79">
        <v>39176</v>
      </c>
      <c r="C2424" s="65">
        <v>0.53979999999999995</v>
      </c>
      <c r="D2424" s="65">
        <v>4.0231000000000003</v>
      </c>
      <c r="E2424" s="65">
        <v>5.0598000000000001</v>
      </c>
      <c r="F2424" s="65">
        <v>0.87809999999999999</v>
      </c>
    </row>
    <row r="2425" spans="2:6" ht="15" customHeight="1">
      <c r="B2425" s="79">
        <v>39175</v>
      </c>
      <c r="C2425" s="65">
        <v>0.53779999999999994</v>
      </c>
      <c r="D2425" s="65">
        <v>4.0065999999999997</v>
      </c>
      <c r="E2425" s="65">
        <v>5.0313999999999997</v>
      </c>
      <c r="F2425" s="65">
        <v>0.87280000000000002</v>
      </c>
    </row>
    <row r="2426" spans="2:6" ht="15" customHeight="1">
      <c r="B2426" s="79">
        <v>39174</v>
      </c>
      <c r="C2426" s="65">
        <v>0.5353</v>
      </c>
      <c r="D2426" s="65">
        <v>3.9878</v>
      </c>
      <c r="E2426" s="65">
        <v>4.9927999999999999</v>
      </c>
      <c r="F2426" s="65">
        <v>0.86899999999999999</v>
      </c>
    </row>
    <row r="2427" spans="2:6" ht="15" customHeight="1">
      <c r="B2427" s="79">
        <v>39173</v>
      </c>
      <c r="C2427" s="65">
        <v>0.5353</v>
      </c>
      <c r="D2427" s="65">
        <v>3.9881000000000002</v>
      </c>
      <c r="E2427" s="65">
        <v>4.9984000000000002</v>
      </c>
      <c r="F2427" s="65">
        <v>0.86899999999999999</v>
      </c>
    </row>
    <row r="2428" spans="2:6" ht="15" customHeight="1">
      <c r="B2428" s="79">
        <v>39172</v>
      </c>
      <c r="C2428" s="65">
        <v>0.53549999999999998</v>
      </c>
      <c r="D2428" s="65">
        <v>3.9897999999999998</v>
      </c>
      <c r="E2428" s="65">
        <v>5.0000999999999998</v>
      </c>
      <c r="F2428" s="65">
        <v>0.86960000000000004</v>
      </c>
    </row>
    <row r="2429" spans="2:6" ht="15" customHeight="1">
      <c r="B2429" s="79">
        <v>39171</v>
      </c>
      <c r="C2429" s="65">
        <v>0.53500000000000003</v>
      </c>
      <c r="D2429" s="65">
        <v>3.9842</v>
      </c>
      <c r="E2429" s="65">
        <v>4.9923000000000002</v>
      </c>
      <c r="F2429" s="65">
        <v>0.86739999999999995</v>
      </c>
    </row>
    <row r="2430" spans="2:6" ht="15" customHeight="1">
      <c r="B2430" s="79">
        <v>39170</v>
      </c>
      <c r="C2430" s="65">
        <v>0.53480000000000005</v>
      </c>
      <c r="D2430" s="65">
        <v>3.9860000000000002</v>
      </c>
      <c r="E2430" s="65">
        <v>4.9927000000000001</v>
      </c>
      <c r="F2430" s="65">
        <v>0.86519999999999997</v>
      </c>
    </row>
    <row r="2431" spans="2:6" ht="15" customHeight="1">
      <c r="B2431" s="79">
        <v>39169</v>
      </c>
      <c r="C2431" s="65">
        <v>0.53810000000000002</v>
      </c>
      <c r="D2431" s="65">
        <v>4.008</v>
      </c>
      <c r="E2431" s="65">
        <v>5.0133999999999999</v>
      </c>
      <c r="F2431" s="65">
        <v>0.87219999999999998</v>
      </c>
    </row>
    <row r="2432" spans="2:6" ht="15" customHeight="1">
      <c r="B2432" s="79">
        <v>39168</v>
      </c>
      <c r="C2432" s="65">
        <v>0.53669999999999995</v>
      </c>
      <c r="D2432" s="65">
        <v>3.9956999999999998</v>
      </c>
      <c r="E2432" s="65">
        <v>4.9913999999999996</v>
      </c>
      <c r="F2432" s="65">
        <v>0.86909999999999998</v>
      </c>
    </row>
    <row r="2433" spans="2:6" ht="15" customHeight="1">
      <c r="B2433" s="79">
        <v>39167</v>
      </c>
      <c r="C2433" s="65">
        <v>0.53590000000000004</v>
      </c>
      <c r="D2433" s="65">
        <v>3.9910000000000001</v>
      </c>
      <c r="E2433" s="65">
        <v>4.9833999999999996</v>
      </c>
      <c r="F2433" s="65">
        <v>0.86780000000000002</v>
      </c>
    </row>
    <row r="2434" spans="2:6" ht="15" customHeight="1">
      <c r="B2434" s="79">
        <v>39166</v>
      </c>
      <c r="C2434" s="65">
        <v>0.53590000000000004</v>
      </c>
      <c r="D2434" s="65">
        <v>3.9912999999999998</v>
      </c>
      <c r="E2434" s="65">
        <v>4.9882</v>
      </c>
      <c r="F2434" s="65">
        <v>0.86780000000000002</v>
      </c>
    </row>
    <row r="2435" spans="2:6" ht="15" customHeight="1">
      <c r="B2435" s="79">
        <v>39165</v>
      </c>
      <c r="C2435" s="65">
        <v>0.53490000000000004</v>
      </c>
      <c r="D2435" s="65">
        <v>3.9872999999999998</v>
      </c>
      <c r="E2435" s="65">
        <v>4.9789000000000003</v>
      </c>
      <c r="F2435" s="65">
        <v>0.86580000000000001</v>
      </c>
    </row>
    <row r="2436" spans="2:6" ht="15" customHeight="1">
      <c r="B2436" s="79">
        <v>39164</v>
      </c>
      <c r="C2436" s="65">
        <v>0.53169999999999995</v>
      </c>
      <c r="D2436" s="65">
        <v>3.9653</v>
      </c>
      <c r="E2436" s="65">
        <v>4.9508999999999999</v>
      </c>
      <c r="F2436" s="65">
        <v>0.86080000000000001</v>
      </c>
    </row>
    <row r="2437" spans="2:6" ht="15" customHeight="1">
      <c r="B2437" s="79">
        <v>39163</v>
      </c>
      <c r="C2437" s="65">
        <v>0.53010000000000002</v>
      </c>
      <c r="D2437" s="65">
        <v>3.9483000000000001</v>
      </c>
      <c r="E2437" s="65">
        <v>4.9295999999999998</v>
      </c>
      <c r="F2437" s="65">
        <v>0.85619999999999996</v>
      </c>
    </row>
    <row r="2438" spans="2:6" ht="15" customHeight="1">
      <c r="B2438" s="79">
        <v>39162</v>
      </c>
      <c r="C2438" s="65">
        <v>0.52880000000000005</v>
      </c>
      <c r="D2438" s="65">
        <v>3.9390000000000001</v>
      </c>
      <c r="E2438" s="65">
        <v>4.9179000000000004</v>
      </c>
      <c r="F2438" s="65">
        <v>0.85299999999999998</v>
      </c>
    </row>
    <row r="2439" spans="2:6" ht="15" customHeight="1">
      <c r="B2439" s="79">
        <v>39161</v>
      </c>
      <c r="C2439" s="65">
        <v>0.52559999999999996</v>
      </c>
      <c r="D2439" s="65">
        <v>3.9171</v>
      </c>
      <c r="E2439" s="65">
        <v>4.8848000000000003</v>
      </c>
      <c r="F2439" s="65">
        <v>0.84589999999999999</v>
      </c>
    </row>
    <row r="2440" spans="2:6" ht="15" customHeight="1">
      <c r="B2440" s="79">
        <v>39160</v>
      </c>
      <c r="C2440" s="65">
        <v>0.52400000000000002</v>
      </c>
      <c r="D2440" s="65">
        <v>3.9036</v>
      </c>
      <c r="E2440" s="65">
        <v>4.8647999999999998</v>
      </c>
      <c r="F2440" s="65">
        <v>0.84230000000000005</v>
      </c>
    </row>
    <row r="2441" spans="2:6" ht="15" customHeight="1">
      <c r="B2441" s="79">
        <v>39159</v>
      </c>
      <c r="C2441" s="65">
        <v>0.52410000000000001</v>
      </c>
      <c r="D2441" s="65">
        <v>3.9047999999999998</v>
      </c>
      <c r="E2441" s="65">
        <v>4.8669000000000002</v>
      </c>
      <c r="F2441" s="65">
        <v>0.84250000000000003</v>
      </c>
    </row>
    <row r="2442" spans="2:6" ht="15" customHeight="1">
      <c r="B2442" s="79">
        <v>39158</v>
      </c>
      <c r="C2442" s="65">
        <v>0.52410000000000001</v>
      </c>
      <c r="D2442" s="65">
        <v>3.9003000000000001</v>
      </c>
      <c r="E2442" s="65">
        <v>4.8521000000000001</v>
      </c>
      <c r="F2442" s="65">
        <v>0.84309999999999996</v>
      </c>
    </row>
    <row r="2443" spans="2:6" ht="15" customHeight="1">
      <c r="B2443" s="79">
        <v>39157</v>
      </c>
      <c r="C2443" s="65">
        <v>0.52449999999999997</v>
      </c>
      <c r="D2443" s="65">
        <v>3.9076</v>
      </c>
      <c r="E2443" s="65">
        <v>4.8632999999999997</v>
      </c>
      <c r="F2443" s="65">
        <v>0.84450000000000003</v>
      </c>
    </row>
    <row r="2444" spans="2:6" ht="15" customHeight="1">
      <c r="B2444" s="79">
        <v>39156</v>
      </c>
      <c r="C2444" s="65">
        <v>0.52090000000000003</v>
      </c>
      <c r="D2444" s="65">
        <v>3.8803000000000001</v>
      </c>
      <c r="E2444" s="65">
        <v>4.8403999999999998</v>
      </c>
      <c r="F2444" s="65">
        <v>0.83660000000000001</v>
      </c>
    </row>
    <row r="2445" spans="2:6" ht="15" customHeight="1">
      <c r="B2445" s="79">
        <v>39155</v>
      </c>
      <c r="C2445" s="65">
        <v>0.52710000000000001</v>
      </c>
      <c r="D2445" s="65">
        <v>3.9275000000000002</v>
      </c>
      <c r="E2445" s="65">
        <v>4.8975</v>
      </c>
      <c r="F2445" s="65">
        <v>0.85040000000000004</v>
      </c>
    </row>
    <row r="2446" spans="2:6" ht="15" customHeight="1">
      <c r="B2446" s="79">
        <v>39154</v>
      </c>
      <c r="C2446" s="65">
        <v>0.52780000000000005</v>
      </c>
      <c r="D2446" s="65">
        <v>3.9268999999999998</v>
      </c>
      <c r="E2446" s="65">
        <v>4.9004000000000003</v>
      </c>
      <c r="F2446" s="65">
        <v>0.8538</v>
      </c>
    </row>
    <row r="2447" spans="2:6" ht="15" customHeight="1">
      <c r="B2447" s="79">
        <v>39153</v>
      </c>
      <c r="C2447" s="65">
        <v>0.52729999999999999</v>
      </c>
      <c r="D2447" s="65">
        <v>3.9222999999999999</v>
      </c>
      <c r="E2447" s="65">
        <v>4.9035000000000002</v>
      </c>
      <c r="F2447" s="65">
        <v>0.8538</v>
      </c>
    </row>
    <row r="2448" spans="2:6" ht="15" customHeight="1">
      <c r="B2448" s="79">
        <v>39152</v>
      </c>
      <c r="C2448" s="65">
        <v>0.52710000000000001</v>
      </c>
      <c r="D2448" s="65">
        <v>3.9207999999999998</v>
      </c>
      <c r="E2448" s="65">
        <v>4.9040999999999997</v>
      </c>
      <c r="F2448" s="65">
        <v>0.85360000000000003</v>
      </c>
    </row>
    <row r="2449" spans="2:6" ht="15" customHeight="1">
      <c r="B2449" s="79">
        <v>39151</v>
      </c>
      <c r="C2449" s="65">
        <v>0.5242</v>
      </c>
      <c r="D2449" s="65">
        <v>3.9066000000000001</v>
      </c>
      <c r="E2449" s="65">
        <v>4.8785999999999996</v>
      </c>
      <c r="F2449" s="65">
        <v>0.84630000000000005</v>
      </c>
    </row>
    <row r="2450" spans="2:6" ht="15" customHeight="1">
      <c r="B2450" s="79">
        <v>39150</v>
      </c>
      <c r="C2450" s="65">
        <v>0.51890000000000003</v>
      </c>
      <c r="D2450" s="65">
        <v>3.8691</v>
      </c>
      <c r="E2450" s="65">
        <v>4.8257000000000003</v>
      </c>
      <c r="F2450" s="65">
        <v>0.83389999999999997</v>
      </c>
    </row>
    <row r="2451" spans="2:6" ht="15" customHeight="1">
      <c r="B2451" s="79">
        <v>39149</v>
      </c>
      <c r="C2451" s="65">
        <v>0.52070000000000005</v>
      </c>
      <c r="D2451" s="65">
        <v>3.8763000000000001</v>
      </c>
      <c r="E2451" s="65">
        <v>4.8230000000000004</v>
      </c>
      <c r="F2451" s="65">
        <v>0.83609999999999995</v>
      </c>
    </row>
    <row r="2452" spans="2:6" ht="15" customHeight="1">
      <c r="B2452" s="79">
        <v>39148</v>
      </c>
      <c r="C2452" s="65">
        <v>0.51829999999999998</v>
      </c>
      <c r="D2452" s="65">
        <v>3.8591000000000002</v>
      </c>
      <c r="E2452" s="65">
        <v>4.8068999999999997</v>
      </c>
      <c r="F2452" s="65">
        <v>0.83050000000000002</v>
      </c>
    </row>
    <row r="2453" spans="2:6" ht="15" customHeight="1">
      <c r="B2453" s="79">
        <v>39147</v>
      </c>
      <c r="C2453" s="65">
        <v>0.51819999999999999</v>
      </c>
      <c r="D2453" s="65">
        <v>3.8666</v>
      </c>
      <c r="E2453" s="65">
        <v>4.8403</v>
      </c>
      <c r="F2453" s="65">
        <v>0.82920000000000005</v>
      </c>
    </row>
    <row r="2454" spans="2:6" ht="15" customHeight="1">
      <c r="B2454" s="79">
        <v>39146</v>
      </c>
      <c r="C2454" s="65">
        <v>0.52259999999999995</v>
      </c>
      <c r="D2454" s="65">
        <v>3.8959000000000001</v>
      </c>
      <c r="E2454" s="65">
        <v>4.8555000000000001</v>
      </c>
      <c r="F2454" s="65">
        <v>0.8387</v>
      </c>
    </row>
    <row r="2455" spans="2:6" ht="15" customHeight="1">
      <c r="B2455" s="79">
        <v>39145</v>
      </c>
      <c r="C2455" s="65">
        <v>0.5222</v>
      </c>
      <c r="D2455" s="65">
        <v>3.8978999999999999</v>
      </c>
      <c r="E2455" s="65">
        <v>4.8545999999999996</v>
      </c>
      <c r="F2455" s="65">
        <v>0.83799999999999997</v>
      </c>
    </row>
    <row r="2456" spans="2:6" ht="15" customHeight="1">
      <c r="B2456" s="79">
        <v>39144</v>
      </c>
      <c r="C2456" s="65">
        <v>0.52429999999999999</v>
      </c>
      <c r="D2456" s="65">
        <v>3.9060000000000001</v>
      </c>
      <c r="E2456" s="65">
        <v>4.8749000000000002</v>
      </c>
      <c r="F2456" s="65">
        <v>0.84419999999999995</v>
      </c>
    </row>
    <row r="2457" spans="2:6" ht="15" customHeight="1">
      <c r="B2457" s="79">
        <v>39143</v>
      </c>
      <c r="C2457" s="65">
        <v>0.52859999999999996</v>
      </c>
      <c r="D2457" s="65">
        <v>3.9426000000000001</v>
      </c>
      <c r="E2457" s="65">
        <v>4.9108000000000001</v>
      </c>
      <c r="F2457" s="65">
        <v>0.85199999999999998</v>
      </c>
    </row>
    <row r="2458" spans="2:6" ht="15" customHeight="1">
      <c r="B2458" s="79">
        <v>39142</v>
      </c>
      <c r="C2458" s="65">
        <v>0.52990000000000004</v>
      </c>
      <c r="D2458" s="65">
        <v>3.9504999999999999</v>
      </c>
      <c r="E2458" s="65">
        <v>4.9126000000000003</v>
      </c>
      <c r="F2458" s="65">
        <v>0.85429999999999995</v>
      </c>
    </row>
    <row r="2459" spans="2:6" ht="15" customHeight="1">
      <c r="B2459" s="79">
        <v>39141</v>
      </c>
      <c r="C2459" s="65">
        <v>0.53580000000000005</v>
      </c>
      <c r="D2459" s="65">
        <v>3.9893999999999998</v>
      </c>
      <c r="E2459" s="65">
        <v>4.9528999999999996</v>
      </c>
      <c r="F2459" s="65">
        <v>0.86750000000000005</v>
      </c>
    </row>
    <row r="2460" spans="2:6" ht="15" customHeight="1">
      <c r="B2460" s="79">
        <v>39140</v>
      </c>
      <c r="C2460" s="65">
        <v>0.5383</v>
      </c>
      <c r="D2460" s="65">
        <v>4.0130999999999997</v>
      </c>
      <c r="E2460" s="65">
        <v>4.9981999999999998</v>
      </c>
      <c r="F2460" s="65">
        <v>0.87309999999999999</v>
      </c>
    </row>
    <row r="2461" spans="2:6" ht="15" customHeight="1">
      <c r="B2461" s="79">
        <v>39139</v>
      </c>
      <c r="C2461" s="65">
        <v>0.53720000000000001</v>
      </c>
      <c r="D2461" s="65">
        <v>4.0008999999999997</v>
      </c>
      <c r="E2461" s="65">
        <v>4.9974999999999996</v>
      </c>
      <c r="F2461" s="65">
        <v>0.87170000000000003</v>
      </c>
    </row>
    <row r="2462" spans="2:6" ht="15" customHeight="1">
      <c r="B2462" s="79">
        <v>39138</v>
      </c>
      <c r="C2462" s="65">
        <v>0.53720000000000001</v>
      </c>
      <c r="D2462" s="65">
        <v>4.0000999999999998</v>
      </c>
      <c r="E2462" s="65">
        <v>4.9992000000000001</v>
      </c>
      <c r="F2462" s="65">
        <v>0.87170000000000003</v>
      </c>
    </row>
    <row r="2463" spans="2:6" ht="15" customHeight="1">
      <c r="B2463" s="79">
        <v>39137</v>
      </c>
      <c r="C2463" s="65">
        <v>0.53700000000000003</v>
      </c>
      <c r="D2463" s="65">
        <v>4.0012999999999996</v>
      </c>
      <c r="E2463" s="65">
        <v>4.9927999999999999</v>
      </c>
      <c r="F2463" s="65">
        <v>0.87280000000000002</v>
      </c>
    </row>
    <row r="2464" spans="2:6" ht="15" customHeight="1">
      <c r="B2464" s="79">
        <v>39136</v>
      </c>
      <c r="C2464" s="65">
        <v>0.53790000000000004</v>
      </c>
      <c r="D2464" s="65">
        <v>4.0129000000000001</v>
      </c>
      <c r="E2464" s="65">
        <v>5.0068999999999999</v>
      </c>
      <c r="F2464" s="65">
        <v>0.87509999999999999</v>
      </c>
    </row>
    <row r="2465" spans="2:6" ht="15" customHeight="1">
      <c r="B2465" s="79">
        <v>39135</v>
      </c>
      <c r="C2465" s="65">
        <v>0.53549999999999998</v>
      </c>
      <c r="D2465" s="65">
        <v>3.9929999999999999</v>
      </c>
      <c r="E2465" s="65">
        <v>4.9762000000000004</v>
      </c>
      <c r="F2465" s="65">
        <v>0.87060000000000004</v>
      </c>
    </row>
    <row r="2466" spans="2:6" ht="15" customHeight="1">
      <c r="B2466" s="79">
        <v>39134</v>
      </c>
      <c r="C2466" s="65">
        <v>0.53310000000000002</v>
      </c>
      <c r="D2466" s="65">
        <v>3.9773000000000001</v>
      </c>
      <c r="E2466" s="65">
        <v>4.9367000000000001</v>
      </c>
      <c r="F2466" s="65">
        <v>0.86609999999999998</v>
      </c>
    </row>
    <row r="2467" spans="2:6" ht="15" customHeight="1">
      <c r="B2467" s="79">
        <v>39133</v>
      </c>
      <c r="C2467" s="65">
        <v>0.53320000000000001</v>
      </c>
      <c r="D2467" s="65">
        <v>3.9761000000000002</v>
      </c>
      <c r="E2467" s="65">
        <v>4.9302999999999999</v>
      </c>
      <c r="F2467" s="65">
        <v>0.8649</v>
      </c>
    </row>
    <row r="2468" spans="2:6" ht="15" customHeight="1">
      <c r="B2468" s="79">
        <v>39132</v>
      </c>
      <c r="C2468" s="65">
        <v>0.53159999999999996</v>
      </c>
      <c r="D2468" s="65">
        <v>3.9624000000000001</v>
      </c>
      <c r="E2468" s="65">
        <v>4.9192</v>
      </c>
      <c r="F2468" s="65">
        <v>0.86250000000000004</v>
      </c>
    </row>
    <row r="2469" spans="2:6" ht="15" customHeight="1">
      <c r="B2469" s="79">
        <v>39131</v>
      </c>
      <c r="C2469" s="65">
        <v>0.53149999999999997</v>
      </c>
      <c r="D2469" s="65">
        <v>3.9615</v>
      </c>
      <c r="E2469" s="65">
        <v>4.9192999999999998</v>
      </c>
      <c r="F2469" s="65">
        <v>0.86229999999999996</v>
      </c>
    </row>
    <row r="2470" spans="2:6" ht="15" customHeight="1">
      <c r="B2470" s="79">
        <v>39130</v>
      </c>
      <c r="C2470" s="65">
        <v>0.52980000000000005</v>
      </c>
      <c r="D2470" s="65">
        <v>3.9506000000000001</v>
      </c>
      <c r="E2470" s="65">
        <v>4.9031000000000002</v>
      </c>
      <c r="F2470" s="65">
        <v>0.85929999999999995</v>
      </c>
    </row>
    <row r="2471" spans="2:6" ht="15" customHeight="1">
      <c r="B2471" s="79">
        <v>39129</v>
      </c>
      <c r="C2471" s="65">
        <v>0.52869999999999995</v>
      </c>
      <c r="D2471" s="65">
        <v>3.9407000000000001</v>
      </c>
      <c r="E2471" s="65">
        <v>4.8715000000000002</v>
      </c>
      <c r="F2471" s="65">
        <v>0.85980000000000001</v>
      </c>
    </row>
    <row r="2472" spans="2:6" ht="15" customHeight="1">
      <c r="B2472" s="79">
        <v>39128</v>
      </c>
      <c r="C2472" s="65">
        <v>0.52900000000000003</v>
      </c>
      <c r="D2472" s="65">
        <v>3.9361999999999999</v>
      </c>
      <c r="E2472" s="65">
        <v>4.8304999999999998</v>
      </c>
      <c r="F2472" s="65">
        <v>0.86050000000000004</v>
      </c>
    </row>
    <row r="2473" spans="2:6" ht="15" customHeight="1">
      <c r="B2473" s="79">
        <v>39127</v>
      </c>
      <c r="C2473" s="65">
        <v>0.52800000000000002</v>
      </c>
      <c r="D2473" s="65">
        <v>3.9296000000000002</v>
      </c>
      <c r="E2473" s="65">
        <v>4.8262999999999998</v>
      </c>
      <c r="F2473" s="65">
        <v>0.85780000000000001</v>
      </c>
    </row>
    <row r="2474" spans="2:6" ht="15" customHeight="1">
      <c r="B2474" s="79">
        <v>39126</v>
      </c>
      <c r="C2474" s="65">
        <v>0.52729999999999999</v>
      </c>
      <c r="D2474" s="65">
        <v>3.9340000000000002</v>
      </c>
      <c r="E2474" s="65">
        <v>4.8122999999999996</v>
      </c>
      <c r="F2474" s="65">
        <v>0.85629999999999995</v>
      </c>
    </row>
    <row r="2475" spans="2:6" ht="15" customHeight="1">
      <c r="B2475" s="79">
        <v>39125</v>
      </c>
      <c r="C2475" s="65">
        <v>0.52610000000000001</v>
      </c>
      <c r="D2475" s="65">
        <v>3.9205999999999999</v>
      </c>
      <c r="E2475" s="65">
        <v>4.8032000000000004</v>
      </c>
      <c r="F2475" s="65">
        <v>0.85399999999999998</v>
      </c>
    </row>
    <row r="2476" spans="2:6" ht="15" customHeight="1">
      <c r="B2476" s="79">
        <v>39124</v>
      </c>
      <c r="C2476" s="65">
        <v>0.52610000000000001</v>
      </c>
      <c r="D2476" s="65">
        <v>3.9215</v>
      </c>
      <c r="E2476" s="65">
        <v>4.7904</v>
      </c>
      <c r="F2476" s="65">
        <v>0.85399999999999998</v>
      </c>
    </row>
    <row r="2477" spans="2:6" ht="15" customHeight="1">
      <c r="B2477" s="79">
        <v>39123</v>
      </c>
      <c r="C2477" s="65">
        <v>0.52539999999999998</v>
      </c>
      <c r="D2477" s="65">
        <v>3.9197000000000002</v>
      </c>
      <c r="E2477" s="65">
        <v>4.7862</v>
      </c>
      <c r="F2477" s="65">
        <v>0.85389999999999999</v>
      </c>
    </row>
    <row r="2478" spans="2:6" ht="15" customHeight="1">
      <c r="B2478" s="79">
        <v>39122</v>
      </c>
      <c r="C2478" s="65">
        <v>0.52780000000000005</v>
      </c>
      <c r="D2478" s="65">
        <v>3.9333999999999998</v>
      </c>
      <c r="E2478" s="65">
        <v>4.8026</v>
      </c>
      <c r="F2478" s="65">
        <v>0.85509999999999997</v>
      </c>
    </row>
    <row r="2479" spans="2:6" ht="15" customHeight="1">
      <c r="B2479" s="79">
        <v>39121</v>
      </c>
      <c r="C2479" s="65">
        <v>0.5252</v>
      </c>
      <c r="D2479" s="65">
        <v>3.9127999999999998</v>
      </c>
      <c r="E2479" s="65">
        <v>4.7864000000000004</v>
      </c>
      <c r="F2479" s="65">
        <v>0.84630000000000005</v>
      </c>
    </row>
    <row r="2480" spans="2:6" ht="15" customHeight="1">
      <c r="B2480" s="79">
        <v>39120</v>
      </c>
      <c r="C2480" s="65">
        <v>0.52759999999999996</v>
      </c>
      <c r="D2480" s="65">
        <v>3.9298999999999999</v>
      </c>
      <c r="E2480" s="65">
        <v>4.8154000000000003</v>
      </c>
      <c r="F2480" s="65">
        <v>0.85089999999999999</v>
      </c>
    </row>
    <row r="2481" spans="2:6" ht="15" customHeight="1">
      <c r="B2481" s="79">
        <v>39119</v>
      </c>
      <c r="C2481" s="65">
        <v>0.52829999999999999</v>
      </c>
      <c r="D2481" s="65">
        <v>3.9403999999999999</v>
      </c>
      <c r="E2481" s="65">
        <v>4.8101000000000003</v>
      </c>
      <c r="F2481" s="65">
        <v>0.85409999999999997</v>
      </c>
    </row>
    <row r="2482" spans="2:6" ht="15" customHeight="1">
      <c r="B2482" s="79">
        <v>39118</v>
      </c>
      <c r="C2482" s="65">
        <v>0.52629999999999999</v>
      </c>
      <c r="D2482" s="65">
        <v>3.9218999999999999</v>
      </c>
      <c r="E2482" s="65">
        <v>4.7721</v>
      </c>
      <c r="F2482" s="65">
        <v>0.85140000000000005</v>
      </c>
    </row>
    <row r="2483" spans="2:6" ht="15" customHeight="1">
      <c r="B2483" s="79">
        <v>39117</v>
      </c>
      <c r="C2483" s="65">
        <v>0.52629999999999999</v>
      </c>
      <c r="D2483" s="65">
        <v>3.9218000000000002</v>
      </c>
      <c r="E2483" s="65">
        <v>4.7713000000000001</v>
      </c>
      <c r="F2483" s="65">
        <v>0.85129999999999995</v>
      </c>
    </row>
    <row r="2484" spans="2:6" ht="15" customHeight="1">
      <c r="B2484" s="79">
        <v>39116</v>
      </c>
      <c r="C2484" s="65">
        <v>0.52359999999999995</v>
      </c>
      <c r="D2484" s="65">
        <v>3.9066000000000001</v>
      </c>
      <c r="E2484" s="65">
        <v>4.7514000000000003</v>
      </c>
      <c r="F2484" s="65">
        <v>0.84750000000000003</v>
      </c>
    </row>
    <row r="2485" spans="2:6" ht="15" customHeight="1">
      <c r="B2485" s="79">
        <v>39115</v>
      </c>
      <c r="C2485" s="65">
        <v>0.52729999999999999</v>
      </c>
      <c r="D2485" s="65">
        <v>3.9325999999999999</v>
      </c>
      <c r="E2485" s="65">
        <v>4.7732000000000001</v>
      </c>
      <c r="F2485" s="65">
        <v>0.85419999999999996</v>
      </c>
    </row>
    <row r="2486" spans="2:6" ht="15" customHeight="1">
      <c r="B2486" s="79">
        <v>39114</v>
      </c>
      <c r="C2486" s="65">
        <v>0.52959999999999996</v>
      </c>
      <c r="D2486" s="65">
        <v>3.9464999999999999</v>
      </c>
      <c r="E2486" s="65">
        <v>4.7922000000000002</v>
      </c>
      <c r="F2486" s="65">
        <v>0.85950000000000004</v>
      </c>
    </row>
    <row r="2487" spans="2:6" ht="15" customHeight="1">
      <c r="B2487" s="79">
        <v>39113</v>
      </c>
      <c r="C2487" s="65">
        <v>0.53569999999999995</v>
      </c>
      <c r="D2487" s="65">
        <v>3.9933000000000001</v>
      </c>
      <c r="E2487" s="65">
        <v>4.8441000000000001</v>
      </c>
      <c r="F2487" s="65">
        <v>0.86970000000000003</v>
      </c>
    </row>
    <row r="2488" spans="2:6" ht="15" customHeight="1">
      <c r="B2488" s="79">
        <v>39112</v>
      </c>
      <c r="C2488" s="65">
        <v>0.53869999999999996</v>
      </c>
      <c r="D2488" s="65">
        <v>4.0138999999999996</v>
      </c>
      <c r="E2488" s="65">
        <v>4.8815999999999997</v>
      </c>
      <c r="F2488" s="65">
        <v>0.87319999999999998</v>
      </c>
    </row>
    <row r="2489" spans="2:6" ht="15" customHeight="1">
      <c r="B2489" s="79">
        <v>39111</v>
      </c>
      <c r="C2489" s="65">
        <v>0.53959999999999997</v>
      </c>
      <c r="D2489" s="65">
        <v>4.0223000000000004</v>
      </c>
      <c r="E2489" s="65">
        <v>4.9036</v>
      </c>
      <c r="F2489" s="65">
        <v>0.87380000000000002</v>
      </c>
    </row>
    <row r="2490" spans="2:6" ht="15" customHeight="1">
      <c r="B2490" s="79">
        <v>39110</v>
      </c>
      <c r="C2490" s="65">
        <v>0.53959999999999997</v>
      </c>
      <c r="D2490" s="65">
        <v>4.0229999999999997</v>
      </c>
      <c r="E2490" s="65">
        <v>4.9128999999999996</v>
      </c>
      <c r="F2490" s="65">
        <v>0.87380000000000002</v>
      </c>
    </row>
    <row r="2491" spans="2:6" ht="15" customHeight="1">
      <c r="B2491" s="79">
        <v>39109</v>
      </c>
      <c r="C2491" s="65">
        <v>0.53890000000000005</v>
      </c>
      <c r="D2491" s="65">
        <v>4.0197000000000003</v>
      </c>
      <c r="E2491" s="65">
        <v>4.9031000000000002</v>
      </c>
      <c r="F2491" s="65">
        <v>0.87119999999999997</v>
      </c>
    </row>
    <row r="2492" spans="2:6" ht="15" customHeight="1">
      <c r="B2492" s="79">
        <v>39108</v>
      </c>
      <c r="C2492" s="65">
        <v>0.5403</v>
      </c>
      <c r="D2492" s="65">
        <v>4.0282</v>
      </c>
      <c r="E2492" s="65">
        <v>4.9058000000000002</v>
      </c>
      <c r="F2492" s="65">
        <v>0.87350000000000005</v>
      </c>
    </row>
    <row r="2493" spans="2:6" ht="15" customHeight="1">
      <c r="B2493" s="79">
        <v>39107</v>
      </c>
      <c r="C2493" s="65">
        <v>0.5373</v>
      </c>
      <c r="D2493" s="65">
        <v>4.0113000000000003</v>
      </c>
      <c r="E2493" s="65">
        <v>4.8848000000000003</v>
      </c>
      <c r="F2493" s="65">
        <v>0.87</v>
      </c>
    </row>
    <row r="2494" spans="2:6" ht="15" customHeight="1">
      <c r="B2494" s="79">
        <v>39106</v>
      </c>
      <c r="C2494" s="65">
        <v>0.53979999999999995</v>
      </c>
      <c r="D2494" s="65">
        <v>4.0168999999999997</v>
      </c>
      <c r="E2494" s="65">
        <v>4.9024999999999999</v>
      </c>
      <c r="F2494" s="65">
        <v>0.87309999999999999</v>
      </c>
    </row>
    <row r="2495" spans="2:6" ht="15" customHeight="1">
      <c r="B2495" s="79">
        <v>39105</v>
      </c>
      <c r="C2495" s="65">
        <v>0.53769999999999996</v>
      </c>
      <c r="D2495" s="65">
        <v>4.0095999999999998</v>
      </c>
      <c r="E2495" s="65">
        <v>4.9061000000000003</v>
      </c>
      <c r="F2495" s="65">
        <v>0.87029999999999996</v>
      </c>
    </row>
    <row r="2496" spans="2:6" ht="15" customHeight="1">
      <c r="B2496" s="79">
        <v>39104</v>
      </c>
      <c r="C2496" s="65">
        <v>0.53739999999999999</v>
      </c>
      <c r="D2496" s="65">
        <v>4.0046999999999997</v>
      </c>
      <c r="E2496" s="65">
        <v>4.8949999999999996</v>
      </c>
      <c r="F2496" s="65">
        <v>0.86960000000000004</v>
      </c>
    </row>
    <row r="2497" spans="2:6" ht="15" customHeight="1">
      <c r="B2497" s="79">
        <v>39103</v>
      </c>
      <c r="C2497" s="65">
        <v>0.53739999999999999</v>
      </c>
      <c r="D2497" s="65">
        <v>4.0053000000000001</v>
      </c>
      <c r="E2497" s="65">
        <v>4.8958000000000004</v>
      </c>
      <c r="F2497" s="65">
        <v>0.86950000000000005</v>
      </c>
    </row>
    <row r="2498" spans="2:6" ht="15" customHeight="1">
      <c r="B2498" s="79">
        <v>39102</v>
      </c>
      <c r="C2498" s="65">
        <v>0.53620000000000001</v>
      </c>
      <c r="D2498" s="65">
        <v>3.9977999999999998</v>
      </c>
      <c r="E2498" s="65">
        <v>4.8886000000000003</v>
      </c>
      <c r="F2498" s="65">
        <v>0.86760000000000004</v>
      </c>
    </row>
    <row r="2499" spans="2:6" ht="15" customHeight="1">
      <c r="B2499" s="79">
        <v>39101</v>
      </c>
      <c r="C2499" s="65">
        <v>0.53600000000000003</v>
      </c>
      <c r="D2499" s="65">
        <v>3.9946000000000002</v>
      </c>
      <c r="E2499" s="65">
        <v>4.8784000000000001</v>
      </c>
      <c r="F2499" s="65">
        <v>0.86609999999999998</v>
      </c>
    </row>
    <row r="2500" spans="2:6" ht="15" customHeight="1">
      <c r="B2500" s="79">
        <v>39100</v>
      </c>
      <c r="C2500" s="65">
        <v>0.53510000000000002</v>
      </c>
      <c r="D2500" s="65">
        <v>3.9870000000000001</v>
      </c>
      <c r="E2500" s="65">
        <v>4.8536999999999999</v>
      </c>
      <c r="F2500" s="65">
        <v>0.86339999999999995</v>
      </c>
    </row>
    <row r="2501" spans="2:6" ht="15" customHeight="1">
      <c r="B2501" s="79">
        <v>39099</v>
      </c>
      <c r="C2501" s="65">
        <v>0.53790000000000004</v>
      </c>
      <c r="D2501" s="65">
        <v>4.0080999999999998</v>
      </c>
      <c r="E2501" s="65">
        <v>4.8776000000000002</v>
      </c>
      <c r="F2501" s="65">
        <v>0.86829999999999996</v>
      </c>
    </row>
    <row r="2502" spans="2:6" ht="15" customHeight="1">
      <c r="B2502" s="79">
        <v>39098</v>
      </c>
      <c r="C2502" s="65">
        <v>0.53649999999999998</v>
      </c>
      <c r="D2502" s="65">
        <v>3.9971999999999999</v>
      </c>
      <c r="E2502" s="65">
        <v>4.8696999999999999</v>
      </c>
      <c r="F2502" s="65">
        <v>0.86539999999999995</v>
      </c>
    </row>
    <row r="2503" spans="2:6" ht="15" customHeight="1">
      <c r="B2503" s="79">
        <v>39097</v>
      </c>
      <c r="C2503" s="65">
        <v>0.53500000000000003</v>
      </c>
      <c r="D2503" s="65">
        <v>3.9891999999999999</v>
      </c>
      <c r="E2503" s="65">
        <v>4.8627000000000002</v>
      </c>
      <c r="F2503" s="65">
        <v>0.86229999999999996</v>
      </c>
    </row>
    <row r="2504" spans="2:6" ht="15" customHeight="1">
      <c r="B2504" s="79">
        <v>39096</v>
      </c>
      <c r="C2504" s="65">
        <v>0.53500000000000003</v>
      </c>
      <c r="D2504" s="65">
        <v>3.9891999999999999</v>
      </c>
      <c r="E2504" s="65">
        <v>4.8643000000000001</v>
      </c>
      <c r="F2504" s="65">
        <v>0.86229999999999996</v>
      </c>
    </row>
    <row r="2505" spans="2:6" ht="15" customHeight="1">
      <c r="B2505" s="79">
        <v>39095</v>
      </c>
      <c r="C2505" s="65">
        <v>0.5353</v>
      </c>
      <c r="D2505" s="65">
        <v>3.9876999999999998</v>
      </c>
      <c r="E2505" s="65">
        <v>4.8739999999999997</v>
      </c>
      <c r="F2505" s="65">
        <v>0.86280000000000001</v>
      </c>
    </row>
    <row r="2506" spans="2:6" ht="15" customHeight="1">
      <c r="B2506" s="79">
        <v>39094</v>
      </c>
      <c r="C2506" s="65">
        <v>0.53280000000000005</v>
      </c>
      <c r="D2506" s="65">
        <v>3.9742000000000002</v>
      </c>
      <c r="E2506" s="65">
        <v>4.8723000000000001</v>
      </c>
      <c r="F2506" s="65">
        <v>0.85940000000000005</v>
      </c>
    </row>
    <row r="2507" spans="2:6" ht="15" customHeight="1">
      <c r="B2507" s="79">
        <v>39093</v>
      </c>
      <c r="C2507" s="65">
        <v>0.53169999999999995</v>
      </c>
      <c r="D2507" s="65">
        <v>3.9662000000000002</v>
      </c>
      <c r="E2507" s="65">
        <v>4.8593999999999999</v>
      </c>
      <c r="F2507" s="65">
        <v>0.8579</v>
      </c>
    </row>
    <row r="2508" spans="2:6" ht="15" customHeight="1">
      <c r="B2508" s="79">
        <v>39092</v>
      </c>
      <c r="C2508" s="65">
        <v>0.53120000000000001</v>
      </c>
      <c r="D2508" s="65">
        <v>3.9617</v>
      </c>
      <c r="E2508" s="65">
        <v>4.8430999999999997</v>
      </c>
      <c r="F2508" s="65">
        <v>0.85650000000000004</v>
      </c>
    </row>
    <row r="2509" spans="2:6" ht="15" customHeight="1">
      <c r="B2509" s="79">
        <v>39091</v>
      </c>
      <c r="C2509" s="65">
        <v>0.52810000000000001</v>
      </c>
      <c r="D2509" s="65">
        <v>3.9344999999999999</v>
      </c>
      <c r="E2509" s="65">
        <v>4.7946999999999997</v>
      </c>
      <c r="F2509" s="65">
        <v>0.84930000000000005</v>
      </c>
    </row>
    <row r="2510" spans="2:6" ht="15" customHeight="1">
      <c r="B2510" s="79">
        <v>39090</v>
      </c>
      <c r="C2510" s="65">
        <v>0.52829999999999999</v>
      </c>
      <c r="D2510" s="65">
        <v>3.9329000000000001</v>
      </c>
      <c r="E2510" s="65">
        <v>4.7820999999999998</v>
      </c>
      <c r="F2510" s="65">
        <v>0.8488</v>
      </c>
    </row>
    <row r="2511" spans="2:6" ht="15" customHeight="1">
      <c r="B2511" s="79">
        <v>39089</v>
      </c>
      <c r="C2511" s="65">
        <v>0.52829999999999999</v>
      </c>
      <c r="D2511" s="65">
        <v>3.9426000000000001</v>
      </c>
      <c r="E2511" s="65">
        <v>4.7881999999999998</v>
      </c>
      <c r="F2511" s="65">
        <v>0.84889999999999999</v>
      </c>
    </row>
    <row r="2512" spans="2:6" ht="15" customHeight="1">
      <c r="B2512" s="79">
        <v>39088</v>
      </c>
      <c r="C2512" s="65">
        <v>0.53010000000000002</v>
      </c>
      <c r="D2512" s="65">
        <v>3.9567000000000001</v>
      </c>
      <c r="E2512" s="65">
        <v>4.8194999999999997</v>
      </c>
      <c r="F2512" s="65">
        <v>0.85370000000000001</v>
      </c>
    </row>
    <row r="2513" spans="2:6" ht="15" customHeight="1">
      <c r="B2513" s="79">
        <v>39087</v>
      </c>
      <c r="C2513" s="65">
        <v>0.53480000000000005</v>
      </c>
      <c r="D2513" s="65">
        <v>3.9933999999999998</v>
      </c>
      <c r="E2513" s="65">
        <v>4.8563999999999998</v>
      </c>
      <c r="F2513" s="65">
        <v>0.86299999999999999</v>
      </c>
    </row>
    <row r="2514" spans="2:6" ht="15" customHeight="1">
      <c r="B2514" s="79">
        <v>39086</v>
      </c>
      <c r="C2514" s="65">
        <v>0.53380000000000005</v>
      </c>
      <c r="D2514" s="65">
        <v>3.9878</v>
      </c>
      <c r="E2514" s="65">
        <v>4.8273000000000001</v>
      </c>
      <c r="F2514" s="65">
        <v>0.86099999999999999</v>
      </c>
    </row>
    <row r="2515" spans="2:6" ht="15" customHeight="1">
      <c r="B2515" s="79">
        <v>39085</v>
      </c>
      <c r="C2515" s="65">
        <v>0.53390000000000004</v>
      </c>
      <c r="D2515" s="65">
        <v>3.9750999999999999</v>
      </c>
      <c r="E2515" s="65">
        <v>4.8110999999999997</v>
      </c>
      <c r="F2515" s="65">
        <v>0.85929999999999995</v>
      </c>
    </row>
    <row r="2516" spans="2:6" ht="15" customHeight="1">
      <c r="B2516" s="79">
        <v>39084</v>
      </c>
      <c r="C2516" s="65">
        <v>0.5343</v>
      </c>
      <c r="D2516" s="65">
        <v>3.9838</v>
      </c>
      <c r="E2516" s="65">
        <v>4.8278999999999996</v>
      </c>
      <c r="F2516" s="65">
        <v>0.85980000000000001</v>
      </c>
    </row>
    <row r="2517" spans="2:6" ht="15" customHeight="1">
      <c r="B2517" s="79">
        <v>39083</v>
      </c>
      <c r="C2517" s="65">
        <v>0.5343</v>
      </c>
      <c r="D2517" s="65">
        <v>3.9842</v>
      </c>
      <c r="E2517" s="65">
        <v>4.8305999999999996</v>
      </c>
      <c r="F2517" s="65">
        <v>0.85980000000000001</v>
      </c>
    </row>
    <row r="2518" spans="2:6" ht="15" customHeight="1">
      <c r="B2518" s="79">
        <v>39082</v>
      </c>
      <c r="C2518" s="65">
        <v>0.5343</v>
      </c>
      <c r="D2518" s="65">
        <v>3.9849000000000001</v>
      </c>
      <c r="E2518" s="65">
        <v>4.8315999999999999</v>
      </c>
      <c r="F2518" s="65">
        <v>0.8599</v>
      </c>
    </row>
    <row r="2519" spans="2:6" ht="15" customHeight="1">
      <c r="B2519" s="79">
        <v>39081</v>
      </c>
      <c r="C2519" s="65">
        <v>0.53580000000000005</v>
      </c>
      <c r="D2519" s="65">
        <v>3.9918</v>
      </c>
      <c r="E2519" s="65">
        <v>4.8402000000000003</v>
      </c>
      <c r="F2519" s="65">
        <v>0.86140000000000005</v>
      </c>
    </row>
    <row r="2520" spans="2:6" ht="15" customHeight="1">
      <c r="B2520" s="79">
        <v>39080</v>
      </c>
      <c r="C2520" s="65">
        <v>0.5353</v>
      </c>
      <c r="D2520" s="65">
        <v>3.9885999999999999</v>
      </c>
      <c r="E2520" s="65">
        <v>4.8381999999999996</v>
      </c>
      <c r="F2520" s="65">
        <v>0.86070000000000002</v>
      </c>
    </row>
    <row r="2521" spans="2:6" ht="15" customHeight="1">
      <c r="B2521" s="79">
        <v>39079</v>
      </c>
      <c r="C2521" s="65">
        <v>0.53449999999999998</v>
      </c>
      <c r="D2521" s="65">
        <v>3.9821</v>
      </c>
      <c r="E2521" s="65">
        <v>4.8247</v>
      </c>
      <c r="F2521" s="65">
        <v>0.85760000000000003</v>
      </c>
    </row>
    <row r="2522" spans="2:6" ht="15" customHeight="1">
      <c r="B2522" s="79">
        <v>39078</v>
      </c>
      <c r="C2522" s="65">
        <v>0.53439999999999999</v>
      </c>
      <c r="D2522" s="65">
        <v>3.9855</v>
      </c>
      <c r="E2522" s="65">
        <v>4.8159999999999998</v>
      </c>
      <c r="F2522" s="65">
        <v>0.85609999999999997</v>
      </c>
    </row>
    <row r="2523" spans="2:6" ht="15" customHeight="1">
      <c r="B2523" s="79">
        <v>39077</v>
      </c>
      <c r="C2523" s="65">
        <v>0.5333</v>
      </c>
      <c r="D2523" s="65">
        <v>3.9792000000000001</v>
      </c>
      <c r="E2523" s="65">
        <v>4.7972000000000001</v>
      </c>
      <c r="F2523" s="65">
        <v>0.85389999999999999</v>
      </c>
    </row>
    <row r="2524" spans="2:6" ht="15" customHeight="1">
      <c r="B2524" s="79">
        <v>39076</v>
      </c>
      <c r="C2524" s="65">
        <v>0.53410000000000002</v>
      </c>
      <c r="D2524" s="65">
        <v>3.9830999999999999</v>
      </c>
      <c r="E2524" s="65">
        <v>4.8091999999999997</v>
      </c>
      <c r="F2524" s="65">
        <v>0.85550000000000004</v>
      </c>
    </row>
    <row r="2525" spans="2:6" ht="15" customHeight="1">
      <c r="B2525" s="79">
        <v>39075</v>
      </c>
      <c r="C2525" s="65">
        <v>0.53400000000000003</v>
      </c>
      <c r="D2525" s="65">
        <v>3.9830000000000001</v>
      </c>
      <c r="E2525" s="65">
        <v>4.8106</v>
      </c>
      <c r="F2525" s="65">
        <v>0.85550000000000004</v>
      </c>
    </row>
    <row r="2526" spans="2:6" ht="15" customHeight="1">
      <c r="B2526" s="79">
        <v>39074</v>
      </c>
      <c r="C2526" s="65">
        <v>0.5302</v>
      </c>
      <c r="D2526" s="65">
        <v>3.9542999999999999</v>
      </c>
      <c r="E2526" s="65">
        <v>4.7678000000000003</v>
      </c>
      <c r="F2526" s="65">
        <v>0.8498</v>
      </c>
    </row>
    <row r="2527" spans="2:6" ht="15" customHeight="1">
      <c r="B2527" s="79">
        <v>39073</v>
      </c>
      <c r="C2527" s="65">
        <v>0.52780000000000005</v>
      </c>
      <c r="D2527" s="65">
        <v>3.9356</v>
      </c>
      <c r="E2527" s="65">
        <v>4.7403000000000004</v>
      </c>
      <c r="F2527" s="65">
        <v>0.84660000000000002</v>
      </c>
    </row>
    <row r="2528" spans="2:6" ht="15" customHeight="1">
      <c r="B2528" s="79">
        <v>39072</v>
      </c>
      <c r="C2528" s="65">
        <v>0.52790000000000004</v>
      </c>
      <c r="D2528" s="65">
        <v>3.9373999999999998</v>
      </c>
      <c r="E2528" s="65">
        <v>4.7591999999999999</v>
      </c>
      <c r="F2528" s="65">
        <v>0.8468</v>
      </c>
    </row>
    <row r="2529" spans="2:6" ht="15" customHeight="1">
      <c r="B2529" s="79">
        <v>39071</v>
      </c>
      <c r="C2529" s="65">
        <v>0.5272</v>
      </c>
      <c r="D2529" s="65">
        <v>3.9226999999999999</v>
      </c>
      <c r="E2529" s="65">
        <v>4.7572999999999999</v>
      </c>
      <c r="F2529" s="65">
        <v>0.84440000000000004</v>
      </c>
    </row>
    <row r="2530" spans="2:6" ht="15" customHeight="1">
      <c r="B2530" s="79">
        <v>39070</v>
      </c>
      <c r="C2530" s="65">
        <v>0.52749999999999997</v>
      </c>
      <c r="D2530" s="65">
        <v>3.9308999999999998</v>
      </c>
      <c r="E2530" s="65">
        <v>4.7752999999999997</v>
      </c>
      <c r="F2530" s="65">
        <v>0.84340000000000004</v>
      </c>
    </row>
    <row r="2531" spans="2:6" ht="15" customHeight="1">
      <c r="B2531" s="79">
        <v>39069</v>
      </c>
      <c r="C2531" s="65">
        <v>0.52790000000000004</v>
      </c>
      <c r="D2531" s="65">
        <v>3.9348000000000001</v>
      </c>
      <c r="E2531" s="65">
        <v>4.7755000000000001</v>
      </c>
      <c r="F2531" s="65">
        <v>0.84360000000000002</v>
      </c>
    </row>
    <row r="2532" spans="2:6" ht="15" customHeight="1">
      <c r="B2532" s="79">
        <v>39068</v>
      </c>
      <c r="C2532" s="65">
        <v>0.52790000000000004</v>
      </c>
      <c r="D2532" s="65">
        <v>3.9346999999999999</v>
      </c>
      <c r="E2532" s="65">
        <v>4.7831000000000001</v>
      </c>
      <c r="F2532" s="65">
        <v>0.84350000000000003</v>
      </c>
    </row>
    <row r="2533" spans="2:6" ht="15" customHeight="1">
      <c r="B2533" s="79">
        <v>39067</v>
      </c>
      <c r="C2533" s="65">
        <v>0.52480000000000004</v>
      </c>
      <c r="D2533" s="65">
        <v>3.9169999999999998</v>
      </c>
      <c r="E2533" s="65">
        <v>4.7605000000000004</v>
      </c>
      <c r="F2533" s="65">
        <v>0.83840000000000003</v>
      </c>
    </row>
    <row r="2534" spans="2:6" ht="15" customHeight="1">
      <c r="B2534" s="79">
        <v>39066</v>
      </c>
      <c r="C2534" s="65">
        <v>0.52390000000000003</v>
      </c>
      <c r="D2534" s="65">
        <v>3.9087000000000001</v>
      </c>
      <c r="E2534" s="65">
        <v>4.7476000000000003</v>
      </c>
      <c r="F2534" s="65">
        <v>0.83599999999999997</v>
      </c>
    </row>
    <row r="2535" spans="2:6" ht="15" customHeight="1">
      <c r="B2535" s="79">
        <v>39065</v>
      </c>
      <c r="C2535" s="65">
        <v>0.52149999999999996</v>
      </c>
      <c r="D2535" s="65">
        <v>3.8921000000000001</v>
      </c>
      <c r="E2535" s="65">
        <v>4.7206000000000001</v>
      </c>
      <c r="F2535" s="65">
        <v>0.83120000000000005</v>
      </c>
    </row>
    <row r="2536" spans="2:6" ht="15" customHeight="1">
      <c r="B2536" s="79">
        <v>39064</v>
      </c>
      <c r="C2536" s="65">
        <v>0.52070000000000005</v>
      </c>
      <c r="D2536" s="65">
        <v>3.8816999999999999</v>
      </c>
      <c r="E2536" s="65">
        <v>4.7121000000000004</v>
      </c>
      <c r="F2536" s="65">
        <v>0.82909999999999995</v>
      </c>
    </row>
    <row r="2537" spans="2:6" ht="15" customHeight="1">
      <c r="B2537" s="79">
        <v>39063</v>
      </c>
      <c r="C2537" s="65">
        <v>0.52090000000000003</v>
      </c>
      <c r="D2537" s="65">
        <v>3.8791000000000002</v>
      </c>
      <c r="E2537" s="65">
        <v>4.7176999999999998</v>
      </c>
      <c r="F2537" s="65">
        <v>0.8286</v>
      </c>
    </row>
    <row r="2538" spans="2:6" ht="15" customHeight="1">
      <c r="B2538" s="79">
        <v>39062</v>
      </c>
      <c r="C2538" s="65">
        <v>0.52080000000000004</v>
      </c>
      <c r="D2538" s="65">
        <v>3.8822000000000001</v>
      </c>
      <c r="E2538" s="65">
        <v>4.7202999999999999</v>
      </c>
      <c r="F2538" s="65">
        <v>0.82869999999999999</v>
      </c>
    </row>
    <row r="2539" spans="2:6" ht="15" customHeight="1">
      <c r="B2539" s="79">
        <v>39061</v>
      </c>
      <c r="C2539" s="65">
        <v>0.52080000000000004</v>
      </c>
      <c r="D2539" s="65">
        <v>3.8816000000000002</v>
      </c>
      <c r="E2539" s="65">
        <v>4.7202000000000002</v>
      </c>
      <c r="F2539" s="65">
        <v>0.82869999999999999</v>
      </c>
    </row>
    <row r="2540" spans="2:6" ht="15" customHeight="1">
      <c r="B2540" s="79">
        <v>39060</v>
      </c>
      <c r="C2540" s="65">
        <v>0.51910000000000001</v>
      </c>
      <c r="D2540" s="65">
        <v>3.8736999999999999</v>
      </c>
      <c r="E2540" s="65">
        <v>4.7047999999999996</v>
      </c>
      <c r="F2540" s="65">
        <v>0.82489999999999997</v>
      </c>
    </row>
    <row r="2541" spans="2:6" ht="15" customHeight="1">
      <c r="B2541" s="79">
        <v>39059</v>
      </c>
      <c r="C2541" s="65">
        <v>0.5181</v>
      </c>
      <c r="D2541" s="65">
        <v>3.8620000000000001</v>
      </c>
      <c r="E2541" s="65">
        <v>4.6867999999999999</v>
      </c>
      <c r="F2541" s="65">
        <v>0.82310000000000005</v>
      </c>
    </row>
    <row r="2542" spans="2:6" ht="15" customHeight="1">
      <c r="B2542" s="79">
        <v>39058</v>
      </c>
      <c r="C2542" s="65">
        <v>0.51519999999999999</v>
      </c>
      <c r="D2542" s="65">
        <v>3.8445</v>
      </c>
      <c r="E2542" s="65">
        <v>4.6729000000000003</v>
      </c>
      <c r="F2542" s="65">
        <v>0.81830000000000003</v>
      </c>
    </row>
    <row r="2543" spans="2:6" ht="15" customHeight="1">
      <c r="B2543" s="79">
        <v>39057</v>
      </c>
      <c r="C2543" s="65">
        <v>0.51649999999999996</v>
      </c>
      <c r="D2543" s="65">
        <v>3.8525999999999998</v>
      </c>
      <c r="E2543" s="65">
        <v>4.6752000000000002</v>
      </c>
      <c r="F2543" s="65">
        <v>0.82150000000000001</v>
      </c>
    </row>
    <row r="2544" spans="2:6" ht="15" customHeight="1">
      <c r="B2544" s="79">
        <v>39056</v>
      </c>
      <c r="C2544" s="65">
        <v>0.51649999999999996</v>
      </c>
      <c r="D2544" s="65">
        <v>3.8538999999999999</v>
      </c>
      <c r="E2544" s="65">
        <v>4.6675000000000004</v>
      </c>
      <c r="F2544" s="65">
        <v>0.82220000000000004</v>
      </c>
    </row>
    <row r="2545" spans="2:6" ht="15" customHeight="1">
      <c r="B2545" s="79">
        <v>39055</v>
      </c>
      <c r="C2545" s="65">
        <v>0.51659999999999995</v>
      </c>
      <c r="D2545" s="65">
        <v>3.8492999999999999</v>
      </c>
      <c r="E2545" s="65">
        <v>4.6647999999999996</v>
      </c>
      <c r="F2545" s="65">
        <v>0.82220000000000004</v>
      </c>
    </row>
    <row r="2546" spans="2:6" ht="15" customHeight="1">
      <c r="B2546" s="79">
        <v>39054</v>
      </c>
      <c r="C2546" s="65">
        <v>0.51649999999999996</v>
      </c>
      <c r="D2546" s="65">
        <v>3.8489</v>
      </c>
      <c r="E2546" s="65">
        <v>4.6661999999999999</v>
      </c>
      <c r="F2546" s="65">
        <v>0.82210000000000005</v>
      </c>
    </row>
    <row r="2547" spans="2:6" ht="15" customHeight="1">
      <c r="B2547" s="79">
        <v>39053</v>
      </c>
      <c r="C2547" s="65">
        <v>0.51619999999999999</v>
      </c>
      <c r="D2547" s="65">
        <v>3.8439999999999999</v>
      </c>
      <c r="E2547" s="65">
        <v>4.6592000000000002</v>
      </c>
      <c r="F2547" s="65">
        <v>0.81979999999999997</v>
      </c>
    </row>
    <row r="2548" spans="2:6" ht="15" customHeight="1">
      <c r="B2548" s="79">
        <v>39052</v>
      </c>
      <c r="C2548" s="65">
        <v>0.51649999999999996</v>
      </c>
      <c r="D2548" s="65">
        <v>3.8435000000000001</v>
      </c>
      <c r="E2548" s="65">
        <v>4.6761999999999997</v>
      </c>
      <c r="F2548" s="65">
        <v>0.8216</v>
      </c>
    </row>
    <row r="2549" spans="2:6" ht="15" customHeight="1">
      <c r="B2549" s="79">
        <v>39051</v>
      </c>
      <c r="C2549" s="65">
        <v>0.51539999999999997</v>
      </c>
      <c r="D2549" s="65">
        <v>3.8464999999999998</v>
      </c>
      <c r="E2549" s="65">
        <v>4.6871</v>
      </c>
      <c r="F2549" s="65">
        <v>0.81899999999999995</v>
      </c>
    </row>
    <row r="2550" spans="2:6" ht="15" customHeight="1">
      <c r="B2550" s="79">
        <v>39050</v>
      </c>
      <c r="C2550" s="65">
        <v>0.51160000000000005</v>
      </c>
      <c r="D2550" s="65">
        <v>3.8111999999999999</v>
      </c>
      <c r="E2550" s="65">
        <v>4.6359000000000004</v>
      </c>
      <c r="F2550" s="65">
        <v>0.81120000000000003</v>
      </c>
    </row>
    <row r="2551" spans="2:6" ht="15" customHeight="1">
      <c r="B2551" s="79">
        <v>39049</v>
      </c>
      <c r="C2551" s="65">
        <v>0.5111</v>
      </c>
      <c r="D2551" s="65">
        <v>3.8132000000000001</v>
      </c>
      <c r="E2551" s="65">
        <v>4.6269</v>
      </c>
      <c r="F2551" s="65">
        <v>0.80989999999999995</v>
      </c>
    </row>
    <row r="2552" spans="2:6" ht="15" customHeight="1">
      <c r="B2552" s="79">
        <v>39048</v>
      </c>
      <c r="C2552" s="65">
        <v>0.51380000000000003</v>
      </c>
      <c r="D2552" s="65">
        <v>3.8264</v>
      </c>
      <c r="E2552" s="65">
        <v>4.6436999999999999</v>
      </c>
      <c r="F2552" s="65">
        <v>0.81359999999999999</v>
      </c>
    </row>
    <row r="2553" spans="2:6" ht="15" customHeight="1">
      <c r="B2553" s="79">
        <v>39047</v>
      </c>
      <c r="C2553" s="65">
        <v>0.51380000000000003</v>
      </c>
      <c r="D2553" s="65">
        <v>3.8277999999999999</v>
      </c>
      <c r="E2553" s="65">
        <v>4.6498999999999997</v>
      </c>
      <c r="F2553" s="65">
        <v>0.81359999999999999</v>
      </c>
    </row>
    <row r="2554" spans="2:6" ht="15" customHeight="1">
      <c r="B2554" s="79">
        <v>39046</v>
      </c>
      <c r="C2554" s="65">
        <v>0.51529999999999998</v>
      </c>
      <c r="D2554" s="65">
        <v>3.8294000000000001</v>
      </c>
      <c r="E2554" s="65">
        <v>4.6477000000000004</v>
      </c>
      <c r="F2554" s="65">
        <v>0.8165</v>
      </c>
    </row>
    <row r="2555" spans="2:6" ht="15" customHeight="1">
      <c r="B2555" s="79">
        <v>39045</v>
      </c>
      <c r="C2555" s="65">
        <v>0.51839999999999997</v>
      </c>
      <c r="D2555" s="65">
        <v>3.8639999999999999</v>
      </c>
      <c r="E2555" s="65">
        <v>4.6978999999999997</v>
      </c>
      <c r="F2555" s="65">
        <v>0.82240000000000002</v>
      </c>
    </row>
    <row r="2556" spans="2:6" ht="15" customHeight="1">
      <c r="B2556" s="79">
        <v>39044</v>
      </c>
      <c r="C2556" s="65">
        <v>0.52070000000000005</v>
      </c>
      <c r="D2556" s="65">
        <v>3.8757999999999999</v>
      </c>
      <c r="E2556" s="65">
        <v>4.7262000000000004</v>
      </c>
      <c r="F2556" s="65">
        <v>0.8286</v>
      </c>
    </row>
    <row r="2557" spans="2:6" ht="15" customHeight="1">
      <c r="B2557" s="79">
        <v>39043</v>
      </c>
      <c r="C2557" s="65">
        <v>0.52229999999999999</v>
      </c>
      <c r="D2557" s="65">
        <v>3.8940999999999999</v>
      </c>
      <c r="E2557" s="65">
        <v>4.7534000000000001</v>
      </c>
      <c r="F2557" s="65">
        <v>0.83260000000000001</v>
      </c>
    </row>
    <row r="2558" spans="2:6" ht="15" customHeight="1">
      <c r="B2558" s="79">
        <v>39042</v>
      </c>
      <c r="C2558" s="65">
        <v>0.51980000000000004</v>
      </c>
      <c r="D2558" s="65">
        <v>3.8769999999999998</v>
      </c>
      <c r="E2558" s="65">
        <v>4.7256</v>
      </c>
      <c r="F2558" s="65">
        <v>0.82899999999999996</v>
      </c>
    </row>
    <row r="2559" spans="2:6" ht="15" customHeight="1">
      <c r="B2559" s="79">
        <v>39041</v>
      </c>
      <c r="C2559" s="65">
        <v>0.51900000000000002</v>
      </c>
      <c r="D2559" s="65">
        <v>3.8649</v>
      </c>
      <c r="E2559" s="65">
        <v>4.7126999999999999</v>
      </c>
      <c r="F2559" s="65">
        <v>0.82820000000000005</v>
      </c>
    </row>
    <row r="2560" spans="2:6" ht="15" customHeight="1">
      <c r="B2560" s="79">
        <v>39040</v>
      </c>
      <c r="C2560" s="65">
        <v>0.51900000000000002</v>
      </c>
      <c r="D2560" s="65">
        <v>3.8633000000000002</v>
      </c>
      <c r="E2560" s="65">
        <v>4.7127999999999997</v>
      </c>
      <c r="F2560" s="65">
        <v>0.82820000000000005</v>
      </c>
    </row>
    <row r="2561" spans="2:6" ht="15" customHeight="1">
      <c r="B2561" s="79">
        <v>39039</v>
      </c>
      <c r="C2561" s="65">
        <v>0.51929999999999998</v>
      </c>
      <c r="D2561" s="65">
        <v>3.8719999999999999</v>
      </c>
      <c r="E2561" s="65">
        <v>4.7074999999999996</v>
      </c>
      <c r="F2561" s="65">
        <v>0.82950000000000002</v>
      </c>
    </row>
    <row r="2562" spans="2:6" ht="15" customHeight="1">
      <c r="B2562" s="79">
        <v>39038</v>
      </c>
      <c r="C2562" s="65">
        <v>0.51680000000000004</v>
      </c>
      <c r="D2562" s="65">
        <v>3.8576000000000001</v>
      </c>
      <c r="E2562" s="65">
        <v>4.6859999999999999</v>
      </c>
      <c r="F2562" s="65">
        <v>0.82589999999999997</v>
      </c>
    </row>
    <row r="2563" spans="2:6" ht="15" customHeight="1">
      <c r="B2563" s="79">
        <v>39037</v>
      </c>
      <c r="C2563" s="65">
        <v>0.51590000000000003</v>
      </c>
      <c r="D2563" s="65">
        <v>3.8483000000000001</v>
      </c>
      <c r="E2563" s="65">
        <v>4.6817000000000002</v>
      </c>
      <c r="F2563" s="65">
        <v>0.82340000000000002</v>
      </c>
    </row>
    <row r="2564" spans="2:6" ht="15" customHeight="1">
      <c r="B2564" s="79">
        <v>39036</v>
      </c>
      <c r="C2564" s="65">
        <v>0.51539999999999997</v>
      </c>
      <c r="D2564" s="65">
        <v>3.8429000000000002</v>
      </c>
      <c r="E2564" s="65">
        <v>4.6757</v>
      </c>
      <c r="F2564" s="65">
        <v>0.82169999999999999</v>
      </c>
    </row>
    <row r="2565" spans="2:6" ht="15" customHeight="1">
      <c r="B2565" s="79">
        <v>39035</v>
      </c>
      <c r="C2565" s="65">
        <v>0.5171</v>
      </c>
      <c r="D2565" s="65">
        <v>3.8603999999999998</v>
      </c>
      <c r="E2565" s="65">
        <v>4.7092000000000001</v>
      </c>
      <c r="F2565" s="65">
        <v>0.82379999999999998</v>
      </c>
    </row>
    <row r="2566" spans="2:6" ht="15" customHeight="1">
      <c r="B2566" s="79">
        <v>39034</v>
      </c>
      <c r="C2566" s="65">
        <v>0.51919999999999999</v>
      </c>
      <c r="D2566" s="65">
        <v>3.8578000000000001</v>
      </c>
      <c r="E2566" s="65">
        <v>4.7283999999999997</v>
      </c>
      <c r="F2566" s="65">
        <v>0.82779999999999998</v>
      </c>
    </row>
    <row r="2567" spans="2:6" ht="15" customHeight="1">
      <c r="B2567" s="79">
        <v>39033</v>
      </c>
      <c r="C2567" s="65">
        <v>0.51919999999999999</v>
      </c>
      <c r="D2567" s="65">
        <v>3.8725999999999998</v>
      </c>
      <c r="E2567" s="65">
        <v>4.7134</v>
      </c>
      <c r="F2567" s="65">
        <v>0.82789999999999997</v>
      </c>
    </row>
    <row r="2568" spans="2:6" ht="15" customHeight="1">
      <c r="B2568" s="79">
        <v>39032</v>
      </c>
      <c r="C2568" s="65">
        <v>0.51800000000000002</v>
      </c>
      <c r="D2568" s="65">
        <v>3.8618000000000001</v>
      </c>
      <c r="E2568" s="65">
        <v>4.7096</v>
      </c>
      <c r="F2568" s="65">
        <v>0.82540000000000002</v>
      </c>
    </row>
    <row r="2569" spans="2:6" ht="15" customHeight="1">
      <c r="B2569" s="79">
        <v>39031</v>
      </c>
      <c r="C2569" s="65">
        <v>0.52090000000000003</v>
      </c>
      <c r="D2569" s="65">
        <v>3.88</v>
      </c>
      <c r="E2569" s="65">
        <v>4.7419000000000002</v>
      </c>
      <c r="F2569" s="65">
        <v>0.83130000000000004</v>
      </c>
    </row>
    <row r="2570" spans="2:6" ht="15" customHeight="1">
      <c r="B2570" s="79">
        <v>39030</v>
      </c>
      <c r="C2570" s="65">
        <v>0.52390000000000003</v>
      </c>
      <c r="D2570" s="65">
        <v>3.9079000000000002</v>
      </c>
      <c r="E2570" s="65">
        <v>4.7897999999999996</v>
      </c>
      <c r="F2570" s="65">
        <v>0.83609999999999995</v>
      </c>
    </row>
    <row r="2571" spans="2:6" ht="15" customHeight="1">
      <c r="B2571" s="79">
        <v>39029</v>
      </c>
      <c r="C2571" s="65">
        <v>0.5252</v>
      </c>
      <c r="D2571" s="65">
        <v>3.9121999999999999</v>
      </c>
      <c r="E2571" s="65">
        <v>4.7988</v>
      </c>
      <c r="F2571" s="65">
        <v>0.83850000000000002</v>
      </c>
    </row>
    <row r="2572" spans="2:6" ht="15" customHeight="1">
      <c r="B2572" s="79">
        <v>39028</v>
      </c>
      <c r="C2572" s="65">
        <v>0.52610000000000001</v>
      </c>
      <c r="D2572" s="65">
        <v>3.9232</v>
      </c>
      <c r="E2572" s="65">
        <v>4.8183999999999996</v>
      </c>
      <c r="F2572" s="65">
        <v>0.83940000000000003</v>
      </c>
    </row>
    <row r="2573" spans="2:6" ht="15" customHeight="1">
      <c r="B2573" s="79">
        <v>39027</v>
      </c>
      <c r="C2573" s="65">
        <v>0.52729999999999999</v>
      </c>
      <c r="D2573" s="65">
        <v>3.9304000000000001</v>
      </c>
      <c r="E2573" s="65">
        <v>4.8315000000000001</v>
      </c>
      <c r="F2573" s="65">
        <v>0.84079999999999999</v>
      </c>
    </row>
    <row r="2574" spans="2:6" ht="15" customHeight="1">
      <c r="B2574" s="79">
        <v>39026</v>
      </c>
      <c r="C2574" s="65">
        <v>0.52729999999999999</v>
      </c>
      <c r="D2574" s="65">
        <v>3.9300999999999999</v>
      </c>
      <c r="E2574" s="65">
        <v>4.8364000000000003</v>
      </c>
      <c r="F2574" s="65">
        <v>0.8407</v>
      </c>
    </row>
    <row r="2575" spans="2:6" ht="15" customHeight="1">
      <c r="B2575" s="79">
        <v>39025</v>
      </c>
      <c r="C2575" s="65">
        <v>0.52759999999999996</v>
      </c>
      <c r="D2575" s="65">
        <v>3.9382000000000001</v>
      </c>
      <c r="E2575" s="65">
        <v>4.8476999999999997</v>
      </c>
      <c r="F2575" s="65">
        <v>0.84</v>
      </c>
    </row>
    <row r="2576" spans="2:6" ht="15" customHeight="1">
      <c r="B2576" s="79">
        <v>39024</v>
      </c>
      <c r="C2576" s="65">
        <v>0.5272</v>
      </c>
      <c r="D2576" s="65">
        <v>3.9287999999999998</v>
      </c>
      <c r="E2576" s="65">
        <v>4.8449999999999998</v>
      </c>
      <c r="F2576" s="65">
        <v>0.83799999999999997</v>
      </c>
    </row>
    <row r="2577" spans="2:6" ht="15" customHeight="1">
      <c r="B2577" s="79">
        <v>39023</v>
      </c>
      <c r="C2577" s="65">
        <v>0.5262</v>
      </c>
      <c r="D2577" s="65">
        <v>3.9232</v>
      </c>
      <c r="E2577" s="65">
        <v>4.8460999999999999</v>
      </c>
      <c r="F2577" s="65">
        <v>0.83550000000000002</v>
      </c>
    </row>
    <row r="2578" spans="2:6" ht="15" customHeight="1">
      <c r="B2578" s="79">
        <v>39022</v>
      </c>
      <c r="C2578" s="65">
        <v>0.52410000000000001</v>
      </c>
      <c r="D2578" s="65">
        <v>3.9053</v>
      </c>
      <c r="E2578" s="65">
        <v>4.8310000000000004</v>
      </c>
      <c r="F2578" s="65">
        <v>0.83260000000000001</v>
      </c>
    </row>
    <row r="2579" spans="2:6" ht="15" customHeight="1">
      <c r="B2579" s="79">
        <v>39021</v>
      </c>
      <c r="C2579" s="65">
        <v>0.5212</v>
      </c>
      <c r="D2579" s="65">
        <v>3.8864999999999998</v>
      </c>
      <c r="E2579" s="65">
        <v>4.8052000000000001</v>
      </c>
      <c r="F2579" s="65">
        <v>0.82850000000000001</v>
      </c>
    </row>
    <row r="2580" spans="2:6" ht="15" customHeight="1">
      <c r="B2580" s="79">
        <v>39020</v>
      </c>
      <c r="C2580" s="65">
        <v>0.52080000000000004</v>
      </c>
      <c r="D2580" s="65">
        <v>3.8824000000000001</v>
      </c>
      <c r="E2580" s="65">
        <v>4.8010000000000002</v>
      </c>
      <c r="F2580" s="65">
        <v>0.82879999999999998</v>
      </c>
    </row>
    <row r="2581" spans="2:6" ht="15" customHeight="1">
      <c r="B2581" s="79">
        <v>39019</v>
      </c>
      <c r="C2581" s="65">
        <v>0.52080000000000004</v>
      </c>
      <c r="D2581" s="65">
        <v>3.8816000000000002</v>
      </c>
      <c r="E2581" s="65">
        <v>4.8097000000000003</v>
      </c>
      <c r="F2581" s="65">
        <v>0.82869999999999999</v>
      </c>
    </row>
    <row r="2582" spans="2:6" ht="15" customHeight="1">
      <c r="B2582" s="79">
        <v>39018</v>
      </c>
      <c r="C2582" s="65">
        <v>0.51910000000000001</v>
      </c>
      <c r="D2582" s="65">
        <v>3.8685999999999998</v>
      </c>
      <c r="E2582" s="65">
        <v>4.7854999999999999</v>
      </c>
      <c r="F2582" s="65">
        <v>0.82599999999999996</v>
      </c>
    </row>
    <row r="2583" spans="2:6" ht="15" customHeight="1">
      <c r="B2583" s="79">
        <v>39017</v>
      </c>
      <c r="C2583" s="65">
        <v>0.51919999999999999</v>
      </c>
      <c r="D2583" s="65">
        <v>3.8668</v>
      </c>
      <c r="E2583" s="65">
        <v>4.7872000000000003</v>
      </c>
      <c r="F2583" s="65">
        <v>0.82699999999999996</v>
      </c>
    </row>
    <row r="2584" spans="2:6" ht="15" customHeight="1">
      <c r="B2584" s="79">
        <v>39016</v>
      </c>
      <c r="C2584" s="65">
        <v>0.52600000000000002</v>
      </c>
      <c r="D2584" s="65">
        <v>3.9197000000000002</v>
      </c>
      <c r="E2584" s="65">
        <v>4.8448000000000002</v>
      </c>
      <c r="F2584" s="65">
        <v>0.83740000000000003</v>
      </c>
    </row>
    <row r="2585" spans="2:6" ht="15" customHeight="1">
      <c r="B2585" s="79">
        <v>39015</v>
      </c>
      <c r="C2585" s="65">
        <v>0.52849999999999997</v>
      </c>
      <c r="D2585" s="65">
        <v>3.9405999999999999</v>
      </c>
      <c r="E2585" s="65">
        <v>4.8651</v>
      </c>
      <c r="F2585" s="65">
        <v>0.84089999999999998</v>
      </c>
    </row>
    <row r="2586" spans="2:6" ht="15" customHeight="1">
      <c r="B2586" s="79">
        <v>39014</v>
      </c>
      <c r="C2586" s="65">
        <v>0.52980000000000005</v>
      </c>
      <c r="D2586" s="65">
        <v>3.9556</v>
      </c>
      <c r="E2586" s="65">
        <v>4.8852000000000002</v>
      </c>
      <c r="F2586" s="65">
        <v>0.84199999999999997</v>
      </c>
    </row>
    <row r="2587" spans="2:6" ht="15" customHeight="1">
      <c r="B2587" s="79">
        <v>39013</v>
      </c>
      <c r="C2587" s="65">
        <v>0.53029999999999999</v>
      </c>
      <c r="D2587" s="65">
        <v>3.9546000000000001</v>
      </c>
      <c r="E2587" s="65">
        <v>4.891</v>
      </c>
      <c r="F2587" s="65">
        <v>0.84250000000000003</v>
      </c>
    </row>
    <row r="2588" spans="2:6" ht="15" customHeight="1">
      <c r="B2588" s="79">
        <v>39012</v>
      </c>
      <c r="C2588" s="65">
        <v>0.53029999999999999</v>
      </c>
      <c r="D2588" s="65">
        <v>3.9571999999999998</v>
      </c>
      <c r="E2588" s="65">
        <v>4.8936999999999999</v>
      </c>
      <c r="F2588" s="65">
        <v>0.84250000000000003</v>
      </c>
    </row>
    <row r="2589" spans="2:6" ht="15" customHeight="1">
      <c r="B2589" s="79">
        <v>39011</v>
      </c>
      <c r="C2589" s="65">
        <v>0.52949999999999997</v>
      </c>
      <c r="D2589" s="65">
        <v>3.9493</v>
      </c>
      <c r="E2589" s="65">
        <v>4.8851000000000004</v>
      </c>
      <c r="F2589" s="65">
        <v>0.84089999999999998</v>
      </c>
    </row>
    <row r="2590" spans="2:6" ht="15" customHeight="1">
      <c r="B2590" s="79">
        <v>39010</v>
      </c>
      <c r="C2590" s="65">
        <v>0.52929999999999999</v>
      </c>
      <c r="D2590" s="65">
        <v>3.9418000000000002</v>
      </c>
      <c r="E2590" s="65">
        <v>4.8905000000000003</v>
      </c>
      <c r="F2590" s="65">
        <v>0.84189999999999998</v>
      </c>
    </row>
    <row r="2591" spans="2:6" ht="15" customHeight="1">
      <c r="B2591" s="79">
        <v>39009</v>
      </c>
      <c r="C2591" s="65">
        <v>0.52929999999999999</v>
      </c>
      <c r="D2591" s="65">
        <v>3.9477000000000002</v>
      </c>
      <c r="E2591" s="65">
        <v>4.9034000000000004</v>
      </c>
      <c r="F2591" s="65">
        <v>0.84209999999999996</v>
      </c>
    </row>
    <row r="2592" spans="2:6" ht="15" customHeight="1">
      <c r="B2592" s="79">
        <v>39008</v>
      </c>
      <c r="C2592" s="65">
        <v>0.52810000000000001</v>
      </c>
      <c r="D2592" s="65">
        <v>3.9373999999999998</v>
      </c>
      <c r="E2592" s="65">
        <v>4.891</v>
      </c>
      <c r="F2592" s="65">
        <v>0.84019999999999995</v>
      </c>
    </row>
    <row r="2593" spans="2:6" ht="15" customHeight="1">
      <c r="B2593" s="79">
        <v>39007</v>
      </c>
      <c r="C2593" s="65">
        <v>0.52559999999999996</v>
      </c>
      <c r="D2593" s="65">
        <v>3.9171999999999998</v>
      </c>
      <c r="E2593" s="65">
        <v>4.8643999999999998</v>
      </c>
      <c r="F2593" s="65">
        <v>0.83709999999999996</v>
      </c>
    </row>
    <row r="2594" spans="2:6" ht="15" customHeight="1">
      <c r="B2594" s="79">
        <v>39006</v>
      </c>
      <c r="C2594" s="65">
        <v>0.52600000000000002</v>
      </c>
      <c r="D2594" s="65">
        <v>3.9177</v>
      </c>
      <c r="E2594" s="65">
        <v>4.8846999999999996</v>
      </c>
      <c r="F2594" s="65">
        <v>0.83779999999999999</v>
      </c>
    </row>
    <row r="2595" spans="2:6" ht="15" customHeight="1">
      <c r="B2595" s="79">
        <v>39005</v>
      </c>
      <c r="C2595" s="65">
        <v>0.52600000000000002</v>
      </c>
      <c r="D2595" s="65">
        <v>3.9167999999999998</v>
      </c>
      <c r="E2595" s="65">
        <v>4.8806000000000003</v>
      </c>
      <c r="F2595" s="65">
        <v>0.83779999999999999</v>
      </c>
    </row>
    <row r="2596" spans="2:6" ht="15" customHeight="1">
      <c r="B2596" s="79">
        <v>39004</v>
      </c>
      <c r="C2596" s="65">
        <v>0.52539999999999998</v>
      </c>
      <c r="D2596" s="65">
        <v>3.9205000000000001</v>
      </c>
      <c r="E2596" s="65">
        <v>4.8742000000000001</v>
      </c>
      <c r="F2596" s="65">
        <v>0.83730000000000004</v>
      </c>
    </row>
    <row r="2597" spans="2:6" ht="15" customHeight="1">
      <c r="B2597" s="79">
        <v>39003</v>
      </c>
      <c r="C2597" s="65">
        <v>0.5262</v>
      </c>
      <c r="D2597" s="65">
        <v>3.9217</v>
      </c>
      <c r="E2597" s="65">
        <v>4.8676000000000004</v>
      </c>
      <c r="F2597" s="65">
        <v>0.83840000000000003</v>
      </c>
    </row>
    <row r="2598" spans="2:6" ht="15" customHeight="1">
      <c r="B2598" s="79">
        <v>39002</v>
      </c>
      <c r="C2598" s="65">
        <v>0.52639999999999998</v>
      </c>
      <c r="D2598" s="65">
        <v>3.9245999999999999</v>
      </c>
      <c r="E2598" s="65">
        <v>4.8746999999999998</v>
      </c>
      <c r="F2598" s="65">
        <v>0.83879999999999999</v>
      </c>
    </row>
    <row r="2599" spans="2:6" ht="15" customHeight="1">
      <c r="B2599" s="79">
        <v>39001</v>
      </c>
      <c r="C2599" s="65">
        <v>0.52480000000000004</v>
      </c>
      <c r="D2599" s="65">
        <v>3.9178000000000002</v>
      </c>
      <c r="E2599" s="65">
        <v>4.8776000000000002</v>
      </c>
      <c r="F2599" s="65">
        <v>0.83460000000000001</v>
      </c>
    </row>
    <row r="2600" spans="2:6" ht="15" customHeight="1">
      <c r="B2600" s="79">
        <v>39000</v>
      </c>
      <c r="C2600" s="65">
        <v>0.52139999999999997</v>
      </c>
      <c r="D2600" s="65">
        <v>3.8873000000000002</v>
      </c>
      <c r="E2600" s="65">
        <v>4.8432000000000004</v>
      </c>
      <c r="F2600" s="65">
        <v>0.82830000000000004</v>
      </c>
    </row>
    <row r="2601" spans="2:6" ht="15" customHeight="1">
      <c r="B2601" s="79">
        <v>38999</v>
      </c>
      <c r="C2601" s="65">
        <v>0.5232</v>
      </c>
      <c r="D2601" s="65">
        <v>3.8997000000000002</v>
      </c>
      <c r="E2601" s="65">
        <v>4.8567999999999998</v>
      </c>
      <c r="F2601" s="65">
        <v>0.83089999999999997</v>
      </c>
    </row>
    <row r="2602" spans="2:6" ht="15" customHeight="1">
      <c r="B2602" s="79">
        <v>38998</v>
      </c>
      <c r="C2602" s="65">
        <v>0.52310000000000001</v>
      </c>
      <c r="D2602" s="65">
        <v>3.9003000000000001</v>
      </c>
      <c r="E2602" s="65">
        <v>4.8606999999999996</v>
      </c>
      <c r="F2602" s="65">
        <v>0.83079999999999998</v>
      </c>
    </row>
    <row r="2603" spans="2:6" ht="15" customHeight="1">
      <c r="B2603" s="79">
        <v>38997</v>
      </c>
      <c r="C2603" s="65">
        <v>0.52290000000000003</v>
      </c>
      <c r="D2603" s="65">
        <v>3.9049</v>
      </c>
      <c r="E2603" s="65">
        <v>4.8578999999999999</v>
      </c>
      <c r="F2603" s="65">
        <v>0.83099999999999996</v>
      </c>
    </row>
    <row r="2604" spans="2:6" ht="15" customHeight="1">
      <c r="B2604" s="79">
        <v>38996</v>
      </c>
      <c r="C2604" s="65">
        <v>0.52280000000000004</v>
      </c>
      <c r="D2604" s="65">
        <v>3.8993000000000002</v>
      </c>
      <c r="E2604" s="65">
        <v>4.8612000000000002</v>
      </c>
      <c r="F2604" s="65">
        <v>0.83040000000000003</v>
      </c>
    </row>
    <row r="2605" spans="2:6" ht="15" customHeight="1">
      <c r="B2605" s="79">
        <v>38995</v>
      </c>
      <c r="C2605" s="65">
        <v>0.51900000000000002</v>
      </c>
      <c r="D2605" s="65">
        <v>3.8734000000000002</v>
      </c>
      <c r="E2605" s="65">
        <v>4.8451000000000004</v>
      </c>
      <c r="F2605" s="65">
        <v>0.82369999999999999</v>
      </c>
    </row>
    <row r="2606" spans="2:6" ht="15" customHeight="1">
      <c r="B2606" s="79">
        <v>38994</v>
      </c>
      <c r="C2606" s="65">
        <v>0.51739999999999997</v>
      </c>
      <c r="D2606" s="65">
        <v>3.8593000000000002</v>
      </c>
      <c r="E2606" s="65">
        <v>4.8280000000000003</v>
      </c>
      <c r="F2606" s="65">
        <v>0.82</v>
      </c>
    </row>
    <row r="2607" spans="2:6" ht="15" customHeight="1">
      <c r="B2607" s="79">
        <v>38993</v>
      </c>
      <c r="C2607" s="65">
        <v>0.51500000000000001</v>
      </c>
      <c r="D2607" s="65">
        <v>3.8374000000000001</v>
      </c>
      <c r="E2607" s="65">
        <v>4.7942</v>
      </c>
      <c r="F2607" s="65">
        <v>0.81630000000000003</v>
      </c>
    </row>
    <row r="2608" spans="2:6" ht="15" customHeight="1">
      <c r="B2608" s="79">
        <v>38992</v>
      </c>
      <c r="C2608" s="65">
        <v>0.51559999999999995</v>
      </c>
      <c r="D2608" s="65">
        <v>3.8416999999999999</v>
      </c>
      <c r="E2608" s="65">
        <v>4.7926000000000002</v>
      </c>
      <c r="F2608" s="65">
        <v>0.81720000000000004</v>
      </c>
    </row>
    <row r="2609" spans="2:6" ht="15" customHeight="1">
      <c r="B2609" s="79">
        <v>38991</v>
      </c>
      <c r="C2609" s="65">
        <v>0.51570000000000005</v>
      </c>
      <c r="D2609" s="65">
        <v>3.8418000000000001</v>
      </c>
      <c r="E2609" s="65">
        <v>4.7975000000000003</v>
      </c>
      <c r="F2609" s="65">
        <v>0.81720000000000004</v>
      </c>
    </row>
    <row r="2610" spans="2:6" ht="15" customHeight="1">
      <c r="B2610" s="79">
        <v>38990</v>
      </c>
      <c r="C2610" s="65">
        <v>0.51519999999999999</v>
      </c>
      <c r="D2610" s="65">
        <v>3.8451</v>
      </c>
      <c r="E2610" s="65">
        <v>4.7831000000000001</v>
      </c>
      <c r="F2610" s="65">
        <v>0.81699999999999995</v>
      </c>
    </row>
    <row r="2611" spans="2:6" ht="15" customHeight="1">
      <c r="B2611" s="79">
        <v>38989</v>
      </c>
      <c r="C2611" s="65">
        <v>0.51659999999999995</v>
      </c>
      <c r="D2611" s="65">
        <v>3.8548</v>
      </c>
      <c r="E2611" s="65">
        <v>4.7893999999999997</v>
      </c>
      <c r="F2611" s="65">
        <v>0.81759999999999999</v>
      </c>
    </row>
    <row r="2612" spans="2:6" ht="15" customHeight="1">
      <c r="B2612" s="79">
        <v>38988</v>
      </c>
      <c r="C2612" s="65">
        <v>0.51880000000000004</v>
      </c>
      <c r="D2612" s="65">
        <v>3.8702999999999999</v>
      </c>
      <c r="E2612" s="65">
        <v>4.8212000000000002</v>
      </c>
      <c r="F2612" s="65">
        <v>0.81940000000000002</v>
      </c>
    </row>
    <row r="2613" spans="2:6" ht="15" customHeight="1">
      <c r="B2613" s="79">
        <v>38987</v>
      </c>
      <c r="C2613" s="65">
        <v>0.5252</v>
      </c>
      <c r="D2613" s="65">
        <v>3.9228999999999998</v>
      </c>
      <c r="E2613" s="65">
        <v>4.8899999999999997</v>
      </c>
      <c r="F2613" s="65">
        <v>0.82899999999999996</v>
      </c>
    </row>
    <row r="2614" spans="2:6" ht="15" customHeight="1">
      <c r="B2614" s="79">
        <v>38986</v>
      </c>
      <c r="C2614" s="65">
        <v>0.52170000000000005</v>
      </c>
      <c r="D2614" s="65">
        <v>3.8940999999999999</v>
      </c>
      <c r="E2614" s="65">
        <v>4.8525</v>
      </c>
      <c r="F2614" s="65">
        <v>0.82379999999999998</v>
      </c>
    </row>
    <row r="2615" spans="2:6" ht="15" customHeight="1">
      <c r="B2615" s="79">
        <v>38985</v>
      </c>
      <c r="C2615" s="65">
        <v>0.51829999999999998</v>
      </c>
      <c r="D2615" s="65">
        <v>3.8673999999999999</v>
      </c>
      <c r="E2615" s="65">
        <v>4.8047000000000004</v>
      </c>
      <c r="F2615" s="65">
        <v>0.81910000000000005</v>
      </c>
    </row>
    <row r="2616" spans="2:6" ht="15" customHeight="1">
      <c r="B2616" s="79">
        <v>38984</v>
      </c>
      <c r="C2616" s="65">
        <v>0.51839999999999997</v>
      </c>
      <c r="D2616" s="65">
        <v>3.8681000000000001</v>
      </c>
      <c r="E2616" s="65">
        <v>4.806</v>
      </c>
      <c r="F2616" s="65">
        <v>0.81910000000000005</v>
      </c>
    </row>
    <row r="2617" spans="2:6" ht="15" customHeight="1">
      <c r="B2617" s="79">
        <v>38983</v>
      </c>
      <c r="C2617" s="65">
        <v>0.5161</v>
      </c>
      <c r="D2617" s="65">
        <v>3.8491</v>
      </c>
      <c r="E2617" s="65">
        <v>4.7798999999999996</v>
      </c>
      <c r="F2617" s="65">
        <v>0.81820000000000004</v>
      </c>
    </row>
    <row r="2618" spans="2:6" ht="15" customHeight="1">
      <c r="B2618" s="79">
        <v>38982</v>
      </c>
      <c r="C2618" s="65">
        <v>0.51910000000000001</v>
      </c>
      <c r="D2618" s="65">
        <v>3.8683000000000001</v>
      </c>
      <c r="E2618" s="65">
        <v>4.7880000000000003</v>
      </c>
      <c r="F2618" s="65">
        <v>0.8246</v>
      </c>
    </row>
    <row r="2619" spans="2:6" ht="15" customHeight="1">
      <c r="B2619" s="79">
        <v>38981</v>
      </c>
      <c r="C2619" s="65">
        <v>0.52010000000000001</v>
      </c>
      <c r="D2619" s="65">
        <v>3.8795999999999999</v>
      </c>
      <c r="E2619" s="65">
        <v>4.7965999999999998</v>
      </c>
      <c r="F2619" s="65">
        <v>0.82540000000000002</v>
      </c>
    </row>
    <row r="2620" spans="2:6" ht="15" customHeight="1">
      <c r="B2620" s="79">
        <v>38980</v>
      </c>
      <c r="C2620" s="65">
        <v>0.52200000000000002</v>
      </c>
      <c r="D2620" s="65">
        <v>3.8980000000000001</v>
      </c>
      <c r="E2620" s="65">
        <v>4.8018000000000001</v>
      </c>
      <c r="F2620" s="65">
        <v>0.82950000000000002</v>
      </c>
    </row>
    <row r="2621" spans="2:6" ht="15" customHeight="1">
      <c r="B2621" s="79">
        <v>38979</v>
      </c>
      <c r="C2621" s="65">
        <v>0.5242</v>
      </c>
      <c r="D2621" s="65">
        <v>3.9077000000000002</v>
      </c>
      <c r="E2621" s="65">
        <v>4.8140000000000001</v>
      </c>
      <c r="F2621" s="65">
        <v>0.83289999999999997</v>
      </c>
    </row>
    <row r="2622" spans="2:6" ht="15" customHeight="1">
      <c r="B2622" s="79">
        <v>38978</v>
      </c>
      <c r="C2622" s="65">
        <v>0.52380000000000004</v>
      </c>
      <c r="D2622" s="65">
        <v>3.9083999999999999</v>
      </c>
      <c r="E2622" s="65">
        <v>4.8273999999999999</v>
      </c>
      <c r="F2622" s="65">
        <v>0.8327</v>
      </c>
    </row>
    <row r="2623" spans="2:6" ht="15" customHeight="1">
      <c r="B2623" s="79">
        <v>38977</v>
      </c>
      <c r="C2623" s="65">
        <v>0.52370000000000005</v>
      </c>
      <c r="D2623" s="65">
        <v>3.9066999999999998</v>
      </c>
      <c r="E2623" s="65">
        <v>4.8278999999999996</v>
      </c>
      <c r="F2623" s="65">
        <v>0.83260000000000001</v>
      </c>
    </row>
    <row r="2624" spans="2:6" ht="15" customHeight="1">
      <c r="B2624" s="79">
        <v>38976</v>
      </c>
      <c r="C2624" s="65">
        <v>0.52039999999999997</v>
      </c>
      <c r="D2624" s="65">
        <v>3.8875000000000002</v>
      </c>
      <c r="E2624" s="65">
        <v>4.8056999999999999</v>
      </c>
      <c r="F2624" s="65">
        <v>0.82909999999999995</v>
      </c>
    </row>
    <row r="2625" spans="2:6" ht="15" customHeight="1">
      <c r="B2625" s="79">
        <v>38975</v>
      </c>
      <c r="C2625" s="65">
        <v>0.51770000000000005</v>
      </c>
      <c r="D2625" s="65">
        <v>3.8612000000000002</v>
      </c>
      <c r="E2625" s="65">
        <v>4.7821999999999996</v>
      </c>
      <c r="F2625" s="65">
        <v>0.82199999999999995</v>
      </c>
    </row>
    <row r="2626" spans="2:6" ht="15" customHeight="1">
      <c r="B2626" s="79">
        <v>38974</v>
      </c>
      <c r="C2626" s="65">
        <v>0.50719999999999998</v>
      </c>
      <c r="D2626" s="65">
        <v>3.7837000000000001</v>
      </c>
      <c r="E2626" s="65">
        <v>4.6901000000000002</v>
      </c>
      <c r="F2626" s="65">
        <v>0.80549999999999999</v>
      </c>
    </row>
    <row r="2627" spans="2:6" ht="15" customHeight="1">
      <c r="B2627" s="79">
        <v>38973</v>
      </c>
      <c r="C2627" s="65">
        <v>0.50449999999999995</v>
      </c>
      <c r="D2627" s="65">
        <v>3.7652000000000001</v>
      </c>
      <c r="E2627" s="65">
        <v>4.6723999999999997</v>
      </c>
      <c r="F2627" s="65">
        <v>0.79800000000000004</v>
      </c>
    </row>
    <row r="2628" spans="2:6" ht="15" customHeight="1">
      <c r="B2628" s="79">
        <v>38972</v>
      </c>
      <c r="C2628" s="65">
        <v>0.503</v>
      </c>
      <c r="D2628" s="65">
        <v>3.7496999999999998</v>
      </c>
      <c r="E2628" s="65">
        <v>4.6676000000000002</v>
      </c>
      <c r="F2628" s="65">
        <v>0.79510000000000003</v>
      </c>
    </row>
    <row r="2629" spans="2:6" ht="15" customHeight="1">
      <c r="B2629" s="79">
        <v>38971</v>
      </c>
      <c r="C2629" s="65">
        <v>0.50370000000000004</v>
      </c>
      <c r="D2629" s="65">
        <v>3.7574999999999998</v>
      </c>
      <c r="E2629" s="65">
        <v>4.6939000000000002</v>
      </c>
      <c r="F2629" s="65">
        <v>0.79649999999999999</v>
      </c>
    </row>
    <row r="2630" spans="2:6" ht="15" customHeight="1">
      <c r="B2630" s="79">
        <v>38970</v>
      </c>
      <c r="C2630" s="65">
        <v>0.50370000000000004</v>
      </c>
      <c r="D2630" s="65">
        <v>3.7581000000000002</v>
      </c>
      <c r="E2630" s="65">
        <v>4.6925999999999997</v>
      </c>
      <c r="F2630" s="65">
        <v>0.79649999999999999</v>
      </c>
    </row>
    <row r="2631" spans="2:6" ht="15" customHeight="1">
      <c r="B2631" s="79">
        <v>38969</v>
      </c>
      <c r="C2631" s="65">
        <v>0.50409999999999999</v>
      </c>
      <c r="D2631" s="65">
        <v>3.7650999999999999</v>
      </c>
      <c r="E2631" s="65">
        <v>4.7074999999999996</v>
      </c>
      <c r="F2631" s="65">
        <v>0.7974</v>
      </c>
    </row>
    <row r="2632" spans="2:6" ht="15" customHeight="1">
      <c r="B2632" s="79">
        <v>38968</v>
      </c>
      <c r="C2632" s="65">
        <v>0.50670000000000004</v>
      </c>
      <c r="D2632" s="65">
        <v>3.7867000000000002</v>
      </c>
      <c r="E2632" s="65">
        <v>4.7384000000000004</v>
      </c>
      <c r="F2632" s="65">
        <v>0.80179999999999996</v>
      </c>
    </row>
    <row r="2633" spans="2:6" ht="15" customHeight="1">
      <c r="B2633" s="79">
        <v>38967</v>
      </c>
      <c r="C2633" s="65">
        <v>0.50609999999999999</v>
      </c>
      <c r="D2633" s="65">
        <v>3.7776999999999998</v>
      </c>
      <c r="E2633" s="65">
        <v>4.7150999999999996</v>
      </c>
      <c r="F2633" s="65">
        <v>0.80069999999999997</v>
      </c>
    </row>
    <row r="2634" spans="2:6" ht="15" customHeight="1">
      <c r="B2634" s="79">
        <v>38966</v>
      </c>
      <c r="C2634" s="65">
        <v>0.50480000000000003</v>
      </c>
      <c r="D2634" s="65">
        <v>3.7696000000000001</v>
      </c>
      <c r="E2634" s="65">
        <v>4.7049000000000003</v>
      </c>
      <c r="F2634" s="65">
        <v>0.79830000000000001</v>
      </c>
    </row>
    <row r="2635" spans="2:6" ht="15" customHeight="1">
      <c r="B2635" s="79">
        <v>38965</v>
      </c>
      <c r="C2635" s="65">
        <v>0.50919999999999999</v>
      </c>
      <c r="D2635" s="65">
        <v>3.7976000000000001</v>
      </c>
      <c r="E2635" s="65">
        <v>4.7449000000000003</v>
      </c>
      <c r="F2635" s="65">
        <v>0.80459999999999998</v>
      </c>
    </row>
    <row r="2636" spans="2:6" ht="15" customHeight="1">
      <c r="B2636" s="79">
        <v>38964</v>
      </c>
      <c r="C2636" s="65">
        <v>0.51129999999999998</v>
      </c>
      <c r="D2636" s="65">
        <v>3.8125</v>
      </c>
      <c r="E2636" s="65">
        <v>4.7732999999999999</v>
      </c>
      <c r="F2636" s="65">
        <v>0.80740000000000001</v>
      </c>
    </row>
    <row r="2637" spans="2:6" ht="15" customHeight="1">
      <c r="B2637" s="79">
        <v>38963</v>
      </c>
      <c r="C2637" s="65">
        <v>0.51119999999999999</v>
      </c>
      <c r="D2637" s="65">
        <v>3.8123999999999998</v>
      </c>
      <c r="E2637" s="65">
        <v>4.7697000000000003</v>
      </c>
      <c r="F2637" s="65">
        <v>0.80740000000000001</v>
      </c>
    </row>
    <row r="2638" spans="2:6" ht="15" customHeight="1">
      <c r="B2638" s="79">
        <v>38962</v>
      </c>
      <c r="C2638" s="65">
        <v>0.51129999999999998</v>
      </c>
      <c r="D2638" s="65">
        <v>3.8134999999999999</v>
      </c>
      <c r="E2638" s="65">
        <v>4.7637</v>
      </c>
      <c r="F2638" s="65">
        <v>0.80679999999999996</v>
      </c>
    </row>
    <row r="2639" spans="2:6" ht="15" customHeight="1">
      <c r="B2639" s="79">
        <v>38961</v>
      </c>
      <c r="C2639" s="65">
        <v>0.50839999999999996</v>
      </c>
      <c r="D2639" s="65">
        <v>3.7938999999999998</v>
      </c>
      <c r="E2639" s="65">
        <v>4.7126000000000001</v>
      </c>
      <c r="F2639" s="65">
        <v>0.80149999999999999</v>
      </c>
    </row>
    <row r="2640" spans="2:6" ht="15" customHeight="1">
      <c r="B2640" s="79">
        <v>38960</v>
      </c>
      <c r="C2640" s="65">
        <v>0.50419999999999998</v>
      </c>
      <c r="D2640" s="65">
        <v>3.7618999999999998</v>
      </c>
      <c r="E2640" s="65">
        <v>4.6639999999999997</v>
      </c>
      <c r="F2640" s="65">
        <v>0.79479999999999995</v>
      </c>
    </row>
    <row r="2641" spans="2:6" ht="15" customHeight="1">
      <c r="B2641" s="79">
        <v>38959</v>
      </c>
      <c r="C2641" s="65">
        <v>0.50070000000000003</v>
      </c>
      <c r="D2641" s="65">
        <v>3.7349000000000001</v>
      </c>
      <c r="E2641" s="65">
        <v>4.6292999999999997</v>
      </c>
      <c r="F2641" s="65">
        <v>0.79039999999999999</v>
      </c>
    </row>
    <row r="2642" spans="2:6" ht="15" customHeight="1">
      <c r="B2642" s="79">
        <v>38958</v>
      </c>
      <c r="C2642" s="65">
        <v>0.49869999999999998</v>
      </c>
      <c r="D2642" s="65">
        <v>3.7183999999999999</v>
      </c>
      <c r="E2642" s="65">
        <v>4.6130000000000004</v>
      </c>
      <c r="F2642" s="65">
        <v>0.78839999999999999</v>
      </c>
    </row>
    <row r="2643" spans="2:6" ht="15" customHeight="1">
      <c r="B2643" s="79">
        <v>38957</v>
      </c>
      <c r="C2643" s="65">
        <v>0.49980000000000002</v>
      </c>
      <c r="D2643" s="65">
        <v>3.7246999999999999</v>
      </c>
      <c r="E2643" s="65">
        <v>4.6197999999999997</v>
      </c>
      <c r="F2643" s="65">
        <v>0.7903</v>
      </c>
    </row>
    <row r="2644" spans="2:6" ht="15" customHeight="1">
      <c r="B2644" s="79">
        <v>38956</v>
      </c>
      <c r="C2644" s="65">
        <v>0.49990000000000001</v>
      </c>
      <c r="D2644" s="65">
        <v>3.7244999999999999</v>
      </c>
      <c r="E2644" s="65">
        <v>4.6203000000000003</v>
      </c>
      <c r="F2644" s="65">
        <v>0.7903</v>
      </c>
    </row>
    <row r="2645" spans="2:6" ht="15" customHeight="1">
      <c r="B2645" s="79">
        <v>38955</v>
      </c>
      <c r="C2645" s="65">
        <v>0.49780000000000002</v>
      </c>
      <c r="D2645" s="65">
        <v>3.7147999999999999</v>
      </c>
      <c r="E2645" s="65">
        <v>4.5957999999999997</v>
      </c>
      <c r="F2645" s="65">
        <v>0.78710000000000002</v>
      </c>
    </row>
    <row r="2646" spans="2:6" ht="15" customHeight="1">
      <c r="B2646" s="79">
        <v>38954</v>
      </c>
      <c r="C2646" s="65">
        <v>0.49819999999999998</v>
      </c>
      <c r="D2646" s="65">
        <v>3.7166000000000001</v>
      </c>
      <c r="E2646" s="65">
        <v>4.5816999999999997</v>
      </c>
      <c r="F2646" s="65">
        <v>0.78720000000000001</v>
      </c>
    </row>
    <row r="2647" spans="2:6" ht="15" customHeight="1">
      <c r="B2647" s="79">
        <v>38953</v>
      </c>
      <c r="C2647" s="65">
        <v>0.49940000000000001</v>
      </c>
      <c r="D2647" s="65">
        <v>3.7267000000000001</v>
      </c>
      <c r="E2647" s="65">
        <v>4.5944000000000003</v>
      </c>
      <c r="F2647" s="65">
        <v>0.7893</v>
      </c>
    </row>
    <row r="2648" spans="2:6" ht="15" customHeight="1">
      <c r="B2648" s="79">
        <v>38952</v>
      </c>
      <c r="C2648" s="65">
        <v>0.4975</v>
      </c>
      <c r="D2648" s="65">
        <v>3.7170999999999998</v>
      </c>
      <c r="E2648" s="65">
        <v>4.5845000000000002</v>
      </c>
      <c r="F2648" s="65">
        <v>0.78549999999999998</v>
      </c>
    </row>
    <row r="2649" spans="2:6" ht="15" customHeight="1">
      <c r="B2649" s="79">
        <v>38951</v>
      </c>
      <c r="C2649" s="65">
        <v>0.49719999999999998</v>
      </c>
      <c r="D2649" s="65">
        <v>3.7054</v>
      </c>
      <c r="E2649" s="65">
        <v>4.5720000000000001</v>
      </c>
      <c r="F2649" s="65">
        <v>0.78539999999999999</v>
      </c>
    </row>
    <row r="2650" spans="2:6" ht="15" customHeight="1">
      <c r="B2650" s="79">
        <v>38950</v>
      </c>
      <c r="C2650" s="65">
        <v>0.49919999999999998</v>
      </c>
      <c r="D2650" s="65">
        <v>3.7233000000000001</v>
      </c>
      <c r="E2650" s="65">
        <v>4.5944000000000003</v>
      </c>
      <c r="F2650" s="65">
        <v>0.78959999999999997</v>
      </c>
    </row>
    <row r="2651" spans="2:6" ht="15" customHeight="1">
      <c r="B2651" s="79">
        <v>38949</v>
      </c>
      <c r="C2651" s="65">
        <v>0.49919999999999998</v>
      </c>
      <c r="D2651" s="65">
        <v>3.7235</v>
      </c>
      <c r="E2651" s="65">
        <v>4.6051000000000002</v>
      </c>
      <c r="F2651" s="65">
        <v>0.78959999999999997</v>
      </c>
    </row>
    <row r="2652" spans="2:6" ht="15" customHeight="1">
      <c r="B2652" s="79">
        <v>38948</v>
      </c>
      <c r="C2652" s="65">
        <v>0.49890000000000001</v>
      </c>
      <c r="D2652" s="65">
        <v>3.7233999999999998</v>
      </c>
      <c r="E2652" s="65">
        <v>4.5934999999999997</v>
      </c>
      <c r="F2652" s="65">
        <v>0.78890000000000005</v>
      </c>
    </row>
    <row r="2653" spans="2:6" ht="15" customHeight="1">
      <c r="B2653" s="79">
        <v>38947</v>
      </c>
      <c r="C2653" s="65">
        <v>0.499</v>
      </c>
      <c r="D2653" s="65">
        <v>3.7238000000000002</v>
      </c>
      <c r="E2653" s="65">
        <v>4.5869999999999997</v>
      </c>
      <c r="F2653" s="65">
        <v>0.78800000000000003</v>
      </c>
    </row>
    <row r="2654" spans="2:6" ht="15" customHeight="1">
      <c r="B2654" s="79">
        <v>38946</v>
      </c>
      <c r="C2654" s="65">
        <v>0.498</v>
      </c>
      <c r="D2654" s="65">
        <v>3.7130000000000001</v>
      </c>
      <c r="E2654" s="65">
        <v>4.5799000000000003</v>
      </c>
      <c r="F2654" s="65">
        <v>0.78710000000000002</v>
      </c>
    </row>
    <row r="2655" spans="2:6" ht="15" customHeight="1">
      <c r="B2655" s="79">
        <v>38945</v>
      </c>
      <c r="C2655" s="65">
        <v>0.49559999999999998</v>
      </c>
      <c r="D2655" s="65">
        <v>3.6945999999999999</v>
      </c>
      <c r="E2655" s="65">
        <v>4.5648</v>
      </c>
      <c r="F2655" s="65">
        <v>0.7833</v>
      </c>
    </row>
    <row r="2656" spans="2:6" ht="15" customHeight="1">
      <c r="B2656" s="79">
        <v>38944</v>
      </c>
      <c r="C2656" s="65">
        <v>0.49790000000000001</v>
      </c>
      <c r="D2656" s="65">
        <v>3.7151000000000001</v>
      </c>
      <c r="E2656" s="65">
        <v>4.5872999999999999</v>
      </c>
      <c r="F2656" s="65">
        <v>0.78649999999999998</v>
      </c>
    </row>
    <row r="2657" spans="2:6" ht="15" customHeight="1">
      <c r="B2657" s="79">
        <v>38943</v>
      </c>
      <c r="C2657" s="65">
        <v>0.49859999999999999</v>
      </c>
      <c r="D2657" s="65">
        <v>3.7195999999999998</v>
      </c>
      <c r="E2657" s="65">
        <v>4.5865999999999998</v>
      </c>
      <c r="F2657" s="65">
        <v>0.7883</v>
      </c>
    </row>
    <row r="2658" spans="2:6" ht="15" customHeight="1">
      <c r="B2658" s="79">
        <v>38942</v>
      </c>
      <c r="C2658" s="65">
        <v>0.49859999999999999</v>
      </c>
      <c r="D2658" s="65">
        <v>3.7202999999999999</v>
      </c>
      <c r="E2658" s="65">
        <v>4.5837000000000003</v>
      </c>
      <c r="F2658" s="65">
        <v>0.7883</v>
      </c>
    </row>
    <row r="2659" spans="2:6" ht="15" customHeight="1">
      <c r="B2659" s="79">
        <v>38941</v>
      </c>
      <c r="C2659" s="65">
        <v>0.49659999999999999</v>
      </c>
      <c r="D2659" s="65">
        <v>3.7088000000000001</v>
      </c>
      <c r="E2659" s="65">
        <v>4.5742000000000003</v>
      </c>
      <c r="F2659" s="65">
        <v>0.78449999999999998</v>
      </c>
    </row>
    <row r="2660" spans="2:6" ht="15" customHeight="1">
      <c r="B2660" s="79">
        <v>38940</v>
      </c>
      <c r="C2660" s="65">
        <v>0.49299999999999999</v>
      </c>
      <c r="D2660" s="65">
        <v>3.6827999999999999</v>
      </c>
      <c r="E2660" s="65">
        <v>4.5361000000000002</v>
      </c>
      <c r="F2660" s="65">
        <v>0.77769999999999995</v>
      </c>
    </row>
    <row r="2661" spans="2:6" ht="15" customHeight="1">
      <c r="B2661" s="79">
        <v>38939</v>
      </c>
      <c r="C2661" s="65">
        <v>0.48899999999999999</v>
      </c>
      <c r="D2661" s="65">
        <v>3.6431</v>
      </c>
      <c r="E2661" s="65">
        <v>4.4794999999999998</v>
      </c>
      <c r="F2661" s="65">
        <v>0.77010000000000001</v>
      </c>
    </row>
    <row r="2662" spans="2:6" ht="15" customHeight="1">
      <c r="B2662" s="79">
        <v>38938</v>
      </c>
      <c r="C2662" s="65">
        <v>0.48730000000000001</v>
      </c>
      <c r="D2662" s="65">
        <v>3.6349999999999998</v>
      </c>
      <c r="E2662" s="65">
        <v>4.4744999999999999</v>
      </c>
      <c r="F2662" s="65">
        <v>0.76690000000000003</v>
      </c>
    </row>
    <row r="2663" spans="2:6" ht="15" customHeight="1">
      <c r="B2663" s="79">
        <v>38937</v>
      </c>
      <c r="C2663" s="65">
        <v>0.48599999999999999</v>
      </c>
      <c r="D2663" s="65">
        <v>3.6284000000000001</v>
      </c>
      <c r="E2663" s="65">
        <v>4.4686000000000003</v>
      </c>
      <c r="F2663" s="65">
        <v>0.76459999999999995</v>
      </c>
    </row>
    <row r="2664" spans="2:6" ht="15" customHeight="1">
      <c r="B2664" s="79">
        <v>38936</v>
      </c>
      <c r="C2664" s="65">
        <v>0.48609999999999998</v>
      </c>
      <c r="D2664" s="65">
        <v>3.6265000000000001</v>
      </c>
      <c r="E2664" s="65">
        <v>4.4728000000000003</v>
      </c>
      <c r="F2664" s="65">
        <v>0.76570000000000005</v>
      </c>
    </row>
    <row r="2665" spans="2:6" ht="15" customHeight="1">
      <c r="B2665" s="79">
        <v>38935</v>
      </c>
      <c r="C2665" s="65">
        <v>0.48609999999999998</v>
      </c>
      <c r="D2665" s="65">
        <v>3.6267999999999998</v>
      </c>
      <c r="E2665" s="65">
        <v>4.4722999999999997</v>
      </c>
      <c r="F2665" s="65">
        <v>0.76570000000000005</v>
      </c>
    </row>
    <row r="2666" spans="2:6" ht="15" customHeight="1">
      <c r="B2666" s="79">
        <v>38934</v>
      </c>
      <c r="C2666" s="65">
        <v>0.48409999999999997</v>
      </c>
      <c r="D2666" s="65">
        <v>3.609</v>
      </c>
      <c r="E2666" s="65">
        <v>4.4583000000000004</v>
      </c>
      <c r="F2666" s="65">
        <v>0.76300000000000001</v>
      </c>
    </row>
    <row r="2667" spans="2:6" ht="15" customHeight="1">
      <c r="B2667" s="79">
        <v>38933</v>
      </c>
      <c r="C2667" s="65">
        <v>0.48609999999999998</v>
      </c>
      <c r="D2667" s="65">
        <v>3.6261999999999999</v>
      </c>
      <c r="E2667" s="65">
        <v>4.4729000000000001</v>
      </c>
      <c r="F2667" s="65">
        <v>0.76549999999999996</v>
      </c>
    </row>
    <row r="2668" spans="2:6" ht="15" customHeight="1">
      <c r="B2668" s="79">
        <v>38932</v>
      </c>
      <c r="C2668" s="65">
        <v>0.48330000000000001</v>
      </c>
      <c r="D2668" s="65">
        <v>3.6084999999999998</v>
      </c>
      <c r="E2668" s="65">
        <v>4.4476000000000004</v>
      </c>
      <c r="F2668" s="65">
        <v>0.76019999999999999</v>
      </c>
    </row>
    <row r="2669" spans="2:6" ht="15" customHeight="1">
      <c r="B2669" s="79">
        <v>38931</v>
      </c>
      <c r="C2669" s="65">
        <v>0.48449999999999999</v>
      </c>
      <c r="D2669" s="65">
        <v>3.6147999999999998</v>
      </c>
      <c r="E2669" s="65">
        <v>4.4619999999999997</v>
      </c>
      <c r="F2669" s="65">
        <v>0.76180000000000003</v>
      </c>
    </row>
    <row r="2670" spans="2:6" ht="15" customHeight="1">
      <c r="B2670" s="79">
        <v>38930</v>
      </c>
      <c r="C2670" s="65">
        <v>0.48430000000000001</v>
      </c>
      <c r="D2670" s="65">
        <v>3.6141999999999999</v>
      </c>
      <c r="E2670" s="65">
        <v>4.4679000000000002</v>
      </c>
      <c r="F2670" s="65">
        <v>0.76139999999999997</v>
      </c>
    </row>
    <row r="2671" spans="2:6" ht="15" customHeight="1">
      <c r="B2671" s="79">
        <v>38929</v>
      </c>
      <c r="C2671" s="65">
        <v>0.48430000000000001</v>
      </c>
      <c r="D2671" s="65">
        <v>3.6114000000000002</v>
      </c>
      <c r="E2671" s="65">
        <v>4.4743000000000004</v>
      </c>
      <c r="F2671" s="65">
        <v>0.76160000000000005</v>
      </c>
    </row>
    <row r="2672" spans="2:6" ht="15" customHeight="1">
      <c r="B2672" s="79">
        <v>38928</v>
      </c>
      <c r="C2672" s="65">
        <v>0.48420000000000002</v>
      </c>
      <c r="D2672" s="65">
        <v>3.6097000000000001</v>
      </c>
      <c r="E2672" s="65">
        <v>4.4702000000000002</v>
      </c>
      <c r="F2672" s="65">
        <v>0.76160000000000005</v>
      </c>
    </row>
    <row r="2673" spans="2:6" ht="15" customHeight="1">
      <c r="B2673" s="79">
        <v>38927</v>
      </c>
      <c r="C2673" s="65">
        <v>0.48630000000000001</v>
      </c>
      <c r="D2673" s="65">
        <v>3.6263000000000001</v>
      </c>
      <c r="E2673" s="65">
        <v>4.4878</v>
      </c>
      <c r="F2673" s="65">
        <v>0.76449999999999996</v>
      </c>
    </row>
    <row r="2674" spans="2:6" ht="15" customHeight="1">
      <c r="B2674" s="79">
        <v>38926</v>
      </c>
      <c r="C2674" s="65">
        <v>0.48820000000000002</v>
      </c>
      <c r="D2674" s="65">
        <v>3.6427999999999998</v>
      </c>
      <c r="E2674" s="65">
        <v>4.5125000000000002</v>
      </c>
      <c r="F2674" s="65">
        <v>0.76929999999999998</v>
      </c>
    </row>
    <row r="2675" spans="2:6" ht="15" customHeight="1">
      <c r="B2675" s="79">
        <v>38925</v>
      </c>
      <c r="C2675" s="65">
        <v>0.49569999999999997</v>
      </c>
      <c r="D2675" s="65">
        <v>3.694</v>
      </c>
      <c r="E2675" s="65">
        <v>4.5788000000000002</v>
      </c>
      <c r="F2675" s="65">
        <v>0.78110000000000002</v>
      </c>
    </row>
    <row r="2676" spans="2:6" ht="15" customHeight="1">
      <c r="B2676" s="79">
        <v>38924</v>
      </c>
      <c r="C2676" s="65">
        <v>0.49509999999999998</v>
      </c>
      <c r="D2676" s="65">
        <v>3.6953999999999998</v>
      </c>
      <c r="E2676" s="65">
        <v>4.5853000000000002</v>
      </c>
      <c r="F2676" s="65">
        <v>0.77959999999999996</v>
      </c>
    </row>
    <row r="2677" spans="2:6" ht="15" customHeight="1">
      <c r="B2677" s="79">
        <v>38923</v>
      </c>
      <c r="C2677" s="65">
        <v>0.4924</v>
      </c>
      <c r="D2677" s="65">
        <v>3.6789999999999998</v>
      </c>
      <c r="E2677" s="65">
        <v>4.5666000000000002</v>
      </c>
      <c r="F2677" s="65">
        <v>0.77429999999999999</v>
      </c>
    </row>
    <row r="2678" spans="2:6" ht="15" customHeight="1">
      <c r="B2678" s="79">
        <v>38922</v>
      </c>
      <c r="C2678" s="65">
        <v>0.4914</v>
      </c>
      <c r="D2678" s="65">
        <v>3.6646999999999998</v>
      </c>
      <c r="E2678" s="65">
        <v>4.5499000000000001</v>
      </c>
      <c r="F2678" s="65">
        <v>0.77139999999999997</v>
      </c>
    </row>
    <row r="2679" spans="2:6" ht="15" customHeight="1">
      <c r="B2679" s="79">
        <v>38921</v>
      </c>
      <c r="C2679" s="65">
        <v>0.4914</v>
      </c>
      <c r="D2679" s="65">
        <v>3.6654</v>
      </c>
      <c r="E2679" s="65">
        <v>4.5503999999999998</v>
      </c>
      <c r="F2679" s="65">
        <v>0.77139999999999997</v>
      </c>
    </row>
    <row r="2680" spans="2:6" ht="15" customHeight="1">
      <c r="B2680" s="79">
        <v>38920</v>
      </c>
      <c r="C2680" s="65">
        <v>0.49230000000000002</v>
      </c>
      <c r="D2680" s="65">
        <v>3.6690999999999998</v>
      </c>
      <c r="E2680" s="65">
        <v>4.5453999999999999</v>
      </c>
      <c r="F2680" s="65">
        <v>0.77310000000000001</v>
      </c>
    </row>
    <row r="2681" spans="2:6" ht="15" customHeight="1">
      <c r="B2681" s="79">
        <v>38919</v>
      </c>
      <c r="C2681" s="65">
        <v>0.49409999999999998</v>
      </c>
      <c r="D2681" s="65">
        <v>3.6840000000000002</v>
      </c>
      <c r="E2681" s="65">
        <v>4.5612000000000004</v>
      </c>
      <c r="F2681" s="65">
        <v>0.77659999999999996</v>
      </c>
    </row>
    <row r="2682" spans="2:6" ht="15" customHeight="1">
      <c r="B2682" s="79">
        <v>38918</v>
      </c>
      <c r="C2682" s="65">
        <v>0.498</v>
      </c>
      <c r="D2682" s="65">
        <v>3.7118000000000002</v>
      </c>
      <c r="E2682" s="65">
        <v>4.6044999999999998</v>
      </c>
      <c r="F2682" s="65">
        <v>0.78100000000000003</v>
      </c>
    </row>
    <row r="2683" spans="2:6" ht="15" customHeight="1">
      <c r="B2683" s="79">
        <v>38917</v>
      </c>
      <c r="C2683" s="65">
        <v>0.49919999999999998</v>
      </c>
      <c r="D2683" s="65">
        <v>3.7246000000000001</v>
      </c>
      <c r="E2683" s="65">
        <v>4.6211000000000002</v>
      </c>
      <c r="F2683" s="65">
        <v>0.78080000000000005</v>
      </c>
    </row>
    <row r="2684" spans="2:6" ht="15" customHeight="1">
      <c r="B2684" s="79">
        <v>38916</v>
      </c>
      <c r="C2684" s="65">
        <v>0.49390000000000001</v>
      </c>
      <c r="D2684" s="65">
        <v>3.6926999999999999</v>
      </c>
      <c r="E2684" s="65">
        <v>4.5705</v>
      </c>
      <c r="F2684" s="65">
        <v>0.7712</v>
      </c>
    </row>
    <row r="2685" spans="2:6" ht="15" customHeight="1">
      <c r="B2685" s="79">
        <v>38915</v>
      </c>
      <c r="C2685" s="65">
        <v>0.4909</v>
      </c>
      <c r="D2685" s="65">
        <v>3.66</v>
      </c>
      <c r="E2685" s="65">
        <v>4.5185000000000004</v>
      </c>
      <c r="F2685" s="65">
        <v>0.76639999999999997</v>
      </c>
    </row>
    <row r="2686" spans="2:6" ht="15" customHeight="1">
      <c r="B2686" s="79">
        <v>38914</v>
      </c>
      <c r="C2686" s="65">
        <v>0.49080000000000001</v>
      </c>
      <c r="D2686" s="65">
        <v>3.6606000000000001</v>
      </c>
      <c r="E2686" s="65">
        <v>4.5187999999999997</v>
      </c>
      <c r="F2686" s="65">
        <v>0.76649999999999996</v>
      </c>
    </row>
    <row r="2687" spans="2:6" ht="15" customHeight="1">
      <c r="B2687" s="79">
        <v>38913</v>
      </c>
      <c r="C2687" s="65">
        <v>0.48859999999999998</v>
      </c>
      <c r="D2687" s="65">
        <v>3.6482000000000001</v>
      </c>
      <c r="E2687" s="65">
        <v>4.5007999999999999</v>
      </c>
      <c r="F2687" s="65">
        <v>0.76290000000000002</v>
      </c>
    </row>
    <row r="2688" spans="2:6" ht="15" customHeight="1">
      <c r="B2688" s="79">
        <v>38912</v>
      </c>
      <c r="C2688" s="65">
        <v>0.48659999999999998</v>
      </c>
      <c r="D2688" s="65">
        <v>3.6315</v>
      </c>
      <c r="E2688" s="65">
        <v>4.4713000000000003</v>
      </c>
      <c r="F2688" s="65">
        <v>0.76139999999999997</v>
      </c>
    </row>
    <row r="2689" spans="2:6" ht="15" customHeight="1">
      <c r="B2689" s="79">
        <v>38911</v>
      </c>
      <c r="C2689" s="65">
        <v>0.4844</v>
      </c>
      <c r="D2689" s="65">
        <v>3.6181999999999999</v>
      </c>
      <c r="E2689" s="65">
        <v>4.4490999999999996</v>
      </c>
      <c r="F2689" s="65">
        <v>0.75880000000000003</v>
      </c>
    </row>
    <row r="2690" spans="2:6" ht="15" customHeight="1">
      <c r="B2690" s="79">
        <v>38910</v>
      </c>
      <c r="C2690" s="65">
        <v>0.48110000000000003</v>
      </c>
      <c r="D2690" s="65">
        <v>3.5884999999999998</v>
      </c>
      <c r="E2690" s="65">
        <v>4.4158999999999997</v>
      </c>
      <c r="F2690" s="65">
        <v>0.75370000000000004</v>
      </c>
    </row>
    <row r="2691" spans="2:6" ht="15" customHeight="1">
      <c r="B2691" s="79">
        <v>38909</v>
      </c>
      <c r="C2691" s="65">
        <v>0.4788</v>
      </c>
      <c r="D2691" s="65">
        <v>3.5760999999999998</v>
      </c>
      <c r="E2691" s="65">
        <v>4.3941999999999997</v>
      </c>
      <c r="F2691" s="65">
        <v>0.75019999999999998</v>
      </c>
    </row>
    <row r="2692" spans="2:6" ht="15" customHeight="1">
      <c r="B2692" s="79">
        <v>38908</v>
      </c>
      <c r="C2692" s="65">
        <v>0.47739999999999999</v>
      </c>
      <c r="D2692" s="65">
        <v>3.5602</v>
      </c>
      <c r="E2692" s="65">
        <v>4.3680000000000003</v>
      </c>
      <c r="F2692" s="65">
        <v>0.74809999999999999</v>
      </c>
    </row>
    <row r="2693" spans="2:6" ht="15" customHeight="1">
      <c r="B2693" s="79">
        <v>38907</v>
      </c>
      <c r="C2693" s="65">
        <v>0.47739999999999999</v>
      </c>
      <c r="D2693" s="65">
        <v>3.5605000000000002</v>
      </c>
      <c r="E2693" s="65">
        <v>4.3701999999999996</v>
      </c>
      <c r="F2693" s="65">
        <v>0.74809999999999999</v>
      </c>
    </row>
    <row r="2694" spans="2:6" ht="15" customHeight="1">
      <c r="B2694" s="79">
        <v>38906</v>
      </c>
      <c r="C2694" s="65">
        <v>0.47460000000000002</v>
      </c>
      <c r="D2694" s="65">
        <v>3.5388000000000002</v>
      </c>
      <c r="E2694" s="65">
        <v>4.3438999999999997</v>
      </c>
      <c r="F2694" s="65">
        <v>0.74460000000000004</v>
      </c>
    </row>
    <row r="2695" spans="2:6" ht="15" customHeight="1">
      <c r="B2695" s="79">
        <v>38905</v>
      </c>
      <c r="C2695" s="65">
        <v>0.47449999999999998</v>
      </c>
      <c r="D2695" s="65">
        <v>3.5383</v>
      </c>
      <c r="E2695" s="65">
        <v>4.3525999999999998</v>
      </c>
      <c r="F2695" s="65">
        <v>0.74439999999999995</v>
      </c>
    </row>
    <row r="2696" spans="2:6" ht="15" customHeight="1">
      <c r="B2696" s="79">
        <v>38904</v>
      </c>
      <c r="C2696" s="65">
        <v>0.47660000000000002</v>
      </c>
      <c r="D2696" s="65">
        <v>3.5594999999999999</v>
      </c>
      <c r="E2696" s="65">
        <v>4.3795000000000002</v>
      </c>
      <c r="F2696" s="65">
        <v>0.74709999999999999</v>
      </c>
    </row>
    <row r="2697" spans="2:6" ht="15" customHeight="1">
      <c r="B2697" s="79">
        <v>38903</v>
      </c>
      <c r="C2697" s="65">
        <v>0.4758</v>
      </c>
      <c r="D2697" s="65">
        <v>3.5503999999999998</v>
      </c>
      <c r="E2697" s="65">
        <v>4.3719999999999999</v>
      </c>
      <c r="F2697" s="65">
        <v>0.746</v>
      </c>
    </row>
    <row r="2698" spans="2:6" ht="15" customHeight="1">
      <c r="B2698" s="79">
        <v>38902</v>
      </c>
      <c r="C2698" s="65">
        <v>0.47589999999999999</v>
      </c>
      <c r="D2698" s="65">
        <v>3.5497999999999998</v>
      </c>
      <c r="E2698" s="65">
        <v>4.3818000000000001</v>
      </c>
      <c r="F2698" s="65">
        <v>0.74529999999999996</v>
      </c>
    </row>
    <row r="2699" spans="2:6" ht="15" customHeight="1">
      <c r="B2699" s="79">
        <v>38901</v>
      </c>
      <c r="C2699" s="65">
        <v>0.4768</v>
      </c>
      <c r="D2699" s="65">
        <v>3.5571000000000002</v>
      </c>
      <c r="E2699" s="65">
        <v>4.3887999999999998</v>
      </c>
      <c r="F2699" s="65">
        <v>0.74590000000000001</v>
      </c>
    </row>
    <row r="2700" spans="2:6" ht="15" customHeight="1">
      <c r="B2700" s="79">
        <v>38900</v>
      </c>
      <c r="C2700" s="65">
        <v>0.4768</v>
      </c>
      <c r="D2700" s="65">
        <v>3.5571000000000002</v>
      </c>
      <c r="E2700" s="65">
        <v>4.3878000000000004</v>
      </c>
      <c r="F2700" s="65">
        <v>0.74580000000000002</v>
      </c>
    </row>
    <row r="2701" spans="2:6" ht="15" customHeight="1">
      <c r="B2701" s="79">
        <v>38899</v>
      </c>
      <c r="C2701" s="65">
        <v>0.47810000000000002</v>
      </c>
      <c r="D2701" s="65">
        <v>3.5602999999999998</v>
      </c>
      <c r="E2701" s="65">
        <v>4.4024000000000001</v>
      </c>
      <c r="F2701" s="65">
        <v>0.749</v>
      </c>
    </row>
    <row r="2702" spans="2:6" ht="15" customHeight="1">
      <c r="B2702" s="79">
        <v>38898</v>
      </c>
      <c r="C2702" s="65">
        <v>0.47510000000000002</v>
      </c>
      <c r="D2702" s="65">
        <v>3.5421999999999998</v>
      </c>
      <c r="E2702" s="65">
        <v>4.383</v>
      </c>
      <c r="F2702" s="65">
        <v>0.74329999999999996</v>
      </c>
    </row>
    <row r="2703" spans="2:6" ht="15" customHeight="1">
      <c r="B2703" s="79">
        <v>38897</v>
      </c>
      <c r="C2703" s="65">
        <v>0.47660000000000002</v>
      </c>
      <c r="D2703" s="65">
        <v>3.5571999999999999</v>
      </c>
      <c r="E2703" s="65">
        <v>4.4074</v>
      </c>
      <c r="F2703" s="65">
        <v>0.74529999999999996</v>
      </c>
    </row>
    <row r="2704" spans="2:6" ht="15" customHeight="1">
      <c r="B2704" s="79">
        <v>38896</v>
      </c>
      <c r="C2704" s="65">
        <v>0.48120000000000002</v>
      </c>
      <c r="D2704" s="65">
        <v>3.5901999999999998</v>
      </c>
      <c r="E2704" s="65">
        <v>4.4497999999999998</v>
      </c>
      <c r="F2704" s="65">
        <v>0.75329999999999997</v>
      </c>
    </row>
    <row r="2705" spans="2:6" ht="15" customHeight="1">
      <c r="B2705" s="79">
        <v>38895</v>
      </c>
      <c r="C2705" s="65">
        <v>0.48330000000000001</v>
      </c>
      <c r="D2705" s="65">
        <v>3.5991</v>
      </c>
      <c r="E2705" s="65">
        <v>4.4485000000000001</v>
      </c>
      <c r="F2705" s="65">
        <v>0.75529999999999997</v>
      </c>
    </row>
    <row r="2706" spans="2:6" ht="15" customHeight="1">
      <c r="B2706" s="79">
        <v>38894</v>
      </c>
      <c r="C2706" s="65">
        <v>0.4864</v>
      </c>
      <c r="D2706" s="65">
        <v>3.6246999999999998</v>
      </c>
      <c r="E2706" s="65">
        <v>4.4958</v>
      </c>
      <c r="F2706" s="65">
        <v>0.76</v>
      </c>
    </row>
    <row r="2707" spans="2:6" ht="15" customHeight="1">
      <c r="B2707" s="79">
        <v>38893</v>
      </c>
      <c r="C2707" s="65">
        <v>0.4864</v>
      </c>
      <c r="D2707" s="65">
        <v>3.6248</v>
      </c>
      <c r="E2707" s="65">
        <v>4.4859999999999998</v>
      </c>
      <c r="F2707" s="65">
        <v>0.76</v>
      </c>
    </row>
    <row r="2708" spans="2:6" ht="15" customHeight="1">
      <c r="B2708" s="79">
        <v>38892</v>
      </c>
      <c r="C2708" s="65">
        <v>0.48499999999999999</v>
      </c>
      <c r="D2708" s="65">
        <v>3.6204000000000001</v>
      </c>
      <c r="E2708" s="65">
        <v>4.4804000000000004</v>
      </c>
      <c r="F2708" s="65">
        <v>0.75819999999999999</v>
      </c>
    </row>
    <row r="2709" spans="2:6" ht="15" customHeight="1">
      <c r="B2709" s="79">
        <v>38891</v>
      </c>
      <c r="C2709" s="65">
        <v>0.48659999999999998</v>
      </c>
      <c r="D2709" s="65">
        <v>3.6343999999999999</v>
      </c>
      <c r="E2709" s="65">
        <v>4.4960000000000004</v>
      </c>
      <c r="F2709" s="65">
        <v>0.76049999999999995</v>
      </c>
    </row>
    <row r="2710" spans="2:6" ht="15" customHeight="1">
      <c r="B2710" s="79">
        <v>38890</v>
      </c>
      <c r="C2710" s="65">
        <v>0.49130000000000001</v>
      </c>
      <c r="D2710" s="65">
        <v>3.6589</v>
      </c>
      <c r="E2710" s="65">
        <v>4.5197000000000003</v>
      </c>
      <c r="F2710" s="65">
        <v>0.76670000000000005</v>
      </c>
    </row>
    <row r="2711" spans="2:6" ht="15" customHeight="1">
      <c r="B2711" s="79">
        <v>38889</v>
      </c>
      <c r="C2711" s="65">
        <v>0.49230000000000002</v>
      </c>
      <c r="D2711" s="65">
        <v>3.67</v>
      </c>
      <c r="E2711" s="65">
        <v>4.5507999999999997</v>
      </c>
      <c r="F2711" s="65">
        <v>0.76780000000000004</v>
      </c>
    </row>
    <row r="2712" spans="2:6" ht="15" customHeight="1">
      <c r="B2712" s="79">
        <v>38888</v>
      </c>
      <c r="C2712" s="65">
        <v>0.48980000000000001</v>
      </c>
      <c r="D2712" s="65">
        <v>3.6553</v>
      </c>
      <c r="E2712" s="65">
        <v>4.5545</v>
      </c>
      <c r="F2712" s="65">
        <v>0.76300000000000001</v>
      </c>
    </row>
    <row r="2713" spans="2:6" ht="15" customHeight="1">
      <c r="B2713" s="79">
        <v>38887</v>
      </c>
      <c r="C2713" s="65">
        <v>0.4889</v>
      </c>
      <c r="D2713" s="65">
        <v>3.6434000000000002</v>
      </c>
      <c r="E2713" s="65">
        <v>4.5381</v>
      </c>
      <c r="F2713" s="65">
        <v>0.76139999999999997</v>
      </c>
    </row>
    <row r="2714" spans="2:6" ht="15" customHeight="1">
      <c r="B2714" s="79">
        <v>38886</v>
      </c>
      <c r="C2714" s="65">
        <v>0.48899999999999999</v>
      </c>
      <c r="D2714" s="65">
        <v>3.6427</v>
      </c>
      <c r="E2714" s="65">
        <v>4.5449999999999999</v>
      </c>
      <c r="F2714" s="65">
        <v>0.76139999999999997</v>
      </c>
    </row>
    <row r="2715" spans="2:6" ht="15" customHeight="1">
      <c r="B2715" s="79">
        <v>38885</v>
      </c>
      <c r="C2715" s="65">
        <v>0.49199999999999999</v>
      </c>
      <c r="D2715" s="65">
        <v>3.6674000000000002</v>
      </c>
      <c r="E2715" s="65">
        <v>4.5640000000000001</v>
      </c>
      <c r="F2715" s="65">
        <v>0.76529999999999998</v>
      </c>
    </row>
    <row r="2716" spans="2:6" ht="15" customHeight="1">
      <c r="B2716" s="79">
        <v>38884</v>
      </c>
      <c r="C2716" s="65">
        <v>0.49359999999999998</v>
      </c>
      <c r="D2716" s="65">
        <v>3.6789999999999998</v>
      </c>
      <c r="E2716" s="65">
        <v>4.5793999999999997</v>
      </c>
      <c r="F2716" s="65">
        <v>0.76670000000000005</v>
      </c>
    </row>
    <row r="2717" spans="2:6" ht="15" customHeight="1">
      <c r="B2717" s="79">
        <v>38883</v>
      </c>
      <c r="C2717" s="65">
        <v>0.49509999999999998</v>
      </c>
      <c r="D2717" s="65">
        <v>3.6867000000000001</v>
      </c>
      <c r="E2717" s="65">
        <v>4.5843999999999996</v>
      </c>
      <c r="F2717" s="65">
        <v>0.76890000000000003</v>
      </c>
    </row>
    <row r="2718" spans="2:6" ht="15" customHeight="1">
      <c r="B2718" s="79">
        <v>38882</v>
      </c>
      <c r="C2718" s="65">
        <v>0.49640000000000001</v>
      </c>
      <c r="D2718" s="65">
        <v>3.7021999999999999</v>
      </c>
      <c r="E2718" s="65">
        <v>4.5971000000000002</v>
      </c>
      <c r="F2718" s="65">
        <v>0.77080000000000004</v>
      </c>
    </row>
    <row r="2719" spans="2:6" ht="15" customHeight="1">
      <c r="B2719" s="79">
        <v>38881</v>
      </c>
      <c r="C2719" s="65">
        <v>0.50139999999999996</v>
      </c>
      <c r="D2719" s="65">
        <v>3.7395999999999998</v>
      </c>
      <c r="E2719" s="65">
        <v>4.6253000000000002</v>
      </c>
      <c r="F2719" s="65">
        <v>0.77969999999999995</v>
      </c>
    </row>
    <row r="2720" spans="2:6" ht="15" customHeight="1">
      <c r="B2720" s="79">
        <v>38880</v>
      </c>
      <c r="C2720" s="65">
        <v>0.50160000000000005</v>
      </c>
      <c r="D2720" s="65">
        <v>3.7401</v>
      </c>
      <c r="E2720" s="65">
        <v>4.6280999999999999</v>
      </c>
      <c r="F2720" s="65">
        <v>0.78049999999999997</v>
      </c>
    </row>
    <row r="2721" spans="2:6" ht="15" customHeight="1">
      <c r="B2721" s="79">
        <v>38879</v>
      </c>
      <c r="C2721" s="65">
        <v>0.50139999999999996</v>
      </c>
      <c r="D2721" s="65">
        <v>3.7378</v>
      </c>
      <c r="E2721" s="65">
        <v>4.6287000000000003</v>
      </c>
      <c r="F2721" s="65">
        <v>0.78029999999999999</v>
      </c>
    </row>
    <row r="2722" spans="2:6" ht="15" customHeight="1">
      <c r="B2722" s="79">
        <v>38878</v>
      </c>
      <c r="C2722" s="65">
        <v>0.498</v>
      </c>
      <c r="D2722" s="65">
        <v>3.7139000000000002</v>
      </c>
      <c r="E2722" s="65">
        <v>4.5968999999999998</v>
      </c>
      <c r="F2722" s="65">
        <v>0.77600000000000002</v>
      </c>
    </row>
    <row r="2723" spans="2:6" ht="15" customHeight="1">
      <c r="B2723" s="79">
        <v>38877</v>
      </c>
      <c r="C2723" s="65">
        <v>0.49270000000000003</v>
      </c>
      <c r="D2723" s="65">
        <v>3.6840000000000002</v>
      </c>
      <c r="E2723" s="65">
        <v>4.5563000000000002</v>
      </c>
      <c r="F2723" s="65">
        <v>0.76929999999999998</v>
      </c>
    </row>
    <row r="2724" spans="2:6" ht="15" customHeight="1">
      <c r="B2724" s="79">
        <v>38876</v>
      </c>
      <c r="C2724" s="65">
        <v>0.48949999999999999</v>
      </c>
      <c r="D2724" s="65">
        <v>3.6545999999999998</v>
      </c>
      <c r="E2724" s="65">
        <v>4.5141</v>
      </c>
      <c r="F2724" s="65">
        <v>0.76390000000000002</v>
      </c>
    </row>
    <row r="2725" spans="2:6" ht="15" customHeight="1">
      <c r="B2725" s="79">
        <v>38875</v>
      </c>
      <c r="C2725" s="65">
        <v>0.48930000000000001</v>
      </c>
      <c r="D2725" s="65">
        <v>3.6545999999999998</v>
      </c>
      <c r="E2725" s="65">
        <v>4.5111999999999997</v>
      </c>
      <c r="F2725" s="65">
        <v>0.76290000000000002</v>
      </c>
    </row>
    <row r="2726" spans="2:6" ht="15" customHeight="1">
      <c r="B2726" s="79">
        <v>38874</v>
      </c>
      <c r="C2726" s="65">
        <v>0.48899999999999999</v>
      </c>
      <c r="D2726" s="65">
        <v>3.6465999999999998</v>
      </c>
      <c r="E2726" s="65">
        <v>4.4957000000000003</v>
      </c>
      <c r="F2726" s="65">
        <v>0.76270000000000004</v>
      </c>
    </row>
    <row r="2727" spans="2:6" ht="15" customHeight="1">
      <c r="B2727" s="79">
        <v>38873</v>
      </c>
      <c r="C2727" s="65">
        <v>0.48849999999999999</v>
      </c>
      <c r="D2727" s="65">
        <v>3.6356999999999999</v>
      </c>
      <c r="E2727" s="65">
        <v>4.5019</v>
      </c>
      <c r="F2727" s="65">
        <v>0.76249999999999996</v>
      </c>
    </row>
    <row r="2728" spans="2:6" ht="15" customHeight="1">
      <c r="B2728" s="79">
        <v>38872</v>
      </c>
      <c r="C2728" s="65">
        <v>0.48859999999999998</v>
      </c>
      <c r="D2728" s="65">
        <v>3.6465000000000001</v>
      </c>
      <c r="E2728" s="65">
        <v>4.5079000000000002</v>
      </c>
      <c r="F2728" s="65">
        <v>0.76249999999999996</v>
      </c>
    </row>
    <row r="2729" spans="2:6" ht="15" customHeight="1">
      <c r="B2729" s="79">
        <v>38871</v>
      </c>
      <c r="C2729" s="65">
        <v>0.48930000000000001</v>
      </c>
      <c r="D2729" s="65">
        <v>3.6435</v>
      </c>
      <c r="E2729" s="65">
        <v>4.5110000000000001</v>
      </c>
      <c r="F2729" s="65">
        <v>0.76459999999999995</v>
      </c>
    </row>
    <row r="2730" spans="2:6" ht="15" customHeight="1">
      <c r="B2730" s="79">
        <v>38870</v>
      </c>
      <c r="C2730" s="65">
        <v>0.49469999999999997</v>
      </c>
      <c r="D2730" s="65">
        <v>3.6918000000000002</v>
      </c>
      <c r="E2730" s="65">
        <v>4.5838999999999999</v>
      </c>
      <c r="F2730" s="65">
        <v>0.77270000000000005</v>
      </c>
    </row>
    <row r="2731" spans="2:6" ht="15" customHeight="1">
      <c r="B2731" s="79">
        <v>38869</v>
      </c>
      <c r="C2731" s="65">
        <v>0.49740000000000001</v>
      </c>
      <c r="D2731" s="65">
        <v>3.7111000000000001</v>
      </c>
      <c r="E2731" s="65">
        <v>4.6120999999999999</v>
      </c>
      <c r="F2731" s="65">
        <v>0.77569999999999995</v>
      </c>
    </row>
    <row r="2732" spans="2:6" ht="15" customHeight="1">
      <c r="B2732" s="79">
        <v>38868</v>
      </c>
      <c r="C2732" s="65">
        <v>0.4975</v>
      </c>
      <c r="D2732" s="65">
        <v>3.7016</v>
      </c>
      <c r="E2732" s="65">
        <v>4.6032000000000002</v>
      </c>
      <c r="F2732" s="65">
        <v>0.77610000000000001</v>
      </c>
    </row>
    <row r="2733" spans="2:6" ht="15" customHeight="1">
      <c r="B2733" s="79">
        <v>38867</v>
      </c>
      <c r="C2733" s="65">
        <v>0.49790000000000001</v>
      </c>
      <c r="D2733" s="65">
        <v>3.7122000000000002</v>
      </c>
      <c r="E2733" s="65">
        <v>4.6284999999999998</v>
      </c>
      <c r="F2733" s="65">
        <v>0.77749999999999997</v>
      </c>
    </row>
    <row r="2734" spans="2:6" ht="15" customHeight="1">
      <c r="B2734" s="79">
        <v>38866</v>
      </c>
      <c r="C2734" s="65">
        <v>0.49819999999999998</v>
      </c>
      <c r="D2734" s="65">
        <v>3.7124000000000001</v>
      </c>
      <c r="E2734" s="65">
        <v>4.6363000000000003</v>
      </c>
      <c r="F2734" s="65">
        <v>0.77769999999999995</v>
      </c>
    </row>
    <row r="2735" spans="2:6" ht="15" customHeight="1">
      <c r="B2735" s="79">
        <v>38865</v>
      </c>
      <c r="C2735" s="65">
        <v>0.49819999999999998</v>
      </c>
      <c r="D2735" s="65">
        <v>3.7119</v>
      </c>
      <c r="E2735" s="65">
        <v>4.6375999999999999</v>
      </c>
      <c r="F2735" s="65">
        <v>0.77769999999999995</v>
      </c>
    </row>
    <row r="2736" spans="2:6" ht="15" customHeight="1">
      <c r="B2736" s="79">
        <v>38864</v>
      </c>
      <c r="C2736" s="65">
        <v>0.49859999999999999</v>
      </c>
      <c r="D2736" s="65">
        <v>3.7223000000000002</v>
      </c>
      <c r="E2736" s="65">
        <v>4.6458000000000004</v>
      </c>
      <c r="F2736" s="65">
        <v>0.77749999999999997</v>
      </c>
    </row>
    <row r="2737" spans="2:6" ht="15" customHeight="1">
      <c r="B2737" s="79">
        <v>38863</v>
      </c>
      <c r="C2737" s="65">
        <v>0.49869999999999998</v>
      </c>
      <c r="D2737" s="65">
        <v>3.718</v>
      </c>
      <c r="E2737" s="65">
        <v>4.6435000000000004</v>
      </c>
      <c r="F2737" s="65">
        <v>0.77539999999999998</v>
      </c>
    </row>
    <row r="2738" spans="2:6" ht="15" customHeight="1">
      <c r="B2738" s="79">
        <v>38862</v>
      </c>
      <c r="C2738" s="65">
        <v>0.48980000000000001</v>
      </c>
      <c r="D2738" s="65">
        <v>3.6518000000000002</v>
      </c>
      <c r="E2738" s="65">
        <v>4.5656999999999996</v>
      </c>
      <c r="F2738" s="65">
        <v>0.75970000000000004</v>
      </c>
    </row>
    <row r="2739" spans="2:6" ht="15" customHeight="1">
      <c r="B2739" s="79">
        <v>38861</v>
      </c>
      <c r="C2739" s="65">
        <v>0.48509999999999998</v>
      </c>
      <c r="D2739" s="65">
        <v>3.6185999999999998</v>
      </c>
      <c r="E2739" s="65">
        <v>4.5251999999999999</v>
      </c>
      <c r="F2739" s="65">
        <v>0.75219999999999998</v>
      </c>
    </row>
    <row r="2740" spans="2:6" ht="15" customHeight="1">
      <c r="B2740" s="79">
        <v>38860</v>
      </c>
      <c r="C2740" s="65">
        <v>0.48420000000000002</v>
      </c>
      <c r="D2740" s="65">
        <v>3.6061999999999999</v>
      </c>
      <c r="E2740" s="65">
        <v>4.5232999999999999</v>
      </c>
      <c r="F2740" s="65">
        <v>0.75129999999999997</v>
      </c>
    </row>
    <row r="2741" spans="2:6" ht="15" customHeight="1">
      <c r="B2741" s="79">
        <v>38859</v>
      </c>
      <c r="C2741" s="65">
        <v>0.48620000000000002</v>
      </c>
      <c r="D2741" s="65">
        <v>3.6276000000000002</v>
      </c>
      <c r="E2741" s="65">
        <v>4.5518000000000001</v>
      </c>
      <c r="F2741" s="65">
        <v>0.75580000000000003</v>
      </c>
    </row>
    <row r="2742" spans="2:6" ht="15" customHeight="1">
      <c r="B2742" s="79">
        <v>38858</v>
      </c>
      <c r="C2742" s="65">
        <v>0.48630000000000001</v>
      </c>
      <c r="D2742" s="65">
        <v>3.6280000000000001</v>
      </c>
      <c r="E2742" s="65">
        <v>4.5552000000000001</v>
      </c>
      <c r="F2742" s="65">
        <v>0.75590000000000002</v>
      </c>
    </row>
    <row r="2743" spans="2:6" ht="15" customHeight="1">
      <c r="B2743" s="79">
        <v>38857</v>
      </c>
      <c r="C2743" s="65">
        <v>0.48559999999999998</v>
      </c>
      <c r="D2743" s="65">
        <v>3.6274000000000002</v>
      </c>
      <c r="E2743" s="65">
        <v>4.5536000000000003</v>
      </c>
      <c r="F2743" s="65">
        <v>0.754</v>
      </c>
    </row>
    <row r="2744" spans="2:6" ht="15" customHeight="1">
      <c r="B2744" s="79">
        <v>38856</v>
      </c>
      <c r="C2744" s="65">
        <v>0.48799999999999999</v>
      </c>
      <c r="D2744" s="65">
        <v>3.6326999999999998</v>
      </c>
      <c r="E2744" s="65">
        <v>4.5731999999999999</v>
      </c>
      <c r="F2744" s="65">
        <v>0.75580000000000003</v>
      </c>
    </row>
    <row r="2745" spans="2:6" ht="15" customHeight="1">
      <c r="B2745" s="79">
        <v>38855</v>
      </c>
      <c r="C2745" s="65">
        <v>0.48759999999999998</v>
      </c>
      <c r="D2745" s="65">
        <v>3.6392000000000002</v>
      </c>
      <c r="E2745" s="65">
        <v>4.5820999999999996</v>
      </c>
      <c r="F2745" s="65">
        <v>0.75629999999999997</v>
      </c>
    </row>
    <row r="2746" spans="2:6" ht="15" customHeight="1">
      <c r="B2746" s="79">
        <v>38854</v>
      </c>
      <c r="C2746" s="65">
        <v>0.48580000000000001</v>
      </c>
      <c r="D2746" s="65">
        <v>3.6196999999999999</v>
      </c>
      <c r="E2746" s="65">
        <v>4.5671999999999997</v>
      </c>
      <c r="F2746" s="65">
        <v>0.75380000000000003</v>
      </c>
    </row>
    <row r="2747" spans="2:6" ht="15" customHeight="1">
      <c r="B2747" s="79">
        <v>38853</v>
      </c>
      <c r="C2747" s="65">
        <v>0.48430000000000001</v>
      </c>
      <c r="D2747" s="65">
        <v>3.6204999999999998</v>
      </c>
      <c r="E2747" s="65">
        <v>4.5593000000000004</v>
      </c>
      <c r="F2747" s="65">
        <v>0.75039999999999996</v>
      </c>
    </row>
    <row r="2748" spans="2:6" ht="15" customHeight="1">
      <c r="B2748" s="79">
        <v>38852</v>
      </c>
      <c r="C2748" s="65">
        <v>0.48599999999999999</v>
      </c>
      <c r="D2748" s="65">
        <v>3.6208</v>
      </c>
      <c r="E2748" s="65">
        <v>4.5541</v>
      </c>
      <c r="F2748" s="65">
        <v>0.75229999999999997</v>
      </c>
    </row>
    <row r="2749" spans="2:6" ht="15" customHeight="1">
      <c r="B2749" s="79">
        <v>38851</v>
      </c>
      <c r="C2749" s="65">
        <v>0.48720000000000002</v>
      </c>
      <c r="D2749" s="65">
        <v>3.6242999999999999</v>
      </c>
      <c r="E2749" s="65">
        <v>4.5621999999999998</v>
      </c>
      <c r="F2749" s="65">
        <v>0.75470000000000004</v>
      </c>
    </row>
    <row r="2750" spans="2:6" ht="15" customHeight="1">
      <c r="B2750" s="79">
        <v>38850</v>
      </c>
      <c r="C2750" s="65">
        <v>0.48920000000000002</v>
      </c>
      <c r="D2750" s="65">
        <v>3.6431</v>
      </c>
      <c r="E2750" s="65">
        <v>4.5754999999999999</v>
      </c>
      <c r="F2750" s="65">
        <v>0.76</v>
      </c>
    </row>
    <row r="2751" spans="2:6" ht="15" customHeight="1">
      <c r="B2751" s="79">
        <v>38849</v>
      </c>
      <c r="C2751" s="65">
        <v>0.49130000000000001</v>
      </c>
      <c r="D2751" s="65">
        <v>3.6623999999999999</v>
      </c>
      <c r="E2751" s="65">
        <v>4.5899000000000001</v>
      </c>
      <c r="F2751" s="65">
        <v>0.76590000000000003</v>
      </c>
    </row>
    <row r="2752" spans="2:6" ht="15" customHeight="1">
      <c r="B2752" s="79">
        <v>38848</v>
      </c>
      <c r="C2752" s="65">
        <v>0.49149999999999999</v>
      </c>
      <c r="D2752" s="65">
        <v>3.6623999999999999</v>
      </c>
      <c r="E2752" s="65">
        <v>4.5799000000000003</v>
      </c>
      <c r="F2752" s="65">
        <v>0.76580000000000004</v>
      </c>
    </row>
    <row r="2753" spans="2:6" ht="15" customHeight="1">
      <c r="B2753" s="79">
        <v>38847</v>
      </c>
      <c r="C2753" s="65">
        <v>0.4955</v>
      </c>
      <c r="D2753" s="65">
        <v>3.6934</v>
      </c>
      <c r="E2753" s="65">
        <v>4.6157000000000004</v>
      </c>
      <c r="F2753" s="65">
        <v>0.77270000000000005</v>
      </c>
    </row>
    <row r="2754" spans="2:6" ht="15" customHeight="1">
      <c r="B2754" s="79">
        <v>38846</v>
      </c>
      <c r="C2754" s="65">
        <v>0.50160000000000005</v>
      </c>
      <c r="D2754" s="65">
        <v>3.7414000000000001</v>
      </c>
      <c r="E2754" s="65">
        <v>4.6718000000000002</v>
      </c>
      <c r="F2754" s="65">
        <v>0.78269999999999995</v>
      </c>
    </row>
    <row r="2755" spans="2:6" ht="15" customHeight="1">
      <c r="B2755" s="79">
        <v>38845</v>
      </c>
      <c r="C2755" s="65">
        <v>0.50460000000000005</v>
      </c>
      <c r="D2755" s="65">
        <v>3.7618999999999998</v>
      </c>
      <c r="E2755" s="65">
        <v>4.6966000000000001</v>
      </c>
      <c r="F2755" s="65">
        <v>0.78749999999999998</v>
      </c>
    </row>
    <row r="2756" spans="2:6" ht="15" customHeight="1">
      <c r="B2756" s="79">
        <v>38844</v>
      </c>
      <c r="C2756" s="65">
        <v>0.50460000000000005</v>
      </c>
      <c r="D2756" s="65">
        <v>3.7621000000000002</v>
      </c>
      <c r="E2756" s="65">
        <v>4.7012999999999998</v>
      </c>
      <c r="F2756" s="65">
        <v>0.78749999999999998</v>
      </c>
    </row>
    <row r="2757" spans="2:6" ht="15" customHeight="1">
      <c r="B2757" s="79">
        <v>38843</v>
      </c>
      <c r="C2757" s="65">
        <v>0.50460000000000005</v>
      </c>
      <c r="D2757" s="65">
        <v>3.7616999999999998</v>
      </c>
      <c r="E2757" s="65">
        <v>4.7018000000000004</v>
      </c>
      <c r="F2757" s="65">
        <v>0.7873</v>
      </c>
    </row>
    <row r="2758" spans="2:6" ht="15" customHeight="1">
      <c r="B2758" s="79">
        <v>38842</v>
      </c>
      <c r="C2758" s="65">
        <v>0.50690000000000002</v>
      </c>
      <c r="D2758" s="65">
        <v>3.7785000000000002</v>
      </c>
      <c r="E2758" s="65">
        <v>4.7230999999999996</v>
      </c>
      <c r="F2758" s="65">
        <v>0.79169999999999996</v>
      </c>
    </row>
    <row r="2759" spans="2:6" ht="15" customHeight="1">
      <c r="B2759" s="79">
        <v>38841</v>
      </c>
      <c r="C2759" s="65">
        <v>0.50780000000000003</v>
      </c>
      <c r="D2759" s="65">
        <v>3.7866</v>
      </c>
      <c r="E2759" s="65">
        <v>4.7302</v>
      </c>
      <c r="F2759" s="65">
        <v>0.79290000000000005</v>
      </c>
    </row>
    <row r="2760" spans="2:6" ht="15" customHeight="1">
      <c r="B2760" s="79">
        <v>38840</v>
      </c>
      <c r="C2760" s="65">
        <v>0.50570000000000004</v>
      </c>
      <c r="D2760" s="65">
        <v>3.7675000000000001</v>
      </c>
      <c r="E2760" s="65">
        <v>4.7087000000000003</v>
      </c>
      <c r="F2760" s="65">
        <v>0.78990000000000005</v>
      </c>
    </row>
    <row r="2761" spans="2:6" ht="15" customHeight="1">
      <c r="B2761" s="79">
        <v>38839</v>
      </c>
      <c r="C2761" s="65">
        <v>0.50560000000000005</v>
      </c>
      <c r="D2761" s="65">
        <v>3.7717999999999998</v>
      </c>
      <c r="E2761" s="65">
        <v>4.6947999999999999</v>
      </c>
      <c r="F2761" s="65">
        <v>0.79049999999999998</v>
      </c>
    </row>
    <row r="2762" spans="2:6" ht="15" customHeight="1">
      <c r="B2762" s="79">
        <v>38838</v>
      </c>
      <c r="C2762" s="65">
        <v>0.50600000000000001</v>
      </c>
      <c r="D2762" s="65">
        <v>3.7736000000000001</v>
      </c>
      <c r="E2762" s="65">
        <v>4.7027000000000001</v>
      </c>
      <c r="F2762" s="65">
        <v>0.79169999999999996</v>
      </c>
    </row>
    <row r="2763" spans="2:6" ht="15" customHeight="1">
      <c r="B2763" s="79">
        <v>38837</v>
      </c>
      <c r="C2763" s="65">
        <v>0.50590000000000002</v>
      </c>
      <c r="D2763" s="65">
        <v>3.7738999999999998</v>
      </c>
      <c r="E2763" s="65">
        <v>4.6990999999999996</v>
      </c>
      <c r="F2763" s="65">
        <v>0.79179999999999995</v>
      </c>
    </row>
    <row r="2764" spans="2:6" ht="15" customHeight="1">
      <c r="B2764" s="79">
        <v>38836</v>
      </c>
      <c r="C2764" s="65">
        <v>0.50539999999999996</v>
      </c>
      <c r="D2764" s="65">
        <v>3.7656000000000001</v>
      </c>
      <c r="E2764" s="65">
        <v>4.6919000000000004</v>
      </c>
      <c r="F2764" s="65">
        <v>0.79549999999999998</v>
      </c>
    </row>
    <row r="2765" spans="2:6" ht="15" customHeight="1">
      <c r="B2765" s="79">
        <v>38835</v>
      </c>
      <c r="C2765" s="65">
        <v>0.50680000000000003</v>
      </c>
      <c r="D2765" s="65">
        <v>3.7778</v>
      </c>
      <c r="E2765" s="65">
        <v>4.7195</v>
      </c>
      <c r="F2765" s="65">
        <v>0.80110000000000003</v>
      </c>
    </row>
    <row r="2766" spans="2:6" ht="15" customHeight="1">
      <c r="B2766" s="79">
        <v>38834</v>
      </c>
      <c r="C2766" s="65">
        <v>0.50609999999999999</v>
      </c>
      <c r="D2766" s="65">
        <v>3.7757999999999998</v>
      </c>
      <c r="E2766" s="65">
        <v>4.7180999999999997</v>
      </c>
      <c r="F2766" s="65">
        <v>0.79849999999999999</v>
      </c>
    </row>
    <row r="2767" spans="2:6" ht="15" customHeight="1">
      <c r="B2767" s="79">
        <v>38833</v>
      </c>
      <c r="C2767" s="65">
        <v>0.50649999999999995</v>
      </c>
      <c r="D2767" s="65">
        <v>3.7770999999999999</v>
      </c>
      <c r="E2767" s="65">
        <v>4.7239000000000004</v>
      </c>
      <c r="F2767" s="65">
        <v>0.79669999999999996</v>
      </c>
    </row>
    <row r="2768" spans="2:6" ht="15" customHeight="1">
      <c r="B2768" s="79">
        <v>38832</v>
      </c>
      <c r="C2768" s="65">
        <v>0.51259999999999994</v>
      </c>
      <c r="D2768" s="65">
        <v>3.8231999999999999</v>
      </c>
      <c r="E2768" s="65">
        <v>4.7827000000000002</v>
      </c>
      <c r="F2768" s="65">
        <v>0.80600000000000005</v>
      </c>
    </row>
    <row r="2769" spans="2:6" ht="15" customHeight="1">
      <c r="B2769" s="79">
        <v>38831</v>
      </c>
      <c r="C2769" s="65">
        <v>0.51339999999999997</v>
      </c>
      <c r="D2769" s="65">
        <v>3.8273000000000001</v>
      </c>
      <c r="E2769" s="65">
        <v>4.7892999999999999</v>
      </c>
      <c r="F2769" s="65">
        <v>0.80820000000000003</v>
      </c>
    </row>
    <row r="2770" spans="2:6" ht="15" customHeight="1">
      <c r="B2770" s="79">
        <v>38830</v>
      </c>
      <c r="C2770" s="65">
        <v>0.51349999999999996</v>
      </c>
      <c r="D2770" s="65">
        <v>3.8281000000000001</v>
      </c>
      <c r="E2770" s="65">
        <v>4.7972000000000001</v>
      </c>
      <c r="F2770" s="65">
        <v>0.80830000000000002</v>
      </c>
    </row>
    <row r="2771" spans="2:6" ht="15" customHeight="1">
      <c r="B2771" s="79">
        <v>38829</v>
      </c>
      <c r="C2771" s="65">
        <v>0.51160000000000005</v>
      </c>
      <c r="D2771" s="65">
        <v>3.8159999999999998</v>
      </c>
      <c r="E2771" s="65">
        <v>4.7625999999999999</v>
      </c>
      <c r="F2771" s="65">
        <v>0.80549999999999999</v>
      </c>
    </row>
    <row r="2772" spans="2:6" ht="15" customHeight="1">
      <c r="B2772" s="79">
        <v>38828</v>
      </c>
      <c r="C2772" s="65">
        <v>0.51190000000000002</v>
      </c>
      <c r="D2772" s="65">
        <v>3.8237999999999999</v>
      </c>
      <c r="E2772" s="65">
        <v>4.7588999999999997</v>
      </c>
      <c r="F2772" s="65">
        <v>0.80420000000000003</v>
      </c>
    </row>
    <row r="2773" spans="2:6" ht="15" customHeight="1">
      <c r="B2773" s="79">
        <v>38827</v>
      </c>
      <c r="C2773" s="65">
        <v>0.51280000000000003</v>
      </c>
      <c r="D2773" s="65">
        <v>3.8262999999999998</v>
      </c>
      <c r="E2773" s="65">
        <v>4.7694999999999999</v>
      </c>
      <c r="F2773" s="65">
        <v>0.80410000000000004</v>
      </c>
    </row>
    <row r="2774" spans="2:6" ht="15" customHeight="1">
      <c r="B2774" s="79">
        <v>38826</v>
      </c>
      <c r="C2774" s="65">
        <v>0.51100000000000001</v>
      </c>
      <c r="D2774" s="65">
        <v>3.8117000000000001</v>
      </c>
      <c r="E2774" s="65">
        <v>4.7544000000000004</v>
      </c>
      <c r="F2774" s="65">
        <v>0.80079999999999996</v>
      </c>
    </row>
    <row r="2775" spans="2:6" ht="15" customHeight="1">
      <c r="B2775" s="79">
        <v>38825</v>
      </c>
      <c r="C2775" s="65">
        <v>0.50970000000000004</v>
      </c>
      <c r="D2775" s="65">
        <v>3.7961999999999998</v>
      </c>
      <c r="E2775" s="65">
        <v>4.7342000000000004</v>
      </c>
      <c r="F2775" s="65">
        <v>0.80079999999999996</v>
      </c>
    </row>
    <row r="2776" spans="2:6" ht="15" customHeight="1">
      <c r="B2776" s="79">
        <v>38824</v>
      </c>
      <c r="C2776" s="65">
        <v>0.51119999999999999</v>
      </c>
      <c r="D2776" s="65">
        <v>3.8138000000000001</v>
      </c>
      <c r="E2776" s="65">
        <v>4.7676999999999996</v>
      </c>
      <c r="F2776" s="65">
        <v>0.80369999999999997</v>
      </c>
    </row>
    <row r="2777" spans="2:6" ht="15" customHeight="1">
      <c r="B2777" s="79">
        <v>38823</v>
      </c>
      <c r="C2777" s="65">
        <v>0.51129999999999998</v>
      </c>
      <c r="D2777" s="65">
        <v>3.8144999999999998</v>
      </c>
      <c r="E2777" s="65">
        <v>4.7610999999999999</v>
      </c>
      <c r="F2777" s="65">
        <v>0.80379999999999996</v>
      </c>
    </row>
    <row r="2778" spans="2:6" ht="15" customHeight="1">
      <c r="B2778" s="79">
        <v>38822</v>
      </c>
      <c r="C2778" s="65">
        <v>0.51070000000000004</v>
      </c>
      <c r="D2778" s="65">
        <v>3.8119000000000001</v>
      </c>
      <c r="E2778" s="65">
        <v>4.758</v>
      </c>
      <c r="F2778" s="65">
        <v>0.80300000000000005</v>
      </c>
    </row>
    <row r="2779" spans="2:6" ht="15" customHeight="1">
      <c r="B2779" s="79">
        <v>38821</v>
      </c>
      <c r="C2779" s="65">
        <v>0.51290000000000002</v>
      </c>
      <c r="D2779" s="65">
        <v>3.8281000000000001</v>
      </c>
      <c r="E2779" s="65">
        <v>4.7853000000000003</v>
      </c>
      <c r="F2779" s="65">
        <v>0.80610000000000004</v>
      </c>
    </row>
    <row r="2780" spans="2:6" ht="15" customHeight="1">
      <c r="B2780" s="79">
        <v>38820</v>
      </c>
      <c r="C2780" s="65">
        <v>0.50670000000000004</v>
      </c>
      <c r="D2780" s="65">
        <v>3.7845</v>
      </c>
      <c r="E2780" s="65">
        <v>4.7314999999999996</v>
      </c>
      <c r="F2780" s="65">
        <v>0.79800000000000004</v>
      </c>
    </row>
    <row r="2781" spans="2:6" ht="15" customHeight="1">
      <c r="B2781" s="79">
        <v>38819</v>
      </c>
      <c r="C2781" s="65">
        <v>0.50339999999999996</v>
      </c>
      <c r="D2781" s="65">
        <v>3.7536999999999998</v>
      </c>
      <c r="E2781" s="65">
        <v>4.6969000000000003</v>
      </c>
      <c r="F2781" s="65">
        <v>0.79410000000000003</v>
      </c>
    </row>
    <row r="2782" spans="2:6" ht="15" customHeight="1">
      <c r="B2782" s="79">
        <v>38818</v>
      </c>
      <c r="C2782" s="65">
        <v>0.50329999999999997</v>
      </c>
      <c r="D2782" s="65">
        <v>3.7559999999999998</v>
      </c>
      <c r="E2782" s="65">
        <v>4.7138</v>
      </c>
      <c r="F2782" s="65">
        <v>0.79290000000000005</v>
      </c>
    </row>
    <row r="2783" spans="2:6" ht="15" customHeight="1">
      <c r="B2783" s="79">
        <v>38817</v>
      </c>
      <c r="C2783" s="65">
        <v>0.50360000000000005</v>
      </c>
      <c r="D2783" s="65">
        <v>3.7597</v>
      </c>
      <c r="E2783" s="65">
        <v>4.7112999999999996</v>
      </c>
      <c r="F2783" s="65">
        <v>0.79259999999999997</v>
      </c>
    </row>
    <row r="2784" spans="2:6" ht="15" customHeight="1">
      <c r="B2784" s="79">
        <v>38816</v>
      </c>
      <c r="C2784" s="65">
        <v>0.50360000000000005</v>
      </c>
      <c r="D2784" s="65">
        <v>3.7604000000000002</v>
      </c>
      <c r="E2784" s="65">
        <v>4.7108999999999996</v>
      </c>
      <c r="F2784" s="65">
        <v>0.79259999999999997</v>
      </c>
    </row>
    <row r="2785" spans="2:6" ht="15" customHeight="1">
      <c r="B2785" s="79">
        <v>38815</v>
      </c>
      <c r="C2785" s="65">
        <v>0.50319999999999998</v>
      </c>
      <c r="D2785" s="65">
        <v>3.7618</v>
      </c>
      <c r="E2785" s="65">
        <v>4.7084000000000001</v>
      </c>
      <c r="F2785" s="65">
        <v>0.79339999999999999</v>
      </c>
    </row>
    <row r="2786" spans="2:6" ht="15" customHeight="1">
      <c r="B2786" s="79">
        <v>38814</v>
      </c>
      <c r="C2786" s="65">
        <v>0.501</v>
      </c>
      <c r="D2786" s="65">
        <v>3.7423999999999999</v>
      </c>
      <c r="E2786" s="65">
        <v>4.6791999999999998</v>
      </c>
      <c r="F2786" s="65">
        <v>0.79079999999999995</v>
      </c>
    </row>
    <row r="2787" spans="2:6" ht="15" customHeight="1">
      <c r="B2787" s="79">
        <v>38813</v>
      </c>
      <c r="C2787" s="65">
        <v>0.49909999999999999</v>
      </c>
      <c r="D2787" s="65">
        <v>3.7235999999999998</v>
      </c>
      <c r="E2787" s="65">
        <v>4.6699000000000002</v>
      </c>
      <c r="F2787" s="65">
        <v>0.78849999999999998</v>
      </c>
    </row>
    <row r="2788" spans="2:6" ht="15" customHeight="1">
      <c r="B2788" s="79">
        <v>38812</v>
      </c>
      <c r="C2788" s="65">
        <v>0.49809999999999999</v>
      </c>
      <c r="D2788" s="65">
        <v>3.7099000000000002</v>
      </c>
      <c r="E2788" s="65">
        <v>4.6651999999999996</v>
      </c>
      <c r="F2788" s="65">
        <v>0.7883</v>
      </c>
    </row>
    <row r="2789" spans="2:6" ht="15" customHeight="1">
      <c r="B2789" s="79">
        <v>38811</v>
      </c>
      <c r="C2789" s="65">
        <v>0.50839999999999996</v>
      </c>
      <c r="D2789" s="65">
        <v>3.7951000000000001</v>
      </c>
      <c r="E2789" s="65">
        <v>4.7908999999999997</v>
      </c>
      <c r="F2789" s="65">
        <v>0.80359999999999998</v>
      </c>
    </row>
    <row r="2790" spans="2:6" ht="15" customHeight="1">
      <c r="B2790" s="79">
        <v>38810</v>
      </c>
      <c r="C2790" s="65">
        <v>0.50839999999999996</v>
      </c>
      <c r="D2790" s="65">
        <v>3.7946</v>
      </c>
      <c r="E2790" s="65">
        <v>4.8009000000000004</v>
      </c>
      <c r="F2790" s="65">
        <v>0.80349999999999999</v>
      </c>
    </row>
    <row r="2791" spans="2:6" ht="15" customHeight="1">
      <c r="B2791" s="79">
        <v>38809</v>
      </c>
      <c r="C2791" s="65">
        <v>0.50839999999999996</v>
      </c>
      <c r="D2791" s="65">
        <v>3.7944</v>
      </c>
      <c r="E2791" s="65">
        <v>4.8033000000000001</v>
      </c>
      <c r="F2791" s="65">
        <v>0.80349999999999999</v>
      </c>
    </row>
    <row r="2792" spans="2:6" ht="15" customHeight="1">
      <c r="B2792" s="79">
        <v>38808</v>
      </c>
      <c r="C2792" s="65">
        <v>0.50529999999999997</v>
      </c>
      <c r="D2792" s="65">
        <v>3.7765</v>
      </c>
      <c r="E2792" s="65">
        <v>4.7690000000000001</v>
      </c>
      <c r="F2792" s="65">
        <v>0.79800000000000004</v>
      </c>
    </row>
    <row r="2793" spans="2:6" ht="15" customHeight="1">
      <c r="B2793" s="79">
        <v>38807</v>
      </c>
      <c r="C2793" s="65">
        <v>0.50409999999999999</v>
      </c>
      <c r="D2793" s="65">
        <v>3.7528999999999999</v>
      </c>
      <c r="E2793" s="65">
        <v>4.7350000000000003</v>
      </c>
      <c r="F2793" s="65">
        <v>0.79420000000000002</v>
      </c>
    </row>
    <row r="2794" spans="2:6" ht="15" customHeight="1">
      <c r="B2794" s="79">
        <v>38806</v>
      </c>
      <c r="C2794" s="65">
        <v>0.50190000000000001</v>
      </c>
      <c r="D2794" s="65">
        <v>3.7442000000000002</v>
      </c>
      <c r="E2794" s="65">
        <v>4.7262000000000004</v>
      </c>
      <c r="F2794" s="65">
        <v>0.78949999999999998</v>
      </c>
    </row>
    <row r="2795" spans="2:6" ht="15" customHeight="1">
      <c r="B2795" s="79">
        <v>38805</v>
      </c>
      <c r="C2795" s="65">
        <v>0.50519999999999998</v>
      </c>
      <c r="D2795" s="65">
        <v>3.7663000000000002</v>
      </c>
      <c r="E2795" s="65">
        <v>4.7295999999999996</v>
      </c>
      <c r="F2795" s="65">
        <v>0.79420000000000002</v>
      </c>
    </row>
    <row r="2796" spans="2:6" ht="15" customHeight="1">
      <c r="B2796" s="79">
        <v>38804</v>
      </c>
      <c r="C2796" s="65">
        <v>0.50539999999999996</v>
      </c>
      <c r="D2796" s="65">
        <v>3.7728999999999999</v>
      </c>
      <c r="E2796" s="65">
        <v>4.7301000000000002</v>
      </c>
      <c r="F2796" s="65">
        <v>0.79590000000000005</v>
      </c>
    </row>
    <row r="2797" spans="2:6" ht="15" customHeight="1">
      <c r="B2797" s="79">
        <v>38803</v>
      </c>
      <c r="C2797" s="65">
        <v>0.50619999999999998</v>
      </c>
      <c r="D2797" s="65">
        <v>3.7751999999999999</v>
      </c>
      <c r="E2797" s="65">
        <v>4.7285000000000004</v>
      </c>
      <c r="F2797" s="65">
        <v>0.79859999999999998</v>
      </c>
    </row>
    <row r="2798" spans="2:6" ht="15" customHeight="1">
      <c r="B2798" s="79">
        <v>38802</v>
      </c>
      <c r="C2798" s="65">
        <v>0.50609999999999999</v>
      </c>
      <c r="D2798" s="65">
        <v>3.7747999999999999</v>
      </c>
      <c r="E2798" s="65">
        <v>4.7369000000000003</v>
      </c>
      <c r="F2798" s="65">
        <v>0.79849999999999999</v>
      </c>
    </row>
    <row r="2799" spans="2:6" ht="15" customHeight="1">
      <c r="B2799" s="79">
        <v>38801</v>
      </c>
      <c r="C2799" s="65">
        <v>0.51290000000000002</v>
      </c>
      <c r="D2799" s="65">
        <v>3.8235999999999999</v>
      </c>
      <c r="E2799" s="65">
        <v>4.7962999999999996</v>
      </c>
      <c r="F2799" s="65">
        <v>0.80869999999999997</v>
      </c>
    </row>
    <row r="2800" spans="2:6" ht="15" customHeight="1">
      <c r="B2800" s="79">
        <v>38800</v>
      </c>
      <c r="C2800" s="65">
        <v>0.51990000000000003</v>
      </c>
      <c r="D2800" s="65">
        <v>3.8862999999999999</v>
      </c>
      <c r="E2800" s="65">
        <v>4.8708</v>
      </c>
      <c r="F2800" s="65">
        <v>0.81969999999999998</v>
      </c>
    </row>
    <row r="2801" spans="2:6" ht="15" customHeight="1">
      <c r="B2801" s="79">
        <v>38799</v>
      </c>
      <c r="C2801" s="65">
        <v>0.51539999999999997</v>
      </c>
      <c r="D2801" s="65">
        <v>3.8477000000000001</v>
      </c>
      <c r="E2801" s="65">
        <v>4.8319999999999999</v>
      </c>
      <c r="F2801" s="65">
        <v>0.81140000000000001</v>
      </c>
    </row>
    <row r="2802" spans="2:6" ht="15" customHeight="1">
      <c r="B2802" s="79">
        <v>38798</v>
      </c>
      <c r="C2802" s="65">
        <v>0.51480000000000004</v>
      </c>
      <c r="D2802" s="65">
        <v>3.8471000000000002</v>
      </c>
      <c r="E2802" s="65">
        <v>4.8281999999999998</v>
      </c>
      <c r="F2802" s="65">
        <v>0.8095</v>
      </c>
    </row>
    <row r="2803" spans="2:6" ht="15" customHeight="1">
      <c r="B2803" s="79">
        <v>38797</v>
      </c>
      <c r="C2803" s="65">
        <v>0.51639999999999997</v>
      </c>
      <c r="D2803" s="65">
        <v>3.8546999999999998</v>
      </c>
      <c r="E2803" s="65">
        <v>4.8239000000000001</v>
      </c>
      <c r="F2803" s="65">
        <v>0.81179999999999997</v>
      </c>
    </row>
    <row r="2804" spans="2:6" ht="15" customHeight="1">
      <c r="B2804" s="79">
        <v>38796</v>
      </c>
      <c r="C2804" s="65">
        <v>0.52080000000000004</v>
      </c>
      <c r="D2804" s="65">
        <v>3.8856999999999999</v>
      </c>
      <c r="E2804" s="65">
        <v>4.859</v>
      </c>
      <c r="F2804" s="65">
        <v>0.81920000000000004</v>
      </c>
    </row>
    <row r="2805" spans="2:6" ht="15" customHeight="1">
      <c r="B2805" s="79">
        <v>38795</v>
      </c>
      <c r="C2805" s="65">
        <v>0.52080000000000004</v>
      </c>
      <c r="D2805" s="65">
        <v>3.8858999999999999</v>
      </c>
      <c r="E2805" s="65">
        <v>4.8587999999999996</v>
      </c>
      <c r="F2805" s="65">
        <v>0.81920000000000004</v>
      </c>
    </row>
    <row r="2806" spans="2:6" ht="15" customHeight="1">
      <c r="B2806" s="79">
        <v>38794</v>
      </c>
      <c r="C2806" s="65">
        <v>0.52270000000000005</v>
      </c>
      <c r="D2806" s="65">
        <v>3.8997999999999999</v>
      </c>
      <c r="E2806" s="65">
        <v>4.8811</v>
      </c>
      <c r="F2806" s="65">
        <v>0.82130000000000003</v>
      </c>
    </row>
    <row r="2807" spans="2:6" ht="15" customHeight="1">
      <c r="B2807" s="79">
        <v>38793</v>
      </c>
      <c r="C2807" s="65">
        <v>0.53100000000000003</v>
      </c>
      <c r="D2807" s="65">
        <v>3.9548000000000001</v>
      </c>
      <c r="E2807" s="65">
        <v>4.9619</v>
      </c>
      <c r="F2807" s="65">
        <v>0.83140000000000003</v>
      </c>
    </row>
    <row r="2808" spans="2:6" ht="15" customHeight="1">
      <c r="B2808" s="79">
        <v>38792</v>
      </c>
      <c r="C2808" s="65">
        <v>0.5353</v>
      </c>
      <c r="D2808" s="65">
        <v>3.9916</v>
      </c>
      <c r="E2808" s="65">
        <v>5.0167000000000002</v>
      </c>
      <c r="F2808" s="65">
        <v>0.83819999999999995</v>
      </c>
    </row>
    <row r="2809" spans="2:6" ht="15" customHeight="1">
      <c r="B2809" s="79">
        <v>38791</v>
      </c>
      <c r="C2809" s="65">
        <v>0.5323</v>
      </c>
      <c r="D2809" s="65">
        <v>3.9685999999999999</v>
      </c>
      <c r="E2809" s="65">
        <v>4.9886999999999997</v>
      </c>
      <c r="F2809" s="65">
        <v>0.83450000000000002</v>
      </c>
    </row>
    <row r="2810" spans="2:6" ht="15" customHeight="1">
      <c r="B2810" s="79">
        <v>38790</v>
      </c>
      <c r="C2810" s="65">
        <v>0.53849999999999998</v>
      </c>
      <c r="D2810" s="65">
        <v>4.0152999999999999</v>
      </c>
      <c r="E2810" s="65">
        <v>5.0499000000000001</v>
      </c>
      <c r="F2810" s="65">
        <v>0.84540000000000004</v>
      </c>
    </row>
    <row r="2811" spans="2:6" ht="15" customHeight="1">
      <c r="B2811" s="79">
        <v>38789</v>
      </c>
      <c r="C2811" s="65">
        <v>0.53910000000000002</v>
      </c>
      <c r="D2811" s="65">
        <v>4.0193000000000003</v>
      </c>
      <c r="E2811" s="65">
        <v>5.0594999999999999</v>
      </c>
      <c r="F2811" s="65">
        <v>0.8458</v>
      </c>
    </row>
    <row r="2812" spans="2:6" ht="15" customHeight="1">
      <c r="B2812" s="79">
        <v>38788</v>
      </c>
      <c r="C2812" s="65">
        <v>0.53900000000000003</v>
      </c>
      <c r="D2812" s="65">
        <v>4.0194999999999999</v>
      </c>
      <c r="E2812" s="65">
        <v>5.0591999999999997</v>
      </c>
      <c r="F2812" s="65">
        <v>0.8458</v>
      </c>
    </row>
    <row r="2813" spans="2:6" ht="15" customHeight="1">
      <c r="B2813" s="79">
        <v>38787</v>
      </c>
      <c r="C2813" s="65">
        <v>0.54120000000000001</v>
      </c>
      <c r="D2813" s="65">
        <v>4.0377999999999998</v>
      </c>
      <c r="E2813" s="65">
        <v>5.0842999999999998</v>
      </c>
      <c r="F2813" s="65">
        <v>0.8478</v>
      </c>
    </row>
    <row r="2814" spans="2:6" ht="15" customHeight="1">
      <c r="B2814" s="79">
        <v>38786</v>
      </c>
      <c r="C2814" s="65">
        <v>0.54510000000000003</v>
      </c>
      <c r="D2814" s="65">
        <v>4.0675999999999997</v>
      </c>
      <c r="E2814" s="65">
        <v>5.1426999999999996</v>
      </c>
      <c r="F2814" s="65">
        <v>0.85170000000000001</v>
      </c>
    </row>
    <row r="2815" spans="2:6" ht="15" customHeight="1">
      <c r="B2815" s="79">
        <v>38785</v>
      </c>
      <c r="C2815" s="65">
        <v>0.54600000000000004</v>
      </c>
      <c r="D2815" s="65">
        <v>4.0694999999999997</v>
      </c>
      <c r="E2815" s="65">
        <v>5.1628999999999996</v>
      </c>
      <c r="F2815" s="65">
        <v>0.85219999999999996</v>
      </c>
    </row>
    <row r="2816" spans="2:6" ht="15" customHeight="1">
      <c r="B2816" s="79">
        <v>38784</v>
      </c>
      <c r="C2816" s="65">
        <v>0.54559999999999997</v>
      </c>
      <c r="D2816" s="65">
        <v>4.0829000000000004</v>
      </c>
      <c r="E2816" s="65">
        <v>5.1786000000000003</v>
      </c>
      <c r="F2816" s="65">
        <v>0.85140000000000005</v>
      </c>
    </row>
    <row r="2817" spans="2:6" ht="15" customHeight="1">
      <c r="B2817" s="79">
        <v>38783</v>
      </c>
      <c r="C2817" s="65">
        <v>0.55089999999999995</v>
      </c>
      <c r="D2817" s="65">
        <v>4.1151</v>
      </c>
      <c r="E2817" s="65">
        <v>5.2119999999999997</v>
      </c>
      <c r="F2817" s="65">
        <v>0.8599</v>
      </c>
    </row>
    <row r="2818" spans="2:6" ht="15" customHeight="1">
      <c r="B2818" s="79">
        <v>38782</v>
      </c>
      <c r="C2818" s="65">
        <v>0.55310000000000004</v>
      </c>
      <c r="D2818" s="65">
        <v>4.1277999999999997</v>
      </c>
      <c r="E2818" s="65">
        <v>5.2347000000000001</v>
      </c>
      <c r="F2818" s="65">
        <v>0.8639</v>
      </c>
    </row>
    <row r="2819" spans="2:6" ht="15" customHeight="1">
      <c r="B2819" s="79">
        <v>38781</v>
      </c>
      <c r="C2819" s="65">
        <v>0.55310000000000004</v>
      </c>
      <c r="D2819" s="65">
        <v>4.1276999999999999</v>
      </c>
      <c r="E2819" s="65">
        <v>5.2317</v>
      </c>
      <c r="F2819" s="65">
        <v>0.8639</v>
      </c>
    </row>
    <row r="2820" spans="2:6" ht="15" customHeight="1">
      <c r="B2820" s="79">
        <v>38780</v>
      </c>
      <c r="C2820" s="65">
        <v>0.55430000000000001</v>
      </c>
      <c r="D2820" s="65">
        <v>4.1365999999999996</v>
      </c>
      <c r="E2820" s="65">
        <v>5.2441000000000004</v>
      </c>
      <c r="F2820" s="65">
        <v>0.86650000000000005</v>
      </c>
    </row>
    <row r="2821" spans="2:6" ht="15" customHeight="1">
      <c r="B2821" s="79">
        <v>38779</v>
      </c>
      <c r="C2821" s="65">
        <v>0.55769999999999997</v>
      </c>
      <c r="D2821" s="65">
        <v>4.1528999999999998</v>
      </c>
      <c r="E2821" s="65">
        <v>5.2671000000000001</v>
      </c>
      <c r="F2821" s="65">
        <v>0.87270000000000003</v>
      </c>
    </row>
    <row r="2822" spans="2:6" ht="15" customHeight="1">
      <c r="B2822" s="79">
        <v>38778</v>
      </c>
      <c r="C2822" s="65">
        <v>0.55640000000000001</v>
      </c>
      <c r="D2822" s="65">
        <v>4.1521999999999997</v>
      </c>
      <c r="E2822" s="65">
        <v>5.2572000000000001</v>
      </c>
      <c r="F2822" s="65">
        <v>0.86990000000000001</v>
      </c>
    </row>
    <row r="2823" spans="2:6" ht="15" customHeight="1">
      <c r="B2823" s="79">
        <v>38777</v>
      </c>
      <c r="C2823" s="65">
        <v>0.55649999999999999</v>
      </c>
      <c r="D2823" s="65">
        <v>4.1463999999999999</v>
      </c>
      <c r="E2823" s="65">
        <v>5.2477999999999998</v>
      </c>
      <c r="F2823" s="65">
        <v>0.87150000000000005</v>
      </c>
    </row>
    <row r="2824" spans="2:6" ht="15" customHeight="1">
      <c r="B2824" s="79">
        <v>38776</v>
      </c>
      <c r="C2824" s="65">
        <v>0.55640000000000001</v>
      </c>
      <c r="D2824" s="65">
        <v>4.1523000000000003</v>
      </c>
      <c r="E2824" s="65">
        <v>5.2550999999999997</v>
      </c>
      <c r="F2824" s="65">
        <v>0.87060000000000004</v>
      </c>
    </row>
    <row r="2825" spans="2:6" ht="15" customHeight="1">
      <c r="B2825" s="79">
        <v>38775</v>
      </c>
      <c r="C2825" s="65">
        <v>0.55869999999999997</v>
      </c>
      <c r="D2825" s="65">
        <v>4.1608999999999998</v>
      </c>
      <c r="E2825" s="65">
        <v>5.2584</v>
      </c>
      <c r="F2825" s="65">
        <v>0.874</v>
      </c>
    </row>
    <row r="2826" spans="2:6" ht="15" customHeight="1">
      <c r="B2826" s="79">
        <v>38774</v>
      </c>
      <c r="C2826" s="65">
        <v>0.55869999999999997</v>
      </c>
      <c r="D2826" s="65">
        <v>4.1634000000000002</v>
      </c>
      <c r="E2826" s="65">
        <v>5.2576999999999998</v>
      </c>
      <c r="F2826" s="65">
        <v>0.874</v>
      </c>
    </row>
    <row r="2827" spans="2:6" ht="15" customHeight="1">
      <c r="B2827" s="79">
        <v>38773</v>
      </c>
      <c r="C2827" s="65">
        <v>0.55659999999999998</v>
      </c>
      <c r="D2827" s="65">
        <v>4.1576000000000004</v>
      </c>
      <c r="E2827" s="65">
        <v>5.2465000000000002</v>
      </c>
      <c r="F2827" s="65">
        <v>0.86899999999999999</v>
      </c>
    </row>
    <row r="2828" spans="2:6" ht="15" customHeight="1">
      <c r="B2828" s="79">
        <v>38772</v>
      </c>
      <c r="C2828" s="65">
        <v>0.55379999999999996</v>
      </c>
      <c r="D2828" s="65">
        <v>4.1300999999999997</v>
      </c>
      <c r="E2828" s="65">
        <v>5.2039999999999997</v>
      </c>
      <c r="F2828" s="65">
        <v>0.86439999999999995</v>
      </c>
    </row>
    <row r="2829" spans="2:6" ht="15" customHeight="1">
      <c r="B2829" s="79">
        <v>38771</v>
      </c>
      <c r="C2829" s="65">
        <v>0.55430000000000001</v>
      </c>
      <c r="D2829" s="65">
        <v>4.1391</v>
      </c>
      <c r="E2829" s="65">
        <v>5.2042999999999999</v>
      </c>
      <c r="F2829" s="65">
        <v>0.86450000000000005</v>
      </c>
    </row>
    <row r="2830" spans="2:6" ht="15" customHeight="1">
      <c r="B2830" s="79">
        <v>38770</v>
      </c>
      <c r="C2830" s="65">
        <v>0.55859999999999999</v>
      </c>
      <c r="D2830" s="65">
        <v>4.1715999999999998</v>
      </c>
      <c r="E2830" s="65">
        <v>5.2455999999999996</v>
      </c>
      <c r="F2830" s="65">
        <v>0.87160000000000004</v>
      </c>
    </row>
    <row r="2831" spans="2:6" ht="15" customHeight="1">
      <c r="B2831" s="79">
        <v>38769</v>
      </c>
      <c r="C2831" s="65">
        <v>0.56040000000000001</v>
      </c>
      <c r="D2831" s="65">
        <v>4.1830999999999996</v>
      </c>
      <c r="E2831" s="65">
        <v>5.2507999999999999</v>
      </c>
      <c r="F2831" s="65">
        <v>0.87580000000000002</v>
      </c>
    </row>
    <row r="2832" spans="2:6" ht="15" customHeight="1">
      <c r="B2832" s="79">
        <v>38768</v>
      </c>
      <c r="C2832" s="65">
        <v>0.56089999999999995</v>
      </c>
      <c r="D2832" s="65">
        <v>4.1862000000000004</v>
      </c>
      <c r="E2832" s="65">
        <v>5.2641999999999998</v>
      </c>
      <c r="F2832" s="65">
        <v>0.87709999999999999</v>
      </c>
    </row>
    <row r="2833" spans="2:6" ht="15" customHeight="1">
      <c r="B2833" s="79">
        <v>38767</v>
      </c>
      <c r="C2833" s="65">
        <v>0.56079999999999997</v>
      </c>
      <c r="D2833" s="65">
        <v>4.1864999999999997</v>
      </c>
      <c r="E2833" s="65">
        <v>5.2641999999999998</v>
      </c>
      <c r="F2833" s="65">
        <v>0.87690000000000001</v>
      </c>
    </row>
    <row r="2834" spans="2:6" ht="15" customHeight="1">
      <c r="B2834" s="79">
        <v>38766</v>
      </c>
      <c r="C2834" s="65">
        <v>0.56140000000000001</v>
      </c>
      <c r="D2834" s="65">
        <v>4.1901000000000002</v>
      </c>
      <c r="E2834" s="65">
        <v>5.2689000000000004</v>
      </c>
      <c r="F2834" s="65">
        <v>0.87649999999999995</v>
      </c>
    </row>
    <row r="2835" spans="2:6" ht="15" customHeight="1">
      <c r="B2835" s="79">
        <v>38765</v>
      </c>
      <c r="C2835" s="65">
        <v>0.56659999999999999</v>
      </c>
      <c r="D2835" s="65">
        <v>4.2309000000000001</v>
      </c>
      <c r="E2835" s="65">
        <v>5.3140999999999998</v>
      </c>
      <c r="F2835" s="65">
        <v>0.88280000000000003</v>
      </c>
    </row>
    <row r="2836" spans="2:6" ht="15" customHeight="1">
      <c r="B2836" s="79">
        <v>38764</v>
      </c>
      <c r="C2836" s="65">
        <v>0.56859999999999999</v>
      </c>
      <c r="D2836" s="65">
        <v>4.2477</v>
      </c>
      <c r="E2836" s="65">
        <v>5.3071000000000002</v>
      </c>
      <c r="F2836" s="65">
        <v>0.88590000000000002</v>
      </c>
    </row>
    <row r="2837" spans="2:6" ht="15" customHeight="1">
      <c r="B2837" s="79">
        <v>38763</v>
      </c>
      <c r="C2837" s="65">
        <v>0.56689999999999996</v>
      </c>
      <c r="D2837" s="65">
        <v>4.2319000000000004</v>
      </c>
      <c r="E2837" s="65">
        <v>5.2927999999999997</v>
      </c>
      <c r="F2837" s="65">
        <v>0.88260000000000005</v>
      </c>
    </row>
    <row r="2838" spans="2:6" ht="15" customHeight="1">
      <c r="B2838" s="79">
        <v>38762</v>
      </c>
      <c r="C2838" s="65">
        <v>0.57120000000000004</v>
      </c>
      <c r="D2838" s="65">
        <v>4.2643000000000004</v>
      </c>
      <c r="E2838" s="65">
        <v>5.3327999999999998</v>
      </c>
      <c r="F2838" s="65">
        <v>0.88880000000000003</v>
      </c>
    </row>
    <row r="2839" spans="2:6" ht="15" customHeight="1">
      <c r="B2839" s="79">
        <v>38761</v>
      </c>
      <c r="C2839" s="65">
        <v>0.57079999999999997</v>
      </c>
      <c r="D2839" s="65">
        <v>4.2594000000000003</v>
      </c>
      <c r="E2839" s="65">
        <v>5.3055000000000003</v>
      </c>
      <c r="F2839" s="65">
        <v>0.8881</v>
      </c>
    </row>
    <row r="2840" spans="2:6" ht="15" customHeight="1">
      <c r="B2840" s="79">
        <v>38760</v>
      </c>
      <c r="C2840" s="65">
        <v>0.57079999999999997</v>
      </c>
      <c r="D2840" s="65">
        <v>4.2596999999999996</v>
      </c>
      <c r="E2840" s="65">
        <v>5.3033999999999999</v>
      </c>
      <c r="F2840" s="65">
        <v>0.8881</v>
      </c>
    </row>
    <row r="2841" spans="2:6" ht="15" customHeight="1">
      <c r="B2841" s="79">
        <v>38759</v>
      </c>
      <c r="C2841" s="65">
        <v>0.56859999999999999</v>
      </c>
      <c r="D2841" s="65">
        <v>4.2502000000000004</v>
      </c>
      <c r="E2841" s="65">
        <v>5.2809999999999997</v>
      </c>
      <c r="F2841" s="65">
        <v>0.88490000000000002</v>
      </c>
    </row>
    <row r="2842" spans="2:6" ht="15" customHeight="1">
      <c r="B2842" s="79">
        <v>38758</v>
      </c>
      <c r="C2842" s="65">
        <v>0.56589999999999996</v>
      </c>
      <c r="D2842" s="65">
        <v>4.2241</v>
      </c>
      <c r="E2842" s="65">
        <v>5.2431999999999999</v>
      </c>
      <c r="F2842" s="65">
        <v>0.88019999999999998</v>
      </c>
    </row>
    <row r="2843" spans="2:6" ht="15" customHeight="1">
      <c r="B2843" s="79">
        <v>38757</v>
      </c>
      <c r="C2843" s="65">
        <v>0.56689999999999996</v>
      </c>
      <c r="D2843" s="65">
        <v>4.2363999999999997</v>
      </c>
      <c r="E2843" s="65">
        <v>5.2663000000000002</v>
      </c>
      <c r="F2843" s="65">
        <v>0.88100000000000001</v>
      </c>
    </row>
    <row r="2844" spans="2:6" ht="15" customHeight="1">
      <c r="B2844" s="79">
        <v>38756</v>
      </c>
      <c r="C2844" s="65">
        <v>0.56989999999999996</v>
      </c>
      <c r="D2844" s="65">
        <v>4.2553999999999998</v>
      </c>
      <c r="E2844" s="65">
        <v>5.3049999999999997</v>
      </c>
      <c r="F2844" s="65">
        <v>0.8871</v>
      </c>
    </row>
    <row r="2845" spans="2:6" ht="15" customHeight="1">
      <c r="B2845" s="79">
        <v>38755</v>
      </c>
      <c r="C2845" s="65">
        <v>0.57030000000000003</v>
      </c>
      <c r="D2845" s="65">
        <v>4.2657999999999996</v>
      </c>
      <c r="E2845" s="65">
        <v>5.3112000000000004</v>
      </c>
      <c r="F2845" s="65">
        <v>0.88749999999999996</v>
      </c>
    </row>
    <row r="2846" spans="2:6" ht="15" customHeight="1">
      <c r="B2846" s="79">
        <v>38754</v>
      </c>
      <c r="C2846" s="65">
        <v>0.5726</v>
      </c>
      <c r="D2846" s="65">
        <v>4.2729999999999997</v>
      </c>
      <c r="E2846" s="65">
        <v>5.3129</v>
      </c>
      <c r="F2846" s="65">
        <v>0.89129999999999998</v>
      </c>
    </row>
    <row r="2847" spans="2:6" ht="15" customHeight="1">
      <c r="B2847" s="79">
        <v>38753</v>
      </c>
      <c r="C2847" s="65">
        <v>0.57220000000000004</v>
      </c>
      <c r="D2847" s="65">
        <v>4.2720000000000002</v>
      </c>
      <c r="E2847" s="65">
        <v>5.3129999999999997</v>
      </c>
      <c r="F2847" s="65">
        <v>0.89090000000000003</v>
      </c>
    </row>
    <row r="2848" spans="2:6" ht="15" customHeight="1">
      <c r="B2848" s="79">
        <v>38752</v>
      </c>
      <c r="C2848" s="65">
        <v>0.5716</v>
      </c>
      <c r="D2848" s="65">
        <v>4.2755000000000001</v>
      </c>
      <c r="E2848" s="65">
        <v>5.3181000000000003</v>
      </c>
      <c r="F2848" s="65">
        <v>0.88919999999999999</v>
      </c>
    </row>
    <row r="2849" spans="2:6" ht="15" customHeight="1">
      <c r="B2849" s="79">
        <v>38751</v>
      </c>
      <c r="C2849" s="65">
        <v>0.56899999999999995</v>
      </c>
      <c r="D2849" s="65">
        <v>4.2465999999999999</v>
      </c>
      <c r="E2849" s="65">
        <v>5.2789999999999999</v>
      </c>
      <c r="F2849" s="65">
        <v>0.88500000000000001</v>
      </c>
    </row>
    <row r="2850" spans="2:6" ht="15" customHeight="1">
      <c r="B2850" s="79">
        <v>38750</v>
      </c>
      <c r="C2850" s="65">
        <v>0.56689999999999996</v>
      </c>
      <c r="D2850" s="65">
        <v>4.2397999999999998</v>
      </c>
      <c r="E2850" s="65">
        <v>5.2497999999999996</v>
      </c>
      <c r="F2850" s="65">
        <v>0.88109999999999999</v>
      </c>
    </row>
    <row r="2851" spans="2:6" ht="15" customHeight="1">
      <c r="B2851" s="79">
        <v>38749</v>
      </c>
      <c r="C2851" s="65">
        <v>0.5645</v>
      </c>
      <c r="D2851" s="65">
        <v>4.2092000000000001</v>
      </c>
      <c r="E2851" s="65">
        <v>5.2111999999999998</v>
      </c>
      <c r="F2851" s="65">
        <v>0.87790000000000001</v>
      </c>
    </row>
    <row r="2852" spans="2:6" ht="15" customHeight="1">
      <c r="B2852" s="79">
        <v>38748</v>
      </c>
      <c r="C2852" s="65">
        <v>0.56399999999999995</v>
      </c>
      <c r="D2852" s="65">
        <v>4.2115</v>
      </c>
      <c r="E2852" s="65">
        <v>5.2106000000000003</v>
      </c>
      <c r="F2852" s="65">
        <v>0.87670000000000003</v>
      </c>
    </row>
    <row r="2853" spans="2:6" ht="15" customHeight="1">
      <c r="B2853" s="79">
        <v>38747</v>
      </c>
      <c r="C2853" s="65">
        <v>0.56369999999999998</v>
      </c>
      <c r="D2853" s="65">
        <v>4.2081999999999997</v>
      </c>
      <c r="E2853" s="65">
        <v>5.1974</v>
      </c>
      <c r="F2853" s="65">
        <v>0.876</v>
      </c>
    </row>
    <row r="2854" spans="2:6" ht="15" customHeight="1">
      <c r="B2854" s="79">
        <v>38746</v>
      </c>
      <c r="C2854" s="65">
        <v>0.56379999999999997</v>
      </c>
      <c r="D2854" s="65">
        <v>4.2096</v>
      </c>
      <c r="E2854" s="65">
        <v>5.2004999999999999</v>
      </c>
      <c r="F2854" s="65">
        <v>0.87609999999999999</v>
      </c>
    </row>
    <row r="2855" spans="2:6" ht="15" customHeight="1">
      <c r="B2855" s="79">
        <v>38745</v>
      </c>
      <c r="C2855" s="65">
        <v>0.56010000000000004</v>
      </c>
      <c r="D2855" s="65">
        <v>4.1902999999999997</v>
      </c>
      <c r="E2855" s="65">
        <v>5.1942000000000004</v>
      </c>
      <c r="F2855" s="65">
        <v>0.86909999999999998</v>
      </c>
    </row>
    <row r="2856" spans="2:6" ht="15" customHeight="1">
      <c r="B2856" s="79">
        <v>38744</v>
      </c>
      <c r="C2856" s="65">
        <v>0.56130000000000002</v>
      </c>
      <c r="D2856" s="65">
        <v>4.1931000000000003</v>
      </c>
      <c r="E2856" s="65">
        <v>5.202</v>
      </c>
      <c r="F2856" s="65">
        <v>0.86990000000000001</v>
      </c>
    </row>
    <row r="2857" spans="2:6" ht="15" customHeight="1">
      <c r="B2857" s="79">
        <v>38743</v>
      </c>
      <c r="C2857" s="65">
        <v>0.55740000000000001</v>
      </c>
      <c r="D2857" s="65">
        <v>4.1604999999999999</v>
      </c>
      <c r="E2857" s="65">
        <v>5.1702000000000004</v>
      </c>
      <c r="F2857" s="65">
        <v>0.86350000000000005</v>
      </c>
    </row>
    <row r="2858" spans="2:6" ht="15" customHeight="1">
      <c r="B2858" s="79">
        <v>38742</v>
      </c>
      <c r="C2858" s="65">
        <v>0.55400000000000005</v>
      </c>
      <c r="D2858" s="65">
        <v>4.1356999999999999</v>
      </c>
      <c r="E2858" s="65">
        <v>5.1367000000000003</v>
      </c>
      <c r="F2858" s="65">
        <v>0.85770000000000002</v>
      </c>
    </row>
    <row r="2859" spans="2:6" ht="15" customHeight="1">
      <c r="B2859" s="79">
        <v>38741</v>
      </c>
      <c r="C2859" s="65">
        <v>0.55859999999999999</v>
      </c>
      <c r="D2859" s="65">
        <v>4.1566000000000001</v>
      </c>
      <c r="E2859" s="65">
        <v>5.1642999999999999</v>
      </c>
      <c r="F2859" s="65">
        <v>0.86509999999999998</v>
      </c>
    </row>
    <row r="2860" spans="2:6" ht="15" customHeight="1">
      <c r="B2860" s="79">
        <v>38740</v>
      </c>
      <c r="C2860" s="65">
        <v>0.56059999999999999</v>
      </c>
      <c r="D2860" s="65">
        <v>4.1806999999999999</v>
      </c>
      <c r="E2860" s="65">
        <v>5.2229999999999999</v>
      </c>
      <c r="F2860" s="65">
        <v>0.86839999999999995</v>
      </c>
    </row>
    <row r="2861" spans="2:6" ht="15" customHeight="1">
      <c r="B2861" s="79">
        <v>38739</v>
      </c>
      <c r="C2861" s="65">
        <v>0.56059999999999999</v>
      </c>
      <c r="D2861" s="65">
        <v>4.1809000000000003</v>
      </c>
      <c r="E2861" s="65">
        <v>5.2286999999999999</v>
      </c>
      <c r="F2861" s="65">
        <v>0.86829999999999996</v>
      </c>
    </row>
    <row r="2862" spans="2:6" ht="15" customHeight="1">
      <c r="B2862" s="79">
        <v>38738</v>
      </c>
      <c r="C2862" s="65">
        <v>0.56299999999999994</v>
      </c>
      <c r="D2862" s="65">
        <v>4.1993999999999998</v>
      </c>
      <c r="E2862" s="65">
        <v>5.2408999999999999</v>
      </c>
      <c r="F2862" s="65">
        <v>0.87409999999999999</v>
      </c>
    </row>
    <row r="2863" spans="2:6" ht="15" customHeight="1">
      <c r="B2863" s="79">
        <v>38737</v>
      </c>
      <c r="C2863" s="65">
        <v>0.56389999999999996</v>
      </c>
      <c r="D2863" s="65">
        <v>4.2100999999999997</v>
      </c>
      <c r="E2863" s="65">
        <v>5.2689000000000004</v>
      </c>
      <c r="F2863" s="65">
        <v>0.87529999999999997</v>
      </c>
    </row>
    <row r="2864" spans="2:6" ht="15" customHeight="1">
      <c r="B2864" s="79">
        <v>38736</v>
      </c>
      <c r="C2864" s="65">
        <v>0.56910000000000005</v>
      </c>
      <c r="D2864" s="65">
        <v>4.2458999999999998</v>
      </c>
      <c r="E2864" s="65">
        <v>5.3061999999999996</v>
      </c>
      <c r="F2864" s="65">
        <v>0.88170000000000004</v>
      </c>
    </row>
    <row r="2865" spans="2:6" ht="15" customHeight="1">
      <c r="B2865" s="79">
        <v>38735</v>
      </c>
      <c r="C2865" s="65">
        <v>0.57330000000000003</v>
      </c>
      <c r="D2865" s="65">
        <v>4.28</v>
      </c>
      <c r="E2865" s="65">
        <v>5.3521999999999998</v>
      </c>
      <c r="F2865" s="65">
        <v>0.88880000000000003</v>
      </c>
    </row>
    <row r="2866" spans="2:6" ht="15" customHeight="1">
      <c r="B2866" s="79">
        <v>38734</v>
      </c>
      <c r="C2866" s="65">
        <v>0.57599999999999996</v>
      </c>
      <c r="D2866" s="65">
        <v>4.2976999999999999</v>
      </c>
      <c r="E2866" s="65">
        <v>5.3776000000000002</v>
      </c>
      <c r="F2866" s="65">
        <v>0.89290000000000003</v>
      </c>
    </row>
    <row r="2867" spans="2:6" ht="15" customHeight="1">
      <c r="B2867" s="79">
        <v>38733</v>
      </c>
      <c r="C2867" s="65">
        <v>0.57609999999999995</v>
      </c>
      <c r="D2867" s="65">
        <v>4.3121999999999998</v>
      </c>
      <c r="E2867" s="65">
        <v>5.3780999999999999</v>
      </c>
      <c r="F2867" s="65">
        <v>0.89300000000000002</v>
      </c>
    </row>
    <row r="2868" spans="2:6" ht="15" customHeight="1">
      <c r="B2868" s="79">
        <v>38732</v>
      </c>
      <c r="C2868" s="65">
        <v>0.57599999999999996</v>
      </c>
      <c r="D2868" s="65">
        <v>4.3014000000000001</v>
      </c>
      <c r="E2868" s="65">
        <v>5.3867000000000003</v>
      </c>
      <c r="F2868" s="65">
        <v>0.89300000000000002</v>
      </c>
    </row>
    <row r="2869" spans="2:6" ht="15" customHeight="1">
      <c r="B2869" s="79">
        <v>38731</v>
      </c>
      <c r="C2869" s="65">
        <v>0.57669999999999999</v>
      </c>
      <c r="D2869" s="65">
        <v>4.2952000000000004</v>
      </c>
      <c r="E2869" s="65">
        <v>5.3642000000000003</v>
      </c>
      <c r="F2869" s="65">
        <v>0.89290000000000003</v>
      </c>
    </row>
    <row r="2870" spans="2:6" ht="15" customHeight="1">
      <c r="B2870" s="79">
        <v>38730</v>
      </c>
      <c r="C2870" s="65">
        <v>0.57569999999999999</v>
      </c>
      <c r="D2870" s="65">
        <v>4.3034999999999997</v>
      </c>
      <c r="E2870" s="65">
        <v>5.3827999999999996</v>
      </c>
      <c r="F2870" s="65">
        <v>0.89100000000000001</v>
      </c>
    </row>
    <row r="2871" spans="2:6" ht="15" customHeight="1">
      <c r="B2871" s="79">
        <v>38729</v>
      </c>
      <c r="C2871" s="65">
        <v>0.57550000000000001</v>
      </c>
      <c r="D2871" s="65">
        <v>4.2895000000000003</v>
      </c>
      <c r="E2871" s="65">
        <v>5.3789999999999996</v>
      </c>
      <c r="F2871" s="65">
        <v>0.88949999999999996</v>
      </c>
    </row>
    <row r="2872" spans="2:6" ht="15" customHeight="1">
      <c r="B2872" s="79">
        <v>38728</v>
      </c>
      <c r="C2872" s="65">
        <v>0.57479999999999998</v>
      </c>
      <c r="D2872" s="65">
        <v>4.2891000000000004</v>
      </c>
      <c r="E2872" s="65">
        <v>5.3780000000000001</v>
      </c>
      <c r="F2872" s="65">
        <v>0.88680000000000003</v>
      </c>
    </row>
    <row r="2873" spans="2:6" ht="15" customHeight="1">
      <c r="B2873" s="79">
        <v>38727</v>
      </c>
      <c r="C2873" s="65">
        <v>0.57179999999999997</v>
      </c>
      <c r="D2873" s="65">
        <v>4.2725</v>
      </c>
      <c r="E2873" s="65">
        <v>5.3422999999999998</v>
      </c>
      <c r="F2873" s="65">
        <v>0.8821</v>
      </c>
    </row>
    <row r="2874" spans="2:6" ht="15" customHeight="1">
      <c r="B2874" s="79">
        <v>38726</v>
      </c>
      <c r="C2874" s="65">
        <v>0.56979999999999997</v>
      </c>
      <c r="D2874" s="65">
        <v>4.2511000000000001</v>
      </c>
      <c r="E2874" s="65">
        <v>5.3103999999999996</v>
      </c>
      <c r="F2874" s="65">
        <v>0.87939999999999996</v>
      </c>
    </row>
    <row r="2875" spans="2:6" ht="15" customHeight="1">
      <c r="B2875" s="79">
        <v>38725</v>
      </c>
      <c r="C2875" s="65">
        <v>0.56969999999999998</v>
      </c>
      <c r="D2875" s="65">
        <v>4.2519</v>
      </c>
      <c r="E2875" s="65">
        <v>5.3128000000000002</v>
      </c>
      <c r="F2875" s="65">
        <v>0.87939999999999996</v>
      </c>
    </row>
    <row r="2876" spans="2:6" ht="15" customHeight="1">
      <c r="B2876" s="79">
        <v>38724</v>
      </c>
      <c r="C2876" s="65">
        <v>0.56730000000000003</v>
      </c>
      <c r="D2876" s="65">
        <v>4.2286000000000001</v>
      </c>
      <c r="E2876" s="65">
        <v>5.2847</v>
      </c>
      <c r="F2876" s="65">
        <v>0.87639999999999996</v>
      </c>
    </row>
    <row r="2877" spans="2:6" ht="15" customHeight="1">
      <c r="B2877" s="79">
        <v>38723</v>
      </c>
      <c r="C2877" s="65">
        <v>0.56769999999999998</v>
      </c>
      <c r="D2877" s="65">
        <v>4.2382999999999997</v>
      </c>
      <c r="E2877" s="65">
        <v>5.3032000000000004</v>
      </c>
      <c r="F2877" s="65">
        <v>0.87829999999999997</v>
      </c>
    </row>
    <row r="2878" spans="2:6" ht="15" customHeight="1">
      <c r="B2878" s="79">
        <v>38722</v>
      </c>
      <c r="C2878" s="65">
        <v>0.57479999999999998</v>
      </c>
      <c r="D2878" s="65">
        <v>4.2164999999999999</v>
      </c>
      <c r="E2878" s="65">
        <v>5.2797999999999998</v>
      </c>
      <c r="F2878" s="65">
        <v>0.89300000000000002</v>
      </c>
    </row>
    <row r="2879" spans="2:6" ht="15" customHeight="1">
      <c r="B2879" s="79">
        <v>38721</v>
      </c>
      <c r="C2879" s="65">
        <v>0.57740000000000002</v>
      </c>
      <c r="D2879" s="65">
        <v>4.2747999999999999</v>
      </c>
      <c r="E2879" s="65">
        <v>5.3714000000000004</v>
      </c>
      <c r="F2879" s="65">
        <v>0.89790000000000003</v>
      </c>
    </row>
    <row r="2880" spans="2:6" ht="15" customHeight="1">
      <c r="B2880" s="79">
        <v>38720</v>
      </c>
      <c r="C2880" s="65">
        <v>0.57720000000000005</v>
      </c>
      <c r="D2880" s="65">
        <v>4.3117999999999999</v>
      </c>
      <c r="E2880" s="65">
        <v>5.4386999999999999</v>
      </c>
      <c r="F2880" s="65">
        <v>0.89849999999999997</v>
      </c>
    </row>
    <row r="2881" spans="2:6" ht="15" customHeight="1">
      <c r="B2881" s="79">
        <v>38719</v>
      </c>
      <c r="C2881" s="65">
        <v>0.57720000000000005</v>
      </c>
      <c r="D2881" s="65">
        <v>4.3080999999999996</v>
      </c>
      <c r="E2881" s="65">
        <v>5.4324000000000003</v>
      </c>
      <c r="F2881" s="65">
        <v>0.89839999999999998</v>
      </c>
    </row>
    <row r="2882" spans="2:6" ht="15" customHeight="1">
      <c r="B2882" s="79">
        <v>38718</v>
      </c>
      <c r="C2882" s="65">
        <v>0.57730000000000004</v>
      </c>
      <c r="D2882" s="65">
        <v>4.3151999999999999</v>
      </c>
      <c r="E2882" s="65">
        <v>5.4313000000000002</v>
      </c>
      <c r="F2882" s="65">
        <v>0.89839999999999998</v>
      </c>
    </row>
    <row r="2883" spans="2:6" ht="15" customHeight="1">
      <c r="B2883" s="79">
        <v>38717</v>
      </c>
      <c r="C2883" s="65">
        <v>0.57530000000000003</v>
      </c>
      <c r="D2883" s="65">
        <v>4.3014999999999999</v>
      </c>
      <c r="E2883" s="65">
        <v>5.4246999999999996</v>
      </c>
      <c r="F2883" s="65">
        <v>0.89649999999999996</v>
      </c>
    </row>
    <row r="2884" spans="2:6" ht="15" customHeight="1">
      <c r="B2884" s="79">
        <v>38716</v>
      </c>
      <c r="C2884" s="65">
        <v>0.57140000000000002</v>
      </c>
      <c r="D2884" s="65">
        <v>4.2728999999999999</v>
      </c>
      <c r="E2884" s="65">
        <v>5.3932000000000002</v>
      </c>
      <c r="F2884" s="65">
        <v>0.89049999999999996</v>
      </c>
    </row>
    <row r="2885" spans="2:6" ht="15" customHeight="1">
      <c r="B2885" s="79">
        <v>38715</v>
      </c>
      <c r="C2885" s="65">
        <v>0.56989999999999996</v>
      </c>
      <c r="D2885" s="65">
        <v>4.2373000000000003</v>
      </c>
      <c r="E2885" s="65">
        <v>5.3559999999999999</v>
      </c>
      <c r="F2885" s="65">
        <v>0.88729999999999998</v>
      </c>
    </row>
    <row r="2886" spans="2:6" ht="15" customHeight="1">
      <c r="B2886" s="79">
        <v>38714</v>
      </c>
      <c r="C2886" s="65">
        <v>0.57010000000000005</v>
      </c>
      <c r="D2886" s="65">
        <v>4.2624000000000004</v>
      </c>
      <c r="E2886" s="65">
        <v>5.4020000000000001</v>
      </c>
      <c r="F2886" s="65">
        <v>0.88770000000000004</v>
      </c>
    </row>
    <row r="2887" spans="2:6" ht="15" customHeight="1">
      <c r="B2887" s="79">
        <v>38713</v>
      </c>
      <c r="C2887" s="65">
        <v>0.56869999999999998</v>
      </c>
      <c r="D2887" s="65">
        <v>4.2473000000000001</v>
      </c>
      <c r="E2887" s="65">
        <v>5.3848000000000003</v>
      </c>
      <c r="F2887" s="65">
        <v>0.88570000000000004</v>
      </c>
    </row>
    <row r="2888" spans="2:6" ht="15" customHeight="1">
      <c r="B2888" s="79">
        <v>38712</v>
      </c>
      <c r="C2888" s="65">
        <v>0.56859999999999999</v>
      </c>
      <c r="D2888" s="65">
        <v>4.2427999999999999</v>
      </c>
      <c r="E2888" s="65">
        <v>5.3685</v>
      </c>
      <c r="F2888" s="65">
        <v>0.88549999999999995</v>
      </c>
    </row>
    <row r="2889" spans="2:6" ht="15" customHeight="1">
      <c r="B2889" s="79">
        <v>38711</v>
      </c>
      <c r="C2889" s="65">
        <v>0.56740000000000002</v>
      </c>
      <c r="D2889" s="65">
        <v>4.2363</v>
      </c>
      <c r="E2889" s="65">
        <v>5.3587999999999996</v>
      </c>
      <c r="F2889" s="65">
        <v>0.88349999999999995</v>
      </c>
    </row>
    <row r="2890" spans="2:6" ht="15" customHeight="1">
      <c r="B2890" s="79">
        <v>38710</v>
      </c>
      <c r="C2890" s="65">
        <v>0.57069999999999999</v>
      </c>
      <c r="D2890" s="65">
        <v>4.2455999999999996</v>
      </c>
      <c r="E2890" s="65">
        <v>5.3826000000000001</v>
      </c>
      <c r="F2890" s="65">
        <v>0.88739999999999997</v>
      </c>
    </row>
    <row r="2891" spans="2:6" ht="15" customHeight="1">
      <c r="B2891" s="79">
        <v>38709</v>
      </c>
      <c r="C2891" s="65">
        <v>0.57489999999999997</v>
      </c>
      <c r="D2891" s="65">
        <v>4.2918000000000003</v>
      </c>
      <c r="E2891" s="65">
        <v>5.4284999999999997</v>
      </c>
      <c r="F2891" s="65">
        <v>0.8931</v>
      </c>
    </row>
    <row r="2892" spans="2:6" ht="15" customHeight="1">
      <c r="B2892" s="79">
        <v>38708</v>
      </c>
      <c r="C2892" s="65">
        <v>0.57450000000000001</v>
      </c>
      <c r="D2892" s="65">
        <v>4.3262</v>
      </c>
      <c r="E2892" s="65">
        <v>5.4720000000000004</v>
      </c>
      <c r="F2892" s="65">
        <v>0.89190000000000003</v>
      </c>
    </row>
    <row r="2893" spans="2:6" ht="15" customHeight="1">
      <c r="B2893" s="79">
        <v>38707</v>
      </c>
      <c r="C2893" s="65">
        <v>0.57540000000000002</v>
      </c>
      <c r="D2893" s="65">
        <v>4.3212000000000002</v>
      </c>
      <c r="E2893" s="65">
        <v>5.4538000000000002</v>
      </c>
      <c r="F2893" s="65">
        <v>0.8921</v>
      </c>
    </row>
    <row r="2894" spans="2:6" ht="15" customHeight="1">
      <c r="B2894" s="79">
        <v>38706</v>
      </c>
      <c r="C2894" s="65">
        <v>0.57569999999999999</v>
      </c>
      <c r="D2894" s="65">
        <v>4.2942</v>
      </c>
      <c r="E2894" s="65">
        <v>5.4348999999999998</v>
      </c>
      <c r="F2894" s="65">
        <v>0.89219999999999999</v>
      </c>
    </row>
    <row r="2895" spans="2:6" ht="15" customHeight="1">
      <c r="B2895" s="79">
        <v>38705</v>
      </c>
      <c r="C2895" s="65">
        <v>0.5756</v>
      </c>
      <c r="D2895" s="65">
        <v>4.2854999999999999</v>
      </c>
      <c r="E2895" s="65">
        <v>5.4516999999999998</v>
      </c>
      <c r="F2895" s="65">
        <v>0.8921</v>
      </c>
    </row>
    <row r="2896" spans="2:6" ht="15" customHeight="1">
      <c r="B2896" s="79">
        <v>38704</v>
      </c>
      <c r="C2896" s="65">
        <v>0.57679999999999998</v>
      </c>
      <c r="D2896" s="65">
        <v>4.2840999999999996</v>
      </c>
      <c r="E2896" s="65">
        <v>5.4493999999999998</v>
      </c>
      <c r="F2896" s="65">
        <v>0.89129999999999998</v>
      </c>
    </row>
    <row r="2897" spans="2:6" ht="15" customHeight="1">
      <c r="B2897" s="79">
        <v>38703</v>
      </c>
      <c r="C2897" s="65">
        <v>0.5847</v>
      </c>
      <c r="D2897" s="65">
        <v>4.3579999999999997</v>
      </c>
      <c r="E2897" s="65">
        <v>5.5393999999999997</v>
      </c>
      <c r="F2897" s="65">
        <v>0.90049999999999997</v>
      </c>
    </row>
    <row r="2898" spans="2:6" ht="15" customHeight="1">
      <c r="B2898" s="79">
        <v>38702</v>
      </c>
      <c r="C2898" s="65">
        <v>0.59</v>
      </c>
      <c r="D2898" s="65">
        <v>4.4013999999999998</v>
      </c>
      <c r="E2898" s="65">
        <v>5.5777000000000001</v>
      </c>
      <c r="F2898" s="65">
        <v>0.9103</v>
      </c>
    </row>
    <row r="2899" spans="2:6" ht="15" customHeight="1">
      <c r="B2899" s="79">
        <v>38701</v>
      </c>
      <c r="C2899" s="65">
        <v>0.59409999999999996</v>
      </c>
      <c r="D2899" s="65">
        <v>4.3994999999999997</v>
      </c>
      <c r="E2899" s="65">
        <v>5.5724999999999998</v>
      </c>
      <c r="F2899" s="65">
        <v>0.91649999999999998</v>
      </c>
    </row>
    <row r="2900" spans="2:6" ht="15" customHeight="1">
      <c r="B2900" s="79">
        <v>38700</v>
      </c>
      <c r="C2900" s="65">
        <v>0.59609999999999996</v>
      </c>
      <c r="D2900" s="65">
        <v>4.4138000000000002</v>
      </c>
      <c r="E2900" s="65">
        <v>5.5933999999999999</v>
      </c>
      <c r="F2900" s="65">
        <v>0.91779999999999995</v>
      </c>
    </row>
    <row r="2901" spans="2:6" ht="15" customHeight="1">
      <c r="B2901" s="79">
        <v>38699</v>
      </c>
      <c r="C2901" s="65">
        <v>0.59609999999999996</v>
      </c>
      <c r="D2901" s="65">
        <v>4.4020999999999999</v>
      </c>
      <c r="E2901" s="65">
        <v>5.5749000000000004</v>
      </c>
      <c r="F2901" s="65">
        <v>0.91720000000000002</v>
      </c>
    </row>
    <row r="2902" spans="2:6" ht="15" customHeight="1">
      <c r="B2902" s="79">
        <v>38698</v>
      </c>
      <c r="C2902" s="65">
        <v>0.59599999999999997</v>
      </c>
      <c r="D2902" s="65">
        <v>4.4405000000000001</v>
      </c>
      <c r="E2902" s="65">
        <v>5.6185</v>
      </c>
      <c r="F2902" s="65">
        <v>0.91710000000000003</v>
      </c>
    </row>
    <row r="2903" spans="2:6" ht="15" customHeight="1">
      <c r="B2903" s="79">
        <v>38697</v>
      </c>
      <c r="C2903" s="65">
        <v>0.59530000000000005</v>
      </c>
      <c r="D2903" s="65">
        <v>4.4325999999999999</v>
      </c>
      <c r="E2903" s="65">
        <v>5.6081000000000003</v>
      </c>
      <c r="F2903" s="65">
        <v>0.91559999999999997</v>
      </c>
    </row>
    <row r="2904" spans="2:6" ht="15" customHeight="1">
      <c r="B2904" s="79">
        <v>38696</v>
      </c>
      <c r="C2904" s="65">
        <v>0.59619999999999995</v>
      </c>
      <c r="D2904" s="65">
        <v>4.4214000000000002</v>
      </c>
      <c r="E2904" s="65">
        <v>5.5945999999999998</v>
      </c>
      <c r="F2904" s="65">
        <v>0.91759999999999997</v>
      </c>
    </row>
    <row r="2905" spans="2:6" ht="15" customHeight="1">
      <c r="B2905" s="79">
        <v>38695</v>
      </c>
      <c r="C2905" s="65">
        <v>0.60399999999999998</v>
      </c>
      <c r="D2905" s="65">
        <v>4.4885999999999999</v>
      </c>
      <c r="E2905" s="65">
        <v>5.6763000000000003</v>
      </c>
      <c r="F2905" s="65">
        <v>0.93020000000000003</v>
      </c>
    </row>
    <row r="2906" spans="2:6" ht="15" customHeight="1">
      <c r="B2906" s="79">
        <v>38694</v>
      </c>
      <c r="C2906" s="65">
        <v>0.60950000000000004</v>
      </c>
      <c r="D2906" s="65">
        <v>4.5613000000000001</v>
      </c>
      <c r="E2906" s="65">
        <v>5.7564000000000002</v>
      </c>
      <c r="F2906" s="65">
        <v>0.93920000000000003</v>
      </c>
    </row>
    <row r="2907" spans="2:6" ht="15" customHeight="1">
      <c r="B2907" s="79">
        <v>38693</v>
      </c>
      <c r="C2907" s="65">
        <v>0.61019999999999996</v>
      </c>
      <c r="D2907" s="65">
        <v>4.5236999999999998</v>
      </c>
      <c r="E2907" s="65">
        <v>5.7081</v>
      </c>
      <c r="F2907" s="65">
        <v>0.94199999999999995</v>
      </c>
    </row>
    <row r="2908" spans="2:6" ht="15" customHeight="1">
      <c r="B2908" s="79">
        <v>38692</v>
      </c>
      <c r="C2908" s="65">
        <v>0.60909999999999997</v>
      </c>
      <c r="D2908" s="65">
        <v>4.5091000000000001</v>
      </c>
      <c r="E2908" s="65">
        <v>5.7107000000000001</v>
      </c>
      <c r="F2908" s="65">
        <v>0.94</v>
      </c>
    </row>
    <row r="2909" spans="2:6" ht="15" customHeight="1">
      <c r="B2909" s="79">
        <v>38691</v>
      </c>
      <c r="C2909" s="65">
        <v>0.60919999999999996</v>
      </c>
      <c r="D2909" s="65">
        <v>4.5427</v>
      </c>
      <c r="E2909" s="65">
        <v>5.7472000000000003</v>
      </c>
      <c r="F2909" s="65">
        <v>0.94</v>
      </c>
    </row>
    <row r="2910" spans="2:6" ht="15" customHeight="1">
      <c r="B2910" s="79">
        <v>38690</v>
      </c>
      <c r="C2910" s="65">
        <v>0.60370000000000001</v>
      </c>
      <c r="D2910" s="65">
        <v>4.5034000000000001</v>
      </c>
      <c r="E2910" s="65">
        <v>5.7072000000000003</v>
      </c>
      <c r="F2910" s="65">
        <v>0.93289999999999995</v>
      </c>
    </row>
    <row r="2911" spans="2:6" ht="15" customHeight="1">
      <c r="B2911" s="79">
        <v>38689</v>
      </c>
      <c r="C2911" s="65">
        <v>0.59889999999999999</v>
      </c>
      <c r="D2911" s="65">
        <v>4.4859</v>
      </c>
      <c r="E2911" s="65">
        <v>5.6849999999999996</v>
      </c>
      <c r="F2911" s="65">
        <v>0.92749999999999999</v>
      </c>
    </row>
    <row r="2912" spans="2:6" ht="15" customHeight="1">
      <c r="B2912" s="79">
        <v>38688</v>
      </c>
      <c r="C2912" s="65">
        <v>0.59670000000000001</v>
      </c>
      <c r="D2912" s="65">
        <v>4.4604999999999997</v>
      </c>
      <c r="E2912" s="65">
        <v>5.6902999999999997</v>
      </c>
      <c r="F2912" s="65">
        <v>0.92400000000000004</v>
      </c>
    </row>
    <row r="2913" spans="2:6" ht="15" customHeight="1">
      <c r="B2913" s="79">
        <v>38687</v>
      </c>
      <c r="C2913" s="65">
        <v>0.59509999999999996</v>
      </c>
      <c r="D2913" s="65">
        <v>4.4494999999999996</v>
      </c>
      <c r="E2913" s="65">
        <v>5.6840999999999999</v>
      </c>
      <c r="F2913" s="65">
        <v>0.92100000000000004</v>
      </c>
    </row>
    <row r="2914" spans="2:6" ht="15" customHeight="1">
      <c r="B2914" s="79">
        <v>38686</v>
      </c>
      <c r="C2914" s="65">
        <v>0.59519999999999995</v>
      </c>
      <c r="D2914" s="65">
        <v>4.4081000000000001</v>
      </c>
      <c r="E2914" s="65">
        <v>5.6121999999999996</v>
      </c>
      <c r="F2914" s="65">
        <v>0.92049999999999998</v>
      </c>
    </row>
    <row r="2915" spans="2:6" ht="15" customHeight="1">
      <c r="B2915" s="79">
        <v>38685</v>
      </c>
      <c r="C2915" s="65">
        <v>0.59530000000000005</v>
      </c>
      <c r="D2915" s="65">
        <v>4.4267000000000003</v>
      </c>
      <c r="E2915" s="65">
        <v>5.6180000000000003</v>
      </c>
      <c r="F2915" s="65">
        <v>0.92030000000000001</v>
      </c>
    </row>
    <row r="2916" spans="2:6" ht="15" customHeight="1">
      <c r="B2916" s="79">
        <v>38684</v>
      </c>
      <c r="C2916" s="65">
        <v>0.59519999999999995</v>
      </c>
      <c r="D2916" s="65">
        <v>4.4394999999999998</v>
      </c>
      <c r="E2916" s="65">
        <v>5.6477000000000004</v>
      </c>
      <c r="F2916" s="65">
        <v>0.92010000000000003</v>
      </c>
    </row>
    <row r="2917" spans="2:6" ht="15" customHeight="1">
      <c r="B2917" s="79">
        <v>38683</v>
      </c>
      <c r="C2917" s="65">
        <v>0.59160000000000001</v>
      </c>
      <c r="D2917" s="65">
        <v>4.4283000000000001</v>
      </c>
      <c r="E2917" s="65">
        <v>5.6333000000000002</v>
      </c>
      <c r="F2917" s="65">
        <v>0.91659999999999997</v>
      </c>
    </row>
    <row r="2918" spans="2:6" ht="15" customHeight="1">
      <c r="B2918" s="79">
        <v>38682</v>
      </c>
      <c r="C2918" s="65">
        <v>0.59450000000000003</v>
      </c>
      <c r="D2918" s="65">
        <v>4.4349999999999996</v>
      </c>
      <c r="E2918" s="65">
        <v>5.6367000000000003</v>
      </c>
      <c r="F2918" s="65">
        <v>0.91930000000000001</v>
      </c>
    </row>
    <row r="2919" spans="2:6" ht="15" customHeight="1">
      <c r="B2919" s="79">
        <v>38681</v>
      </c>
      <c r="C2919" s="65">
        <v>0.59030000000000005</v>
      </c>
      <c r="D2919" s="65">
        <v>4.4040999999999997</v>
      </c>
      <c r="E2919" s="65">
        <v>5.6059000000000001</v>
      </c>
      <c r="F2919" s="65">
        <v>0.9153</v>
      </c>
    </row>
    <row r="2920" spans="2:6" ht="15" customHeight="1">
      <c r="B2920" s="79">
        <v>38680</v>
      </c>
      <c r="C2920" s="65">
        <v>0.58730000000000004</v>
      </c>
      <c r="D2920" s="65">
        <v>4.3827999999999996</v>
      </c>
      <c r="E2920" s="65">
        <v>5.58</v>
      </c>
      <c r="F2920" s="65">
        <v>0.91049999999999998</v>
      </c>
    </row>
    <row r="2921" spans="2:6" ht="15" customHeight="1">
      <c r="B2921" s="79">
        <v>38679</v>
      </c>
      <c r="C2921" s="65">
        <v>0.58560000000000001</v>
      </c>
      <c r="D2921" s="65">
        <v>4.3700999999999999</v>
      </c>
      <c r="E2921" s="65">
        <v>5.6017000000000001</v>
      </c>
      <c r="F2921" s="65">
        <v>0.90690000000000004</v>
      </c>
    </row>
    <row r="2922" spans="2:6" ht="15" customHeight="1">
      <c r="B2922" s="79">
        <v>38678</v>
      </c>
      <c r="C2922" s="65">
        <v>0.58809999999999996</v>
      </c>
      <c r="D2922" s="65">
        <v>4.3883000000000001</v>
      </c>
      <c r="E2922" s="65">
        <v>5.6322999999999999</v>
      </c>
      <c r="F2922" s="65">
        <v>0.91</v>
      </c>
    </row>
    <row r="2923" spans="2:6" ht="15" customHeight="1">
      <c r="B2923" s="79">
        <v>38677</v>
      </c>
      <c r="C2923" s="65">
        <v>0.58350000000000002</v>
      </c>
      <c r="D2923" s="65">
        <v>4.3525</v>
      </c>
      <c r="E2923" s="65">
        <v>5.601</v>
      </c>
      <c r="F2923" s="65">
        <v>0.90329999999999999</v>
      </c>
    </row>
    <row r="2924" spans="2:6" ht="15" customHeight="1">
      <c r="B2924" s="79">
        <v>38676</v>
      </c>
      <c r="C2924" s="65">
        <v>0.58409999999999995</v>
      </c>
      <c r="D2924" s="65">
        <v>4.3563999999999998</v>
      </c>
      <c r="E2924" s="65">
        <v>5.6036999999999999</v>
      </c>
      <c r="F2924" s="65">
        <v>0.90400000000000003</v>
      </c>
    </row>
    <row r="2925" spans="2:6" ht="15" customHeight="1">
      <c r="B2925" s="79">
        <v>38675</v>
      </c>
      <c r="C2925" s="65">
        <v>0.58409999999999995</v>
      </c>
      <c r="D2925" s="65">
        <v>4.3567999999999998</v>
      </c>
      <c r="E2925" s="65">
        <v>5.6037999999999997</v>
      </c>
      <c r="F2925" s="65">
        <v>0.90380000000000005</v>
      </c>
    </row>
    <row r="2926" spans="2:6" ht="15" customHeight="1">
      <c r="B2926" s="79">
        <v>38674</v>
      </c>
      <c r="C2926" s="65">
        <v>0.58530000000000004</v>
      </c>
      <c r="D2926" s="65">
        <v>4.3648999999999996</v>
      </c>
      <c r="E2926" s="65">
        <v>5.6300999999999997</v>
      </c>
      <c r="F2926" s="65">
        <v>0.90610000000000002</v>
      </c>
    </row>
    <row r="2927" spans="2:6" ht="15" customHeight="1">
      <c r="B2927" s="79">
        <v>38673</v>
      </c>
      <c r="C2927" s="65">
        <v>0.58720000000000006</v>
      </c>
      <c r="D2927" s="65">
        <v>4.3795000000000002</v>
      </c>
      <c r="E2927" s="65">
        <v>5.6501999999999999</v>
      </c>
      <c r="F2927" s="65">
        <v>0.9083</v>
      </c>
    </row>
    <row r="2928" spans="2:6" ht="15" customHeight="1">
      <c r="B2928" s="79">
        <v>38672</v>
      </c>
      <c r="C2928" s="65">
        <v>0.58479999999999999</v>
      </c>
      <c r="D2928" s="65">
        <v>4.3613999999999997</v>
      </c>
      <c r="E2928" s="65">
        <v>5.6334999999999997</v>
      </c>
      <c r="F2928" s="65">
        <v>0.90259999999999996</v>
      </c>
    </row>
    <row r="2929" spans="2:6" ht="15" customHeight="1">
      <c r="B2929" s="79">
        <v>38671</v>
      </c>
      <c r="C2929" s="65">
        <v>0.58240000000000003</v>
      </c>
      <c r="D2929" s="65">
        <v>4.3437000000000001</v>
      </c>
      <c r="E2929" s="65">
        <v>5.5789999999999997</v>
      </c>
      <c r="F2929" s="65">
        <v>0.89670000000000005</v>
      </c>
    </row>
    <row r="2930" spans="2:6" ht="15" customHeight="1">
      <c r="B2930" s="79">
        <v>38670</v>
      </c>
      <c r="C2930" s="65">
        <v>0.58650000000000002</v>
      </c>
      <c r="D2930" s="65">
        <v>4.3726000000000003</v>
      </c>
      <c r="E2930" s="65">
        <v>5.6074000000000002</v>
      </c>
      <c r="F2930" s="65">
        <v>0.9022</v>
      </c>
    </row>
    <row r="2931" spans="2:6" ht="15" customHeight="1">
      <c r="B2931" s="79">
        <v>38669</v>
      </c>
      <c r="C2931" s="65">
        <v>0.58599999999999997</v>
      </c>
      <c r="D2931" s="65">
        <v>4.3723999999999998</v>
      </c>
      <c r="E2931" s="65">
        <v>5.6106999999999996</v>
      </c>
      <c r="F2931" s="65">
        <v>0.90229999999999999</v>
      </c>
    </row>
    <row r="2932" spans="2:6" ht="15" customHeight="1">
      <c r="B2932" s="79">
        <v>38668</v>
      </c>
      <c r="C2932" s="65">
        <v>0.58620000000000005</v>
      </c>
      <c r="D2932" s="65">
        <v>4.3712</v>
      </c>
      <c r="E2932" s="65">
        <v>5.6063999999999998</v>
      </c>
      <c r="F2932" s="65">
        <v>0.90169999999999995</v>
      </c>
    </row>
    <row r="2933" spans="2:6" ht="15" customHeight="1">
      <c r="B2933" s="79">
        <v>38667</v>
      </c>
      <c r="C2933" s="65">
        <v>0.58689999999999998</v>
      </c>
      <c r="D2933" s="65">
        <v>4.3776000000000002</v>
      </c>
      <c r="E2933" s="65">
        <v>5.6486000000000001</v>
      </c>
      <c r="F2933" s="65">
        <v>0.90200000000000002</v>
      </c>
    </row>
    <row r="2934" spans="2:6" ht="15" customHeight="1">
      <c r="B2934" s="79">
        <v>38666</v>
      </c>
      <c r="C2934" s="65">
        <v>0.58209999999999995</v>
      </c>
      <c r="D2934" s="65">
        <v>4.3437000000000001</v>
      </c>
      <c r="E2934" s="65">
        <v>5.5948000000000002</v>
      </c>
      <c r="F2934" s="65">
        <v>0.89739999999999998</v>
      </c>
    </row>
    <row r="2935" spans="2:6" ht="15" customHeight="1">
      <c r="B2935" s="79">
        <v>38665</v>
      </c>
      <c r="C2935" s="65">
        <v>0.57999999999999996</v>
      </c>
      <c r="D2935" s="65">
        <v>4.3288000000000002</v>
      </c>
      <c r="E2935" s="65">
        <v>5.5351999999999997</v>
      </c>
      <c r="F2935" s="65">
        <v>0.89539999999999997</v>
      </c>
    </row>
    <row r="2936" spans="2:6" ht="15" customHeight="1">
      <c r="B2936" s="79">
        <v>38664</v>
      </c>
      <c r="C2936" s="65">
        <v>0.57579999999999998</v>
      </c>
      <c r="D2936" s="65">
        <v>4.2979000000000003</v>
      </c>
      <c r="E2936" s="65">
        <v>5.5365000000000002</v>
      </c>
      <c r="F2936" s="65">
        <v>0.88780000000000003</v>
      </c>
    </row>
    <row r="2937" spans="2:6" ht="15" customHeight="1">
      <c r="B2937" s="79">
        <v>38663</v>
      </c>
      <c r="C2937" s="65">
        <v>0.57830000000000004</v>
      </c>
      <c r="D2937" s="65">
        <v>4.3159999999999998</v>
      </c>
      <c r="E2937" s="65">
        <v>5.5486000000000004</v>
      </c>
      <c r="F2937" s="65">
        <v>0.89410000000000001</v>
      </c>
    </row>
    <row r="2938" spans="2:6" ht="15" customHeight="1">
      <c r="B2938" s="79">
        <v>38662</v>
      </c>
      <c r="C2938" s="65">
        <v>0.57889999999999997</v>
      </c>
      <c r="D2938" s="65">
        <v>4.3224</v>
      </c>
      <c r="E2938" s="65">
        <v>5.5621999999999998</v>
      </c>
      <c r="F2938" s="65">
        <v>0.89410000000000001</v>
      </c>
    </row>
    <row r="2939" spans="2:6" ht="15" customHeight="1">
      <c r="B2939" s="79">
        <v>38661</v>
      </c>
      <c r="C2939" s="65">
        <v>0.5776</v>
      </c>
      <c r="D2939" s="65">
        <v>4.3116000000000003</v>
      </c>
      <c r="E2939" s="65">
        <v>5.5399000000000003</v>
      </c>
      <c r="F2939" s="65">
        <v>0.8921</v>
      </c>
    </row>
    <row r="2940" spans="2:6" ht="15" customHeight="1">
      <c r="B2940" s="79">
        <v>38660</v>
      </c>
      <c r="C2940" s="65">
        <v>0.57689999999999997</v>
      </c>
      <c r="D2940" s="65">
        <v>4.3059000000000003</v>
      </c>
      <c r="E2940" s="65">
        <v>5.5484999999999998</v>
      </c>
      <c r="F2940" s="65">
        <v>0.89080000000000004</v>
      </c>
    </row>
    <row r="2941" spans="2:6" ht="15" customHeight="1">
      <c r="B2941" s="79">
        <v>38659</v>
      </c>
      <c r="C2941" s="65">
        <v>0.57469999999999999</v>
      </c>
      <c r="D2941" s="65">
        <v>4.29</v>
      </c>
      <c r="E2941" s="65">
        <v>5.5362</v>
      </c>
      <c r="F2941" s="65">
        <v>0.88680000000000003</v>
      </c>
    </row>
    <row r="2942" spans="2:6" ht="15" customHeight="1">
      <c r="B2942" s="79">
        <v>38658</v>
      </c>
      <c r="C2942" s="65">
        <v>0.58079999999999998</v>
      </c>
      <c r="D2942" s="65">
        <v>4.3339999999999996</v>
      </c>
      <c r="E2942" s="65">
        <v>5.5735000000000001</v>
      </c>
      <c r="F2942" s="65">
        <v>0.89859999999999995</v>
      </c>
    </row>
    <row r="2943" spans="2:6" ht="15" customHeight="1">
      <c r="B2943" s="79">
        <v>38657</v>
      </c>
      <c r="C2943" s="65">
        <v>0.5837</v>
      </c>
      <c r="D2943" s="65">
        <v>4.3712</v>
      </c>
      <c r="E2943" s="65">
        <v>5.5892999999999997</v>
      </c>
      <c r="F2943" s="65">
        <v>0.9022</v>
      </c>
    </row>
    <row r="2944" spans="2:6" ht="15" customHeight="1">
      <c r="B2944" s="79">
        <v>38656</v>
      </c>
      <c r="C2944" s="65">
        <v>0.58379999999999999</v>
      </c>
      <c r="D2944" s="65">
        <v>4.3550000000000004</v>
      </c>
      <c r="E2944" s="65">
        <v>5.5632999999999999</v>
      </c>
      <c r="F2944" s="65">
        <v>0.90210000000000001</v>
      </c>
    </row>
    <row r="2945" spans="2:6" ht="15" customHeight="1">
      <c r="B2945" s="79">
        <v>38655</v>
      </c>
      <c r="C2945" s="65">
        <v>0.58379999999999999</v>
      </c>
      <c r="D2945" s="65">
        <v>4.3563000000000001</v>
      </c>
      <c r="E2945" s="65">
        <v>5.5730000000000004</v>
      </c>
      <c r="F2945" s="65">
        <v>0.9022</v>
      </c>
    </row>
    <row r="2946" spans="2:6" ht="15" customHeight="1">
      <c r="B2946" s="79">
        <v>38654</v>
      </c>
      <c r="C2946" s="65">
        <v>0.5837</v>
      </c>
      <c r="D2946" s="65">
        <v>4.3558000000000003</v>
      </c>
      <c r="E2946" s="65">
        <v>5.5636999999999999</v>
      </c>
      <c r="F2946" s="65">
        <v>0.90210000000000001</v>
      </c>
    </row>
    <row r="2947" spans="2:6" ht="15" customHeight="1">
      <c r="B2947" s="79">
        <v>38653</v>
      </c>
      <c r="C2947" s="65">
        <v>0.58260000000000001</v>
      </c>
      <c r="D2947" s="65">
        <v>4.3475000000000001</v>
      </c>
      <c r="E2947" s="65">
        <v>5.5541</v>
      </c>
      <c r="F2947" s="65">
        <v>0.90080000000000005</v>
      </c>
    </row>
    <row r="2948" spans="2:6" ht="15" customHeight="1">
      <c r="B2948" s="79">
        <v>38652</v>
      </c>
      <c r="C2948" s="65">
        <v>0.58209999999999995</v>
      </c>
      <c r="D2948" s="65">
        <v>4.3426</v>
      </c>
      <c r="E2948" s="65">
        <v>5.5392999999999999</v>
      </c>
      <c r="F2948" s="65">
        <v>0.90110000000000001</v>
      </c>
    </row>
    <row r="2949" spans="2:6" ht="15" customHeight="1">
      <c r="B2949" s="79">
        <v>38651</v>
      </c>
      <c r="C2949" s="65">
        <v>0.58320000000000005</v>
      </c>
      <c r="D2949" s="65">
        <v>4.3506999999999998</v>
      </c>
      <c r="E2949" s="65">
        <v>5.5449999999999999</v>
      </c>
      <c r="F2949" s="65">
        <v>0.90110000000000001</v>
      </c>
    </row>
    <row r="2950" spans="2:6" ht="15" customHeight="1">
      <c r="B2950" s="79">
        <v>38650</v>
      </c>
      <c r="C2950" s="65">
        <v>0.58689999999999998</v>
      </c>
      <c r="D2950" s="65">
        <v>4.3794000000000004</v>
      </c>
      <c r="E2950" s="65">
        <v>5.5991999999999997</v>
      </c>
      <c r="F2950" s="65">
        <v>0.9052</v>
      </c>
    </row>
    <row r="2951" spans="2:6" ht="15" customHeight="1">
      <c r="B2951" s="79">
        <v>38649</v>
      </c>
      <c r="C2951" s="65">
        <v>0.58620000000000005</v>
      </c>
      <c r="D2951" s="65">
        <v>4.3741000000000003</v>
      </c>
      <c r="E2951" s="65">
        <v>5.5861999999999998</v>
      </c>
      <c r="F2951" s="65">
        <v>0.90539999999999998</v>
      </c>
    </row>
    <row r="2952" spans="2:6" ht="15" customHeight="1">
      <c r="B2952" s="79">
        <v>38648</v>
      </c>
      <c r="C2952" s="65">
        <v>0.58509999999999995</v>
      </c>
      <c r="D2952" s="65">
        <v>4.3635999999999999</v>
      </c>
      <c r="E2952" s="65">
        <v>5.5754999999999999</v>
      </c>
      <c r="F2952" s="65">
        <v>0.90390000000000004</v>
      </c>
    </row>
    <row r="2953" spans="2:6" ht="15" customHeight="1">
      <c r="B2953" s="79">
        <v>38647</v>
      </c>
      <c r="C2953" s="65">
        <v>0.58579999999999999</v>
      </c>
      <c r="D2953" s="65">
        <v>4.3710000000000004</v>
      </c>
      <c r="E2953" s="65">
        <v>5.5823</v>
      </c>
      <c r="F2953" s="65">
        <v>0.90469999999999995</v>
      </c>
    </row>
    <row r="2954" spans="2:6" ht="15" customHeight="1">
      <c r="B2954" s="79">
        <v>38646</v>
      </c>
      <c r="C2954" s="65">
        <v>0.58360000000000001</v>
      </c>
      <c r="D2954" s="65">
        <v>4.3555999999999999</v>
      </c>
      <c r="E2954" s="65">
        <v>5.5354000000000001</v>
      </c>
      <c r="F2954" s="65">
        <v>0.90339999999999998</v>
      </c>
    </row>
    <row r="2955" spans="2:6" ht="15" customHeight="1">
      <c r="B2955" s="79">
        <v>38645</v>
      </c>
      <c r="C2955" s="65">
        <v>0.5827</v>
      </c>
      <c r="D2955" s="65">
        <v>4.3491</v>
      </c>
      <c r="E2955" s="65">
        <v>5.5080999999999998</v>
      </c>
      <c r="F2955" s="65">
        <v>0.90480000000000005</v>
      </c>
    </row>
    <row r="2956" spans="2:6" ht="15" customHeight="1">
      <c r="B2956" s="79">
        <v>38644</v>
      </c>
      <c r="C2956" s="65">
        <v>0.58240000000000003</v>
      </c>
      <c r="D2956" s="65">
        <v>4.3468999999999998</v>
      </c>
      <c r="E2956" s="65">
        <v>5.5049000000000001</v>
      </c>
      <c r="F2956" s="65">
        <v>0.90480000000000005</v>
      </c>
    </row>
    <row r="2957" spans="2:6" ht="15" customHeight="1">
      <c r="B2957" s="79">
        <v>38643</v>
      </c>
      <c r="C2957" s="65">
        <v>0.57940000000000003</v>
      </c>
      <c r="D2957" s="65">
        <v>4.3243</v>
      </c>
      <c r="E2957" s="65">
        <v>5.4840999999999998</v>
      </c>
      <c r="F2957" s="65">
        <v>0.90010000000000001</v>
      </c>
    </row>
    <row r="2958" spans="2:6" ht="15" customHeight="1">
      <c r="B2958" s="79">
        <v>38642</v>
      </c>
      <c r="C2958" s="65">
        <v>0.57699999999999996</v>
      </c>
      <c r="D2958" s="65">
        <v>4.3053999999999997</v>
      </c>
      <c r="E2958" s="65">
        <v>5.4566999999999997</v>
      </c>
      <c r="F2958" s="65">
        <v>0.89510000000000001</v>
      </c>
    </row>
    <row r="2959" spans="2:6" ht="15" customHeight="1">
      <c r="B2959" s="79">
        <v>38641</v>
      </c>
      <c r="C2959" s="65">
        <v>0.57720000000000005</v>
      </c>
      <c r="D2959" s="65">
        <v>4.3090000000000002</v>
      </c>
      <c r="E2959" s="65">
        <v>5.4649999999999999</v>
      </c>
      <c r="F2959" s="65">
        <v>0.89570000000000005</v>
      </c>
    </row>
    <row r="2960" spans="2:6" ht="15" customHeight="1">
      <c r="B2960" s="79">
        <v>38640</v>
      </c>
      <c r="C2960" s="65">
        <v>0.57699999999999996</v>
      </c>
      <c r="D2960" s="65">
        <v>4.3068999999999997</v>
      </c>
      <c r="E2960" s="65">
        <v>5.4603000000000002</v>
      </c>
      <c r="F2960" s="65">
        <v>0.89490000000000003</v>
      </c>
    </row>
    <row r="2961" spans="2:6" ht="15" customHeight="1">
      <c r="B2961" s="79">
        <v>38639</v>
      </c>
      <c r="C2961" s="65">
        <v>0.57589999999999997</v>
      </c>
      <c r="D2961" s="65">
        <v>4.2984999999999998</v>
      </c>
      <c r="E2961" s="65">
        <v>5.4273999999999996</v>
      </c>
      <c r="F2961" s="65">
        <v>0.89249999999999996</v>
      </c>
    </row>
    <row r="2962" spans="2:6" ht="15" customHeight="1">
      <c r="B2962" s="79">
        <v>38638</v>
      </c>
      <c r="C2962" s="65">
        <v>0.57999999999999996</v>
      </c>
      <c r="D2962" s="65">
        <v>4.3282999999999996</v>
      </c>
      <c r="E2962" s="65">
        <v>5.4306000000000001</v>
      </c>
      <c r="F2962" s="65">
        <v>0.89770000000000005</v>
      </c>
    </row>
    <row r="2963" spans="2:6" ht="15" customHeight="1">
      <c r="B2963" s="79">
        <v>38637</v>
      </c>
      <c r="C2963" s="65">
        <v>0.57730000000000004</v>
      </c>
      <c r="D2963" s="65">
        <v>4.3090000000000002</v>
      </c>
      <c r="E2963" s="65">
        <v>5.3883999999999999</v>
      </c>
      <c r="F2963" s="65">
        <v>0.89300000000000002</v>
      </c>
    </row>
    <row r="2964" spans="2:6" ht="15" customHeight="1">
      <c r="B2964" s="79">
        <v>38636</v>
      </c>
      <c r="C2964" s="65">
        <v>0.57889999999999997</v>
      </c>
      <c r="D2964" s="65">
        <v>4.3209</v>
      </c>
      <c r="E2964" s="65">
        <v>5.4112</v>
      </c>
      <c r="F2964" s="65">
        <v>0.89649999999999996</v>
      </c>
    </row>
    <row r="2965" spans="2:6" ht="15" customHeight="1">
      <c r="B2965" s="79">
        <v>38635</v>
      </c>
      <c r="C2965" s="65">
        <v>0.57450000000000001</v>
      </c>
      <c r="D2965" s="65">
        <v>4.2874999999999996</v>
      </c>
      <c r="E2965" s="65">
        <v>5.3624000000000001</v>
      </c>
      <c r="F2965" s="65">
        <v>0.89070000000000005</v>
      </c>
    </row>
    <row r="2966" spans="2:6" ht="15" customHeight="1">
      <c r="B2966" s="79">
        <v>38634</v>
      </c>
      <c r="C2966" s="65">
        <v>0.5746</v>
      </c>
      <c r="D2966" s="65">
        <v>4.2839999999999998</v>
      </c>
      <c r="E2966" s="65">
        <v>5.3662000000000001</v>
      </c>
      <c r="F2966" s="65">
        <v>0.88980000000000004</v>
      </c>
    </row>
    <row r="2967" spans="2:6" ht="15" customHeight="1">
      <c r="B2967" s="79">
        <v>38633</v>
      </c>
      <c r="C2967" s="65">
        <v>0.57410000000000005</v>
      </c>
      <c r="D2967" s="65">
        <v>4.2846000000000002</v>
      </c>
      <c r="E2967" s="65">
        <v>5.367</v>
      </c>
      <c r="F2967" s="65">
        <v>0.88980000000000004</v>
      </c>
    </row>
    <row r="2968" spans="2:6" ht="15" customHeight="1">
      <c r="B2968" s="79">
        <v>38632</v>
      </c>
      <c r="C2968" s="65">
        <v>0.57289999999999996</v>
      </c>
      <c r="D2968" s="65">
        <v>4.2740999999999998</v>
      </c>
      <c r="E2968" s="65">
        <v>5.3422000000000001</v>
      </c>
      <c r="F2968" s="65">
        <v>0.88660000000000005</v>
      </c>
    </row>
    <row r="2969" spans="2:6" ht="15" customHeight="1">
      <c r="B2969" s="79">
        <v>38631</v>
      </c>
      <c r="C2969" s="65">
        <v>0.58020000000000005</v>
      </c>
      <c r="D2969" s="65">
        <v>4.3296000000000001</v>
      </c>
      <c r="E2969" s="65">
        <v>5.4004000000000003</v>
      </c>
      <c r="F2969" s="65">
        <v>0.89859999999999995</v>
      </c>
    </row>
    <row r="2970" spans="2:6" ht="15" customHeight="1">
      <c r="B2970" s="79">
        <v>38630</v>
      </c>
      <c r="C2970" s="65">
        <v>0.58440000000000003</v>
      </c>
      <c r="D2970" s="65">
        <v>4.3613</v>
      </c>
      <c r="E2970" s="65">
        <v>5.4404000000000003</v>
      </c>
      <c r="F2970" s="65">
        <v>0.90659999999999996</v>
      </c>
    </row>
    <row r="2971" spans="2:6" ht="15" customHeight="1">
      <c r="B2971" s="79">
        <v>38629</v>
      </c>
      <c r="C2971" s="65">
        <v>0.58120000000000005</v>
      </c>
      <c r="D2971" s="65">
        <v>4.3377999999999997</v>
      </c>
      <c r="E2971" s="65">
        <v>5.4082999999999997</v>
      </c>
      <c r="F2971" s="65">
        <v>0.90180000000000005</v>
      </c>
    </row>
    <row r="2972" spans="2:6" ht="15" customHeight="1">
      <c r="B2972" s="79">
        <v>38628</v>
      </c>
      <c r="C2972" s="65">
        <v>0.5766</v>
      </c>
      <c r="D2972" s="65">
        <v>4.3032000000000004</v>
      </c>
      <c r="E2972" s="65">
        <v>5.3722000000000003</v>
      </c>
      <c r="F2972" s="65">
        <v>0.89700000000000002</v>
      </c>
    </row>
    <row r="2973" spans="2:6" ht="15" customHeight="1">
      <c r="B2973" s="79">
        <v>38627</v>
      </c>
      <c r="C2973" s="65">
        <v>0.57509999999999994</v>
      </c>
      <c r="D2973" s="65">
        <v>4.2892000000000001</v>
      </c>
      <c r="E2973" s="65">
        <v>5.3624000000000001</v>
      </c>
      <c r="F2973" s="65">
        <v>0.89490000000000003</v>
      </c>
    </row>
    <row r="2974" spans="2:6" ht="15" customHeight="1">
      <c r="B2974" s="79">
        <v>38626</v>
      </c>
      <c r="C2974" s="65">
        <v>0.57569999999999999</v>
      </c>
      <c r="D2974" s="65">
        <v>4.2968000000000002</v>
      </c>
      <c r="E2974" s="65">
        <v>5.3659999999999997</v>
      </c>
      <c r="F2974" s="65">
        <v>0.89580000000000004</v>
      </c>
    </row>
    <row r="2975" spans="2:6" ht="15" customHeight="1">
      <c r="B2975" s="79">
        <v>38625</v>
      </c>
      <c r="C2975" s="65">
        <v>0.57410000000000005</v>
      </c>
      <c r="D2975" s="65">
        <v>4.2843999999999998</v>
      </c>
      <c r="E2975" s="65">
        <v>5.3540999999999999</v>
      </c>
      <c r="F2975" s="65">
        <v>0.89390000000000003</v>
      </c>
    </row>
    <row r="2976" spans="2:6" ht="15" customHeight="1">
      <c r="B2976" s="79">
        <v>38624</v>
      </c>
      <c r="C2976" s="65">
        <v>0.5706</v>
      </c>
      <c r="D2976" s="65">
        <v>4.2587999999999999</v>
      </c>
      <c r="E2976" s="65">
        <v>5.3558000000000003</v>
      </c>
      <c r="F2976" s="65">
        <v>0.88819999999999999</v>
      </c>
    </row>
    <row r="2977" spans="2:6" ht="15" customHeight="1">
      <c r="B2977" s="79">
        <v>38623</v>
      </c>
      <c r="C2977" s="65">
        <v>0.56669999999999998</v>
      </c>
      <c r="D2977" s="65">
        <v>4.2290999999999999</v>
      </c>
      <c r="E2977" s="65">
        <v>5.3250000000000002</v>
      </c>
      <c r="F2977" s="65">
        <v>0.88229999999999997</v>
      </c>
    </row>
    <row r="2978" spans="2:6" ht="15" customHeight="1">
      <c r="B2978" s="79">
        <v>38622</v>
      </c>
      <c r="C2978" s="65">
        <v>0.56869999999999998</v>
      </c>
      <c r="D2978" s="65">
        <v>4.2443999999999997</v>
      </c>
      <c r="E2978" s="65">
        <v>5.3438999999999997</v>
      </c>
      <c r="F2978" s="65">
        <v>0.8851</v>
      </c>
    </row>
    <row r="2979" spans="2:6" ht="15" customHeight="1">
      <c r="B2979" s="79">
        <v>38621</v>
      </c>
      <c r="C2979" s="65">
        <v>0.57179999999999997</v>
      </c>
      <c r="D2979" s="65">
        <v>4.2682000000000002</v>
      </c>
      <c r="E2979" s="65">
        <v>5.3666999999999998</v>
      </c>
      <c r="F2979" s="65">
        <v>0.89</v>
      </c>
    </row>
    <row r="2980" spans="2:6" ht="15" customHeight="1">
      <c r="B2980" s="79">
        <v>38620</v>
      </c>
      <c r="C2980" s="65">
        <v>0.57230000000000003</v>
      </c>
      <c r="D2980" s="65">
        <v>4.2731000000000003</v>
      </c>
      <c r="E2980" s="65">
        <v>5.3667999999999996</v>
      </c>
      <c r="F2980" s="65">
        <v>0.89080000000000004</v>
      </c>
    </row>
    <row r="2981" spans="2:6" ht="15" customHeight="1">
      <c r="B2981" s="79">
        <v>38619</v>
      </c>
      <c r="C2981" s="65">
        <v>0.57169999999999999</v>
      </c>
      <c r="D2981" s="65">
        <v>4.2656999999999998</v>
      </c>
      <c r="E2981" s="65">
        <v>5.3624999999999998</v>
      </c>
      <c r="F2981" s="65">
        <v>0.88980000000000004</v>
      </c>
    </row>
    <row r="2982" spans="2:6" ht="15" customHeight="1">
      <c r="B2982" s="79">
        <v>38618</v>
      </c>
      <c r="C2982" s="65">
        <v>0.57050000000000001</v>
      </c>
      <c r="D2982" s="65">
        <v>4.2579000000000002</v>
      </c>
      <c r="E2982" s="65">
        <v>5.3403</v>
      </c>
      <c r="F2982" s="65">
        <v>0.88719999999999999</v>
      </c>
    </row>
    <row r="2983" spans="2:6" ht="15" customHeight="1">
      <c r="B2983" s="79">
        <v>38617</v>
      </c>
      <c r="C2983" s="65">
        <v>0.57269999999999999</v>
      </c>
      <c r="D2983" s="65">
        <v>4.2728999999999999</v>
      </c>
      <c r="E2983" s="65">
        <v>5.3491</v>
      </c>
      <c r="F2983" s="65">
        <v>0.88890000000000002</v>
      </c>
    </row>
    <row r="2984" spans="2:6" ht="15" customHeight="1">
      <c r="B2984" s="79">
        <v>38616</v>
      </c>
      <c r="C2984" s="65">
        <v>0.57650000000000001</v>
      </c>
      <c r="D2984" s="65">
        <v>4.3005000000000004</v>
      </c>
      <c r="E2984" s="65">
        <v>5.3851000000000004</v>
      </c>
      <c r="F2984" s="65">
        <v>0.89529999999999998</v>
      </c>
    </row>
    <row r="2985" spans="2:6" ht="15" customHeight="1">
      <c r="B2985" s="79">
        <v>38615</v>
      </c>
      <c r="C2985" s="65">
        <v>0.57699999999999996</v>
      </c>
      <c r="D2985" s="65">
        <v>4.3037999999999998</v>
      </c>
      <c r="E2985" s="65">
        <v>5.3815999999999997</v>
      </c>
      <c r="F2985" s="65">
        <v>0.8952</v>
      </c>
    </row>
    <row r="2986" spans="2:6" ht="15" customHeight="1">
      <c r="B2986" s="79">
        <v>38614</v>
      </c>
      <c r="C2986" s="65">
        <v>0.57679999999999998</v>
      </c>
      <c r="D2986" s="65">
        <v>4.3064999999999998</v>
      </c>
      <c r="E2986" s="65">
        <v>5.4055</v>
      </c>
      <c r="F2986" s="65">
        <v>0.89610000000000001</v>
      </c>
    </row>
    <row r="2987" spans="2:6" ht="15" customHeight="1">
      <c r="B2987" s="79">
        <v>38613</v>
      </c>
      <c r="C2987" s="65">
        <v>0.57630000000000003</v>
      </c>
      <c r="D2987" s="65">
        <v>4.3000999999999996</v>
      </c>
      <c r="E2987" s="65">
        <v>5.4020999999999999</v>
      </c>
      <c r="F2987" s="65">
        <v>0.89529999999999998</v>
      </c>
    </row>
    <row r="2988" spans="2:6" ht="15" customHeight="1">
      <c r="B2988" s="79">
        <v>38612</v>
      </c>
      <c r="C2988" s="65">
        <v>0.57579999999999998</v>
      </c>
      <c r="D2988" s="65">
        <v>4.2938999999999998</v>
      </c>
      <c r="E2988" s="65">
        <v>5.3849</v>
      </c>
      <c r="F2988" s="65">
        <v>0.89419999999999999</v>
      </c>
    </row>
    <row r="2989" spans="2:6" ht="15" customHeight="1">
      <c r="B2989" s="79">
        <v>38611</v>
      </c>
      <c r="C2989" s="65">
        <v>0.57730000000000004</v>
      </c>
      <c r="D2989" s="65">
        <v>4.3045999999999998</v>
      </c>
      <c r="E2989" s="65">
        <v>5.3928000000000003</v>
      </c>
      <c r="F2989" s="65">
        <v>0.89429999999999998</v>
      </c>
    </row>
    <row r="2990" spans="2:6" ht="15" customHeight="1">
      <c r="B2990" s="79">
        <v>38610</v>
      </c>
      <c r="C2990" s="65">
        <v>0.57699999999999996</v>
      </c>
      <c r="D2990" s="65">
        <v>4.3026999999999997</v>
      </c>
      <c r="E2990" s="65">
        <v>5.3857999999999997</v>
      </c>
      <c r="F2990" s="65">
        <v>0.89170000000000005</v>
      </c>
    </row>
    <row r="2991" spans="2:6" ht="15" customHeight="1">
      <c r="B2991" s="79">
        <v>38609</v>
      </c>
      <c r="C2991" s="65">
        <v>0.57279999999999998</v>
      </c>
      <c r="D2991" s="65">
        <v>4.2712000000000003</v>
      </c>
      <c r="E2991" s="65">
        <v>5.3437000000000001</v>
      </c>
      <c r="F2991" s="65">
        <v>0.88649999999999995</v>
      </c>
    </row>
    <row r="2992" spans="2:6" ht="15" customHeight="1">
      <c r="B2992" s="79">
        <v>38608</v>
      </c>
      <c r="C2992" s="65">
        <v>0.57299999999999995</v>
      </c>
      <c r="D2992" s="65">
        <v>4.2721999999999998</v>
      </c>
      <c r="E2992" s="65">
        <v>5.3231999999999999</v>
      </c>
      <c r="F2992" s="65">
        <v>0.88560000000000005</v>
      </c>
    </row>
    <row r="2993" spans="2:6" ht="15" customHeight="1">
      <c r="B2993" s="79">
        <v>38607</v>
      </c>
      <c r="C2993" s="65">
        <v>0.57130000000000003</v>
      </c>
      <c r="D2993" s="65">
        <v>4.2590000000000003</v>
      </c>
      <c r="E2993" s="65">
        <v>5.3220000000000001</v>
      </c>
      <c r="F2993" s="65">
        <v>0.88170000000000004</v>
      </c>
    </row>
    <row r="2994" spans="2:6" ht="15" customHeight="1">
      <c r="B2994" s="79">
        <v>38606</v>
      </c>
      <c r="C2994" s="65">
        <v>0.57089999999999996</v>
      </c>
      <c r="D2994" s="65">
        <v>4.2549999999999999</v>
      </c>
      <c r="E2994" s="65">
        <v>5.3185000000000002</v>
      </c>
      <c r="F2994" s="65">
        <v>0.88070000000000004</v>
      </c>
    </row>
    <row r="2995" spans="2:6" ht="15" customHeight="1">
      <c r="B2995" s="79">
        <v>38605</v>
      </c>
      <c r="C2995" s="65">
        <v>0.56989999999999996</v>
      </c>
      <c r="D2995" s="65">
        <v>4.2483000000000004</v>
      </c>
      <c r="E2995" s="65">
        <v>5.3083999999999998</v>
      </c>
      <c r="F2995" s="65">
        <v>0.87970000000000004</v>
      </c>
    </row>
    <row r="2996" spans="2:6" ht="15" customHeight="1">
      <c r="B2996" s="79">
        <v>38604</v>
      </c>
      <c r="C2996" s="65">
        <v>0.56869999999999998</v>
      </c>
      <c r="D2996" s="65">
        <v>4.2404999999999999</v>
      </c>
      <c r="E2996" s="65">
        <v>5.3059000000000003</v>
      </c>
      <c r="F2996" s="65">
        <v>0.87739999999999996</v>
      </c>
    </row>
    <row r="2997" spans="2:6" ht="15" customHeight="1">
      <c r="B2997" s="79">
        <v>38603</v>
      </c>
      <c r="C2997" s="65">
        <v>0.56689999999999996</v>
      </c>
      <c r="D2997" s="65">
        <v>4.2275</v>
      </c>
      <c r="E2997" s="65">
        <v>5.2765000000000004</v>
      </c>
      <c r="F2997" s="65">
        <v>0.875</v>
      </c>
    </row>
    <row r="2998" spans="2:6" ht="15" customHeight="1">
      <c r="B2998" s="79">
        <v>38602</v>
      </c>
      <c r="C2998" s="65">
        <v>0.56830000000000003</v>
      </c>
      <c r="D2998" s="65">
        <v>4.2377000000000002</v>
      </c>
      <c r="E2998" s="65">
        <v>5.2923999999999998</v>
      </c>
      <c r="F2998" s="65">
        <v>0.87739999999999996</v>
      </c>
    </row>
    <row r="2999" spans="2:6" ht="15" customHeight="1">
      <c r="B2999" s="79">
        <v>38601</v>
      </c>
      <c r="C2999" s="65">
        <v>0.56620000000000004</v>
      </c>
      <c r="D2999" s="65">
        <v>4.2228000000000003</v>
      </c>
      <c r="E2999" s="65">
        <v>5.2708000000000004</v>
      </c>
      <c r="F2999" s="65">
        <v>0.87429999999999997</v>
      </c>
    </row>
    <row r="3000" spans="2:6" ht="15" customHeight="1">
      <c r="B3000" s="79">
        <v>38600</v>
      </c>
      <c r="C3000" s="65">
        <v>0.56369999999999998</v>
      </c>
      <c r="D3000" s="65">
        <v>4.2035999999999998</v>
      </c>
      <c r="E3000" s="65">
        <v>5.2290000000000001</v>
      </c>
      <c r="F3000" s="65">
        <v>0.86880000000000002</v>
      </c>
    </row>
    <row r="3001" spans="2:6" ht="15" customHeight="1">
      <c r="B3001" s="79">
        <v>38599</v>
      </c>
      <c r="C3001" s="65">
        <v>0.56420000000000003</v>
      </c>
      <c r="D3001" s="65">
        <v>4.2049000000000003</v>
      </c>
      <c r="E3001" s="65">
        <v>5.2289000000000003</v>
      </c>
      <c r="F3001" s="65">
        <v>0.86990000000000001</v>
      </c>
    </row>
    <row r="3002" spans="2:6" ht="15" customHeight="1">
      <c r="B3002" s="79">
        <v>38598</v>
      </c>
      <c r="C3002" s="65">
        <v>0.56440000000000001</v>
      </c>
      <c r="D3002" s="65">
        <v>4.2111000000000001</v>
      </c>
      <c r="E3002" s="65">
        <v>5.2336</v>
      </c>
      <c r="F3002" s="65">
        <v>0.87119999999999997</v>
      </c>
    </row>
    <row r="3003" spans="2:6" ht="15" customHeight="1">
      <c r="B3003" s="79">
        <v>38597</v>
      </c>
      <c r="C3003" s="65">
        <v>0.56499999999999995</v>
      </c>
      <c r="D3003" s="65">
        <v>4.2135999999999996</v>
      </c>
      <c r="E3003" s="65">
        <v>5.2634999999999996</v>
      </c>
      <c r="F3003" s="65">
        <v>0.87180000000000002</v>
      </c>
    </row>
    <row r="3004" spans="2:6" ht="15" customHeight="1">
      <c r="B3004" s="79">
        <v>38596</v>
      </c>
      <c r="C3004" s="65">
        <v>0.56399999999999995</v>
      </c>
      <c r="D3004" s="65">
        <v>4.2073999999999998</v>
      </c>
      <c r="E3004" s="65">
        <v>5.2586000000000004</v>
      </c>
      <c r="F3004" s="65">
        <v>0.87280000000000002</v>
      </c>
    </row>
    <row r="3005" spans="2:6" ht="15" customHeight="1">
      <c r="B3005" s="79">
        <v>38595</v>
      </c>
      <c r="C3005" s="65">
        <v>0.56430000000000002</v>
      </c>
      <c r="D3005" s="65">
        <v>4.2092000000000001</v>
      </c>
      <c r="E3005" s="65">
        <v>5.2789999999999999</v>
      </c>
      <c r="F3005" s="65">
        <v>0.87529999999999997</v>
      </c>
    </row>
    <row r="3006" spans="2:6" ht="15" customHeight="1">
      <c r="B3006" s="79">
        <v>38594</v>
      </c>
      <c r="C3006" s="65">
        <v>0.56710000000000005</v>
      </c>
      <c r="D3006" s="65">
        <v>4.2298</v>
      </c>
      <c r="E3006" s="65">
        <v>5.2939999999999996</v>
      </c>
      <c r="F3006" s="65">
        <v>0.87919999999999998</v>
      </c>
    </row>
    <row r="3007" spans="2:6" ht="15" customHeight="1">
      <c r="B3007" s="79">
        <v>38593</v>
      </c>
      <c r="C3007" s="65">
        <v>0.5665</v>
      </c>
      <c r="D3007" s="65">
        <v>4.2233999999999998</v>
      </c>
      <c r="E3007" s="65">
        <v>5.2885999999999997</v>
      </c>
      <c r="F3007" s="65">
        <v>0.87460000000000004</v>
      </c>
    </row>
    <row r="3008" spans="2:6" ht="15" customHeight="1">
      <c r="B3008" s="79">
        <v>38592</v>
      </c>
      <c r="C3008" s="65">
        <v>0.56630000000000003</v>
      </c>
      <c r="D3008" s="65">
        <v>4.2237999999999998</v>
      </c>
      <c r="E3008" s="65">
        <v>5.2866</v>
      </c>
      <c r="F3008" s="65">
        <v>0.87539999999999996</v>
      </c>
    </row>
    <row r="3009" spans="2:6" ht="15" customHeight="1">
      <c r="B3009" s="79">
        <v>38591</v>
      </c>
      <c r="C3009" s="65">
        <v>0.56630000000000003</v>
      </c>
      <c r="D3009" s="65">
        <v>4.2239000000000004</v>
      </c>
      <c r="E3009" s="65">
        <v>5.2866</v>
      </c>
      <c r="F3009" s="65">
        <v>0.87519999999999998</v>
      </c>
    </row>
    <row r="3010" spans="2:6" ht="15" customHeight="1">
      <c r="B3010" s="79">
        <v>38590</v>
      </c>
      <c r="C3010" s="65">
        <v>0.56779999999999997</v>
      </c>
      <c r="D3010" s="65">
        <v>4.2352999999999996</v>
      </c>
      <c r="E3010" s="65">
        <v>5.2991999999999999</v>
      </c>
      <c r="F3010" s="65">
        <v>0.87780000000000002</v>
      </c>
    </row>
    <row r="3011" spans="2:6" ht="15" customHeight="1">
      <c r="B3011" s="79">
        <v>38589</v>
      </c>
      <c r="C3011" s="65">
        <v>0.56889999999999996</v>
      </c>
      <c r="D3011" s="65">
        <v>4.2431999999999999</v>
      </c>
      <c r="E3011" s="65">
        <v>5.3083999999999998</v>
      </c>
      <c r="F3011" s="65">
        <v>0.88300000000000001</v>
      </c>
    </row>
    <row r="3012" spans="2:6" ht="15" customHeight="1">
      <c r="B3012" s="79">
        <v>38588</v>
      </c>
      <c r="C3012" s="65">
        <v>0.57110000000000005</v>
      </c>
      <c r="D3012" s="65">
        <v>4.2598000000000003</v>
      </c>
      <c r="E3012" s="65">
        <v>5.3402000000000003</v>
      </c>
      <c r="F3012" s="65">
        <v>0.88780000000000003</v>
      </c>
    </row>
    <row r="3013" spans="2:6" ht="15" customHeight="1">
      <c r="B3013" s="79">
        <v>38587</v>
      </c>
      <c r="C3013" s="65">
        <v>0.56950000000000001</v>
      </c>
      <c r="D3013" s="65">
        <v>4.2477</v>
      </c>
      <c r="E3013" s="65">
        <v>5.3324999999999996</v>
      </c>
      <c r="F3013" s="65">
        <v>0.88470000000000004</v>
      </c>
    </row>
    <row r="3014" spans="2:6" ht="15" customHeight="1">
      <c r="B3014" s="79">
        <v>38586</v>
      </c>
      <c r="C3014" s="65">
        <v>0.57130000000000003</v>
      </c>
      <c r="D3014" s="65">
        <v>4.2579000000000002</v>
      </c>
      <c r="E3014" s="65">
        <v>5.3548</v>
      </c>
      <c r="F3014" s="65">
        <v>0.88519999999999999</v>
      </c>
    </row>
    <row r="3015" spans="2:6" ht="15" customHeight="1">
      <c r="B3015" s="79">
        <v>38585</v>
      </c>
      <c r="C3015" s="65">
        <v>0.57189999999999996</v>
      </c>
      <c r="D3015" s="65">
        <v>4.2636000000000003</v>
      </c>
      <c r="E3015" s="65">
        <v>5.3581000000000003</v>
      </c>
      <c r="F3015" s="65">
        <v>0.88580000000000003</v>
      </c>
    </row>
    <row r="3016" spans="2:6" ht="15" customHeight="1">
      <c r="B3016" s="79">
        <v>38584</v>
      </c>
      <c r="C3016" s="65">
        <v>0.57110000000000005</v>
      </c>
      <c r="D3016" s="65">
        <v>4.2572000000000001</v>
      </c>
      <c r="E3016" s="65">
        <v>5.3548999999999998</v>
      </c>
      <c r="F3016" s="65">
        <v>0.88539999999999996</v>
      </c>
    </row>
    <row r="3017" spans="2:6" ht="15" customHeight="1">
      <c r="B3017" s="79">
        <v>38583</v>
      </c>
      <c r="C3017" s="65">
        <v>0.57179999999999997</v>
      </c>
      <c r="D3017" s="65">
        <v>4.2652000000000001</v>
      </c>
      <c r="E3017" s="65">
        <v>5.3327999999999998</v>
      </c>
      <c r="F3017" s="65">
        <v>0.88519999999999999</v>
      </c>
    </row>
    <row r="3018" spans="2:6" ht="15" customHeight="1">
      <c r="B3018" s="79">
        <v>38582</v>
      </c>
      <c r="C3018" s="65">
        <v>0.57120000000000004</v>
      </c>
      <c r="D3018" s="65">
        <v>4.2621000000000002</v>
      </c>
      <c r="E3018" s="65">
        <v>5.3352000000000004</v>
      </c>
      <c r="F3018" s="65">
        <v>0.8851</v>
      </c>
    </row>
    <row r="3019" spans="2:6" ht="15" customHeight="1">
      <c r="B3019" s="79">
        <v>38581</v>
      </c>
      <c r="C3019" s="65">
        <v>0.57010000000000005</v>
      </c>
      <c r="D3019" s="65">
        <v>4.2538</v>
      </c>
      <c r="E3019" s="65">
        <v>5.3162000000000003</v>
      </c>
      <c r="F3019" s="65">
        <v>0.88380000000000003</v>
      </c>
    </row>
    <row r="3020" spans="2:6" ht="15" customHeight="1">
      <c r="B3020" s="79">
        <v>38580</v>
      </c>
      <c r="C3020" s="65">
        <v>0.5706</v>
      </c>
      <c r="D3020" s="65">
        <v>4.2580999999999998</v>
      </c>
      <c r="E3020" s="65">
        <v>5.3052999999999999</v>
      </c>
      <c r="F3020" s="65">
        <v>0.88529999999999998</v>
      </c>
    </row>
    <row r="3021" spans="2:6" ht="15" customHeight="1">
      <c r="B3021" s="79">
        <v>38579</v>
      </c>
      <c r="C3021" s="65">
        <v>0.56910000000000005</v>
      </c>
      <c r="D3021" s="65">
        <v>4.2469999999999999</v>
      </c>
      <c r="E3021" s="65">
        <v>5.2952000000000004</v>
      </c>
      <c r="F3021" s="65">
        <v>0.88360000000000005</v>
      </c>
    </row>
    <row r="3022" spans="2:6" ht="15" customHeight="1">
      <c r="B3022" s="79">
        <v>38578</v>
      </c>
      <c r="C3022" s="65">
        <v>0.56920000000000004</v>
      </c>
      <c r="D3022" s="65">
        <v>4.2489999999999997</v>
      </c>
      <c r="E3022" s="65">
        <v>5.3025000000000002</v>
      </c>
      <c r="F3022" s="65">
        <v>0.88360000000000005</v>
      </c>
    </row>
    <row r="3023" spans="2:6" ht="15" customHeight="1">
      <c r="B3023" s="79">
        <v>38577</v>
      </c>
      <c r="C3023" s="65">
        <v>0.56969999999999998</v>
      </c>
      <c r="D3023" s="65">
        <v>4.2514000000000003</v>
      </c>
      <c r="E3023" s="65">
        <v>5.2987000000000002</v>
      </c>
      <c r="F3023" s="65">
        <v>0.88419999999999999</v>
      </c>
    </row>
    <row r="3024" spans="2:6" ht="15" customHeight="1">
      <c r="B3024" s="79">
        <v>38576</v>
      </c>
      <c r="C3024" s="65">
        <v>0.56640000000000001</v>
      </c>
      <c r="D3024" s="65">
        <v>4.2263999999999999</v>
      </c>
      <c r="E3024" s="65">
        <v>5.2698</v>
      </c>
      <c r="F3024" s="65">
        <v>0.87949999999999995</v>
      </c>
    </row>
    <row r="3025" spans="2:6" ht="15" customHeight="1">
      <c r="B3025" s="79">
        <v>38575</v>
      </c>
      <c r="C3025" s="65">
        <v>0.56299999999999994</v>
      </c>
      <c r="D3025" s="65">
        <v>4.2023000000000001</v>
      </c>
      <c r="E3025" s="65">
        <v>5.2625999999999999</v>
      </c>
      <c r="F3025" s="65">
        <v>0.876</v>
      </c>
    </row>
    <row r="3026" spans="2:6" ht="15" customHeight="1">
      <c r="B3026" s="79">
        <v>38574</v>
      </c>
      <c r="C3026" s="65">
        <v>0.55959999999999999</v>
      </c>
      <c r="D3026" s="65">
        <v>4.1755000000000004</v>
      </c>
      <c r="E3026" s="65">
        <v>5.2317</v>
      </c>
      <c r="F3026" s="65">
        <v>0.87190000000000001</v>
      </c>
    </row>
    <row r="3027" spans="2:6" ht="15" customHeight="1">
      <c r="B3027" s="79">
        <v>38573</v>
      </c>
      <c r="C3027" s="65">
        <v>0.56110000000000004</v>
      </c>
      <c r="D3027" s="65">
        <v>4.1874000000000002</v>
      </c>
      <c r="E3027" s="65">
        <v>5.2435</v>
      </c>
      <c r="F3027" s="65">
        <v>0.87419999999999998</v>
      </c>
    </row>
    <row r="3028" spans="2:6" ht="15" customHeight="1">
      <c r="B3028" s="79">
        <v>38572</v>
      </c>
      <c r="C3028" s="65">
        <v>0.55920000000000003</v>
      </c>
      <c r="D3028" s="65">
        <v>4.1722999999999999</v>
      </c>
      <c r="E3028" s="65">
        <v>5.2262000000000004</v>
      </c>
      <c r="F3028" s="65">
        <v>0.87239999999999995</v>
      </c>
    </row>
    <row r="3029" spans="2:6" ht="15" customHeight="1">
      <c r="B3029" s="79">
        <v>38571</v>
      </c>
      <c r="C3029" s="65">
        <v>0.55959999999999999</v>
      </c>
      <c r="D3029" s="65">
        <v>4.1769999999999996</v>
      </c>
      <c r="E3029" s="65">
        <v>5.2293000000000003</v>
      </c>
      <c r="F3029" s="65">
        <v>0.87290000000000001</v>
      </c>
    </row>
    <row r="3030" spans="2:6" ht="15" customHeight="1">
      <c r="B3030" s="79">
        <v>38570</v>
      </c>
      <c r="C3030" s="65">
        <v>0.5595</v>
      </c>
      <c r="D3030" s="65">
        <v>4.1746999999999996</v>
      </c>
      <c r="E3030" s="65">
        <v>5.2295999999999996</v>
      </c>
      <c r="F3030" s="65">
        <v>0.87270000000000003</v>
      </c>
    </row>
    <row r="3031" spans="2:6" ht="15" customHeight="1">
      <c r="B3031" s="79">
        <v>38569</v>
      </c>
      <c r="C3031" s="65">
        <v>0.55830000000000002</v>
      </c>
      <c r="D3031" s="65">
        <v>4.1662999999999997</v>
      </c>
      <c r="E3031" s="65">
        <v>5.2161999999999997</v>
      </c>
      <c r="F3031" s="65">
        <v>0.86980000000000002</v>
      </c>
    </row>
    <row r="3032" spans="2:6" ht="15" customHeight="1">
      <c r="B3032" s="79">
        <v>38568</v>
      </c>
      <c r="C3032" s="65">
        <v>0.56089999999999995</v>
      </c>
      <c r="D3032" s="65">
        <v>4.1851000000000003</v>
      </c>
      <c r="E3032" s="65">
        <v>5.2644000000000002</v>
      </c>
      <c r="F3032" s="65">
        <v>0.87250000000000005</v>
      </c>
    </row>
    <row r="3033" spans="2:6" ht="15" customHeight="1">
      <c r="B3033" s="79">
        <v>38567</v>
      </c>
      <c r="C3033" s="65">
        <v>0.56399999999999995</v>
      </c>
      <c r="D3033" s="65">
        <v>4.2085999999999997</v>
      </c>
      <c r="E3033" s="65">
        <v>5.2881999999999998</v>
      </c>
      <c r="F3033" s="65">
        <v>0.87839999999999996</v>
      </c>
    </row>
    <row r="3034" spans="2:6" ht="15" customHeight="1">
      <c r="B3034" s="79">
        <v>38566</v>
      </c>
      <c r="C3034" s="65">
        <v>0.56169999999999998</v>
      </c>
      <c r="D3034" s="65">
        <v>4.1912000000000003</v>
      </c>
      <c r="E3034" s="65">
        <v>5.2808999999999999</v>
      </c>
      <c r="F3034" s="65">
        <v>0.87519999999999998</v>
      </c>
    </row>
    <row r="3035" spans="2:6" ht="15" customHeight="1">
      <c r="B3035" s="79">
        <v>38565</v>
      </c>
      <c r="C3035" s="65">
        <v>0.5625</v>
      </c>
      <c r="D3035" s="65">
        <v>4.1959999999999997</v>
      </c>
      <c r="E3035" s="65">
        <v>5.2926000000000002</v>
      </c>
      <c r="F3035" s="65">
        <v>0.87849999999999995</v>
      </c>
    </row>
    <row r="3036" spans="2:6" ht="15" customHeight="1">
      <c r="B3036" s="79">
        <v>38564</v>
      </c>
      <c r="C3036" s="65">
        <v>0.5615</v>
      </c>
      <c r="D3036" s="65">
        <v>4.1896000000000004</v>
      </c>
      <c r="E3036" s="65">
        <v>5.2949000000000002</v>
      </c>
      <c r="F3036" s="65">
        <v>0.87819999999999998</v>
      </c>
    </row>
    <row r="3037" spans="2:6" ht="15" customHeight="1">
      <c r="B3037" s="79">
        <v>38563</v>
      </c>
      <c r="C3037" s="65">
        <v>0.5615</v>
      </c>
      <c r="D3037" s="65">
        <v>4.1885000000000003</v>
      </c>
      <c r="E3037" s="65">
        <v>5.2896000000000001</v>
      </c>
      <c r="F3037" s="65">
        <v>0.87719999999999998</v>
      </c>
    </row>
    <row r="3038" spans="2:6" ht="15" customHeight="1">
      <c r="B3038" s="79">
        <v>38562</v>
      </c>
      <c r="C3038" s="65">
        <v>0.56330000000000002</v>
      </c>
      <c r="D3038" s="65">
        <v>4.2035</v>
      </c>
      <c r="E3038" s="65">
        <v>5.3042999999999996</v>
      </c>
      <c r="F3038" s="65">
        <v>0.87880000000000003</v>
      </c>
    </row>
    <row r="3039" spans="2:6" ht="15" customHeight="1">
      <c r="B3039" s="79">
        <v>38561</v>
      </c>
      <c r="C3039" s="65">
        <v>0.56399999999999995</v>
      </c>
      <c r="D3039" s="65">
        <v>4.2088999999999999</v>
      </c>
      <c r="E3039" s="65">
        <v>5.3432000000000004</v>
      </c>
      <c r="F3039" s="65">
        <v>0.88149999999999995</v>
      </c>
    </row>
    <row r="3040" spans="2:6" ht="15" customHeight="1">
      <c r="B3040" s="79">
        <v>38560</v>
      </c>
      <c r="C3040" s="65">
        <v>0.5675</v>
      </c>
      <c r="D3040" s="65">
        <v>4.2355999999999998</v>
      </c>
      <c r="E3040" s="65">
        <v>5.3696000000000002</v>
      </c>
      <c r="F3040" s="65">
        <v>0.88619999999999999</v>
      </c>
    </row>
    <row r="3041" spans="2:6" ht="15" customHeight="1">
      <c r="B3041" s="79">
        <v>38559</v>
      </c>
      <c r="C3041" s="65">
        <v>0.56810000000000005</v>
      </c>
      <c r="D3041" s="65">
        <v>4.2389999999999999</v>
      </c>
      <c r="E3041" s="65">
        <v>5.3520000000000003</v>
      </c>
      <c r="F3041" s="65">
        <v>0.88759999999999994</v>
      </c>
    </row>
    <row r="3042" spans="2:6" ht="15" customHeight="1">
      <c r="B3042" s="79">
        <v>38558</v>
      </c>
      <c r="C3042" s="65">
        <v>0.56940000000000002</v>
      </c>
      <c r="D3042" s="65">
        <v>4.2488000000000001</v>
      </c>
      <c r="E3042" s="65">
        <v>5.3781999999999996</v>
      </c>
      <c r="F3042" s="65">
        <v>0.89059999999999995</v>
      </c>
    </row>
    <row r="3043" spans="2:6" ht="15" customHeight="1">
      <c r="B3043" s="79">
        <v>38557</v>
      </c>
      <c r="C3043" s="65">
        <v>0.56920000000000004</v>
      </c>
      <c r="D3043" s="65">
        <v>4.2487000000000004</v>
      </c>
      <c r="E3043" s="65">
        <v>5.3784000000000001</v>
      </c>
      <c r="F3043" s="65">
        <v>0.89039999999999997</v>
      </c>
    </row>
    <row r="3044" spans="2:6" ht="15" customHeight="1">
      <c r="B3044" s="79">
        <v>38556</v>
      </c>
      <c r="C3044" s="65">
        <v>0.56859999999999999</v>
      </c>
      <c r="D3044" s="65">
        <v>4.2434000000000003</v>
      </c>
      <c r="E3044" s="65">
        <v>5.3692000000000002</v>
      </c>
      <c r="F3044" s="65">
        <v>0.88939999999999997</v>
      </c>
    </row>
    <row r="3045" spans="2:6" ht="15" customHeight="1">
      <c r="B3045" s="79">
        <v>38555</v>
      </c>
      <c r="C3045" s="65">
        <v>0.56269999999999998</v>
      </c>
      <c r="D3045" s="65">
        <v>4.2008000000000001</v>
      </c>
      <c r="E3045" s="65">
        <v>5.3244999999999996</v>
      </c>
      <c r="F3045" s="65">
        <v>0.88009999999999999</v>
      </c>
    </row>
    <row r="3046" spans="2:6" ht="15" customHeight="1">
      <c r="B3046" s="79">
        <v>38554</v>
      </c>
      <c r="C3046" s="65">
        <v>0.5575</v>
      </c>
      <c r="D3046" s="65">
        <v>4.1615000000000002</v>
      </c>
      <c r="E3046" s="65">
        <v>5.2847</v>
      </c>
      <c r="F3046" s="65">
        <v>0.87109999999999999</v>
      </c>
    </row>
    <row r="3047" spans="2:6" ht="15" customHeight="1">
      <c r="B3047" s="79">
        <v>38553</v>
      </c>
      <c r="C3047" s="65">
        <v>0.56069999999999998</v>
      </c>
      <c r="D3047" s="65">
        <v>4.1848999999999998</v>
      </c>
      <c r="E3047" s="65">
        <v>5.2876000000000003</v>
      </c>
      <c r="F3047" s="65">
        <v>0.87680000000000002</v>
      </c>
    </row>
    <row r="3048" spans="2:6" ht="15" customHeight="1">
      <c r="B3048" s="79">
        <v>38552</v>
      </c>
      <c r="C3048" s="65">
        <v>0.56230000000000002</v>
      </c>
      <c r="D3048" s="65">
        <v>4.1962999999999999</v>
      </c>
      <c r="E3048" s="65">
        <v>5.3037000000000001</v>
      </c>
      <c r="F3048" s="65">
        <v>0.87719999999999998</v>
      </c>
    </row>
    <row r="3049" spans="2:6" ht="15" customHeight="1">
      <c r="B3049" s="79">
        <v>38551</v>
      </c>
      <c r="C3049" s="65">
        <v>0.56000000000000005</v>
      </c>
      <c r="D3049" s="65">
        <v>4.1771000000000003</v>
      </c>
      <c r="E3049" s="65">
        <v>5.2530999999999999</v>
      </c>
      <c r="F3049" s="65">
        <v>0.87339999999999995</v>
      </c>
    </row>
    <row r="3050" spans="2:6" ht="15" customHeight="1">
      <c r="B3050" s="79">
        <v>38550</v>
      </c>
      <c r="C3050" s="65">
        <v>0.55969999999999998</v>
      </c>
      <c r="D3050" s="65">
        <v>4.1791</v>
      </c>
      <c r="E3050" s="65">
        <v>5.2512999999999996</v>
      </c>
      <c r="F3050" s="65">
        <v>0.873</v>
      </c>
    </row>
    <row r="3051" spans="2:6" ht="15" customHeight="1">
      <c r="B3051" s="79">
        <v>38549</v>
      </c>
      <c r="C3051" s="65">
        <v>0.55959999999999999</v>
      </c>
      <c r="D3051" s="65">
        <v>4.1753</v>
      </c>
      <c r="E3051" s="65">
        <v>5.2496999999999998</v>
      </c>
      <c r="F3051" s="65">
        <v>0.87260000000000004</v>
      </c>
    </row>
    <row r="3052" spans="2:6" ht="15" customHeight="1">
      <c r="B3052" s="79">
        <v>38548</v>
      </c>
      <c r="C3052" s="65">
        <v>0.55910000000000004</v>
      </c>
      <c r="D3052" s="65">
        <v>4.1721000000000004</v>
      </c>
      <c r="E3052" s="65">
        <v>5.2544000000000004</v>
      </c>
      <c r="F3052" s="65">
        <v>0.87170000000000003</v>
      </c>
    </row>
    <row r="3053" spans="2:6" ht="15" customHeight="1">
      <c r="B3053" s="79">
        <v>38547</v>
      </c>
      <c r="C3053" s="65">
        <v>0.55740000000000001</v>
      </c>
      <c r="D3053" s="65">
        <v>4.1578999999999997</v>
      </c>
      <c r="E3053" s="65">
        <v>5.2154999999999996</v>
      </c>
      <c r="F3053" s="65">
        <v>0.86919999999999997</v>
      </c>
    </row>
    <row r="3054" spans="2:6" ht="15" customHeight="1">
      <c r="B3054" s="79">
        <v>38546</v>
      </c>
      <c r="C3054" s="65">
        <v>0.56079999999999997</v>
      </c>
      <c r="D3054" s="65">
        <v>4.1825000000000001</v>
      </c>
      <c r="E3054" s="65">
        <v>5.2830000000000004</v>
      </c>
      <c r="F3054" s="65">
        <v>0.87250000000000005</v>
      </c>
    </row>
    <row r="3055" spans="2:6" ht="15" customHeight="1">
      <c r="B3055" s="79">
        <v>38545</v>
      </c>
      <c r="C3055" s="65">
        <v>0.56320000000000003</v>
      </c>
      <c r="D3055" s="65">
        <v>4.2003000000000004</v>
      </c>
      <c r="E3055" s="65">
        <v>5.3368000000000002</v>
      </c>
      <c r="F3055" s="65">
        <v>0.87519999999999998</v>
      </c>
    </row>
    <row r="3056" spans="2:6" ht="15" customHeight="1">
      <c r="B3056" s="79">
        <v>38544</v>
      </c>
      <c r="C3056" s="65">
        <v>0.56330000000000002</v>
      </c>
      <c r="D3056" s="65">
        <v>4.2008000000000001</v>
      </c>
      <c r="E3056" s="65">
        <v>5.3212000000000002</v>
      </c>
      <c r="F3056" s="65">
        <v>0.87649999999999995</v>
      </c>
    </row>
    <row r="3057" spans="2:6" ht="15" customHeight="1">
      <c r="B3057" s="79">
        <v>38543</v>
      </c>
      <c r="C3057" s="65">
        <v>0.56320000000000003</v>
      </c>
      <c r="D3057" s="65">
        <v>4.1989999999999998</v>
      </c>
      <c r="E3057" s="65">
        <v>5.3221999999999996</v>
      </c>
      <c r="F3057" s="65">
        <v>0.87519999999999998</v>
      </c>
    </row>
    <row r="3058" spans="2:6" ht="15" customHeight="1">
      <c r="B3058" s="79">
        <v>38542</v>
      </c>
      <c r="C3058" s="65">
        <v>0.56279999999999997</v>
      </c>
      <c r="D3058" s="65">
        <v>4.1952999999999996</v>
      </c>
      <c r="E3058" s="65">
        <v>5.3159000000000001</v>
      </c>
      <c r="F3058" s="65">
        <v>0.875</v>
      </c>
    </row>
    <row r="3059" spans="2:6" ht="15" customHeight="1">
      <c r="B3059" s="79">
        <v>38541</v>
      </c>
      <c r="C3059" s="65">
        <v>0.56330000000000002</v>
      </c>
      <c r="D3059" s="65">
        <v>4.1996000000000002</v>
      </c>
      <c r="E3059" s="65">
        <v>5.3140000000000001</v>
      </c>
      <c r="F3059" s="65">
        <v>0.87380000000000002</v>
      </c>
    </row>
    <row r="3060" spans="2:6" ht="15" customHeight="1">
      <c r="B3060" s="79">
        <v>38540</v>
      </c>
      <c r="C3060" s="65">
        <v>0.56520000000000004</v>
      </c>
      <c r="D3060" s="65">
        <v>4.2131999999999996</v>
      </c>
      <c r="E3060" s="65">
        <v>5.3083</v>
      </c>
      <c r="F3060" s="65">
        <v>0.87839999999999996</v>
      </c>
    </row>
    <row r="3061" spans="2:6" ht="15" customHeight="1">
      <c r="B3061" s="79">
        <v>38539</v>
      </c>
      <c r="C3061" s="65">
        <v>0.56820000000000004</v>
      </c>
      <c r="D3061" s="65">
        <v>4.2347999999999999</v>
      </c>
      <c r="E3061" s="65">
        <v>5.3564999999999996</v>
      </c>
      <c r="F3061" s="65">
        <v>0.88270000000000004</v>
      </c>
    </row>
    <row r="3062" spans="2:6" ht="15" customHeight="1">
      <c r="B3062" s="79">
        <v>38538</v>
      </c>
      <c r="C3062" s="65">
        <v>0.57089999999999996</v>
      </c>
      <c r="D3062" s="65">
        <v>4.2553000000000001</v>
      </c>
      <c r="E3062" s="65">
        <v>5.4089</v>
      </c>
      <c r="F3062" s="65">
        <v>0.8861</v>
      </c>
    </row>
    <row r="3063" spans="2:6" ht="15" customHeight="1">
      <c r="B3063" s="79">
        <v>38537</v>
      </c>
      <c r="C3063" s="65">
        <v>0.57210000000000005</v>
      </c>
      <c r="D3063" s="65">
        <v>4.2649999999999997</v>
      </c>
      <c r="E3063" s="65">
        <v>5.4211999999999998</v>
      </c>
      <c r="F3063" s="65">
        <v>0.88649999999999995</v>
      </c>
    </row>
    <row r="3064" spans="2:6" ht="15" customHeight="1">
      <c r="B3064" s="79">
        <v>38536</v>
      </c>
      <c r="C3064" s="65">
        <v>0.57069999999999999</v>
      </c>
      <c r="D3064" s="65">
        <v>4.2525000000000004</v>
      </c>
      <c r="E3064" s="65">
        <v>5.4074999999999998</v>
      </c>
      <c r="F3064" s="65">
        <v>0.88460000000000005</v>
      </c>
    </row>
    <row r="3065" spans="2:6" ht="15" customHeight="1">
      <c r="B3065" s="79">
        <v>38535</v>
      </c>
      <c r="C3065" s="65">
        <v>0.57089999999999996</v>
      </c>
      <c r="D3065" s="65">
        <v>4.2558999999999996</v>
      </c>
      <c r="E3065" s="65">
        <v>5.4130000000000003</v>
      </c>
      <c r="F3065" s="65">
        <v>0.8851</v>
      </c>
    </row>
    <row r="3066" spans="2:6" ht="15" customHeight="1">
      <c r="B3066" s="79">
        <v>38534</v>
      </c>
      <c r="C3066" s="65">
        <v>0.57520000000000004</v>
      </c>
      <c r="D3066" s="65">
        <v>4.2870999999999997</v>
      </c>
      <c r="E3066" s="65">
        <v>5.4394999999999998</v>
      </c>
      <c r="F3066" s="65">
        <v>0.89229999999999998</v>
      </c>
    </row>
    <row r="3067" spans="2:6" ht="15" customHeight="1">
      <c r="B3067" s="79">
        <v>38533</v>
      </c>
      <c r="C3067" s="65">
        <v>0.58020000000000005</v>
      </c>
      <c r="D3067" s="65">
        <v>4.3217999999999996</v>
      </c>
      <c r="E3067" s="65">
        <v>5.4850000000000003</v>
      </c>
      <c r="F3067" s="65">
        <v>0.89790000000000003</v>
      </c>
    </row>
    <row r="3068" spans="2:6" ht="15" customHeight="1">
      <c r="B3068" s="79">
        <v>38532</v>
      </c>
      <c r="C3068" s="65">
        <v>0.58089999999999997</v>
      </c>
      <c r="D3068" s="65">
        <v>4.3284000000000002</v>
      </c>
      <c r="E3068" s="65">
        <v>5.4678000000000004</v>
      </c>
      <c r="F3068" s="65">
        <v>0.89770000000000005</v>
      </c>
    </row>
    <row r="3069" spans="2:6" ht="15" customHeight="1">
      <c r="B3069" s="79">
        <v>38531</v>
      </c>
      <c r="C3069" s="65">
        <v>0.58260000000000001</v>
      </c>
      <c r="D3069" s="65">
        <v>4.3398000000000003</v>
      </c>
      <c r="E3069" s="65">
        <v>5.4798</v>
      </c>
      <c r="F3069" s="65">
        <v>0.89870000000000005</v>
      </c>
    </row>
    <row r="3070" spans="2:6" ht="15" customHeight="1">
      <c r="B3070" s="79">
        <v>38530</v>
      </c>
      <c r="C3070" s="65">
        <v>0.58409999999999995</v>
      </c>
      <c r="D3070" s="65">
        <v>4.3475000000000001</v>
      </c>
      <c r="E3070" s="65">
        <v>5.4869000000000003</v>
      </c>
      <c r="F3070" s="65">
        <v>0.9002</v>
      </c>
    </row>
    <row r="3071" spans="2:6" ht="15" customHeight="1">
      <c r="B3071" s="79">
        <v>38529</v>
      </c>
      <c r="C3071" s="65">
        <v>0.58289999999999997</v>
      </c>
      <c r="D3071" s="65">
        <v>4.3419999999999996</v>
      </c>
      <c r="E3071" s="65">
        <v>5.4805999999999999</v>
      </c>
      <c r="F3071" s="65">
        <v>0.89900000000000002</v>
      </c>
    </row>
    <row r="3072" spans="2:6" ht="15" customHeight="1">
      <c r="B3072" s="79">
        <v>38528</v>
      </c>
      <c r="C3072" s="65">
        <v>0.58309999999999995</v>
      </c>
      <c r="D3072" s="65">
        <v>4.3437999999999999</v>
      </c>
      <c r="E3072" s="65">
        <v>5.4756999999999998</v>
      </c>
      <c r="F3072" s="65">
        <v>0.89890000000000003</v>
      </c>
    </row>
    <row r="3073" spans="2:6" ht="15" customHeight="1">
      <c r="B3073" s="79">
        <v>38527</v>
      </c>
      <c r="C3073" s="65">
        <v>0.58720000000000006</v>
      </c>
      <c r="D3073" s="65">
        <v>4.3747999999999996</v>
      </c>
      <c r="E3073" s="65">
        <v>5.5178000000000003</v>
      </c>
      <c r="F3073" s="65">
        <v>0.90449999999999997</v>
      </c>
    </row>
    <row r="3074" spans="2:6" ht="15" customHeight="1">
      <c r="B3074" s="79">
        <v>38526</v>
      </c>
      <c r="C3074" s="65">
        <v>0.59119999999999995</v>
      </c>
      <c r="D3074" s="65">
        <v>4.4051999999999998</v>
      </c>
      <c r="E3074" s="65">
        <v>5.5183</v>
      </c>
      <c r="F3074" s="65">
        <v>0.91180000000000005</v>
      </c>
    </row>
    <row r="3075" spans="2:6" ht="15" customHeight="1">
      <c r="B3075" s="79">
        <v>38525</v>
      </c>
      <c r="C3075" s="65">
        <v>0.5897</v>
      </c>
      <c r="D3075" s="65">
        <v>4.3917000000000002</v>
      </c>
      <c r="E3075" s="65">
        <v>5.4499000000000004</v>
      </c>
      <c r="F3075" s="65">
        <v>0.90900000000000003</v>
      </c>
    </row>
    <row r="3076" spans="2:6" ht="15" customHeight="1">
      <c r="B3076" s="79">
        <v>38524</v>
      </c>
      <c r="C3076" s="65">
        <v>0.58930000000000005</v>
      </c>
      <c r="D3076" s="65">
        <v>4.3880999999999997</v>
      </c>
      <c r="E3076" s="65">
        <v>5.4473000000000003</v>
      </c>
      <c r="F3076" s="65">
        <v>0.91</v>
      </c>
    </row>
    <row r="3077" spans="2:6" ht="15" customHeight="1">
      <c r="B3077" s="79">
        <v>38523</v>
      </c>
      <c r="C3077" s="65">
        <v>0.58220000000000005</v>
      </c>
      <c r="D3077" s="65">
        <v>4.3400999999999996</v>
      </c>
      <c r="E3077" s="65">
        <v>5.4024999999999999</v>
      </c>
      <c r="F3077" s="65">
        <v>0.90429999999999999</v>
      </c>
    </row>
    <row r="3078" spans="2:6" ht="15" customHeight="1">
      <c r="B3078" s="79">
        <v>38522</v>
      </c>
      <c r="C3078" s="65">
        <v>0.58399999999999996</v>
      </c>
      <c r="D3078" s="65">
        <v>4.3540999999999999</v>
      </c>
      <c r="E3078" s="65">
        <v>5.3960999999999997</v>
      </c>
      <c r="F3078" s="65">
        <v>0.90369999999999995</v>
      </c>
    </row>
    <row r="3079" spans="2:6" ht="15" customHeight="1">
      <c r="B3079" s="79">
        <v>38521</v>
      </c>
      <c r="C3079" s="65">
        <v>0.58409999999999995</v>
      </c>
      <c r="D3079" s="65">
        <v>4.3493000000000004</v>
      </c>
      <c r="E3079" s="65">
        <v>5.3884999999999996</v>
      </c>
      <c r="F3079" s="65">
        <v>0.90200000000000002</v>
      </c>
    </row>
    <row r="3080" spans="2:6" ht="15" customHeight="1">
      <c r="B3080" s="79">
        <v>38520</v>
      </c>
      <c r="C3080" s="65">
        <v>0.59140000000000004</v>
      </c>
      <c r="D3080" s="65">
        <v>4.4012000000000002</v>
      </c>
      <c r="E3080" s="65">
        <v>5.4833999999999996</v>
      </c>
      <c r="F3080" s="65">
        <v>0.91049999999999998</v>
      </c>
    </row>
    <row r="3081" spans="2:6" ht="15" customHeight="1">
      <c r="B3081" s="79">
        <v>38519</v>
      </c>
      <c r="C3081" s="65">
        <v>0.58860000000000001</v>
      </c>
      <c r="D3081" s="65">
        <v>4.3818000000000001</v>
      </c>
      <c r="E3081" s="65">
        <v>5.4631999999999996</v>
      </c>
      <c r="F3081" s="65">
        <v>0.90649999999999997</v>
      </c>
    </row>
    <row r="3082" spans="2:6" ht="15" customHeight="1">
      <c r="B3082" s="79">
        <v>38518</v>
      </c>
      <c r="C3082" s="65">
        <v>0.58799999999999997</v>
      </c>
      <c r="D3082" s="65">
        <v>4.3762999999999996</v>
      </c>
      <c r="E3082" s="65">
        <v>5.4615999999999998</v>
      </c>
      <c r="F3082" s="65">
        <v>0.90369999999999995</v>
      </c>
    </row>
    <row r="3083" spans="2:6" ht="15" customHeight="1">
      <c r="B3083" s="79">
        <v>38517</v>
      </c>
      <c r="C3083" s="65">
        <v>0.58260000000000001</v>
      </c>
      <c r="D3083" s="65">
        <v>4.3367000000000004</v>
      </c>
      <c r="E3083" s="65">
        <v>5.4093</v>
      </c>
      <c r="F3083" s="65">
        <v>0.89670000000000005</v>
      </c>
    </row>
    <row r="3084" spans="2:6" ht="15" customHeight="1">
      <c r="B3084" s="79">
        <v>38516</v>
      </c>
      <c r="C3084" s="65">
        <v>0.58340000000000003</v>
      </c>
      <c r="D3084" s="65">
        <v>4.3422000000000001</v>
      </c>
      <c r="E3084" s="65">
        <v>5.3883999999999999</v>
      </c>
      <c r="F3084" s="65">
        <v>0.89680000000000004</v>
      </c>
    </row>
    <row r="3085" spans="2:6" ht="15" customHeight="1">
      <c r="B3085" s="79">
        <v>38515</v>
      </c>
      <c r="C3085" s="65">
        <v>0.5827</v>
      </c>
      <c r="D3085" s="65">
        <v>4.3388</v>
      </c>
      <c r="E3085" s="65">
        <v>5.3838999999999997</v>
      </c>
      <c r="F3085" s="65">
        <v>0.89600000000000002</v>
      </c>
    </row>
    <row r="3086" spans="2:6" ht="15" customHeight="1">
      <c r="B3086" s="79">
        <v>38514</v>
      </c>
      <c r="C3086" s="65">
        <v>0.58260000000000001</v>
      </c>
      <c r="D3086" s="65">
        <v>4.3357999999999999</v>
      </c>
      <c r="E3086" s="65">
        <v>5.3760000000000003</v>
      </c>
      <c r="F3086" s="65">
        <v>0.89570000000000005</v>
      </c>
    </row>
    <row r="3087" spans="2:6" ht="15" customHeight="1">
      <c r="B3087" s="79">
        <v>38513</v>
      </c>
      <c r="C3087" s="65">
        <v>0.58279999999999998</v>
      </c>
      <c r="D3087" s="65">
        <v>4.3376000000000001</v>
      </c>
      <c r="E3087" s="65">
        <v>5.3623000000000003</v>
      </c>
      <c r="F3087" s="65">
        <v>0.89370000000000005</v>
      </c>
    </row>
    <row r="3088" spans="2:6" ht="15" customHeight="1">
      <c r="B3088" s="79">
        <v>38512</v>
      </c>
      <c r="C3088" s="65">
        <v>0.58199999999999996</v>
      </c>
      <c r="D3088" s="65">
        <v>4.3341000000000003</v>
      </c>
      <c r="E3088" s="65">
        <v>5.351</v>
      </c>
      <c r="F3088" s="65">
        <v>0.89339999999999997</v>
      </c>
    </row>
    <row r="3089" spans="2:6" ht="15" customHeight="1">
      <c r="B3089" s="79">
        <v>38511</v>
      </c>
      <c r="C3089" s="65">
        <v>0.58179999999999998</v>
      </c>
      <c r="D3089" s="65">
        <v>4.3300999999999998</v>
      </c>
      <c r="E3089" s="65">
        <v>5.3177000000000003</v>
      </c>
      <c r="F3089" s="65">
        <v>0.89029999999999998</v>
      </c>
    </row>
    <row r="3090" spans="2:6" ht="15" customHeight="1">
      <c r="B3090" s="79">
        <v>38510</v>
      </c>
      <c r="C3090" s="65">
        <v>0.57830000000000004</v>
      </c>
      <c r="D3090" s="65">
        <v>4.3029000000000002</v>
      </c>
      <c r="E3090" s="65">
        <v>5.2904</v>
      </c>
      <c r="F3090" s="65">
        <v>0.88590000000000002</v>
      </c>
    </row>
    <row r="3091" spans="2:6" ht="15" customHeight="1">
      <c r="B3091" s="79">
        <v>38509</v>
      </c>
      <c r="C3091" s="65">
        <v>0.57220000000000004</v>
      </c>
      <c r="D3091" s="65">
        <v>4.2587000000000002</v>
      </c>
      <c r="E3091" s="65">
        <v>5.2351000000000001</v>
      </c>
      <c r="F3091" s="65">
        <v>0.87729999999999997</v>
      </c>
    </row>
    <row r="3092" spans="2:6" ht="15" customHeight="1">
      <c r="B3092" s="79">
        <v>38508</v>
      </c>
      <c r="C3092" s="65">
        <v>0.57350000000000001</v>
      </c>
      <c r="D3092" s="65">
        <v>4.2596999999999996</v>
      </c>
      <c r="E3092" s="65">
        <v>5.2439</v>
      </c>
      <c r="F3092" s="65">
        <v>0.87929999999999997</v>
      </c>
    </row>
    <row r="3093" spans="2:6" ht="15" customHeight="1">
      <c r="B3093" s="79">
        <v>38507</v>
      </c>
      <c r="C3093" s="65">
        <v>0.57230000000000003</v>
      </c>
      <c r="D3093" s="65">
        <v>4.2580999999999998</v>
      </c>
      <c r="E3093" s="65">
        <v>5.2348999999999997</v>
      </c>
      <c r="F3093" s="65">
        <v>0.87690000000000001</v>
      </c>
    </row>
    <row r="3094" spans="2:6" ht="15" customHeight="1">
      <c r="B3094" s="79">
        <v>38506</v>
      </c>
      <c r="C3094" s="65">
        <v>0.57120000000000004</v>
      </c>
      <c r="D3094" s="65">
        <v>4.2508999999999997</v>
      </c>
      <c r="E3094" s="65">
        <v>5.2172999999999998</v>
      </c>
      <c r="F3094" s="65">
        <v>0.87729999999999997</v>
      </c>
    </row>
    <row r="3095" spans="2:6" ht="15" customHeight="1">
      <c r="B3095" s="79">
        <v>38505</v>
      </c>
      <c r="C3095" s="65">
        <v>0.57089999999999996</v>
      </c>
      <c r="D3095" s="65">
        <v>4.2484999999999999</v>
      </c>
      <c r="E3095" s="65">
        <v>5.2263999999999999</v>
      </c>
      <c r="F3095" s="65">
        <v>0.87470000000000003</v>
      </c>
    </row>
    <row r="3096" spans="2:6" ht="15" customHeight="1">
      <c r="B3096" s="79">
        <v>38504</v>
      </c>
      <c r="C3096" s="65">
        <v>0.57230000000000003</v>
      </c>
      <c r="D3096" s="65">
        <v>4.2584</v>
      </c>
      <c r="E3096" s="65">
        <v>5.2416999999999998</v>
      </c>
      <c r="F3096" s="65">
        <v>0.87919999999999998</v>
      </c>
    </row>
    <row r="3097" spans="2:6" ht="15" customHeight="1">
      <c r="B3097" s="79">
        <v>38503</v>
      </c>
      <c r="C3097" s="65">
        <v>0.57089999999999996</v>
      </c>
      <c r="D3097" s="65">
        <v>4.2491000000000003</v>
      </c>
      <c r="E3097" s="65">
        <v>5.2397999999999998</v>
      </c>
      <c r="F3097" s="65">
        <v>0.88200000000000001</v>
      </c>
    </row>
    <row r="3098" spans="2:6" ht="15" customHeight="1">
      <c r="B3098" s="79">
        <v>38502</v>
      </c>
      <c r="C3098" s="65">
        <v>0.56850000000000001</v>
      </c>
      <c r="D3098" s="65">
        <v>4.2366000000000001</v>
      </c>
      <c r="E3098" s="65">
        <v>5.2336</v>
      </c>
      <c r="F3098" s="65">
        <v>0.88049999999999995</v>
      </c>
    </row>
    <row r="3099" spans="2:6" ht="15" customHeight="1">
      <c r="B3099" s="79">
        <v>38501</v>
      </c>
      <c r="C3099" s="65">
        <v>0.56869999999999998</v>
      </c>
      <c r="D3099" s="65">
        <v>4.2319000000000004</v>
      </c>
      <c r="E3099" s="65">
        <v>5.2313000000000001</v>
      </c>
      <c r="F3099" s="65">
        <v>0.88049999999999995</v>
      </c>
    </row>
    <row r="3100" spans="2:6" ht="15" customHeight="1">
      <c r="B3100" s="79">
        <v>38500</v>
      </c>
      <c r="C3100" s="65">
        <v>0.56889999999999996</v>
      </c>
      <c r="D3100" s="65">
        <v>4.2339000000000002</v>
      </c>
      <c r="E3100" s="65">
        <v>5.2312000000000003</v>
      </c>
      <c r="F3100" s="65">
        <v>0.88070000000000004</v>
      </c>
    </row>
    <row r="3101" spans="2:6" ht="15" customHeight="1">
      <c r="B3101" s="79">
        <v>38499</v>
      </c>
      <c r="C3101" s="65">
        <v>0.56710000000000005</v>
      </c>
      <c r="D3101" s="65">
        <v>4.2224000000000004</v>
      </c>
      <c r="E3101" s="65">
        <v>5.2215999999999996</v>
      </c>
      <c r="F3101" s="65">
        <v>0.87739999999999996</v>
      </c>
    </row>
    <row r="3102" spans="2:6" ht="15" customHeight="1">
      <c r="B3102" s="79">
        <v>38498</v>
      </c>
      <c r="C3102" s="65">
        <v>0.56659999999999999</v>
      </c>
      <c r="D3102" s="65">
        <v>4.2186000000000003</v>
      </c>
      <c r="E3102" s="65">
        <v>5.2100999999999997</v>
      </c>
      <c r="F3102" s="65">
        <v>0.87580000000000002</v>
      </c>
    </row>
    <row r="3103" spans="2:6" ht="15" customHeight="1">
      <c r="B3103" s="79">
        <v>38497</v>
      </c>
      <c r="C3103" s="65">
        <v>0.56779999999999997</v>
      </c>
      <c r="D3103" s="65">
        <v>4.2293000000000003</v>
      </c>
      <c r="E3103" s="65">
        <v>5.2103999999999999</v>
      </c>
      <c r="F3103" s="65">
        <v>0.87829999999999997</v>
      </c>
    </row>
    <row r="3104" spans="2:6" ht="15" customHeight="1">
      <c r="B3104" s="79">
        <v>38496</v>
      </c>
      <c r="C3104" s="65">
        <v>0.56489999999999996</v>
      </c>
      <c r="D3104" s="65">
        <v>4.2087000000000003</v>
      </c>
      <c r="E3104" s="65">
        <v>5.1844999999999999</v>
      </c>
      <c r="F3104" s="65">
        <v>0.87470000000000003</v>
      </c>
    </row>
    <row r="3105" spans="2:6" ht="15" customHeight="1">
      <c r="B3105" s="79">
        <v>38495</v>
      </c>
      <c r="C3105" s="65">
        <v>0.56510000000000005</v>
      </c>
      <c r="D3105" s="65">
        <v>4.2087000000000003</v>
      </c>
      <c r="E3105" s="65">
        <v>5.1879</v>
      </c>
      <c r="F3105" s="65">
        <v>0.87570000000000003</v>
      </c>
    </row>
    <row r="3106" spans="2:6" ht="15" customHeight="1">
      <c r="B3106" s="79">
        <v>38494</v>
      </c>
      <c r="C3106" s="65">
        <v>0.56479999999999997</v>
      </c>
      <c r="D3106" s="65">
        <v>4.2046000000000001</v>
      </c>
      <c r="E3106" s="65">
        <v>5.1780999999999997</v>
      </c>
      <c r="F3106" s="65">
        <v>0.87450000000000006</v>
      </c>
    </row>
    <row r="3107" spans="2:6" ht="15" customHeight="1">
      <c r="B3107" s="79">
        <v>38493</v>
      </c>
      <c r="C3107" s="65">
        <v>0.56420000000000003</v>
      </c>
      <c r="D3107" s="65">
        <v>4.2035999999999998</v>
      </c>
      <c r="E3107" s="65">
        <v>5.1795999999999998</v>
      </c>
      <c r="F3107" s="65">
        <v>0.87460000000000004</v>
      </c>
    </row>
    <row r="3108" spans="2:6" ht="15" customHeight="1">
      <c r="B3108" s="79">
        <v>38492</v>
      </c>
      <c r="C3108" s="65">
        <v>0.56340000000000001</v>
      </c>
      <c r="D3108" s="65">
        <v>4.1951999999999998</v>
      </c>
      <c r="E3108" s="65">
        <v>5.1847000000000003</v>
      </c>
      <c r="F3108" s="65">
        <v>0.87009999999999998</v>
      </c>
    </row>
    <row r="3109" spans="2:6" ht="15" customHeight="1">
      <c r="B3109" s="79">
        <v>38491</v>
      </c>
      <c r="C3109" s="65">
        <v>0.56369999999999998</v>
      </c>
      <c r="D3109" s="65">
        <v>4.1980000000000004</v>
      </c>
      <c r="E3109" s="65">
        <v>5.1779000000000002</v>
      </c>
      <c r="F3109" s="65">
        <v>0.87060000000000004</v>
      </c>
    </row>
    <row r="3110" spans="2:6" ht="15" customHeight="1">
      <c r="B3110" s="79">
        <v>38490</v>
      </c>
      <c r="C3110" s="65">
        <v>0.56200000000000006</v>
      </c>
      <c r="D3110" s="65">
        <v>4.1844000000000001</v>
      </c>
      <c r="E3110" s="65">
        <v>5.1750999999999996</v>
      </c>
      <c r="F3110" s="65">
        <v>0.86819999999999997</v>
      </c>
    </row>
    <row r="3111" spans="2:6" ht="15" customHeight="1">
      <c r="B3111" s="79">
        <v>38489</v>
      </c>
      <c r="C3111" s="65">
        <v>0.55940000000000001</v>
      </c>
      <c r="D3111" s="65">
        <v>4.1638999999999999</v>
      </c>
      <c r="E3111" s="65">
        <v>5.1614000000000004</v>
      </c>
      <c r="F3111" s="65">
        <v>0.86399999999999999</v>
      </c>
    </row>
    <row r="3112" spans="2:6" ht="15" customHeight="1">
      <c r="B3112" s="79">
        <v>38488</v>
      </c>
      <c r="C3112" s="65">
        <v>0.56489999999999996</v>
      </c>
      <c r="D3112" s="65">
        <v>4.1984000000000004</v>
      </c>
      <c r="E3112" s="65">
        <v>5.1962999999999999</v>
      </c>
      <c r="F3112" s="65">
        <v>0.87209999999999999</v>
      </c>
    </row>
    <row r="3113" spans="2:6" ht="15" customHeight="1">
      <c r="B3113" s="79">
        <v>38487</v>
      </c>
      <c r="C3113" s="65">
        <v>0.5655</v>
      </c>
      <c r="D3113" s="65">
        <v>4.2049000000000003</v>
      </c>
      <c r="E3113" s="65">
        <v>5.1984000000000004</v>
      </c>
      <c r="F3113" s="65">
        <v>0.87450000000000006</v>
      </c>
    </row>
    <row r="3114" spans="2:6" ht="15" customHeight="1">
      <c r="B3114" s="79">
        <v>38486</v>
      </c>
      <c r="C3114" s="65">
        <v>0.56430000000000002</v>
      </c>
      <c r="D3114" s="65">
        <v>4.1992000000000003</v>
      </c>
      <c r="E3114" s="65">
        <v>5.1955999999999998</v>
      </c>
      <c r="F3114" s="65">
        <v>0.872</v>
      </c>
    </row>
    <row r="3115" spans="2:6" ht="15" customHeight="1">
      <c r="B3115" s="79">
        <v>38485</v>
      </c>
      <c r="C3115" s="65">
        <v>0.56630000000000003</v>
      </c>
      <c r="D3115" s="65">
        <v>4.2145999999999999</v>
      </c>
      <c r="E3115" s="65">
        <v>5.2256999999999998</v>
      </c>
      <c r="F3115" s="65">
        <v>0.87409999999999999</v>
      </c>
    </row>
    <row r="3116" spans="2:6" ht="15" customHeight="1">
      <c r="B3116" s="79">
        <v>38484</v>
      </c>
      <c r="C3116" s="65">
        <v>0.57010000000000005</v>
      </c>
      <c r="D3116" s="65">
        <v>4.2436999999999996</v>
      </c>
      <c r="E3116" s="65">
        <v>5.2645</v>
      </c>
      <c r="F3116" s="65">
        <v>0.88039999999999996</v>
      </c>
    </row>
    <row r="3117" spans="2:6" ht="15" customHeight="1">
      <c r="B3117" s="79">
        <v>38483</v>
      </c>
      <c r="C3117" s="65">
        <v>0.56899999999999995</v>
      </c>
      <c r="D3117" s="65">
        <v>4.2347000000000001</v>
      </c>
      <c r="E3117" s="65">
        <v>5.2398999999999996</v>
      </c>
      <c r="F3117" s="65">
        <v>0.88</v>
      </c>
    </row>
    <row r="3118" spans="2:6" ht="15" customHeight="1">
      <c r="B3118" s="79">
        <v>38482</v>
      </c>
      <c r="C3118" s="65">
        <v>0.56840000000000002</v>
      </c>
      <c r="D3118" s="65">
        <v>4.2304000000000004</v>
      </c>
      <c r="E3118" s="65">
        <v>5.2183999999999999</v>
      </c>
      <c r="F3118" s="65">
        <v>0.88009999999999999</v>
      </c>
    </row>
    <row r="3119" spans="2:6" ht="15" customHeight="1">
      <c r="B3119" s="79">
        <v>38481</v>
      </c>
      <c r="C3119" s="65">
        <v>0.57169999999999999</v>
      </c>
      <c r="D3119" s="65">
        <v>4.2556000000000003</v>
      </c>
      <c r="E3119" s="65">
        <v>5.2457000000000003</v>
      </c>
      <c r="F3119" s="65">
        <v>0.88460000000000005</v>
      </c>
    </row>
    <row r="3120" spans="2:6" ht="15" customHeight="1">
      <c r="B3120" s="79">
        <v>38480</v>
      </c>
      <c r="C3120" s="65">
        <v>0.57120000000000004</v>
      </c>
      <c r="D3120" s="65">
        <v>4.2552000000000003</v>
      </c>
      <c r="E3120" s="65">
        <v>5.2484000000000002</v>
      </c>
      <c r="F3120" s="65">
        <v>0.88360000000000005</v>
      </c>
    </row>
    <row r="3121" spans="2:6" ht="15" customHeight="1">
      <c r="B3121" s="79">
        <v>38479</v>
      </c>
      <c r="C3121" s="65">
        <v>0.57179999999999997</v>
      </c>
      <c r="D3121" s="65">
        <v>4.2561</v>
      </c>
      <c r="E3121" s="65">
        <v>5.2466999999999997</v>
      </c>
      <c r="F3121" s="65">
        <v>0.88419999999999999</v>
      </c>
    </row>
    <row r="3122" spans="2:6" ht="15" customHeight="1">
      <c r="B3122" s="79">
        <v>38478</v>
      </c>
      <c r="C3122" s="65">
        <v>0.5675</v>
      </c>
      <c r="D3122" s="65">
        <v>4.2259000000000002</v>
      </c>
      <c r="E3122" s="65">
        <v>5.2039</v>
      </c>
      <c r="F3122" s="65">
        <v>0.87790000000000001</v>
      </c>
    </row>
    <row r="3123" spans="2:6" ht="15" customHeight="1">
      <c r="B3123" s="79">
        <v>38477</v>
      </c>
      <c r="C3123" s="65">
        <v>0.56689999999999996</v>
      </c>
      <c r="D3123" s="65">
        <v>4.2206000000000001</v>
      </c>
      <c r="E3123" s="65">
        <v>5.2042999999999999</v>
      </c>
      <c r="F3123" s="65">
        <v>0.87480000000000002</v>
      </c>
    </row>
    <row r="3124" spans="2:6" ht="15" customHeight="1">
      <c r="B3124" s="79">
        <v>38476</v>
      </c>
      <c r="C3124" s="65">
        <v>0.56440000000000001</v>
      </c>
      <c r="D3124" s="65">
        <v>4.2023999999999999</v>
      </c>
      <c r="E3124" s="65">
        <v>5.1928000000000001</v>
      </c>
      <c r="F3124" s="65">
        <v>0.87070000000000003</v>
      </c>
    </row>
    <row r="3125" spans="2:6" ht="15" customHeight="1">
      <c r="B3125" s="79">
        <v>38475</v>
      </c>
      <c r="C3125" s="65">
        <v>0.56689999999999996</v>
      </c>
      <c r="D3125" s="65">
        <v>4.2217000000000002</v>
      </c>
      <c r="E3125" s="65">
        <v>5.2243000000000004</v>
      </c>
      <c r="F3125" s="65">
        <v>0.87309999999999999</v>
      </c>
    </row>
    <row r="3126" spans="2:6" ht="15" customHeight="1">
      <c r="B3126" s="79">
        <v>38474</v>
      </c>
      <c r="C3126" s="65">
        <v>0.57010000000000005</v>
      </c>
      <c r="D3126" s="65">
        <v>4.2445000000000004</v>
      </c>
      <c r="E3126" s="65">
        <v>5.2396000000000003</v>
      </c>
      <c r="F3126" s="65">
        <v>0.877</v>
      </c>
    </row>
    <row r="3127" spans="2:6" ht="15" customHeight="1">
      <c r="B3127" s="79">
        <v>38473</v>
      </c>
      <c r="C3127" s="65">
        <v>0.56930000000000003</v>
      </c>
      <c r="D3127" s="65">
        <v>4.2393999999999998</v>
      </c>
      <c r="E3127" s="65">
        <v>5.2309000000000001</v>
      </c>
      <c r="F3127" s="65">
        <v>0.87609999999999999</v>
      </c>
    </row>
    <row r="3128" spans="2:6" ht="15" customHeight="1">
      <c r="B3128" s="79">
        <v>38472</v>
      </c>
      <c r="C3128" s="65">
        <v>0.56830000000000003</v>
      </c>
      <c r="D3128" s="65">
        <v>4.2317</v>
      </c>
      <c r="E3128" s="65">
        <v>5.2244000000000002</v>
      </c>
      <c r="F3128" s="65">
        <v>0.87409999999999999</v>
      </c>
    </row>
    <row r="3129" spans="2:6" ht="15" customHeight="1">
      <c r="B3129" s="79">
        <v>38471</v>
      </c>
      <c r="C3129" s="65">
        <v>0.56530000000000002</v>
      </c>
      <c r="D3129" s="65">
        <v>4.2099000000000002</v>
      </c>
      <c r="E3129" s="65">
        <v>5.1817000000000002</v>
      </c>
      <c r="F3129" s="65">
        <v>0.86970000000000003</v>
      </c>
    </row>
    <row r="3130" spans="2:6" ht="15" customHeight="1">
      <c r="B3130" s="79">
        <v>38470</v>
      </c>
      <c r="C3130" s="65">
        <v>0.55740000000000001</v>
      </c>
      <c r="D3130" s="65">
        <v>4.1521999999999997</v>
      </c>
      <c r="E3130" s="65">
        <v>5.0979000000000001</v>
      </c>
      <c r="F3130" s="65">
        <v>0.85940000000000005</v>
      </c>
    </row>
    <row r="3131" spans="2:6" ht="15" customHeight="1">
      <c r="B3131" s="79">
        <v>38469</v>
      </c>
      <c r="C3131" s="65">
        <v>0.5575</v>
      </c>
      <c r="D3131" s="65">
        <v>4.1542000000000003</v>
      </c>
      <c r="E3131" s="65">
        <v>5.1006999999999998</v>
      </c>
      <c r="F3131" s="65">
        <v>0.85950000000000004</v>
      </c>
    </row>
    <row r="3132" spans="2:6" ht="15" customHeight="1">
      <c r="B3132" s="79">
        <v>38468</v>
      </c>
      <c r="C3132" s="65">
        <v>0.56059999999999999</v>
      </c>
      <c r="D3132" s="65">
        <v>4.1769999999999996</v>
      </c>
      <c r="E3132" s="65">
        <v>5.1285999999999996</v>
      </c>
      <c r="F3132" s="65">
        <v>0.86539999999999995</v>
      </c>
    </row>
    <row r="3133" spans="2:6" ht="15" customHeight="1">
      <c r="B3133" s="79">
        <v>38467</v>
      </c>
      <c r="C3133" s="65">
        <v>0.56089999999999995</v>
      </c>
      <c r="D3133" s="65">
        <v>4.1788999999999996</v>
      </c>
      <c r="E3133" s="65">
        <v>5.1429</v>
      </c>
      <c r="F3133" s="65">
        <v>0.86539999999999995</v>
      </c>
    </row>
    <row r="3134" spans="2:6" ht="15" customHeight="1">
      <c r="B3134" s="79">
        <v>38466</v>
      </c>
      <c r="C3134" s="65">
        <v>0.5595</v>
      </c>
      <c r="D3134" s="65">
        <v>4.1718999999999999</v>
      </c>
      <c r="E3134" s="65">
        <v>5.1246</v>
      </c>
      <c r="F3134" s="65">
        <v>0.86339999999999995</v>
      </c>
    </row>
    <row r="3135" spans="2:6" ht="15" customHeight="1">
      <c r="B3135" s="79">
        <v>38465</v>
      </c>
      <c r="C3135" s="65">
        <v>0.56040000000000001</v>
      </c>
      <c r="D3135" s="65">
        <v>4.1763000000000003</v>
      </c>
      <c r="E3135" s="65">
        <v>5.1383999999999999</v>
      </c>
      <c r="F3135" s="65">
        <v>0.86480000000000001</v>
      </c>
    </row>
    <row r="3136" spans="2:6" ht="15" customHeight="1">
      <c r="B3136" s="79">
        <v>38464</v>
      </c>
      <c r="C3136" s="65">
        <v>0.55779999999999996</v>
      </c>
      <c r="D3136" s="65">
        <v>4.1562999999999999</v>
      </c>
      <c r="E3136" s="65">
        <v>5.1238999999999999</v>
      </c>
      <c r="F3136" s="65">
        <v>0.86129999999999995</v>
      </c>
    </row>
    <row r="3137" spans="2:6" ht="15" customHeight="1">
      <c r="B3137" s="79">
        <v>38463</v>
      </c>
      <c r="C3137" s="65">
        <v>0.55630000000000002</v>
      </c>
      <c r="D3137" s="65">
        <v>4.1449999999999996</v>
      </c>
      <c r="E3137" s="65">
        <v>5.1108000000000002</v>
      </c>
      <c r="F3137" s="65">
        <v>0.85750000000000004</v>
      </c>
    </row>
    <row r="3138" spans="2:6" ht="15" customHeight="1">
      <c r="B3138" s="79">
        <v>38462</v>
      </c>
      <c r="C3138" s="65">
        <v>0.55410000000000004</v>
      </c>
      <c r="D3138" s="65">
        <v>4.1304999999999996</v>
      </c>
      <c r="E3138" s="65">
        <v>5.0918999999999999</v>
      </c>
      <c r="F3138" s="65">
        <v>0.85460000000000003</v>
      </c>
    </row>
    <row r="3139" spans="2:6" ht="15" customHeight="1">
      <c r="B3139" s="79">
        <v>38461</v>
      </c>
      <c r="C3139" s="65">
        <v>0.55130000000000001</v>
      </c>
      <c r="D3139" s="65">
        <v>4.1093000000000002</v>
      </c>
      <c r="E3139" s="65">
        <v>5.0735999999999999</v>
      </c>
      <c r="F3139" s="65">
        <v>0.85260000000000002</v>
      </c>
    </row>
    <row r="3140" spans="2:6" ht="15" customHeight="1">
      <c r="B3140" s="79">
        <v>38460</v>
      </c>
      <c r="C3140" s="65">
        <v>0.55489999999999995</v>
      </c>
      <c r="D3140" s="65">
        <v>4.1360999999999999</v>
      </c>
      <c r="E3140" s="65">
        <v>5.0917000000000003</v>
      </c>
      <c r="F3140" s="65">
        <v>0.86070000000000002</v>
      </c>
    </row>
    <row r="3141" spans="2:6" ht="15" customHeight="1">
      <c r="B3141" s="79">
        <v>38459</v>
      </c>
      <c r="C3141" s="65">
        <v>0.55679999999999996</v>
      </c>
      <c r="D3141" s="65">
        <v>4.1325000000000003</v>
      </c>
      <c r="E3141" s="65">
        <v>5.0850999999999997</v>
      </c>
      <c r="F3141" s="65">
        <v>0.85880000000000001</v>
      </c>
    </row>
    <row r="3142" spans="2:6" ht="15" customHeight="1">
      <c r="B3142" s="79">
        <v>38458</v>
      </c>
      <c r="C3142" s="65">
        <v>0.55369999999999997</v>
      </c>
      <c r="D3142" s="65">
        <v>4.1284000000000001</v>
      </c>
      <c r="E3142" s="65">
        <v>5.0800999999999998</v>
      </c>
      <c r="F3142" s="65">
        <v>0.85870000000000002</v>
      </c>
    </row>
    <row r="3143" spans="2:6" ht="15" customHeight="1">
      <c r="B3143" s="79">
        <v>38457</v>
      </c>
      <c r="C3143" s="65">
        <v>0.56340000000000001</v>
      </c>
      <c r="D3143" s="65">
        <v>4.1984000000000004</v>
      </c>
      <c r="E3143" s="65">
        <v>5.1744000000000003</v>
      </c>
      <c r="F3143" s="65">
        <v>0.87609999999999999</v>
      </c>
    </row>
    <row r="3144" spans="2:6" ht="15" customHeight="1">
      <c r="B3144" s="79">
        <v>38456</v>
      </c>
      <c r="C3144" s="65">
        <v>0.56110000000000004</v>
      </c>
      <c r="D3144" s="65">
        <v>4.1814</v>
      </c>
      <c r="E3144" s="65">
        <v>5.1382000000000003</v>
      </c>
      <c r="F3144" s="65">
        <v>0.86970000000000003</v>
      </c>
    </row>
    <row r="3145" spans="2:6" ht="15" customHeight="1">
      <c r="B3145" s="79">
        <v>38455</v>
      </c>
      <c r="C3145" s="65">
        <v>0.5585</v>
      </c>
      <c r="D3145" s="65">
        <v>4.1614000000000004</v>
      </c>
      <c r="E3145" s="65">
        <v>5.1097000000000001</v>
      </c>
      <c r="F3145" s="65">
        <v>0.86529999999999996</v>
      </c>
    </row>
    <row r="3146" spans="2:6" ht="15" customHeight="1">
      <c r="B3146" s="79">
        <v>38454</v>
      </c>
      <c r="C3146" s="65">
        <v>0.55600000000000005</v>
      </c>
      <c r="D3146" s="65">
        <v>4.1425999999999998</v>
      </c>
      <c r="E3146" s="65">
        <v>5.0923999999999996</v>
      </c>
      <c r="F3146" s="65">
        <v>0.86099999999999999</v>
      </c>
    </row>
    <row r="3147" spans="2:6" ht="15" customHeight="1">
      <c r="B3147" s="79">
        <v>38453</v>
      </c>
      <c r="C3147" s="65">
        <v>0.55459999999999998</v>
      </c>
      <c r="D3147" s="65">
        <v>4.1307</v>
      </c>
      <c r="E3147" s="65">
        <v>5.0835999999999997</v>
      </c>
      <c r="F3147" s="65">
        <v>0.8589</v>
      </c>
    </row>
    <row r="3148" spans="2:6" ht="15" customHeight="1">
      <c r="B3148" s="79">
        <v>38452</v>
      </c>
      <c r="C3148" s="65">
        <v>0.55420000000000003</v>
      </c>
      <c r="D3148" s="65">
        <v>4.13</v>
      </c>
      <c r="E3148" s="65">
        <v>5.0873999999999997</v>
      </c>
      <c r="F3148" s="65">
        <v>0.85829999999999995</v>
      </c>
    </row>
    <row r="3149" spans="2:6" ht="15" customHeight="1">
      <c r="B3149" s="79">
        <v>38451</v>
      </c>
      <c r="C3149" s="65">
        <v>0.55479999999999996</v>
      </c>
      <c r="D3149" s="65">
        <v>4.1326999999999998</v>
      </c>
      <c r="E3149" s="65">
        <v>5.0875000000000004</v>
      </c>
      <c r="F3149" s="65">
        <v>0.85950000000000004</v>
      </c>
    </row>
    <row r="3150" spans="2:6" ht="15" customHeight="1">
      <c r="B3150" s="79">
        <v>38450</v>
      </c>
      <c r="C3150" s="65">
        <v>0.55410000000000004</v>
      </c>
      <c r="D3150" s="65">
        <v>4.1288</v>
      </c>
      <c r="E3150" s="65">
        <v>5.0766</v>
      </c>
      <c r="F3150" s="65">
        <v>0.86</v>
      </c>
    </row>
    <row r="3151" spans="2:6" ht="15" customHeight="1">
      <c r="B3151" s="79">
        <v>38449</v>
      </c>
      <c r="C3151" s="65">
        <v>0.55359999999999998</v>
      </c>
      <c r="D3151" s="65">
        <v>4.1246</v>
      </c>
      <c r="E3151" s="65">
        <v>5.0711000000000004</v>
      </c>
      <c r="F3151" s="65">
        <v>0.85909999999999997</v>
      </c>
    </row>
    <row r="3152" spans="2:6" ht="15" customHeight="1">
      <c r="B3152" s="79">
        <v>38448</v>
      </c>
      <c r="C3152" s="65">
        <v>0.5514</v>
      </c>
      <c r="D3152" s="65">
        <v>4.1079999999999997</v>
      </c>
      <c r="E3152" s="65">
        <v>5.0606</v>
      </c>
      <c r="F3152" s="65">
        <v>0.85509999999999997</v>
      </c>
    </row>
    <row r="3153" spans="2:6" ht="15" customHeight="1">
      <c r="B3153" s="79">
        <v>38447</v>
      </c>
      <c r="C3153" s="65">
        <v>0.55110000000000003</v>
      </c>
      <c r="D3153" s="65">
        <v>4.1059999999999999</v>
      </c>
      <c r="E3153" s="65">
        <v>5.0613000000000001</v>
      </c>
      <c r="F3153" s="65">
        <v>0.85650000000000004</v>
      </c>
    </row>
    <row r="3154" spans="2:6" ht="15" customHeight="1">
      <c r="B3154" s="79">
        <v>38446</v>
      </c>
      <c r="C3154" s="65">
        <v>0.55010000000000003</v>
      </c>
      <c r="D3154" s="65">
        <v>4.0945</v>
      </c>
      <c r="E3154" s="65">
        <v>5.0393999999999997</v>
      </c>
      <c r="F3154" s="65">
        <v>0.8538</v>
      </c>
    </row>
    <row r="3155" spans="2:6" ht="15" customHeight="1">
      <c r="B3155" s="79">
        <v>38445</v>
      </c>
      <c r="C3155" s="65">
        <v>0.54969999999999997</v>
      </c>
      <c r="D3155" s="65">
        <v>4.0903</v>
      </c>
      <c r="E3155" s="65">
        <v>5.0354000000000001</v>
      </c>
      <c r="F3155" s="65">
        <v>0.85360000000000003</v>
      </c>
    </row>
    <row r="3156" spans="2:6" ht="15" customHeight="1">
      <c r="B3156" s="79">
        <v>38444</v>
      </c>
      <c r="C3156" s="65">
        <v>0.54930000000000001</v>
      </c>
      <c r="D3156" s="65">
        <v>4.0919999999999996</v>
      </c>
      <c r="E3156" s="65">
        <v>5.0384000000000002</v>
      </c>
      <c r="F3156" s="65">
        <v>0.85309999999999997</v>
      </c>
    </row>
    <row r="3157" spans="2:6" ht="15" customHeight="1">
      <c r="B3157" s="79">
        <v>38443</v>
      </c>
      <c r="C3157" s="65">
        <v>0.54930000000000001</v>
      </c>
      <c r="D3157" s="65">
        <v>4.0926</v>
      </c>
      <c r="E3157" s="65">
        <v>5.0354999999999999</v>
      </c>
      <c r="F3157" s="65">
        <v>0.85160000000000002</v>
      </c>
    </row>
    <row r="3158" spans="2:6" ht="15" customHeight="1">
      <c r="B3158" s="79">
        <v>38442</v>
      </c>
      <c r="C3158" s="65">
        <v>0.54749999999999999</v>
      </c>
      <c r="D3158" s="65">
        <v>4.0791000000000004</v>
      </c>
      <c r="E3158" s="65">
        <v>4.9995000000000003</v>
      </c>
      <c r="F3158" s="65">
        <v>0.84860000000000002</v>
      </c>
    </row>
    <row r="3159" spans="2:6" ht="15" customHeight="1">
      <c r="B3159" s="79">
        <v>38441</v>
      </c>
      <c r="C3159" s="65">
        <v>0.54920000000000002</v>
      </c>
      <c r="D3159" s="65">
        <v>4.0922000000000001</v>
      </c>
      <c r="E3159" s="65">
        <v>5.0179</v>
      </c>
      <c r="F3159" s="65">
        <v>0.85299999999999998</v>
      </c>
    </row>
    <row r="3160" spans="2:6" ht="15" customHeight="1">
      <c r="B3160" s="79">
        <v>38440</v>
      </c>
      <c r="C3160" s="65">
        <v>0.54969999999999997</v>
      </c>
      <c r="D3160" s="65">
        <v>4.0956999999999999</v>
      </c>
      <c r="E3160" s="65">
        <v>5.0106999999999999</v>
      </c>
      <c r="F3160" s="65">
        <v>0.85360000000000003</v>
      </c>
    </row>
    <row r="3161" spans="2:6" ht="15" customHeight="1">
      <c r="B3161" s="79">
        <v>38439</v>
      </c>
      <c r="C3161" s="65">
        <v>0.55120000000000002</v>
      </c>
      <c r="D3161" s="65">
        <v>4.1052999999999997</v>
      </c>
      <c r="E3161" s="65">
        <v>5.0308999999999999</v>
      </c>
      <c r="F3161" s="65">
        <v>0.85750000000000004</v>
      </c>
    </row>
    <row r="3162" spans="2:6" ht="15" customHeight="1">
      <c r="B3162" s="79">
        <v>38438</v>
      </c>
      <c r="C3162" s="65">
        <v>0.5514</v>
      </c>
      <c r="D3162" s="65">
        <v>4.1082999999999998</v>
      </c>
      <c r="E3162" s="65">
        <v>5.0281000000000002</v>
      </c>
      <c r="F3162" s="65">
        <v>0.85740000000000005</v>
      </c>
    </row>
    <row r="3163" spans="2:6" ht="15" customHeight="1">
      <c r="B3163" s="79">
        <v>38437</v>
      </c>
      <c r="C3163" s="65">
        <v>0.55130000000000001</v>
      </c>
      <c r="D3163" s="65">
        <v>4.1060999999999996</v>
      </c>
      <c r="E3163" s="65">
        <v>5.0323000000000002</v>
      </c>
      <c r="F3163" s="65">
        <v>0.85729999999999995</v>
      </c>
    </row>
    <row r="3164" spans="2:6" ht="15" customHeight="1">
      <c r="B3164" s="79">
        <v>38436</v>
      </c>
      <c r="C3164" s="65">
        <v>0.55069999999999997</v>
      </c>
      <c r="D3164" s="65">
        <v>4.1017999999999999</v>
      </c>
      <c r="E3164" s="65">
        <v>5.0243000000000002</v>
      </c>
      <c r="F3164" s="65">
        <v>0.85619999999999996</v>
      </c>
    </row>
    <row r="3165" spans="2:6" ht="15" customHeight="1">
      <c r="B3165" s="79">
        <v>38435</v>
      </c>
      <c r="C3165" s="65">
        <v>0.55369999999999997</v>
      </c>
      <c r="D3165" s="65">
        <v>4.1246999999999998</v>
      </c>
      <c r="E3165" s="65">
        <v>5.0514000000000001</v>
      </c>
      <c r="F3165" s="65">
        <v>0.86019999999999996</v>
      </c>
    </row>
    <row r="3166" spans="2:6" ht="15" customHeight="1">
      <c r="B3166" s="79">
        <v>38434</v>
      </c>
      <c r="C3166" s="65">
        <v>0.55900000000000005</v>
      </c>
      <c r="D3166" s="65">
        <v>4.1637000000000004</v>
      </c>
      <c r="E3166" s="65">
        <v>5.1069000000000004</v>
      </c>
      <c r="F3166" s="65">
        <v>0.86899999999999999</v>
      </c>
    </row>
    <row r="3167" spans="2:6" ht="15" customHeight="1">
      <c r="B3167" s="79">
        <v>38433</v>
      </c>
      <c r="C3167" s="65">
        <v>0.55920000000000003</v>
      </c>
      <c r="D3167" s="65">
        <v>4.1641000000000004</v>
      </c>
      <c r="E3167" s="65">
        <v>5.1058000000000003</v>
      </c>
      <c r="F3167" s="65">
        <v>0.86729999999999996</v>
      </c>
    </row>
    <row r="3168" spans="2:6" ht="15" customHeight="1">
      <c r="B3168" s="79">
        <v>38432</v>
      </c>
      <c r="C3168" s="65">
        <v>0.55920000000000003</v>
      </c>
      <c r="D3168" s="65">
        <v>4.1647999999999996</v>
      </c>
      <c r="E3168" s="65">
        <v>5.0987999999999998</v>
      </c>
      <c r="F3168" s="65">
        <v>0.86680000000000001</v>
      </c>
    </row>
    <row r="3169" spans="2:6" ht="15" customHeight="1">
      <c r="B3169" s="79">
        <v>38431</v>
      </c>
      <c r="C3169" s="65">
        <v>0.55900000000000005</v>
      </c>
      <c r="D3169" s="65">
        <v>4.1642999999999999</v>
      </c>
      <c r="E3169" s="65">
        <v>5.1037999999999997</v>
      </c>
      <c r="F3169" s="65">
        <v>0.86719999999999997</v>
      </c>
    </row>
    <row r="3170" spans="2:6" ht="15" customHeight="1">
      <c r="B3170" s="79">
        <v>38430</v>
      </c>
      <c r="C3170" s="65">
        <v>0.5595</v>
      </c>
      <c r="D3170" s="65">
        <v>4.1679000000000004</v>
      </c>
      <c r="E3170" s="65">
        <v>5.1071</v>
      </c>
      <c r="F3170" s="65">
        <v>0.86760000000000004</v>
      </c>
    </row>
    <row r="3171" spans="2:6" ht="15" customHeight="1">
      <c r="B3171" s="79">
        <v>38429</v>
      </c>
      <c r="C3171" s="65">
        <v>0.55559999999999998</v>
      </c>
      <c r="D3171" s="65">
        <v>4.1387</v>
      </c>
      <c r="E3171" s="65">
        <v>5.0570000000000004</v>
      </c>
      <c r="F3171" s="65">
        <v>0.85980000000000001</v>
      </c>
    </row>
    <row r="3172" spans="2:6" ht="15" customHeight="1">
      <c r="B3172" s="79">
        <v>38428</v>
      </c>
      <c r="C3172" s="65">
        <v>0.55500000000000005</v>
      </c>
      <c r="D3172" s="65">
        <v>4.1342999999999996</v>
      </c>
      <c r="E3172" s="65">
        <v>5.0488</v>
      </c>
      <c r="F3172" s="65">
        <v>0.85850000000000004</v>
      </c>
    </row>
    <row r="3173" spans="2:6" ht="15" customHeight="1">
      <c r="B3173" s="79">
        <v>38427</v>
      </c>
      <c r="C3173" s="65">
        <v>0.55659999999999998</v>
      </c>
      <c r="D3173" s="65">
        <v>4.1458000000000004</v>
      </c>
      <c r="E3173" s="65">
        <v>5.0606999999999998</v>
      </c>
      <c r="F3173" s="65">
        <v>0.86299999999999999</v>
      </c>
    </row>
    <row r="3174" spans="2:6" ht="15" customHeight="1">
      <c r="B3174" s="79">
        <v>38426</v>
      </c>
      <c r="C3174" s="65">
        <v>0.55220000000000002</v>
      </c>
      <c r="D3174" s="65">
        <v>4.1128</v>
      </c>
      <c r="E3174" s="65">
        <v>5.0246000000000004</v>
      </c>
      <c r="F3174" s="65">
        <v>0.85609999999999997</v>
      </c>
    </row>
    <row r="3175" spans="2:6" ht="15" customHeight="1">
      <c r="B3175" s="79">
        <v>38425</v>
      </c>
      <c r="C3175" s="65">
        <v>0.54969999999999997</v>
      </c>
      <c r="D3175" s="65">
        <v>4.0940000000000003</v>
      </c>
      <c r="E3175" s="65">
        <v>4.9869000000000003</v>
      </c>
      <c r="F3175" s="65">
        <v>0.85109999999999997</v>
      </c>
    </row>
    <row r="3176" spans="2:6" ht="15" customHeight="1">
      <c r="B3176" s="79">
        <v>38424</v>
      </c>
      <c r="C3176" s="65">
        <v>0.5494</v>
      </c>
      <c r="D3176" s="65">
        <v>4.0956999999999999</v>
      </c>
      <c r="E3176" s="65">
        <v>4.9763999999999999</v>
      </c>
      <c r="F3176" s="65">
        <v>0.8518</v>
      </c>
    </row>
    <row r="3177" spans="2:6" ht="15" customHeight="1">
      <c r="B3177" s="79">
        <v>38423</v>
      </c>
      <c r="C3177" s="65">
        <v>0.55010000000000003</v>
      </c>
      <c r="D3177" s="65">
        <v>4.0972</v>
      </c>
      <c r="E3177" s="65">
        <v>4.9923000000000002</v>
      </c>
      <c r="F3177" s="65">
        <v>0.85160000000000002</v>
      </c>
    </row>
    <row r="3178" spans="2:6" ht="15" customHeight="1">
      <c r="B3178" s="79">
        <v>38422</v>
      </c>
      <c r="C3178" s="65">
        <v>0.55069999999999997</v>
      </c>
      <c r="D3178" s="65">
        <v>4.1012000000000004</v>
      </c>
      <c r="E3178" s="65">
        <v>4.9984999999999999</v>
      </c>
      <c r="F3178" s="65">
        <v>0.8528</v>
      </c>
    </row>
    <row r="3179" spans="2:6" ht="15" customHeight="1">
      <c r="B3179" s="79">
        <v>38421</v>
      </c>
      <c r="C3179" s="65">
        <v>0.55259999999999998</v>
      </c>
      <c r="D3179" s="65">
        <v>4.1150000000000002</v>
      </c>
      <c r="E3179" s="65">
        <v>5.0004</v>
      </c>
      <c r="F3179" s="65">
        <v>0.85729999999999995</v>
      </c>
    </row>
    <row r="3180" spans="2:6" ht="15" customHeight="1">
      <c r="B3180" s="79">
        <v>38420</v>
      </c>
      <c r="C3180" s="65">
        <v>0.55459999999999998</v>
      </c>
      <c r="D3180" s="65">
        <v>4.1303000000000001</v>
      </c>
      <c r="E3180" s="65">
        <v>5.0091000000000001</v>
      </c>
      <c r="F3180" s="65">
        <v>0.85970000000000002</v>
      </c>
    </row>
    <row r="3181" spans="2:6" ht="15" customHeight="1">
      <c r="B3181" s="79">
        <v>38419</v>
      </c>
      <c r="C3181" s="65">
        <v>0.55689999999999995</v>
      </c>
      <c r="D3181" s="65">
        <v>4.1456</v>
      </c>
      <c r="E3181" s="65">
        <v>5.0320999999999998</v>
      </c>
      <c r="F3181" s="65">
        <v>0.8649</v>
      </c>
    </row>
    <row r="3182" spans="2:6" ht="15" customHeight="1">
      <c r="B3182" s="79">
        <v>38418</v>
      </c>
      <c r="C3182" s="65">
        <v>0.55459999999999998</v>
      </c>
      <c r="D3182" s="65">
        <v>4.1288999999999998</v>
      </c>
      <c r="E3182" s="65">
        <v>5.0132000000000003</v>
      </c>
      <c r="F3182" s="65">
        <v>0.85829999999999995</v>
      </c>
    </row>
    <row r="3183" spans="2:6" ht="15" customHeight="1">
      <c r="B3183" s="79">
        <v>38417</v>
      </c>
      <c r="C3183" s="65">
        <v>0.55349999999999999</v>
      </c>
      <c r="D3183" s="65">
        <v>4.1231</v>
      </c>
      <c r="E3183" s="65">
        <v>5.0015999999999998</v>
      </c>
      <c r="F3183" s="65">
        <v>0.85680000000000001</v>
      </c>
    </row>
    <row r="3184" spans="2:6" ht="15" customHeight="1">
      <c r="B3184" s="79">
        <v>38416</v>
      </c>
      <c r="C3184" s="65">
        <v>0.55359999999999998</v>
      </c>
      <c r="D3184" s="65">
        <v>4.1215999999999999</v>
      </c>
      <c r="E3184" s="65">
        <v>5.0069999999999997</v>
      </c>
      <c r="F3184" s="65">
        <v>0.85709999999999997</v>
      </c>
    </row>
    <row r="3185" spans="2:6" ht="15" customHeight="1">
      <c r="B3185" s="79">
        <v>38415</v>
      </c>
      <c r="C3185" s="65">
        <v>0.55489999999999995</v>
      </c>
      <c r="D3185" s="65">
        <v>4.1304999999999996</v>
      </c>
      <c r="E3185" s="65">
        <v>5.0204000000000004</v>
      </c>
      <c r="F3185" s="65">
        <v>0.85909999999999997</v>
      </c>
    </row>
    <row r="3186" spans="2:6" ht="15" customHeight="1">
      <c r="B3186" s="79">
        <v>38414</v>
      </c>
      <c r="C3186" s="65">
        <v>0.55369999999999997</v>
      </c>
      <c r="D3186" s="65">
        <v>4.1212999999999997</v>
      </c>
      <c r="E3186" s="65">
        <v>5.0239000000000003</v>
      </c>
      <c r="F3186" s="65">
        <v>0.85360000000000003</v>
      </c>
    </row>
    <row r="3187" spans="2:6" ht="15" customHeight="1">
      <c r="B3187" s="79">
        <v>38413</v>
      </c>
      <c r="C3187" s="65">
        <v>0.55149999999999999</v>
      </c>
      <c r="D3187" s="65">
        <v>4.1045999999999996</v>
      </c>
      <c r="E3187" s="65">
        <v>4.9989999999999997</v>
      </c>
      <c r="F3187" s="65">
        <v>0.84740000000000004</v>
      </c>
    </row>
    <row r="3188" spans="2:6" ht="15" customHeight="1">
      <c r="B3188" s="79">
        <v>38412</v>
      </c>
      <c r="C3188" s="65">
        <v>0.5494</v>
      </c>
      <c r="D3188" s="65">
        <v>4.0899000000000001</v>
      </c>
      <c r="E3188" s="65">
        <v>4.9783999999999997</v>
      </c>
      <c r="F3188" s="65">
        <v>0.84509999999999996</v>
      </c>
    </row>
    <row r="3189" spans="2:6" ht="15" customHeight="1">
      <c r="B3189" s="79">
        <v>38411</v>
      </c>
      <c r="C3189" s="65">
        <v>0.54520000000000002</v>
      </c>
      <c r="D3189" s="65">
        <v>4.0580999999999996</v>
      </c>
      <c r="E3189" s="65">
        <v>4.9459999999999997</v>
      </c>
      <c r="F3189" s="65">
        <v>0.83889999999999998</v>
      </c>
    </row>
    <row r="3190" spans="2:6" ht="15" customHeight="1">
      <c r="B3190" s="79">
        <v>38410</v>
      </c>
      <c r="C3190" s="65">
        <v>0.54569999999999996</v>
      </c>
      <c r="D3190" s="65">
        <v>4.0613000000000001</v>
      </c>
      <c r="E3190" s="65">
        <v>4.9515000000000002</v>
      </c>
      <c r="F3190" s="65">
        <v>0.83989999999999998</v>
      </c>
    </row>
    <row r="3191" spans="2:6" ht="15" customHeight="1">
      <c r="B3191" s="79">
        <v>38409</v>
      </c>
      <c r="C3191" s="65">
        <v>0.54610000000000003</v>
      </c>
      <c r="D3191" s="65">
        <v>4.0636999999999999</v>
      </c>
      <c r="E3191" s="65">
        <v>4.9528999999999996</v>
      </c>
      <c r="F3191" s="65">
        <v>0.84079999999999999</v>
      </c>
    </row>
    <row r="3192" spans="2:6" ht="15" customHeight="1">
      <c r="B3192" s="79">
        <v>38408</v>
      </c>
      <c r="C3192" s="65">
        <v>0.54679999999999995</v>
      </c>
      <c r="D3192" s="65">
        <v>4.0696000000000003</v>
      </c>
      <c r="E3192" s="65">
        <v>4.9630000000000001</v>
      </c>
      <c r="F3192" s="65">
        <v>0.84399999999999997</v>
      </c>
    </row>
    <row r="3193" spans="2:6" ht="15" customHeight="1">
      <c r="B3193" s="79">
        <v>38407</v>
      </c>
      <c r="C3193" s="65">
        <v>0.54690000000000005</v>
      </c>
      <c r="D3193" s="65">
        <v>4.0705999999999998</v>
      </c>
      <c r="E3193" s="65">
        <v>4.9710000000000001</v>
      </c>
      <c r="F3193" s="65">
        <v>0.84079999999999999</v>
      </c>
    </row>
    <row r="3194" spans="2:6" ht="15" customHeight="1">
      <c r="B3194" s="79">
        <v>38406</v>
      </c>
      <c r="C3194" s="65">
        <v>0.54920000000000002</v>
      </c>
      <c r="D3194" s="65">
        <v>4.0872000000000002</v>
      </c>
      <c r="E3194" s="65">
        <v>4.9985999999999997</v>
      </c>
      <c r="F3194" s="65">
        <v>0.84340000000000004</v>
      </c>
    </row>
    <row r="3195" spans="2:6" ht="15" customHeight="1">
      <c r="B3195" s="79">
        <v>38405</v>
      </c>
      <c r="C3195" s="65">
        <v>0.55549999999999999</v>
      </c>
      <c r="D3195" s="65">
        <v>4.1344000000000003</v>
      </c>
      <c r="E3195" s="65">
        <v>5.0606999999999998</v>
      </c>
      <c r="F3195" s="65">
        <v>0.85799999999999998</v>
      </c>
    </row>
    <row r="3196" spans="2:6" ht="15" customHeight="1">
      <c r="B3196" s="79">
        <v>38404</v>
      </c>
      <c r="C3196" s="65">
        <v>0.55449999999999999</v>
      </c>
      <c r="D3196" s="65">
        <v>4.1272000000000002</v>
      </c>
      <c r="E3196" s="65">
        <v>5.0506000000000002</v>
      </c>
      <c r="F3196" s="65">
        <v>0.85719999999999996</v>
      </c>
    </row>
    <row r="3197" spans="2:6" ht="15" customHeight="1">
      <c r="B3197" s="79">
        <v>38403</v>
      </c>
      <c r="C3197" s="65">
        <v>0.55369999999999997</v>
      </c>
      <c r="D3197" s="65">
        <v>4.1218000000000004</v>
      </c>
      <c r="E3197" s="65">
        <v>5.0462999999999996</v>
      </c>
      <c r="F3197" s="65">
        <v>0.85660000000000003</v>
      </c>
    </row>
    <row r="3198" spans="2:6" ht="15" customHeight="1">
      <c r="B3198" s="79">
        <v>38402</v>
      </c>
      <c r="C3198" s="65">
        <v>0.55379999999999996</v>
      </c>
      <c r="D3198" s="65">
        <v>4.1231</v>
      </c>
      <c r="E3198" s="65">
        <v>5.0484999999999998</v>
      </c>
      <c r="F3198" s="65">
        <v>0.85640000000000005</v>
      </c>
    </row>
    <row r="3199" spans="2:6" ht="15" customHeight="1">
      <c r="B3199" s="79">
        <v>38401</v>
      </c>
      <c r="C3199" s="65">
        <v>0.54900000000000004</v>
      </c>
      <c r="D3199" s="65">
        <v>4.0873999999999997</v>
      </c>
      <c r="E3199" s="65">
        <v>4.9955999999999996</v>
      </c>
      <c r="F3199" s="65">
        <v>0.84960000000000002</v>
      </c>
    </row>
    <row r="3200" spans="2:6" ht="15" customHeight="1">
      <c r="B3200" s="79">
        <v>38400</v>
      </c>
      <c r="C3200" s="65">
        <v>0.54830000000000001</v>
      </c>
      <c r="D3200" s="65">
        <v>4.0815999999999999</v>
      </c>
      <c r="E3200" s="65">
        <v>4.9798999999999998</v>
      </c>
      <c r="F3200" s="65">
        <v>0.84830000000000005</v>
      </c>
    </row>
    <row r="3201" spans="2:6" ht="15" customHeight="1">
      <c r="B3201" s="79">
        <v>38399</v>
      </c>
      <c r="C3201" s="65">
        <v>0.55030000000000001</v>
      </c>
      <c r="D3201" s="65">
        <v>4.0963000000000003</v>
      </c>
      <c r="E3201" s="65">
        <v>4.9951999999999996</v>
      </c>
      <c r="F3201" s="65">
        <v>0.8528</v>
      </c>
    </row>
    <row r="3202" spans="2:6" ht="15" customHeight="1">
      <c r="B3202" s="79">
        <v>38398</v>
      </c>
      <c r="C3202" s="65">
        <v>0.55169999999999997</v>
      </c>
      <c r="D3202" s="65">
        <v>4.1067999999999998</v>
      </c>
      <c r="E3202" s="65">
        <v>5.0065999999999997</v>
      </c>
      <c r="F3202" s="65">
        <v>0.85770000000000002</v>
      </c>
    </row>
    <row r="3203" spans="2:6" ht="15" customHeight="1">
      <c r="B3203" s="79">
        <v>38397</v>
      </c>
      <c r="C3203" s="65">
        <v>0.55459999999999998</v>
      </c>
      <c r="D3203" s="65">
        <v>4.1254999999999997</v>
      </c>
      <c r="E3203" s="65">
        <v>5.0438999999999998</v>
      </c>
      <c r="F3203" s="65">
        <v>0.86339999999999995</v>
      </c>
    </row>
    <row r="3204" spans="2:6" ht="15" customHeight="1">
      <c r="B3204" s="79">
        <v>38396</v>
      </c>
      <c r="C3204" s="65">
        <v>0.55520000000000003</v>
      </c>
      <c r="D3204" s="65">
        <v>4.1292999999999997</v>
      </c>
      <c r="E3204" s="65">
        <v>5.0537000000000001</v>
      </c>
      <c r="F3204" s="65">
        <v>0.86409999999999998</v>
      </c>
    </row>
    <row r="3205" spans="2:6" ht="15" customHeight="1">
      <c r="B3205" s="79">
        <v>38395</v>
      </c>
      <c r="C3205" s="65">
        <v>0.55459999999999998</v>
      </c>
      <c r="D3205" s="65">
        <v>4.1279000000000003</v>
      </c>
      <c r="E3205" s="65">
        <v>5.0500999999999996</v>
      </c>
      <c r="F3205" s="65">
        <v>0.86380000000000001</v>
      </c>
    </row>
    <row r="3206" spans="2:6" ht="15" customHeight="1">
      <c r="B3206" s="79">
        <v>38394</v>
      </c>
      <c r="C3206" s="65">
        <v>0.5524</v>
      </c>
      <c r="D3206" s="65">
        <v>4.1117999999999997</v>
      </c>
      <c r="E3206" s="65">
        <v>5.0262000000000002</v>
      </c>
      <c r="F3206" s="65">
        <v>0.85909999999999997</v>
      </c>
    </row>
    <row r="3207" spans="2:6" ht="15" customHeight="1">
      <c r="B3207" s="79">
        <v>38393</v>
      </c>
      <c r="C3207" s="65">
        <v>0.54959999999999998</v>
      </c>
      <c r="D3207" s="65">
        <v>4.0906000000000002</v>
      </c>
      <c r="E3207" s="65">
        <v>4.9862000000000002</v>
      </c>
      <c r="F3207" s="65">
        <v>0.85609999999999997</v>
      </c>
    </row>
    <row r="3208" spans="2:6" ht="15" customHeight="1">
      <c r="B3208" s="79">
        <v>38392</v>
      </c>
      <c r="C3208" s="65">
        <v>0.54710000000000003</v>
      </c>
      <c r="D3208" s="65">
        <v>4.0717999999999996</v>
      </c>
      <c r="E3208" s="65">
        <v>4.9734999999999996</v>
      </c>
      <c r="F3208" s="65">
        <v>0.85340000000000005</v>
      </c>
    </row>
    <row r="3209" spans="2:6" ht="15" customHeight="1">
      <c r="B3209" s="79">
        <v>38391</v>
      </c>
      <c r="C3209" s="65">
        <v>0.54879999999999995</v>
      </c>
      <c r="D3209" s="65">
        <v>4.0853999999999999</v>
      </c>
      <c r="E3209" s="65">
        <v>4.9894999999999996</v>
      </c>
      <c r="F3209" s="65">
        <v>0.85680000000000001</v>
      </c>
    </row>
    <row r="3210" spans="2:6" ht="15" customHeight="1">
      <c r="B3210" s="79">
        <v>38390</v>
      </c>
      <c r="C3210" s="65">
        <v>0.55230000000000001</v>
      </c>
      <c r="D3210" s="65">
        <v>4.1119000000000003</v>
      </c>
      <c r="E3210" s="65">
        <v>5.0151000000000003</v>
      </c>
      <c r="F3210" s="65">
        <v>0.8609</v>
      </c>
    </row>
    <row r="3211" spans="2:6" ht="15" customHeight="1">
      <c r="B3211" s="79">
        <v>38389</v>
      </c>
      <c r="C3211" s="65">
        <v>0.55300000000000005</v>
      </c>
      <c r="D3211" s="65">
        <v>4.1102999999999996</v>
      </c>
      <c r="E3211" s="65">
        <v>5.0054999999999996</v>
      </c>
      <c r="F3211" s="65">
        <v>0.86129999999999995</v>
      </c>
    </row>
    <row r="3212" spans="2:6" ht="15" customHeight="1">
      <c r="B3212" s="79">
        <v>38388</v>
      </c>
      <c r="C3212" s="65">
        <v>0.55269999999999997</v>
      </c>
      <c r="D3212" s="65">
        <v>4.1082000000000001</v>
      </c>
      <c r="E3212" s="65">
        <v>5.0105000000000004</v>
      </c>
      <c r="F3212" s="65">
        <v>0.86080000000000001</v>
      </c>
    </row>
    <row r="3213" spans="2:6" ht="15" customHeight="1">
      <c r="B3213" s="79">
        <v>38387</v>
      </c>
      <c r="C3213" s="65">
        <v>0.5474</v>
      </c>
      <c r="D3213" s="65">
        <v>4.0753000000000004</v>
      </c>
      <c r="E3213" s="65">
        <v>4.9740000000000002</v>
      </c>
      <c r="F3213" s="65">
        <v>0.85370000000000001</v>
      </c>
    </row>
    <row r="3214" spans="2:6" ht="15" customHeight="1">
      <c r="B3214" s="79">
        <v>38386</v>
      </c>
      <c r="C3214" s="65">
        <v>0.54820000000000002</v>
      </c>
      <c r="D3214" s="65">
        <v>4.0805999999999996</v>
      </c>
      <c r="E3214" s="65">
        <v>4.9748000000000001</v>
      </c>
      <c r="F3214" s="65">
        <v>0.85189999999999999</v>
      </c>
    </row>
    <row r="3215" spans="2:6" ht="15" customHeight="1">
      <c r="B3215" s="79">
        <v>38385</v>
      </c>
      <c r="C3215" s="65">
        <v>0.54590000000000005</v>
      </c>
      <c r="D3215" s="65">
        <v>4.0624000000000002</v>
      </c>
      <c r="E3215" s="65">
        <v>4.9645000000000001</v>
      </c>
      <c r="F3215" s="65">
        <v>0.84750000000000003</v>
      </c>
    </row>
    <row r="3216" spans="2:6" ht="15" customHeight="1">
      <c r="B3216" s="79">
        <v>38384</v>
      </c>
      <c r="C3216" s="65">
        <v>0.54510000000000003</v>
      </c>
      <c r="D3216" s="65">
        <v>4.0568999999999997</v>
      </c>
      <c r="E3216" s="65">
        <v>4.9676</v>
      </c>
      <c r="F3216" s="65">
        <v>0.84489999999999998</v>
      </c>
    </row>
    <row r="3217" spans="2:6" ht="15" customHeight="1">
      <c r="B3217" s="79">
        <v>38383</v>
      </c>
      <c r="C3217" s="65">
        <v>0.54530000000000001</v>
      </c>
      <c r="D3217" s="65">
        <v>4.0587999999999997</v>
      </c>
      <c r="E3217" s="65">
        <v>4.9653999999999998</v>
      </c>
      <c r="F3217" s="65">
        <v>0.84409999999999996</v>
      </c>
    </row>
    <row r="3218" spans="2:6" ht="15" customHeight="1">
      <c r="B3218" s="79">
        <v>38382</v>
      </c>
      <c r="C3218" s="65">
        <v>0.54590000000000005</v>
      </c>
      <c r="D3218" s="65">
        <v>4.0641999999999996</v>
      </c>
      <c r="E3218" s="65">
        <v>4.9725999999999999</v>
      </c>
      <c r="F3218" s="65">
        <v>0.84430000000000005</v>
      </c>
    </row>
    <row r="3219" spans="2:6" ht="15" customHeight="1">
      <c r="B3219" s="79">
        <v>38381</v>
      </c>
      <c r="C3219" s="65">
        <v>0.54600000000000004</v>
      </c>
      <c r="D3219" s="65">
        <v>4.0639000000000003</v>
      </c>
      <c r="E3219" s="65">
        <v>4.9737999999999998</v>
      </c>
      <c r="F3219" s="65">
        <v>0.84460000000000002</v>
      </c>
    </row>
    <row r="3220" spans="2:6" ht="15" customHeight="1">
      <c r="B3220" s="79">
        <v>38380</v>
      </c>
      <c r="C3220" s="65">
        <v>0.54869999999999997</v>
      </c>
      <c r="D3220" s="65">
        <v>4.0839999999999996</v>
      </c>
      <c r="E3220" s="65">
        <v>4.9884000000000004</v>
      </c>
      <c r="F3220" s="65">
        <v>0.84750000000000003</v>
      </c>
    </row>
    <row r="3221" spans="2:6" ht="15" customHeight="1">
      <c r="B3221" s="79">
        <v>38379</v>
      </c>
      <c r="C3221" s="65">
        <v>0.54769999999999996</v>
      </c>
      <c r="D3221" s="65">
        <v>4.0762999999999998</v>
      </c>
      <c r="E3221" s="65">
        <v>4.9718999999999998</v>
      </c>
      <c r="F3221" s="65">
        <v>0.84760000000000002</v>
      </c>
    </row>
    <row r="3222" spans="2:6" ht="15" customHeight="1">
      <c r="B3222" s="79">
        <v>38378</v>
      </c>
      <c r="C3222" s="65">
        <v>0.54749999999999999</v>
      </c>
      <c r="D3222" s="65">
        <v>4.0753000000000004</v>
      </c>
      <c r="E3222" s="65">
        <v>4.9714999999999998</v>
      </c>
      <c r="F3222" s="65">
        <v>0.84750000000000003</v>
      </c>
    </row>
    <row r="3223" spans="2:6" ht="15" customHeight="1">
      <c r="B3223" s="79">
        <v>38377</v>
      </c>
      <c r="C3223" s="65">
        <v>0.54730000000000001</v>
      </c>
      <c r="D3223" s="65">
        <v>4.0739999999999998</v>
      </c>
      <c r="E3223" s="65">
        <v>4.9649000000000001</v>
      </c>
      <c r="F3223" s="65">
        <v>0.8458</v>
      </c>
    </row>
    <row r="3224" spans="2:6" ht="15" customHeight="1">
      <c r="B3224" s="79">
        <v>38376</v>
      </c>
      <c r="C3224" s="65">
        <v>0.54679999999999995</v>
      </c>
      <c r="D3224" s="65">
        <v>4.0712999999999999</v>
      </c>
      <c r="E3224" s="65">
        <v>4.9569999999999999</v>
      </c>
      <c r="F3224" s="65">
        <v>0.8458</v>
      </c>
    </row>
    <row r="3225" spans="2:6" ht="15" customHeight="1">
      <c r="B3225" s="79">
        <v>38375</v>
      </c>
      <c r="C3225" s="65">
        <v>0.55020000000000002</v>
      </c>
      <c r="D3225" s="65">
        <v>4.0815999999999999</v>
      </c>
      <c r="E3225" s="65">
        <v>4.9646999999999997</v>
      </c>
      <c r="F3225" s="65">
        <v>0.84719999999999995</v>
      </c>
    </row>
    <row r="3226" spans="2:6" ht="15" customHeight="1">
      <c r="B3226" s="79">
        <v>38374</v>
      </c>
      <c r="C3226" s="65">
        <v>0.54779999999999995</v>
      </c>
      <c r="D3226" s="65">
        <v>4.077</v>
      </c>
      <c r="E3226" s="65">
        <v>4.9673999999999996</v>
      </c>
      <c r="F3226" s="65">
        <v>0.84660000000000002</v>
      </c>
    </row>
    <row r="3227" spans="2:6" ht="15" customHeight="1">
      <c r="B3227" s="79">
        <v>38373</v>
      </c>
      <c r="C3227" s="65">
        <v>0.54369999999999996</v>
      </c>
      <c r="D3227" s="65">
        <v>4.0461999999999998</v>
      </c>
      <c r="E3227" s="65">
        <v>4.9241000000000001</v>
      </c>
      <c r="F3227" s="65">
        <v>0.83879999999999999</v>
      </c>
    </row>
    <row r="3228" spans="2:6" ht="15" customHeight="1">
      <c r="B3228" s="79">
        <v>38372</v>
      </c>
      <c r="C3228" s="65">
        <v>0.53979999999999995</v>
      </c>
      <c r="D3228" s="65">
        <v>4.0171000000000001</v>
      </c>
      <c r="E3228" s="65">
        <v>4.8710000000000004</v>
      </c>
      <c r="F3228" s="65">
        <v>0.83279999999999998</v>
      </c>
    </row>
    <row r="3229" spans="2:6" ht="15" customHeight="1">
      <c r="B3229" s="79">
        <v>38371</v>
      </c>
      <c r="C3229" s="65">
        <v>0.53420000000000001</v>
      </c>
      <c r="D3229" s="65">
        <v>3.9752000000000001</v>
      </c>
      <c r="E3229" s="65">
        <v>4.8296000000000001</v>
      </c>
      <c r="F3229" s="65">
        <v>0.82469999999999999</v>
      </c>
    </row>
    <row r="3230" spans="2:6" ht="15" customHeight="1">
      <c r="B3230" s="79">
        <v>38370</v>
      </c>
      <c r="C3230" s="65">
        <v>0.53280000000000005</v>
      </c>
      <c r="D3230" s="65">
        <v>3.9641999999999999</v>
      </c>
      <c r="E3230" s="65">
        <v>4.8250000000000002</v>
      </c>
      <c r="F3230" s="65">
        <v>0.82379999999999998</v>
      </c>
    </row>
    <row r="3231" spans="2:6" ht="15" customHeight="1">
      <c r="B3231" s="79">
        <v>38369</v>
      </c>
      <c r="C3231" s="65">
        <v>0.53449999999999998</v>
      </c>
      <c r="D3231" s="65">
        <v>3.9769999999999999</v>
      </c>
      <c r="E3231" s="65">
        <v>4.843</v>
      </c>
      <c r="F3231" s="65">
        <v>0.82689999999999997</v>
      </c>
    </row>
    <row r="3232" spans="2:6" ht="15" customHeight="1">
      <c r="B3232" s="79">
        <v>38368</v>
      </c>
      <c r="C3232" s="65">
        <v>0.53410000000000002</v>
      </c>
      <c r="D3232" s="65">
        <v>3.97</v>
      </c>
      <c r="E3232" s="65">
        <v>4.835</v>
      </c>
      <c r="F3232" s="65">
        <v>0.82530000000000003</v>
      </c>
    </row>
    <row r="3233" spans="2:6" ht="15" customHeight="1">
      <c r="B3233" s="79">
        <v>38367</v>
      </c>
      <c r="C3233" s="65">
        <v>0.53410000000000002</v>
      </c>
      <c r="D3233" s="65">
        <v>3.9739</v>
      </c>
      <c r="E3233" s="65">
        <v>4.8413000000000004</v>
      </c>
      <c r="F3233" s="65">
        <v>0.82650000000000001</v>
      </c>
    </row>
    <row r="3234" spans="2:6" ht="15" customHeight="1">
      <c r="B3234" s="79">
        <v>38366</v>
      </c>
      <c r="C3234" s="65">
        <v>0.53310000000000002</v>
      </c>
      <c r="D3234" s="65">
        <v>3.9674999999999998</v>
      </c>
      <c r="E3234" s="65">
        <v>4.8285</v>
      </c>
      <c r="F3234" s="65">
        <v>0.82579999999999998</v>
      </c>
    </row>
    <row r="3235" spans="2:6" ht="15" customHeight="1">
      <c r="B3235" s="79">
        <v>38365</v>
      </c>
      <c r="C3235" s="65">
        <v>0.53390000000000004</v>
      </c>
      <c r="D3235" s="65">
        <v>3.9731000000000001</v>
      </c>
      <c r="E3235" s="65">
        <v>4.8349000000000002</v>
      </c>
      <c r="F3235" s="65">
        <v>0.8266</v>
      </c>
    </row>
    <row r="3236" spans="2:6" ht="15" customHeight="1">
      <c r="B3236" s="79">
        <v>38364</v>
      </c>
      <c r="C3236" s="65">
        <v>0.53220000000000001</v>
      </c>
      <c r="D3236" s="65">
        <v>3.9592999999999998</v>
      </c>
      <c r="E3236" s="65">
        <v>4.8079000000000001</v>
      </c>
      <c r="F3236" s="65">
        <v>0.8256</v>
      </c>
    </row>
    <row r="3237" spans="2:6" ht="15" customHeight="1">
      <c r="B3237" s="79">
        <v>38363</v>
      </c>
      <c r="C3237" s="65">
        <v>0.53080000000000005</v>
      </c>
      <c r="D3237" s="65">
        <v>3.95</v>
      </c>
      <c r="E3237" s="65">
        <v>4.8014000000000001</v>
      </c>
      <c r="F3237" s="65">
        <v>0.82089999999999996</v>
      </c>
    </row>
    <row r="3238" spans="2:6" ht="15" customHeight="1">
      <c r="B3238" s="79">
        <v>38362</v>
      </c>
      <c r="C3238" s="65">
        <v>0.53110000000000002</v>
      </c>
      <c r="D3238" s="65">
        <v>3.9521000000000002</v>
      </c>
      <c r="E3238" s="65">
        <v>4.8002000000000002</v>
      </c>
      <c r="F3238" s="65">
        <v>0.8216</v>
      </c>
    </row>
    <row r="3239" spans="2:6" ht="15" customHeight="1">
      <c r="B3239" s="79">
        <v>38361</v>
      </c>
      <c r="C3239" s="65">
        <v>0.53200000000000003</v>
      </c>
      <c r="D3239" s="65">
        <v>3.9603999999999999</v>
      </c>
      <c r="E3239" s="65">
        <v>4.8132000000000001</v>
      </c>
      <c r="F3239" s="65">
        <v>0.82299999999999995</v>
      </c>
    </row>
    <row r="3240" spans="2:6" ht="15" customHeight="1">
      <c r="B3240" s="79">
        <v>38360</v>
      </c>
      <c r="C3240" s="65">
        <v>0.53239999999999998</v>
      </c>
      <c r="D3240" s="65">
        <v>3.9603999999999999</v>
      </c>
      <c r="E3240" s="65">
        <v>4.8159000000000001</v>
      </c>
      <c r="F3240" s="65">
        <v>0.82340000000000002</v>
      </c>
    </row>
    <row r="3241" spans="2:6" ht="15" customHeight="1">
      <c r="B3241" s="79">
        <v>38359</v>
      </c>
      <c r="C3241" s="65">
        <v>0.52939999999999998</v>
      </c>
      <c r="D3241" s="65">
        <v>3.9394</v>
      </c>
      <c r="E3241" s="65">
        <v>4.7964000000000002</v>
      </c>
      <c r="F3241" s="65">
        <v>0.81910000000000005</v>
      </c>
    </row>
    <row r="3242" spans="2:6" ht="15" customHeight="1">
      <c r="B3242" s="79">
        <v>38358</v>
      </c>
      <c r="C3242" s="65">
        <v>0.52759999999999996</v>
      </c>
      <c r="D3242" s="65">
        <v>3.9258000000000002</v>
      </c>
      <c r="E3242" s="65">
        <v>4.7662000000000004</v>
      </c>
      <c r="F3242" s="65">
        <v>0.81759999999999999</v>
      </c>
    </row>
    <row r="3243" spans="2:6" ht="15" customHeight="1">
      <c r="B3243" s="79">
        <v>38357</v>
      </c>
      <c r="C3243" s="65">
        <v>0.52900000000000003</v>
      </c>
      <c r="D3243" s="65">
        <v>3.9333</v>
      </c>
      <c r="E3243" s="65">
        <v>4.7907000000000002</v>
      </c>
      <c r="F3243" s="65">
        <v>0.82069999999999999</v>
      </c>
    </row>
    <row r="3244" spans="2:6" ht="15" customHeight="1">
      <c r="B3244" s="79">
        <v>38356</v>
      </c>
      <c r="C3244" s="65">
        <v>0.53</v>
      </c>
      <c r="D3244" s="65">
        <v>3.9403000000000001</v>
      </c>
      <c r="E3244" s="65">
        <v>4.7862</v>
      </c>
      <c r="F3244" s="65">
        <v>0.81910000000000005</v>
      </c>
    </row>
    <row r="3245" spans="2:6" ht="15" customHeight="1">
      <c r="B3245" s="79">
        <v>38355</v>
      </c>
      <c r="C3245" s="65">
        <v>0.53100000000000003</v>
      </c>
      <c r="D3245" s="65">
        <v>3.9502999999999999</v>
      </c>
      <c r="E3245" s="65">
        <v>4.7870999999999997</v>
      </c>
      <c r="F3245" s="65">
        <v>0.8206</v>
      </c>
    </row>
    <row r="3246" spans="2:6" ht="15" customHeight="1">
      <c r="B3246" s="79">
        <v>38354</v>
      </c>
      <c r="C3246" s="65">
        <v>0.52969999999999995</v>
      </c>
      <c r="D3246" s="65">
        <v>3.9413999999999998</v>
      </c>
      <c r="E3246" s="65">
        <v>4.7796000000000003</v>
      </c>
      <c r="F3246" s="65">
        <v>0.81940000000000002</v>
      </c>
    </row>
    <row r="3247" spans="2:6" ht="15" customHeight="1">
      <c r="B3247" s="79">
        <v>38353</v>
      </c>
      <c r="C3247" s="65">
        <v>0.52959999999999996</v>
      </c>
      <c r="D3247" s="65">
        <v>3.9388999999999998</v>
      </c>
      <c r="E3247" s="65">
        <v>4.7746000000000004</v>
      </c>
      <c r="F3247" s="65">
        <v>0.81879999999999997</v>
      </c>
    </row>
    <row r="3248" spans="2:6" ht="15" customHeight="1">
      <c r="B3248" s="79">
        <v>38352</v>
      </c>
      <c r="C3248" s="65">
        <v>0.52710000000000001</v>
      </c>
      <c r="D3248" s="65">
        <v>3.9215</v>
      </c>
      <c r="E3248" s="65">
        <v>4.7553000000000001</v>
      </c>
      <c r="F3248" s="65">
        <v>0.81379999999999997</v>
      </c>
    </row>
    <row r="3249" spans="2:6" ht="15" customHeight="1">
      <c r="B3249" s="79">
        <v>38351</v>
      </c>
      <c r="C3249" s="65">
        <v>0.5252</v>
      </c>
      <c r="D3249" s="65">
        <v>3.9060999999999999</v>
      </c>
      <c r="E3249" s="65">
        <v>4.7294</v>
      </c>
      <c r="F3249" s="65">
        <v>0.81</v>
      </c>
    </row>
    <row r="3250" spans="2:6" ht="15" customHeight="1">
      <c r="B3250" s="79">
        <v>38350</v>
      </c>
      <c r="C3250" s="65">
        <v>0.52980000000000005</v>
      </c>
      <c r="D3250" s="65">
        <v>3.9424999999999999</v>
      </c>
      <c r="E3250" s="65">
        <v>4.7596999999999996</v>
      </c>
      <c r="F3250" s="65">
        <v>0.81789999999999996</v>
      </c>
    </row>
    <row r="3251" spans="2:6" ht="15" customHeight="1">
      <c r="B3251" s="79">
        <v>38349</v>
      </c>
      <c r="C3251" s="65">
        <v>0.53080000000000005</v>
      </c>
      <c r="D3251" s="65">
        <v>3.9497</v>
      </c>
      <c r="E3251" s="65">
        <v>4.7823000000000002</v>
      </c>
      <c r="F3251" s="65">
        <v>0.82089999999999996</v>
      </c>
    </row>
    <row r="3252" spans="2:6" ht="15" customHeight="1">
      <c r="B3252" s="79">
        <v>38348</v>
      </c>
      <c r="C3252" s="65">
        <v>0.53049999999999997</v>
      </c>
      <c r="D3252" s="65">
        <v>3.9470999999999998</v>
      </c>
      <c r="E3252" s="65">
        <v>4.7850999999999999</v>
      </c>
      <c r="F3252" s="65">
        <v>0.82079999999999997</v>
      </c>
    </row>
    <row r="3253" spans="2:6" ht="15" customHeight="1">
      <c r="B3253" s="79">
        <v>38347</v>
      </c>
      <c r="C3253" s="65">
        <v>0.53049999999999997</v>
      </c>
      <c r="D3253" s="65">
        <v>3.9468999999999999</v>
      </c>
      <c r="E3253" s="65">
        <v>4.7846000000000002</v>
      </c>
      <c r="F3253" s="65">
        <v>0.82079999999999997</v>
      </c>
    </row>
    <row r="3254" spans="2:6" ht="15" customHeight="1">
      <c r="B3254" s="79">
        <v>38346</v>
      </c>
      <c r="C3254" s="65">
        <v>0.53059999999999996</v>
      </c>
      <c r="D3254" s="65">
        <v>3.9477000000000002</v>
      </c>
      <c r="E3254" s="65">
        <v>4.7965999999999998</v>
      </c>
      <c r="F3254" s="65">
        <v>0.8206</v>
      </c>
    </row>
    <row r="3255" spans="2:6" ht="15" customHeight="1">
      <c r="B3255" s="79">
        <v>38345</v>
      </c>
      <c r="C3255" s="65">
        <v>0.52790000000000004</v>
      </c>
      <c r="D3255" s="65">
        <v>3.9279000000000002</v>
      </c>
      <c r="E3255" s="65">
        <v>4.7724000000000002</v>
      </c>
      <c r="F3255" s="65">
        <v>0.81599999999999995</v>
      </c>
    </row>
    <row r="3256" spans="2:6" ht="15" customHeight="1">
      <c r="B3256" s="79">
        <v>38344</v>
      </c>
      <c r="C3256" s="65">
        <v>0.53210000000000002</v>
      </c>
      <c r="D3256" s="65">
        <v>3.9561000000000002</v>
      </c>
      <c r="E3256" s="65">
        <v>4.8036000000000003</v>
      </c>
      <c r="F3256" s="65">
        <v>0.82130000000000003</v>
      </c>
    </row>
    <row r="3257" spans="2:6" ht="15" customHeight="1">
      <c r="B3257" s="79">
        <v>38343</v>
      </c>
      <c r="C3257" s="65">
        <v>0.53139999999999998</v>
      </c>
      <c r="D3257" s="65">
        <v>3.9516</v>
      </c>
      <c r="E3257" s="65">
        <v>4.7792000000000003</v>
      </c>
      <c r="F3257" s="65">
        <v>0.81950000000000001</v>
      </c>
    </row>
    <row r="3258" spans="2:6" ht="15" customHeight="1">
      <c r="B3258" s="79">
        <v>38342</v>
      </c>
      <c r="C3258" s="65">
        <v>0.53539999999999999</v>
      </c>
      <c r="D3258" s="65">
        <v>3.9796999999999998</v>
      </c>
      <c r="E3258" s="65">
        <v>4.7933000000000003</v>
      </c>
      <c r="F3258" s="65">
        <v>0.82379999999999998</v>
      </c>
    </row>
    <row r="3259" spans="2:6" ht="15" customHeight="1">
      <c r="B3259" s="79">
        <v>38341</v>
      </c>
      <c r="C3259" s="65">
        <v>0.53639999999999999</v>
      </c>
      <c r="D3259" s="65">
        <v>3.9866999999999999</v>
      </c>
      <c r="E3259" s="65">
        <v>4.8160999999999996</v>
      </c>
      <c r="F3259" s="65">
        <v>0.82579999999999998</v>
      </c>
    </row>
    <row r="3260" spans="2:6" ht="15" customHeight="1">
      <c r="B3260" s="79">
        <v>38340</v>
      </c>
      <c r="C3260" s="65">
        <v>0.53680000000000005</v>
      </c>
      <c r="D3260" s="65">
        <v>3.9925999999999999</v>
      </c>
      <c r="E3260" s="65">
        <v>4.8231000000000002</v>
      </c>
      <c r="F3260" s="65">
        <v>0.82609999999999995</v>
      </c>
    </row>
    <row r="3261" spans="2:6" ht="15" customHeight="1">
      <c r="B3261" s="79">
        <v>38339</v>
      </c>
      <c r="C3261" s="65">
        <v>0.53749999999999998</v>
      </c>
      <c r="D3261" s="65">
        <v>3.9950000000000001</v>
      </c>
      <c r="E3261" s="65">
        <v>4.8276000000000003</v>
      </c>
      <c r="F3261" s="65">
        <v>0.82709999999999995</v>
      </c>
    </row>
    <row r="3262" spans="2:6" ht="15" customHeight="1">
      <c r="B3262" s="79">
        <v>38338</v>
      </c>
      <c r="C3262" s="65">
        <v>0.53669999999999995</v>
      </c>
      <c r="D3262" s="65">
        <v>3.9897</v>
      </c>
      <c r="E3262" s="65">
        <v>4.8277000000000001</v>
      </c>
      <c r="F3262" s="65">
        <v>0.82310000000000005</v>
      </c>
    </row>
    <row r="3263" spans="2:6" ht="15" customHeight="1">
      <c r="B3263" s="79">
        <v>38337</v>
      </c>
      <c r="C3263" s="65">
        <v>0.53610000000000002</v>
      </c>
      <c r="D3263" s="65">
        <v>3.9862000000000002</v>
      </c>
      <c r="E3263" s="65">
        <v>4.8132000000000001</v>
      </c>
      <c r="F3263" s="65">
        <v>0.82</v>
      </c>
    </row>
    <row r="3264" spans="2:6" ht="15" customHeight="1">
      <c r="B3264" s="79">
        <v>38336</v>
      </c>
      <c r="C3264" s="65">
        <v>0.53320000000000001</v>
      </c>
      <c r="D3264" s="65">
        <v>3.9645000000000001</v>
      </c>
      <c r="E3264" s="65">
        <v>4.7854000000000001</v>
      </c>
      <c r="F3264" s="65">
        <v>0.81859999999999999</v>
      </c>
    </row>
    <row r="3265" spans="2:6" ht="15" customHeight="1">
      <c r="B3265" s="79">
        <v>38335</v>
      </c>
      <c r="C3265" s="65">
        <v>0.53349999999999997</v>
      </c>
      <c r="D3265" s="65">
        <v>3.9647999999999999</v>
      </c>
      <c r="E3265" s="65">
        <v>4.7769000000000004</v>
      </c>
      <c r="F3265" s="65">
        <v>0.81930000000000003</v>
      </c>
    </row>
    <row r="3266" spans="2:6" ht="15" customHeight="1">
      <c r="B3266" s="79">
        <v>38334</v>
      </c>
      <c r="C3266" s="65">
        <v>0.53139999999999998</v>
      </c>
      <c r="D3266" s="65">
        <v>3.9489999999999998</v>
      </c>
      <c r="E3266" s="65">
        <v>4.7683</v>
      </c>
      <c r="F3266" s="65">
        <v>0.81579999999999997</v>
      </c>
    </row>
    <row r="3267" spans="2:6" ht="15" customHeight="1">
      <c r="B3267" s="79">
        <v>38333</v>
      </c>
      <c r="C3267" s="65">
        <v>0.53220000000000001</v>
      </c>
      <c r="D3267" s="65">
        <v>3.9521999999999999</v>
      </c>
      <c r="E3267" s="65">
        <v>4.7782</v>
      </c>
      <c r="F3267" s="65">
        <v>0.80640000000000001</v>
      </c>
    </row>
    <row r="3268" spans="2:6" ht="15" customHeight="1">
      <c r="B3268" s="79">
        <v>38332</v>
      </c>
      <c r="C3268" s="65">
        <v>0.53290000000000004</v>
      </c>
      <c r="D3268" s="65">
        <v>3.9603999999999999</v>
      </c>
      <c r="E3268" s="65">
        <v>4.7827999999999999</v>
      </c>
      <c r="F3268" s="65">
        <v>0.81850000000000001</v>
      </c>
    </row>
    <row r="3269" spans="2:6" ht="15" customHeight="1">
      <c r="B3269" s="79">
        <v>38331</v>
      </c>
      <c r="C3269" s="65">
        <v>0.5333</v>
      </c>
      <c r="D3269" s="65">
        <v>3.9634999999999998</v>
      </c>
      <c r="E3269" s="65">
        <v>4.7919</v>
      </c>
      <c r="F3269" s="65">
        <v>0.81679999999999997</v>
      </c>
    </row>
    <row r="3270" spans="2:6" ht="15" customHeight="1">
      <c r="B3270" s="79">
        <v>38330</v>
      </c>
      <c r="C3270" s="65">
        <v>0.53639999999999999</v>
      </c>
      <c r="D3270" s="65">
        <v>3.9863</v>
      </c>
      <c r="E3270" s="65">
        <v>4.8156999999999996</v>
      </c>
      <c r="F3270" s="65">
        <v>0.82210000000000005</v>
      </c>
    </row>
    <row r="3271" spans="2:6" ht="15" customHeight="1">
      <c r="B3271" s="79">
        <v>38329</v>
      </c>
      <c r="C3271" s="65">
        <v>0.53449999999999998</v>
      </c>
      <c r="D3271" s="65">
        <v>3.9708000000000001</v>
      </c>
      <c r="E3271" s="65">
        <v>4.7679</v>
      </c>
      <c r="F3271" s="65">
        <v>0.81869999999999998</v>
      </c>
    </row>
    <row r="3272" spans="2:6" ht="15" customHeight="1">
      <c r="B3272" s="79">
        <v>38328</v>
      </c>
      <c r="C3272" s="65">
        <v>0.53690000000000004</v>
      </c>
      <c r="D3272" s="65">
        <v>3.9887000000000001</v>
      </c>
      <c r="E3272" s="65">
        <v>4.7790999999999997</v>
      </c>
      <c r="F3272" s="65">
        <v>0.82150000000000001</v>
      </c>
    </row>
    <row r="3273" spans="2:6" ht="15" customHeight="1">
      <c r="B3273" s="79">
        <v>38327</v>
      </c>
      <c r="C3273" s="65">
        <v>0.53639999999999999</v>
      </c>
      <c r="D3273" s="65">
        <v>3.9851000000000001</v>
      </c>
      <c r="E3273" s="65">
        <v>4.7710999999999997</v>
      </c>
      <c r="F3273" s="65">
        <v>0.8165</v>
      </c>
    </row>
    <row r="3274" spans="2:6" ht="15" customHeight="1">
      <c r="B3274" s="79">
        <v>38326</v>
      </c>
      <c r="C3274" s="65">
        <v>0.53580000000000005</v>
      </c>
      <c r="D3274" s="65">
        <v>3.9836</v>
      </c>
      <c r="E3274" s="65">
        <v>4.7705000000000002</v>
      </c>
      <c r="F3274" s="65">
        <v>0.81559999999999999</v>
      </c>
    </row>
    <row r="3275" spans="2:6" ht="15" customHeight="1">
      <c r="B3275" s="79">
        <v>38325</v>
      </c>
      <c r="C3275" s="65">
        <v>0.5363</v>
      </c>
      <c r="D3275" s="65">
        <v>3.9849999999999999</v>
      </c>
      <c r="E3275" s="65">
        <v>4.7766999999999999</v>
      </c>
      <c r="F3275" s="65">
        <v>0.81589999999999996</v>
      </c>
    </row>
    <row r="3276" spans="2:6" ht="15" customHeight="1">
      <c r="B3276" s="79">
        <v>38324</v>
      </c>
      <c r="C3276" s="65">
        <v>0.53990000000000005</v>
      </c>
      <c r="D3276" s="65">
        <v>4.0126999999999997</v>
      </c>
      <c r="E3276" s="65">
        <v>4.8528000000000002</v>
      </c>
      <c r="F3276" s="65">
        <v>0.82479999999999998</v>
      </c>
    </row>
    <row r="3277" spans="2:6" ht="15" customHeight="1">
      <c r="B3277" s="79">
        <v>38323</v>
      </c>
      <c r="C3277" s="65">
        <v>0.53890000000000005</v>
      </c>
      <c r="D3277" s="65">
        <v>4.0045999999999999</v>
      </c>
      <c r="E3277" s="65">
        <v>4.8456000000000001</v>
      </c>
      <c r="F3277" s="65">
        <v>0.81950000000000001</v>
      </c>
    </row>
    <row r="3278" spans="2:6" ht="15" customHeight="1">
      <c r="B3278" s="79">
        <v>38322</v>
      </c>
      <c r="C3278" s="65">
        <v>0.53800000000000003</v>
      </c>
      <c r="D3278" s="65">
        <v>3.9981</v>
      </c>
      <c r="E3278" s="65">
        <v>4.8064</v>
      </c>
      <c r="F3278" s="65">
        <v>0.81520000000000004</v>
      </c>
    </row>
    <row r="3279" spans="2:6" ht="15" customHeight="1">
      <c r="B3279" s="79">
        <v>38321</v>
      </c>
      <c r="C3279" s="65">
        <v>0.53949999999999998</v>
      </c>
      <c r="D3279" s="65">
        <v>4.0077999999999996</v>
      </c>
      <c r="E3279" s="65">
        <v>4.8037999999999998</v>
      </c>
      <c r="F3279" s="65">
        <v>0.81789999999999996</v>
      </c>
    </row>
    <row r="3280" spans="2:6" ht="15" customHeight="1">
      <c r="B3280" s="79">
        <v>38320</v>
      </c>
      <c r="C3280" s="65">
        <v>0.54020000000000001</v>
      </c>
      <c r="D3280" s="65">
        <v>4.0140000000000002</v>
      </c>
      <c r="E3280" s="65">
        <v>4.8212000000000002</v>
      </c>
      <c r="F3280" s="65">
        <v>0.81820000000000004</v>
      </c>
    </row>
    <row r="3281" spans="2:6" ht="15" customHeight="1">
      <c r="B3281" s="79">
        <v>38319</v>
      </c>
      <c r="C3281" s="65">
        <v>0.53959999999999997</v>
      </c>
      <c r="D3281" s="65">
        <v>4.0114999999999998</v>
      </c>
      <c r="E3281" s="65">
        <v>4.8235999999999999</v>
      </c>
      <c r="F3281" s="65">
        <v>0.81789999999999996</v>
      </c>
    </row>
    <row r="3282" spans="2:6" ht="15" customHeight="1">
      <c r="B3282" s="79">
        <v>38318</v>
      </c>
      <c r="C3282" s="65">
        <v>0.53969999999999996</v>
      </c>
      <c r="D3282" s="65">
        <v>4.0091000000000001</v>
      </c>
      <c r="E3282" s="65">
        <v>4.8193000000000001</v>
      </c>
      <c r="F3282" s="65">
        <v>0.81710000000000005</v>
      </c>
    </row>
    <row r="3283" spans="2:6" ht="15" customHeight="1">
      <c r="B3283" s="79">
        <v>38317</v>
      </c>
      <c r="C3283" s="65">
        <v>0.54049999999999998</v>
      </c>
      <c r="D3283" s="65">
        <v>4.0156999999999998</v>
      </c>
      <c r="E3283" s="65">
        <v>4.8244999999999996</v>
      </c>
      <c r="F3283" s="65">
        <v>0.81679999999999997</v>
      </c>
    </row>
    <row r="3284" spans="2:6" ht="15" customHeight="1">
      <c r="B3284" s="79">
        <v>38316</v>
      </c>
      <c r="C3284" s="65">
        <v>0.53969999999999996</v>
      </c>
      <c r="D3284" s="65">
        <v>4.0091999999999999</v>
      </c>
      <c r="E3284" s="65">
        <v>4.8235999999999999</v>
      </c>
      <c r="F3284" s="65">
        <v>0.81499999999999995</v>
      </c>
    </row>
    <row r="3285" spans="2:6" ht="15" customHeight="1">
      <c r="B3285" s="79">
        <v>38315</v>
      </c>
      <c r="C3285" s="65">
        <v>0.54449999999999998</v>
      </c>
      <c r="D3285" s="65">
        <v>4.0468000000000002</v>
      </c>
      <c r="E3285" s="65">
        <v>4.8807</v>
      </c>
      <c r="F3285" s="65">
        <v>0.82550000000000001</v>
      </c>
    </row>
    <row r="3286" spans="2:6" ht="15" customHeight="1">
      <c r="B3286" s="79">
        <v>38314</v>
      </c>
      <c r="C3286" s="65">
        <v>0.54420000000000002</v>
      </c>
      <c r="D3286" s="65">
        <v>4.0444000000000004</v>
      </c>
      <c r="E3286" s="65">
        <v>4.8846999999999996</v>
      </c>
      <c r="F3286" s="65">
        <v>0.82550000000000001</v>
      </c>
    </row>
    <row r="3287" spans="2:6" ht="15" customHeight="1">
      <c r="B3287" s="79">
        <v>38313</v>
      </c>
      <c r="C3287" s="65">
        <v>0.54400000000000004</v>
      </c>
      <c r="D3287" s="65">
        <v>4.0418000000000003</v>
      </c>
      <c r="E3287" s="65">
        <v>4.8771000000000004</v>
      </c>
      <c r="F3287" s="65">
        <v>0.82310000000000005</v>
      </c>
    </row>
    <row r="3288" spans="2:6" ht="15" customHeight="1">
      <c r="B3288" s="79">
        <v>38312</v>
      </c>
      <c r="C3288" s="65">
        <v>0.54330000000000001</v>
      </c>
      <c r="D3288" s="65">
        <v>4.0430999999999999</v>
      </c>
      <c r="E3288" s="65">
        <v>4.8811</v>
      </c>
      <c r="F3288" s="65">
        <v>0.82369999999999999</v>
      </c>
    </row>
    <row r="3289" spans="2:6" ht="15" customHeight="1">
      <c r="B3289" s="79">
        <v>38311</v>
      </c>
      <c r="C3289" s="65">
        <v>0.54459999999999997</v>
      </c>
      <c r="D3289" s="65">
        <v>4.0462999999999996</v>
      </c>
      <c r="E3289" s="65">
        <v>4.8815999999999997</v>
      </c>
      <c r="F3289" s="65">
        <v>0.82389999999999997</v>
      </c>
    </row>
    <row r="3290" spans="2:6" ht="15" customHeight="1">
      <c r="B3290" s="79">
        <v>38310</v>
      </c>
      <c r="C3290" s="65">
        <v>0.54510000000000003</v>
      </c>
      <c r="D3290" s="65">
        <v>4.0510000000000002</v>
      </c>
      <c r="E3290" s="65">
        <v>4.8940999999999999</v>
      </c>
      <c r="F3290" s="65">
        <v>0.82720000000000005</v>
      </c>
    </row>
    <row r="3291" spans="2:6" ht="15" customHeight="1">
      <c r="B3291" s="79">
        <v>38309</v>
      </c>
      <c r="C3291" s="65">
        <v>0.54330000000000001</v>
      </c>
      <c r="D3291" s="65">
        <v>4.0384000000000002</v>
      </c>
      <c r="E3291" s="65">
        <v>4.8788</v>
      </c>
      <c r="F3291" s="65">
        <v>0.82340000000000002</v>
      </c>
    </row>
    <row r="3292" spans="2:6" ht="15" customHeight="1">
      <c r="B3292" s="79">
        <v>38308</v>
      </c>
      <c r="C3292" s="65">
        <v>0.54020000000000001</v>
      </c>
      <c r="D3292" s="65">
        <v>4.0152000000000001</v>
      </c>
      <c r="E3292" s="65">
        <v>4.8361000000000001</v>
      </c>
      <c r="F3292" s="65">
        <v>0.82379999999999998</v>
      </c>
    </row>
    <row r="3293" spans="2:6" ht="15" customHeight="1">
      <c r="B3293" s="79">
        <v>38307</v>
      </c>
      <c r="C3293" s="65">
        <v>0.54139999999999999</v>
      </c>
      <c r="D3293" s="65">
        <v>4.0231000000000003</v>
      </c>
      <c r="E3293" s="65">
        <v>4.8499999999999996</v>
      </c>
      <c r="F3293" s="65">
        <v>0.82630000000000003</v>
      </c>
    </row>
    <row r="3294" spans="2:6" ht="15" customHeight="1">
      <c r="B3294" s="79">
        <v>38306</v>
      </c>
      <c r="C3294" s="65">
        <v>0.53490000000000004</v>
      </c>
      <c r="D3294" s="65">
        <v>3.9758</v>
      </c>
      <c r="E3294" s="65">
        <v>4.7969999999999997</v>
      </c>
      <c r="F3294" s="65">
        <v>0.81330000000000002</v>
      </c>
    </row>
    <row r="3295" spans="2:6" ht="15" customHeight="1">
      <c r="B3295" s="79">
        <v>38305</v>
      </c>
      <c r="C3295" s="65">
        <v>0.53439999999999999</v>
      </c>
      <c r="D3295" s="65">
        <v>3.9733000000000001</v>
      </c>
      <c r="E3295" s="65">
        <v>4.8045999999999998</v>
      </c>
      <c r="F3295" s="65">
        <v>0.81289999999999996</v>
      </c>
    </row>
    <row r="3296" spans="2:6" ht="15" customHeight="1">
      <c r="B3296" s="79">
        <v>38304</v>
      </c>
      <c r="C3296" s="65">
        <v>0.53459999999999996</v>
      </c>
      <c r="D3296" s="65">
        <v>3.9741</v>
      </c>
      <c r="E3296" s="65">
        <v>4.7945000000000002</v>
      </c>
      <c r="F3296" s="65">
        <v>0.81279999999999997</v>
      </c>
    </row>
    <row r="3297" spans="2:6" ht="15" customHeight="1">
      <c r="B3297" s="79">
        <v>38303</v>
      </c>
      <c r="C3297" s="65">
        <v>0.53310000000000002</v>
      </c>
      <c r="D3297" s="65">
        <v>3.9618000000000002</v>
      </c>
      <c r="E3297" s="65">
        <v>4.8023999999999996</v>
      </c>
      <c r="F3297" s="65">
        <v>0.81059999999999999</v>
      </c>
    </row>
    <row r="3298" spans="2:6" ht="15" customHeight="1">
      <c r="B3298" s="79">
        <v>38302</v>
      </c>
      <c r="C3298" s="65">
        <v>0.53039999999999998</v>
      </c>
      <c r="D3298" s="65">
        <v>3.9413999999999998</v>
      </c>
      <c r="E3298" s="65">
        <v>4.8044000000000002</v>
      </c>
      <c r="F3298" s="65">
        <v>0.8075</v>
      </c>
    </row>
    <row r="3299" spans="2:6" ht="15" customHeight="1">
      <c r="B3299" s="79">
        <v>38301</v>
      </c>
      <c r="C3299" s="65">
        <v>0.53490000000000004</v>
      </c>
      <c r="D3299" s="65">
        <v>3.9758</v>
      </c>
      <c r="E3299" s="65">
        <v>4.8708</v>
      </c>
      <c r="F3299" s="65">
        <v>0.81659999999999999</v>
      </c>
    </row>
    <row r="3300" spans="2:6" ht="15" customHeight="1">
      <c r="B3300" s="79">
        <v>38300</v>
      </c>
      <c r="C3300" s="65">
        <v>0.53549999999999998</v>
      </c>
      <c r="D3300" s="65">
        <v>3.9801000000000002</v>
      </c>
      <c r="E3300" s="65">
        <v>4.8704000000000001</v>
      </c>
      <c r="F3300" s="65">
        <v>0.81740000000000002</v>
      </c>
    </row>
    <row r="3301" spans="2:6" ht="15" customHeight="1">
      <c r="B3301" s="79">
        <v>38299</v>
      </c>
      <c r="C3301" s="65">
        <v>0.53700000000000003</v>
      </c>
      <c r="D3301" s="65">
        <v>3.9912000000000001</v>
      </c>
      <c r="E3301" s="65">
        <v>4.8823999999999996</v>
      </c>
      <c r="F3301" s="65">
        <v>0.81969999999999998</v>
      </c>
    </row>
    <row r="3302" spans="2:6" ht="15" customHeight="1">
      <c r="B3302" s="79">
        <v>38298</v>
      </c>
      <c r="C3302" s="65">
        <v>0.53749999999999998</v>
      </c>
      <c r="D3302" s="65">
        <v>3.9849000000000001</v>
      </c>
      <c r="E3302" s="65">
        <v>4.875</v>
      </c>
      <c r="F3302" s="65">
        <v>0.81799999999999995</v>
      </c>
    </row>
    <row r="3303" spans="2:6" ht="15" customHeight="1">
      <c r="B3303" s="79">
        <v>38297</v>
      </c>
      <c r="C3303" s="65">
        <v>0.53620000000000001</v>
      </c>
      <c r="D3303" s="65">
        <v>3.9849000000000001</v>
      </c>
      <c r="E3303" s="65">
        <v>4.8723999999999998</v>
      </c>
      <c r="F3303" s="65">
        <v>0.81799999999999995</v>
      </c>
    </row>
    <row r="3304" spans="2:6" ht="15" customHeight="1">
      <c r="B3304" s="79">
        <v>38296</v>
      </c>
      <c r="C3304" s="65">
        <v>0.53690000000000004</v>
      </c>
      <c r="D3304" s="65">
        <v>3.9912000000000001</v>
      </c>
      <c r="E3304" s="65">
        <v>4.883</v>
      </c>
      <c r="F3304" s="65">
        <v>0.82079999999999997</v>
      </c>
    </row>
    <row r="3305" spans="2:6" ht="15" customHeight="1">
      <c r="B3305" s="79">
        <v>38295</v>
      </c>
      <c r="C3305" s="65">
        <v>0.53820000000000001</v>
      </c>
      <c r="D3305" s="65">
        <v>4.0010000000000003</v>
      </c>
      <c r="E3305" s="65">
        <v>4.8811</v>
      </c>
      <c r="F3305" s="65">
        <v>0.82369999999999999</v>
      </c>
    </row>
    <row r="3306" spans="2:6" ht="15" customHeight="1">
      <c r="B3306" s="79">
        <v>38294</v>
      </c>
      <c r="C3306" s="65">
        <v>0.53910000000000002</v>
      </c>
      <c r="D3306" s="65">
        <v>4.0079000000000002</v>
      </c>
      <c r="E3306" s="65">
        <v>4.8917999999999999</v>
      </c>
      <c r="F3306" s="65">
        <v>0.82650000000000001</v>
      </c>
    </row>
    <row r="3307" spans="2:6" ht="15" customHeight="1">
      <c r="B3307" s="79">
        <v>38293</v>
      </c>
      <c r="C3307" s="65">
        <v>0.5363</v>
      </c>
      <c r="D3307" s="65">
        <v>3.9860000000000002</v>
      </c>
      <c r="E3307" s="65">
        <v>4.8548999999999998</v>
      </c>
      <c r="F3307" s="65">
        <v>0.82199999999999995</v>
      </c>
    </row>
    <row r="3308" spans="2:6" ht="15" customHeight="1">
      <c r="B3308" s="79">
        <v>38292</v>
      </c>
      <c r="C3308" s="65">
        <v>0.53639999999999999</v>
      </c>
      <c r="D3308" s="65">
        <v>3.9866000000000001</v>
      </c>
      <c r="E3308" s="65">
        <v>4.8582000000000001</v>
      </c>
      <c r="F3308" s="65">
        <v>0.81969999999999998</v>
      </c>
    </row>
    <row r="3309" spans="2:6" ht="15" customHeight="1">
      <c r="B3309" s="79">
        <v>38291</v>
      </c>
      <c r="C3309" s="65">
        <v>0.53490000000000004</v>
      </c>
      <c r="D3309" s="65">
        <v>3.9750999999999999</v>
      </c>
      <c r="E3309" s="65">
        <v>4.8330000000000002</v>
      </c>
      <c r="F3309" s="65">
        <v>0.81799999999999995</v>
      </c>
    </row>
    <row r="3310" spans="2:6" ht="15" customHeight="1">
      <c r="B3310" s="79">
        <v>38290</v>
      </c>
      <c r="C3310" s="65">
        <v>0.5353</v>
      </c>
      <c r="D3310" s="65">
        <v>3.9782000000000002</v>
      </c>
      <c r="E3310" s="65">
        <v>4.8464</v>
      </c>
      <c r="F3310" s="65">
        <v>0.81779999999999997</v>
      </c>
    </row>
    <row r="3311" spans="2:6" ht="15" customHeight="1">
      <c r="B3311" s="79">
        <v>38289</v>
      </c>
      <c r="C3311" s="65">
        <v>0.53639999999999999</v>
      </c>
      <c r="D3311" s="65">
        <v>3.9872000000000001</v>
      </c>
      <c r="E3311" s="65">
        <v>4.8483000000000001</v>
      </c>
      <c r="F3311" s="65">
        <v>0.82020000000000004</v>
      </c>
    </row>
    <row r="3312" spans="2:6" ht="15" customHeight="1">
      <c r="B3312" s="79">
        <v>38288</v>
      </c>
      <c r="C3312" s="65">
        <v>0.54559999999999997</v>
      </c>
      <c r="D3312" s="65">
        <v>4.0566000000000004</v>
      </c>
      <c r="E3312" s="65">
        <v>4.9279999999999999</v>
      </c>
      <c r="F3312" s="65">
        <v>0.83689999999999998</v>
      </c>
    </row>
    <row r="3313" spans="2:6" ht="15" customHeight="1">
      <c r="B3313" s="79">
        <v>38287</v>
      </c>
      <c r="C3313" s="65">
        <v>0.54630000000000001</v>
      </c>
      <c r="D3313" s="65">
        <v>4.0618999999999996</v>
      </c>
      <c r="E3313" s="65">
        <v>4.9306999999999999</v>
      </c>
      <c r="F3313" s="65">
        <v>0.83779999999999999</v>
      </c>
    </row>
    <row r="3314" spans="2:6" ht="15" customHeight="1">
      <c r="B3314" s="79">
        <v>38286</v>
      </c>
      <c r="C3314" s="65">
        <v>0.54690000000000005</v>
      </c>
      <c r="D3314" s="65">
        <v>4.0663999999999998</v>
      </c>
      <c r="E3314" s="65">
        <v>4.9622000000000002</v>
      </c>
      <c r="F3314" s="65">
        <v>0.8377</v>
      </c>
    </row>
    <row r="3315" spans="2:6" ht="15" customHeight="1">
      <c r="B3315" s="79">
        <v>38285</v>
      </c>
      <c r="C3315" s="65">
        <v>0.54830000000000001</v>
      </c>
      <c r="D3315" s="65">
        <v>4.0766999999999998</v>
      </c>
      <c r="E3315" s="65">
        <v>4.9885000000000002</v>
      </c>
      <c r="F3315" s="65">
        <v>0.84189999999999998</v>
      </c>
    </row>
    <row r="3316" spans="2:6" ht="15" customHeight="1">
      <c r="B3316" s="79">
        <v>38284</v>
      </c>
      <c r="C3316" s="65">
        <v>0.54890000000000005</v>
      </c>
      <c r="D3316" s="65">
        <v>4.0812999999999997</v>
      </c>
      <c r="E3316" s="65">
        <v>4.9951999999999996</v>
      </c>
      <c r="F3316" s="65">
        <v>0.84250000000000003</v>
      </c>
    </row>
    <row r="3317" spans="2:6" ht="15" customHeight="1">
      <c r="B3317" s="79">
        <v>38283</v>
      </c>
      <c r="C3317" s="65">
        <v>0.54969999999999997</v>
      </c>
      <c r="D3317" s="65">
        <v>4.0875000000000004</v>
      </c>
      <c r="E3317" s="65">
        <v>5.0008999999999997</v>
      </c>
      <c r="F3317" s="65">
        <v>0.84430000000000005</v>
      </c>
    </row>
    <row r="3318" spans="2:6" ht="15" customHeight="1">
      <c r="B3318" s="79">
        <v>38282</v>
      </c>
      <c r="C3318" s="65">
        <v>0.54959999999999998</v>
      </c>
      <c r="D3318" s="65">
        <v>4.0869</v>
      </c>
      <c r="E3318" s="65">
        <v>4.9961000000000002</v>
      </c>
      <c r="F3318" s="65">
        <v>0.84419999999999995</v>
      </c>
    </row>
    <row r="3319" spans="2:6" ht="15" customHeight="1">
      <c r="B3319" s="79">
        <v>38281</v>
      </c>
      <c r="C3319" s="65">
        <v>0.54910000000000003</v>
      </c>
      <c r="D3319" s="65">
        <v>4.0839999999999996</v>
      </c>
      <c r="E3319" s="65">
        <v>4.9771999999999998</v>
      </c>
      <c r="F3319" s="65">
        <v>0.84440000000000004</v>
      </c>
    </row>
    <row r="3320" spans="2:6" ht="15" customHeight="1">
      <c r="B3320" s="79">
        <v>38280</v>
      </c>
      <c r="C3320" s="65">
        <v>0.54910000000000003</v>
      </c>
      <c r="D3320" s="65">
        <v>4.0842999999999998</v>
      </c>
      <c r="E3320" s="65">
        <v>4.9855</v>
      </c>
      <c r="F3320" s="65">
        <v>0.84460000000000002</v>
      </c>
    </row>
    <row r="3321" spans="2:6" ht="15" customHeight="1">
      <c r="B3321" s="79">
        <v>38279</v>
      </c>
      <c r="C3321" s="65">
        <v>0.54859999999999998</v>
      </c>
      <c r="D3321" s="65">
        <v>4.0755999999999997</v>
      </c>
      <c r="E3321" s="65">
        <v>4.9801000000000002</v>
      </c>
      <c r="F3321" s="65">
        <v>0.84399999999999997</v>
      </c>
    </row>
    <row r="3322" spans="2:6" ht="15" customHeight="1">
      <c r="B3322" s="79">
        <v>38278</v>
      </c>
      <c r="C3322" s="65">
        <v>0.55049999999999999</v>
      </c>
      <c r="D3322" s="65">
        <v>4.0952000000000002</v>
      </c>
      <c r="E3322" s="65">
        <v>5.0129000000000001</v>
      </c>
      <c r="F3322" s="65">
        <v>0.84719999999999995</v>
      </c>
    </row>
    <row r="3323" spans="2:6" ht="15" customHeight="1">
      <c r="B3323" s="79">
        <v>38277</v>
      </c>
      <c r="C3323" s="65">
        <v>0.55110000000000003</v>
      </c>
      <c r="D3323" s="65">
        <v>4.1036000000000001</v>
      </c>
      <c r="E3323" s="65">
        <v>5.0197000000000003</v>
      </c>
      <c r="F3323" s="65">
        <v>0.84789999999999999</v>
      </c>
    </row>
    <row r="3324" spans="2:6" ht="15" customHeight="1">
      <c r="B3324" s="79">
        <v>38276</v>
      </c>
      <c r="C3324" s="65">
        <v>0.55120000000000002</v>
      </c>
      <c r="D3324" s="65">
        <v>4.101</v>
      </c>
      <c r="E3324" s="65">
        <v>5.0190999999999999</v>
      </c>
      <c r="F3324" s="65">
        <v>0.84789999999999999</v>
      </c>
    </row>
    <row r="3325" spans="2:6" ht="15" customHeight="1">
      <c r="B3325" s="79">
        <v>38275</v>
      </c>
      <c r="C3325" s="65">
        <v>0.54949999999999999</v>
      </c>
      <c r="D3325" s="65">
        <v>4.0864000000000003</v>
      </c>
      <c r="E3325" s="65">
        <v>4.9965999999999999</v>
      </c>
      <c r="F3325" s="65">
        <v>0.84740000000000004</v>
      </c>
    </row>
    <row r="3326" spans="2:6" ht="15" customHeight="1">
      <c r="B3326" s="79">
        <v>38274</v>
      </c>
      <c r="C3326" s="65">
        <v>0.54879999999999995</v>
      </c>
      <c r="D3326" s="65">
        <v>4.0819000000000001</v>
      </c>
      <c r="E3326" s="65">
        <v>4.9694000000000003</v>
      </c>
      <c r="F3326" s="65">
        <v>0.84819999999999995</v>
      </c>
    </row>
    <row r="3327" spans="2:6" ht="15" customHeight="1">
      <c r="B3327" s="79">
        <v>38273</v>
      </c>
      <c r="C3327" s="65">
        <v>0.55100000000000005</v>
      </c>
      <c r="D3327" s="65">
        <v>4.0982000000000003</v>
      </c>
      <c r="E3327" s="65">
        <v>4.9993999999999996</v>
      </c>
      <c r="F3327" s="65">
        <v>0.85270000000000001</v>
      </c>
    </row>
    <row r="3328" spans="2:6" ht="15" customHeight="1">
      <c r="B3328" s="79">
        <v>38272</v>
      </c>
      <c r="C3328" s="65">
        <v>0.55110000000000003</v>
      </c>
      <c r="D3328" s="65">
        <v>4.0997000000000003</v>
      </c>
      <c r="E3328" s="65">
        <v>4.9871999999999996</v>
      </c>
      <c r="F3328" s="65">
        <v>0.85389999999999999</v>
      </c>
    </row>
    <row r="3329" spans="2:6" ht="15" customHeight="1">
      <c r="B3329" s="79">
        <v>38271</v>
      </c>
      <c r="C3329" s="65">
        <v>0.55120000000000002</v>
      </c>
      <c r="D3329" s="65">
        <v>4.1018999999999997</v>
      </c>
      <c r="E3329" s="65">
        <v>4.9995000000000003</v>
      </c>
      <c r="F3329" s="65">
        <v>0.85550000000000004</v>
      </c>
    </row>
    <row r="3330" spans="2:6" ht="15" customHeight="1">
      <c r="B3330" s="79">
        <v>38270</v>
      </c>
      <c r="C3330" s="65">
        <v>0.5524</v>
      </c>
      <c r="D3330" s="65">
        <v>4.1086</v>
      </c>
      <c r="E3330" s="65">
        <v>5.0076999999999998</v>
      </c>
      <c r="F3330" s="65">
        <v>0.85699999999999998</v>
      </c>
    </row>
    <row r="3331" spans="2:6" ht="15" customHeight="1">
      <c r="B3331" s="79">
        <v>38269</v>
      </c>
      <c r="C3331" s="65">
        <v>0.5524</v>
      </c>
      <c r="D3331" s="65">
        <v>4.1086</v>
      </c>
      <c r="E3331" s="65">
        <v>5.0076999999999998</v>
      </c>
      <c r="F3331" s="65">
        <v>0.85699999999999998</v>
      </c>
    </row>
    <row r="3332" spans="2:6" ht="15" customHeight="1">
      <c r="B3332" s="79">
        <v>38268</v>
      </c>
      <c r="C3332" s="65">
        <v>0.5504</v>
      </c>
      <c r="D3332" s="65">
        <v>4.0956999999999999</v>
      </c>
      <c r="E3332" s="65">
        <v>4.9805000000000001</v>
      </c>
      <c r="F3332" s="65">
        <v>0.8548</v>
      </c>
    </row>
    <row r="3333" spans="2:6" ht="15" customHeight="1">
      <c r="B3333" s="79">
        <v>38267</v>
      </c>
      <c r="C3333" s="65">
        <v>0.55000000000000004</v>
      </c>
      <c r="D3333" s="65">
        <v>4.0926999999999998</v>
      </c>
      <c r="E3333" s="65">
        <v>4.9679000000000002</v>
      </c>
      <c r="F3333" s="65">
        <v>0.85489999999999999</v>
      </c>
    </row>
    <row r="3334" spans="2:6" ht="15" customHeight="1">
      <c r="B3334" s="79">
        <v>38266</v>
      </c>
      <c r="C3334" s="65">
        <v>0.54749999999999999</v>
      </c>
      <c r="D3334" s="65">
        <v>4.0735000000000001</v>
      </c>
      <c r="E3334" s="65">
        <v>4.9523999999999999</v>
      </c>
      <c r="F3334" s="65">
        <v>0.85099999999999998</v>
      </c>
    </row>
    <row r="3335" spans="2:6" ht="15" customHeight="1">
      <c r="B3335" s="79">
        <v>38265</v>
      </c>
      <c r="C3335" s="65">
        <v>0.54610000000000003</v>
      </c>
      <c r="D3335" s="65">
        <v>4.0644999999999998</v>
      </c>
      <c r="E3335" s="65">
        <v>4.9469000000000003</v>
      </c>
      <c r="F3335" s="65">
        <v>0.84840000000000004</v>
      </c>
    </row>
    <row r="3336" spans="2:6" ht="15" customHeight="1">
      <c r="B3336" s="79">
        <v>38264</v>
      </c>
      <c r="C3336" s="65">
        <v>0.54390000000000005</v>
      </c>
      <c r="D3336" s="65">
        <v>4.0416999999999996</v>
      </c>
      <c r="E3336" s="65">
        <v>4.9081999999999999</v>
      </c>
      <c r="F3336" s="65">
        <v>0.84340000000000004</v>
      </c>
    </row>
    <row r="3337" spans="2:6" ht="15" customHeight="1">
      <c r="B3337" s="79">
        <v>38263</v>
      </c>
      <c r="C3337" s="65">
        <v>0.54449999999999998</v>
      </c>
      <c r="D3337" s="65">
        <v>4.0476000000000001</v>
      </c>
      <c r="E3337" s="65">
        <v>4.9130000000000003</v>
      </c>
      <c r="F3337" s="65">
        <v>0.84379999999999999</v>
      </c>
    </row>
    <row r="3338" spans="2:6" ht="15" customHeight="1">
      <c r="B3338" s="79">
        <v>38262</v>
      </c>
      <c r="C3338" s="65">
        <v>0.54449999999999998</v>
      </c>
      <c r="D3338" s="65">
        <v>4.0477999999999996</v>
      </c>
      <c r="E3338" s="65">
        <v>4.9066000000000001</v>
      </c>
      <c r="F3338" s="65">
        <v>0.84399999999999997</v>
      </c>
    </row>
    <row r="3339" spans="2:6" ht="15" customHeight="1">
      <c r="B3339" s="79">
        <v>38261</v>
      </c>
      <c r="C3339" s="65">
        <v>0.54510000000000003</v>
      </c>
      <c r="D3339" s="65">
        <v>4.0575000000000001</v>
      </c>
      <c r="E3339" s="65">
        <v>4.9371</v>
      </c>
      <c r="F3339" s="65">
        <v>0.84409999999999996</v>
      </c>
    </row>
    <row r="3340" spans="2:6" ht="15" customHeight="1">
      <c r="B3340" s="79">
        <v>38260</v>
      </c>
      <c r="C3340" s="65">
        <v>0.54379999999999995</v>
      </c>
      <c r="D3340" s="65">
        <v>4.0462999999999996</v>
      </c>
      <c r="E3340" s="65">
        <v>4.9263000000000003</v>
      </c>
      <c r="F3340" s="65">
        <v>0.84440000000000004</v>
      </c>
    </row>
    <row r="3341" spans="2:6" ht="15" customHeight="1">
      <c r="B3341" s="79">
        <v>38259</v>
      </c>
      <c r="C3341" s="65">
        <v>0.54320000000000002</v>
      </c>
      <c r="D3341" s="65">
        <v>4.0408999999999997</v>
      </c>
      <c r="E3341" s="65">
        <v>4.9240000000000004</v>
      </c>
      <c r="F3341" s="65">
        <v>0.84289999999999998</v>
      </c>
    </row>
    <row r="3342" spans="2:6" ht="15" customHeight="1">
      <c r="B3342" s="79">
        <v>38258</v>
      </c>
      <c r="C3342" s="65">
        <v>0.54090000000000005</v>
      </c>
      <c r="D3342" s="65">
        <v>4.0237999999999996</v>
      </c>
      <c r="E3342" s="65">
        <v>4.9001000000000001</v>
      </c>
      <c r="F3342" s="65">
        <v>0.83860000000000001</v>
      </c>
    </row>
    <row r="3343" spans="2:6" ht="15" customHeight="1">
      <c r="B3343" s="79">
        <v>38257</v>
      </c>
      <c r="C3343" s="65">
        <v>0.54459999999999997</v>
      </c>
      <c r="D3343" s="65">
        <v>4.0523999999999996</v>
      </c>
      <c r="E3343" s="65">
        <v>4.9241000000000001</v>
      </c>
      <c r="F3343" s="65">
        <v>0.84309999999999996</v>
      </c>
    </row>
    <row r="3344" spans="2:6" ht="15" customHeight="1">
      <c r="B3344" s="79">
        <v>38256</v>
      </c>
      <c r="C3344" s="65">
        <v>0.54520000000000002</v>
      </c>
      <c r="D3344" s="65">
        <v>4.0551000000000004</v>
      </c>
      <c r="E3344" s="65">
        <v>4.9240000000000004</v>
      </c>
      <c r="F3344" s="65">
        <v>0.84330000000000005</v>
      </c>
    </row>
    <row r="3345" spans="2:6" ht="15" customHeight="1">
      <c r="B3345" s="79">
        <v>38255</v>
      </c>
      <c r="C3345" s="65">
        <v>0.5454</v>
      </c>
      <c r="D3345" s="65">
        <v>4.0571999999999999</v>
      </c>
      <c r="E3345" s="65">
        <v>4.9287000000000001</v>
      </c>
      <c r="F3345" s="65">
        <v>0.84450000000000003</v>
      </c>
    </row>
    <row r="3346" spans="2:6" ht="15" customHeight="1">
      <c r="B3346" s="79">
        <v>38254</v>
      </c>
      <c r="C3346" s="65">
        <v>0.54290000000000005</v>
      </c>
      <c r="D3346" s="65">
        <v>4.0381999999999998</v>
      </c>
      <c r="E3346" s="65">
        <v>4.9004000000000003</v>
      </c>
      <c r="F3346" s="65">
        <v>0.83989999999999998</v>
      </c>
    </row>
    <row r="3347" spans="2:6" ht="15" customHeight="1">
      <c r="B3347" s="79">
        <v>38253</v>
      </c>
      <c r="C3347" s="65">
        <v>0.54079999999999995</v>
      </c>
      <c r="D3347" s="65">
        <v>4.0239000000000003</v>
      </c>
      <c r="E3347" s="65">
        <v>4.8994999999999997</v>
      </c>
      <c r="F3347" s="65">
        <v>0.83589999999999998</v>
      </c>
    </row>
    <row r="3348" spans="2:6" ht="15" customHeight="1">
      <c r="B3348" s="79">
        <v>38252</v>
      </c>
      <c r="C3348" s="65">
        <v>0.53859999999999997</v>
      </c>
      <c r="D3348" s="65">
        <v>4.0060000000000002</v>
      </c>
      <c r="E3348" s="65">
        <v>4.8760000000000003</v>
      </c>
      <c r="F3348" s="65">
        <v>0.83309999999999995</v>
      </c>
    </row>
    <row r="3349" spans="2:6" ht="15" customHeight="1">
      <c r="B3349" s="79">
        <v>38251</v>
      </c>
      <c r="C3349" s="65">
        <v>0.54359999999999997</v>
      </c>
      <c r="D3349" s="65">
        <v>4.0433000000000003</v>
      </c>
      <c r="E3349" s="65">
        <v>4.9279000000000002</v>
      </c>
      <c r="F3349" s="65">
        <v>0.84199999999999997</v>
      </c>
    </row>
    <row r="3350" spans="2:6" ht="15" customHeight="1">
      <c r="B3350" s="79">
        <v>38250</v>
      </c>
      <c r="C3350" s="65">
        <v>0.54220000000000002</v>
      </c>
      <c r="D3350" s="65">
        <v>4.0392000000000001</v>
      </c>
      <c r="E3350" s="65">
        <v>4.9320000000000004</v>
      </c>
      <c r="F3350" s="65">
        <v>0.84</v>
      </c>
    </row>
    <row r="3351" spans="2:6" ht="15" customHeight="1">
      <c r="B3351" s="79">
        <v>38249</v>
      </c>
      <c r="C3351" s="65">
        <v>0.54290000000000005</v>
      </c>
      <c r="D3351" s="65">
        <v>4.0392000000000001</v>
      </c>
      <c r="E3351" s="65">
        <v>4.9288999999999996</v>
      </c>
      <c r="F3351" s="65">
        <v>0.84</v>
      </c>
    </row>
    <row r="3352" spans="2:6" ht="15" customHeight="1">
      <c r="B3352" s="79">
        <v>38248</v>
      </c>
      <c r="C3352" s="65">
        <v>0.54239999999999999</v>
      </c>
      <c r="D3352" s="65">
        <v>4.0350000000000001</v>
      </c>
      <c r="E3352" s="65">
        <v>4.9330999999999996</v>
      </c>
      <c r="F3352" s="65">
        <v>0.83909999999999996</v>
      </c>
    </row>
    <row r="3353" spans="2:6" ht="15" customHeight="1">
      <c r="B3353" s="79">
        <v>38247</v>
      </c>
      <c r="C3353" s="65">
        <v>0.54239999999999999</v>
      </c>
      <c r="D3353" s="65">
        <v>4.0359999999999996</v>
      </c>
      <c r="E3353" s="65">
        <v>4.9463999999999997</v>
      </c>
      <c r="F3353" s="65">
        <v>0.83799999999999997</v>
      </c>
    </row>
    <row r="3354" spans="2:6" ht="15" customHeight="1">
      <c r="B3354" s="79">
        <v>38246</v>
      </c>
      <c r="C3354" s="65">
        <v>0.54059999999999997</v>
      </c>
      <c r="D3354" s="65">
        <v>4.0214999999999996</v>
      </c>
      <c r="E3354" s="65">
        <v>4.9367999999999999</v>
      </c>
      <c r="F3354" s="65">
        <v>0.83420000000000005</v>
      </c>
    </row>
    <row r="3355" spans="2:6" ht="15" customHeight="1">
      <c r="B3355" s="79">
        <v>38245</v>
      </c>
      <c r="C3355" s="65">
        <v>0.54049999999999998</v>
      </c>
      <c r="D3355" s="65">
        <v>4.0206</v>
      </c>
      <c r="E3355" s="65">
        <v>4.9198000000000004</v>
      </c>
      <c r="F3355" s="65">
        <v>0.83399999999999996</v>
      </c>
    </row>
    <row r="3356" spans="2:6" ht="15" customHeight="1">
      <c r="B3356" s="79">
        <v>38244</v>
      </c>
      <c r="C3356" s="65">
        <v>0.53580000000000005</v>
      </c>
      <c r="D3356" s="65">
        <v>3.9847000000000001</v>
      </c>
      <c r="E3356" s="65">
        <v>4.8722000000000003</v>
      </c>
      <c r="F3356" s="65">
        <v>0.82689999999999997</v>
      </c>
    </row>
    <row r="3357" spans="2:6" ht="15" customHeight="1">
      <c r="B3357" s="79">
        <v>38243</v>
      </c>
      <c r="C3357" s="65">
        <v>0.53469999999999995</v>
      </c>
      <c r="D3357" s="65">
        <v>3.9758</v>
      </c>
      <c r="E3357" s="65">
        <v>4.8647</v>
      </c>
      <c r="F3357" s="65">
        <v>0.82479999999999998</v>
      </c>
    </row>
    <row r="3358" spans="2:6" ht="15" customHeight="1">
      <c r="B3358" s="79">
        <v>38242</v>
      </c>
      <c r="C3358" s="65">
        <v>0.53410000000000002</v>
      </c>
      <c r="D3358" s="65">
        <v>3.9722</v>
      </c>
      <c r="E3358" s="65">
        <v>4.8601999999999999</v>
      </c>
      <c r="F3358" s="65">
        <v>0.82420000000000004</v>
      </c>
    </row>
    <row r="3359" spans="2:6" ht="15" customHeight="1">
      <c r="B3359" s="79">
        <v>38241</v>
      </c>
      <c r="C3359" s="65">
        <v>0.53449999999999998</v>
      </c>
      <c r="D3359" s="65">
        <v>3.9750000000000001</v>
      </c>
      <c r="E3359" s="65">
        <v>4.8646000000000003</v>
      </c>
      <c r="F3359" s="65">
        <v>0.82479999999999998</v>
      </c>
    </row>
    <row r="3360" spans="2:6" ht="15" customHeight="1">
      <c r="B3360" s="79">
        <v>38240</v>
      </c>
      <c r="C3360" s="65">
        <v>0.53490000000000004</v>
      </c>
      <c r="D3360" s="65">
        <v>3.9779</v>
      </c>
      <c r="E3360" s="65">
        <v>4.8756000000000004</v>
      </c>
      <c r="F3360" s="65">
        <v>0.82420000000000004</v>
      </c>
    </row>
    <row r="3361" spans="2:6" ht="15" customHeight="1">
      <c r="B3361" s="79">
        <v>38239</v>
      </c>
      <c r="C3361" s="65">
        <v>0.53300000000000003</v>
      </c>
      <c r="D3361" s="65">
        <v>3.9636999999999998</v>
      </c>
      <c r="E3361" s="65">
        <v>4.8573000000000004</v>
      </c>
      <c r="F3361" s="65">
        <v>0.81859999999999999</v>
      </c>
    </row>
    <row r="3362" spans="2:6" ht="15" customHeight="1">
      <c r="B3362" s="79">
        <v>38238</v>
      </c>
      <c r="C3362" s="65">
        <v>0.53549999999999998</v>
      </c>
      <c r="D3362" s="65">
        <v>3.9815</v>
      </c>
      <c r="E3362" s="65">
        <v>4.8784999999999998</v>
      </c>
      <c r="F3362" s="65">
        <v>0.82179999999999997</v>
      </c>
    </row>
    <row r="3363" spans="2:6" ht="15" customHeight="1">
      <c r="B3363" s="79">
        <v>38237</v>
      </c>
      <c r="C3363" s="65">
        <v>0.53910000000000002</v>
      </c>
      <c r="D3363" s="65">
        <v>4.0101000000000004</v>
      </c>
      <c r="E3363" s="65">
        <v>4.9249999999999998</v>
      </c>
      <c r="F3363" s="65">
        <v>0.82689999999999997</v>
      </c>
    </row>
    <row r="3364" spans="2:6" ht="15" customHeight="1">
      <c r="B3364" s="79">
        <v>38236</v>
      </c>
      <c r="C3364" s="65">
        <v>0.53700000000000003</v>
      </c>
      <c r="D3364" s="65">
        <v>3.9935</v>
      </c>
      <c r="E3364" s="65">
        <v>4.9021999999999997</v>
      </c>
      <c r="F3364" s="65">
        <v>0.82289999999999996</v>
      </c>
    </row>
    <row r="3365" spans="2:6" ht="15" customHeight="1">
      <c r="B3365" s="79">
        <v>38235</v>
      </c>
      <c r="C3365" s="65">
        <v>0.53539999999999999</v>
      </c>
      <c r="D3365" s="65">
        <v>3.9813000000000001</v>
      </c>
      <c r="E3365" s="65">
        <v>4.8822999999999999</v>
      </c>
      <c r="F3365" s="65">
        <v>0.82120000000000004</v>
      </c>
    </row>
    <row r="3366" spans="2:6" ht="15" customHeight="1">
      <c r="B3366" s="79">
        <v>38234</v>
      </c>
      <c r="C3366" s="65">
        <v>0.53610000000000002</v>
      </c>
      <c r="D3366" s="65">
        <v>3.9874000000000001</v>
      </c>
      <c r="E3366" s="65">
        <v>4.8909000000000002</v>
      </c>
      <c r="F3366" s="65">
        <v>0.82120000000000004</v>
      </c>
    </row>
    <row r="3367" spans="2:6" ht="15" customHeight="1">
      <c r="B3367" s="79">
        <v>38233</v>
      </c>
      <c r="C3367" s="65">
        <v>0.53410000000000002</v>
      </c>
      <c r="D3367" s="65">
        <v>3.9725000000000001</v>
      </c>
      <c r="E3367" s="65">
        <v>4.8731999999999998</v>
      </c>
      <c r="F3367" s="65">
        <v>0.82020000000000004</v>
      </c>
    </row>
    <row r="3368" spans="2:6" ht="15" customHeight="1">
      <c r="B3368" s="79">
        <v>38232</v>
      </c>
      <c r="C3368" s="65">
        <v>0.53849999999999998</v>
      </c>
      <c r="D3368" s="65">
        <v>4.0052000000000003</v>
      </c>
      <c r="E3368" s="65">
        <v>4.9157999999999999</v>
      </c>
      <c r="F3368" s="65">
        <v>0.82709999999999995</v>
      </c>
    </row>
    <row r="3369" spans="2:6" ht="15" customHeight="1">
      <c r="B3369" s="79">
        <v>38231</v>
      </c>
      <c r="C3369" s="65">
        <v>0.5383</v>
      </c>
      <c r="D3369" s="65">
        <v>4.0045999999999999</v>
      </c>
      <c r="E3369" s="65">
        <v>4.9166999999999996</v>
      </c>
      <c r="F3369" s="65">
        <v>0.83040000000000003</v>
      </c>
    </row>
    <row r="3370" spans="2:6" ht="15" customHeight="1">
      <c r="B3370" s="79">
        <v>38230</v>
      </c>
      <c r="C3370" s="65">
        <v>0.53969999999999996</v>
      </c>
      <c r="D3370" s="65">
        <v>4.0137999999999998</v>
      </c>
      <c r="E3370" s="65">
        <v>4.9250999999999996</v>
      </c>
      <c r="F3370" s="65">
        <v>0.83230000000000004</v>
      </c>
    </row>
    <row r="3371" spans="2:6" ht="15" customHeight="1">
      <c r="B3371" s="79">
        <v>38229</v>
      </c>
      <c r="C3371" s="65">
        <v>0.54500000000000004</v>
      </c>
      <c r="D3371" s="65">
        <v>4.0557999999999996</v>
      </c>
      <c r="E3371" s="65">
        <v>4.9782999999999999</v>
      </c>
      <c r="F3371" s="65">
        <v>0.84</v>
      </c>
    </row>
    <row r="3372" spans="2:6" ht="15" customHeight="1">
      <c r="B3372" s="79">
        <v>38228</v>
      </c>
      <c r="C3372" s="65">
        <v>0.54339999999999999</v>
      </c>
      <c r="D3372" s="65">
        <v>4.0472000000000001</v>
      </c>
      <c r="E3372" s="65">
        <v>4.9676999999999998</v>
      </c>
      <c r="F3372" s="65">
        <v>0.83679999999999999</v>
      </c>
    </row>
    <row r="3373" spans="2:6" ht="15" customHeight="1">
      <c r="B3373" s="79">
        <v>38227</v>
      </c>
      <c r="C3373" s="65">
        <v>0.54469999999999996</v>
      </c>
      <c r="D3373" s="65">
        <v>4.0507999999999997</v>
      </c>
      <c r="E3373" s="65">
        <v>4.9702000000000002</v>
      </c>
      <c r="F3373" s="65">
        <v>0.83930000000000005</v>
      </c>
    </row>
    <row r="3374" spans="2:6" ht="15" customHeight="1">
      <c r="B3374" s="79">
        <v>38226</v>
      </c>
      <c r="C3374" s="65">
        <v>0.53849999999999998</v>
      </c>
      <c r="D3374" s="65">
        <v>4.0045000000000002</v>
      </c>
      <c r="E3374" s="65">
        <v>4.9207999999999998</v>
      </c>
      <c r="F3374" s="65">
        <v>0.82940000000000003</v>
      </c>
    </row>
    <row r="3375" spans="2:6" ht="15" customHeight="1">
      <c r="B3375" s="79">
        <v>38225</v>
      </c>
      <c r="C3375" s="65">
        <v>0.53820000000000001</v>
      </c>
      <c r="D3375" s="65">
        <v>4.0033000000000003</v>
      </c>
      <c r="E3375" s="65">
        <v>4.9318999999999997</v>
      </c>
      <c r="F3375" s="65">
        <v>0.82820000000000005</v>
      </c>
    </row>
    <row r="3376" spans="2:6" ht="15" customHeight="1">
      <c r="B3376" s="79">
        <v>38224</v>
      </c>
      <c r="C3376" s="65">
        <v>0.53600000000000003</v>
      </c>
      <c r="D3376" s="65">
        <v>3.9876</v>
      </c>
      <c r="E3376" s="65">
        <v>4.9161999999999999</v>
      </c>
      <c r="F3376" s="65">
        <v>0.82430000000000003</v>
      </c>
    </row>
    <row r="3377" spans="2:6" ht="15" customHeight="1">
      <c r="B3377" s="79">
        <v>38223</v>
      </c>
      <c r="C3377" s="65">
        <v>0.54549999999999998</v>
      </c>
      <c r="D3377" s="65">
        <v>4.0575000000000001</v>
      </c>
      <c r="E3377" s="65">
        <v>5.0058999999999996</v>
      </c>
      <c r="F3377" s="65">
        <v>0.84130000000000005</v>
      </c>
    </row>
    <row r="3378" spans="2:6" ht="15" customHeight="1">
      <c r="B3378" s="79">
        <v>38222</v>
      </c>
      <c r="C3378" s="65">
        <v>0.54549999999999998</v>
      </c>
      <c r="D3378" s="65">
        <v>4.0576999999999996</v>
      </c>
      <c r="E3378" s="65">
        <v>4.9964000000000004</v>
      </c>
      <c r="F3378" s="65">
        <v>0.84009999999999996</v>
      </c>
    </row>
    <row r="3379" spans="2:6" ht="15" customHeight="1">
      <c r="B3379" s="79">
        <v>38221</v>
      </c>
      <c r="C3379" s="65">
        <v>0.54549999999999998</v>
      </c>
      <c r="D3379" s="65">
        <v>4.0602</v>
      </c>
      <c r="E3379" s="65">
        <v>5.0266000000000002</v>
      </c>
      <c r="F3379" s="65">
        <v>0.84060000000000001</v>
      </c>
    </row>
    <row r="3380" spans="2:6" ht="15" customHeight="1">
      <c r="B3380" s="79">
        <v>38220</v>
      </c>
      <c r="C3380" s="65">
        <v>0.54600000000000004</v>
      </c>
      <c r="D3380" s="65">
        <v>4.0612000000000004</v>
      </c>
      <c r="E3380" s="65">
        <v>5.0221</v>
      </c>
      <c r="F3380" s="65">
        <v>0.84089999999999998</v>
      </c>
    </row>
    <row r="3381" spans="2:6" ht="15" customHeight="1">
      <c r="B3381" s="79">
        <v>38219</v>
      </c>
      <c r="C3381" s="65">
        <v>0.54379999999999995</v>
      </c>
      <c r="D3381" s="65">
        <v>4.0442</v>
      </c>
      <c r="E3381" s="65">
        <v>5.0143000000000004</v>
      </c>
      <c r="F3381" s="65">
        <v>0.83620000000000005</v>
      </c>
    </row>
    <row r="3382" spans="2:6" ht="15" customHeight="1">
      <c r="B3382" s="79">
        <v>38218</v>
      </c>
      <c r="C3382" s="65">
        <v>0.53859999999999997</v>
      </c>
      <c r="D3382" s="65">
        <v>4.0048000000000004</v>
      </c>
      <c r="E3382" s="65">
        <v>4.9690000000000003</v>
      </c>
      <c r="F3382" s="65">
        <v>0.82730000000000004</v>
      </c>
    </row>
    <row r="3383" spans="2:6" ht="15" customHeight="1">
      <c r="B3383" s="79">
        <v>38217</v>
      </c>
      <c r="C3383" s="65">
        <v>0.53769999999999996</v>
      </c>
      <c r="D3383" s="65">
        <v>3.9988000000000001</v>
      </c>
      <c r="E3383" s="65">
        <v>4.9606000000000003</v>
      </c>
      <c r="F3383" s="65">
        <v>0.82609999999999995</v>
      </c>
    </row>
    <row r="3384" spans="2:6" ht="15" customHeight="1">
      <c r="B3384" s="79">
        <v>38216</v>
      </c>
      <c r="C3384" s="65">
        <v>0.53959999999999997</v>
      </c>
      <c r="D3384" s="65">
        <v>4.0134999999999996</v>
      </c>
      <c r="E3384" s="65">
        <v>4.9802999999999997</v>
      </c>
      <c r="F3384" s="65">
        <v>0.82750000000000001</v>
      </c>
    </row>
    <row r="3385" spans="2:6" ht="15" customHeight="1">
      <c r="B3385" s="79">
        <v>38215</v>
      </c>
      <c r="C3385" s="65">
        <v>0.53779999999999994</v>
      </c>
      <c r="D3385" s="65">
        <v>3.9996999999999998</v>
      </c>
      <c r="E3385" s="65">
        <v>4.9614000000000003</v>
      </c>
      <c r="F3385" s="65">
        <v>0.82430000000000003</v>
      </c>
    </row>
    <row r="3386" spans="2:6" ht="15" customHeight="1">
      <c r="B3386" s="79">
        <v>38214</v>
      </c>
      <c r="C3386" s="65">
        <v>0.53879999999999995</v>
      </c>
      <c r="D3386" s="65">
        <v>4.0072999999999999</v>
      </c>
      <c r="E3386" s="65">
        <v>4.9739000000000004</v>
      </c>
      <c r="F3386" s="65">
        <v>0.82589999999999997</v>
      </c>
    </row>
    <row r="3387" spans="2:6" ht="15" customHeight="1">
      <c r="B3387" s="79">
        <v>38213</v>
      </c>
      <c r="C3387" s="65">
        <v>0.53910000000000002</v>
      </c>
      <c r="D3387" s="65">
        <v>4.01</v>
      </c>
      <c r="E3387" s="65">
        <v>4.9752000000000001</v>
      </c>
      <c r="F3387" s="65">
        <v>0.82599999999999996</v>
      </c>
    </row>
    <row r="3388" spans="2:6" ht="15" customHeight="1">
      <c r="B3388" s="79">
        <v>38212</v>
      </c>
      <c r="C3388" s="65">
        <v>0.53720000000000001</v>
      </c>
      <c r="D3388" s="65">
        <v>3.9969000000000001</v>
      </c>
      <c r="E3388" s="65">
        <v>4.9503000000000004</v>
      </c>
      <c r="F3388" s="65">
        <v>0.82679999999999998</v>
      </c>
    </row>
    <row r="3389" spans="2:6" ht="15" customHeight="1">
      <c r="B3389" s="79">
        <v>38211</v>
      </c>
      <c r="C3389" s="65">
        <v>0.53639999999999999</v>
      </c>
      <c r="D3389" s="65">
        <v>3.9895999999999998</v>
      </c>
      <c r="E3389" s="65">
        <v>4.9374000000000002</v>
      </c>
      <c r="F3389" s="65">
        <v>0.82689999999999997</v>
      </c>
    </row>
    <row r="3390" spans="2:6" ht="15" customHeight="1">
      <c r="B3390" s="79">
        <v>38210</v>
      </c>
      <c r="C3390" s="65">
        <v>0.53320000000000001</v>
      </c>
      <c r="D3390" s="65">
        <v>3.9649000000000001</v>
      </c>
      <c r="E3390" s="65">
        <v>4.9019000000000004</v>
      </c>
      <c r="F3390" s="65">
        <v>0.82340000000000002</v>
      </c>
    </row>
    <row r="3391" spans="2:6" ht="15" customHeight="1">
      <c r="B3391" s="79">
        <v>38209</v>
      </c>
      <c r="C3391" s="65">
        <v>0.5323</v>
      </c>
      <c r="D3391" s="65">
        <v>3.9575</v>
      </c>
      <c r="E3391" s="65">
        <v>4.8902999999999999</v>
      </c>
      <c r="F3391" s="65">
        <v>0.81889999999999996</v>
      </c>
    </row>
    <row r="3392" spans="2:6" ht="15" customHeight="1">
      <c r="B3392" s="79">
        <v>38208</v>
      </c>
      <c r="C3392" s="65">
        <v>0.53159999999999996</v>
      </c>
      <c r="D3392" s="65">
        <v>3.9521000000000002</v>
      </c>
      <c r="E3392" s="65">
        <v>4.8884999999999996</v>
      </c>
      <c r="F3392" s="65">
        <v>0.81659999999999999</v>
      </c>
    </row>
    <row r="3393" spans="2:6" ht="15" customHeight="1">
      <c r="B3393" s="79">
        <v>38207</v>
      </c>
      <c r="C3393" s="65">
        <v>0.53010000000000002</v>
      </c>
      <c r="D3393" s="65">
        <v>3.9521000000000002</v>
      </c>
      <c r="E3393" s="65">
        <v>4.8823999999999996</v>
      </c>
      <c r="F3393" s="65">
        <v>0.8165</v>
      </c>
    </row>
    <row r="3394" spans="2:6" ht="15" customHeight="1">
      <c r="B3394" s="79">
        <v>38206</v>
      </c>
      <c r="C3394" s="65">
        <v>0.53010000000000002</v>
      </c>
      <c r="D3394" s="65">
        <v>3.9521000000000002</v>
      </c>
      <c r="E3394" s="65">
        <v>4.8814000000000002</v>
      </c>
      <c r="F3394" s="65">
        <v>0.8165</v>
      </c>
    </row>
    <row r="3395" spans="2:6" ht="15" customHeight="1">
      <c r="B3395" s="79">
        <v>38205</v>
      </c>
      <c r="C3395" s="65">
        <v>0.53469999999999995</v>
      </c>
      <c r="D3395" s="65">
        <v>3.9754999999999998</v>
      </c>
      <c r="E3395" s="65">
        <v>4.9180999999999999</v>
      </c>
      <c r="F3395" s="65">
        <v>0.8226</v>
      </c>
    </row>
    <row r="3396" spans="2:6" ht="15" customHeight="1">
      <c r="B3396" s="79">
        <v>38204</v>
      </c>
      <c r="C3396" s="65">
        <v>0.53539999999999999</v>
      </c>
      <c r="D3396" s="65">
        <v>3.9809000000000001</v>
      </c>
      <c r="E3396" s="65">
        <v>4.9267000000000003</v>
      </c>
      <c r="F3396" s="65">
        <v>0.82320000000000004</v>
      </c>
    </row>
    <row r="3397" spans="2:6" ht="15" customHeight="1">
      <c r="B3397" s="79">
        <v>38203</v>
      </c>
      <c r="C3397" s="65">
        <v>0.53639999999999999</v>
      </c>
      <c r="D3397" s="65">
        <v>3.9893999999999998</v>
      </c>
      <c r="E3397" s="65">
        <v>4.9371999999999998</v>
      </c>
      <c r="F3397" s="65">
        <v>0.82699999999999996</v>
      </c>
    </row>
    <row r="3398" spans="2:6" ht="15" customHeight="1">
      <c r="B3398" s="79">
        <v>38202</v>
      </c>
      <c r="C3398" s="65">
        <v>0.53369999999999995</v>
      </c>
      <c r="D3398" s="65">
        <v>3.9685999999999999</v>
      </c>
      <c r="E3398" s="65">
        <v>4.9192999999999998</v>
      </c>
      <c r="F3398" s="65">
        <v>0.82089999999999996</v>
      </c>
    </row>
    <row r="3399" spans="2:6" ht="15" customHeight="1">
      <c r="B3399" s="79">
        <v>38201</v>
      </c>
      <c r="C3399" s="65">
        <v>0.52880000000000005</v>
      </c>
      <c r="D3399" s="65">
        <v>3.9314</v>
      </c>
      <c r="E3399" s="65">
        <v>4.8800999999999997</v>
      </c>
      <c r="F3399" s="65">
        <v>0.81340000000000001</v>
      </c>
    </row>
    <row r="3400" spans="2:6" ht="15" customHeight="1">
      <c r="B3400" s="79">
        <v>38200</v>
      </c>
      <c r="C3400" s="65">
        <v>0.52959999999999996</v>
      </c>
      <c r="D3400" s="65">
        <v>3.9413999999999998</v>
      </c>
      <c r="E3400" s="65">
        <v>4.8914999999999997</v>
      </c>
      <c r="F3400" s="65">
        <v>0.81659999999999999</v>
      </c>
    </row>
    <row r="3401" spans="2:6" ht="15" customHeight="1">
      <c r="B3401" s="79">
        <v>38199</v>
      </c>
      <c r="C3401" s="65">
        <v>0.52910000000000001</v>
      </c>
      <c r="D3401" s="65">
        <v>3.9342000000000001</v>
      </c>
      <c r="E3401" s="65">
        <v>4.8841999999999999</v>
      </c>
      <c r="F3401" s="65">
        <v>0.81479999999999997</v>
      </c>
    </row>
    <row r="3402" spans="2:6" ht="15" customHeight="1">
      <c r="B3402" s="79">
        <v>38198</v>
      </c>
      <c r="C3402" s="65">
        <v>0.52710000000000001</v>
      </c>
      <c r="D3402" s="65">
        <v>3.9190999999999998</v>
      </c>
      <c r="E3402" s="65">
        <v>4.8670999999999998</v>
      </c>
      <c r="F3402" s="65">
        <v>0.81330000000000002</v>
      </c>
    </row>
    <row r="3403" spans="2:6" ht="15" customHeight="1">
      <c r="B3403" s="79">
        <v>38197</v>
      </c>
      <c r="C3403" s="65">
        <v>0.52190000000000003</v>
      </c>
      <c r="D3403" s="65">
        <v>3.8797000000000001</v>
      </c>
      <c r="E3403" s="65">
        <v>4.8132999999999999</v>
      </c>
      <c r="F3403" s="65">
        <v>0.80249999999999999</v>
      </c>
    </row>
    <row r="3404" spans="2:6" ht="15" customHeight="1">
      <c r="B3404" s="79">
        <v>38196</v>
      </c>
      <c r="C3404" s="65">
        <v>0.52159999999999995</v>
      </c>
      <c r="D3404" s="65">
        <v>3.8778999999999999</v>
      </c>
      <c r="E3404" s="65">
        <v>4.8042999999999996</v>
      </c>
      <c r="F3404" s="65">
        <v>0.80249999999999999</v>
      </c>
    </row>
    <row r="3405" spans="2:6" ht="15" customHeight="1">
      <c r="B3405" s="79">
        <v>38195</v>
      </c>
      <c r="C3405" s="65">
        <v>0.5242</v>
      </c>
      <c r="D3405" s="65">
        <v>3.8984999999999999</v>
      </c>
      <c r="E3405" s="65">
        <v>4.8291000000000004</v>
      </c>
      <c r="F3405" s="65">
        <v>0.80500000000000005</v>
      </c>
    </row>
    <row r="3406" spans="2:6" ht="15" customHeight="1">
      <c r="B3406" s="79">
        <v>38194</v>
      </c>
      <c r="C3406" s="65">
        <v>0.52559999999999996</v>
      </c>
      <c r="D3406" s="65">
        <v>3.9079000000000002</v>
      </c>
      <c r="E3406" s="65">
        <v>4.8400999999999996</v>
      </c>
      <c r="F3406" s="65">
        <v>0.80559999999999998</v>
      </c>
    </row>
    <row r="3407" spans="2:6" ht="15" customHeight="1">
      <c r="B3407" s="79">
        <v>38193</v>
      </c>
      <c r="C3407" s="65">
        <v>0.52600000000000002</v>
      </c>
      <c r="D3407" s="65">
        <v>3.9119999999999999</v>
      </c>
      <c r="E3407" s="65">
        <v>4.8433000000000002</v>
      </c>
      <c r="F3407" s="65">
        <v>0.80559999999999998</v>
      </c>
    </row>
    <row r="3408" spans="2:6" ht="15" customHeight="1">
      <c r="B3408" s="79">
        <v>38192</v>
      </c>
      <c r="C3408" s="65">
        <v>0.52510000000000001</v>
      </c>
      <c r="D3408" s="65">
        <v>3.9049999999999998</v>
      </c>
      <c r="E3408" s="65">
        <v>4.8304</v>
      </c>
      <c r="F3408" s="65">
        <v>0.80530000000000002</v>
      </c>
    </row>
    <row r="3409" spans="2:6" ht="15" customHeight="1">
      <c r="B3409" s="79">
        <v>38191</v>
      </c>
      <c r="C3409" s="65">
        <v>0.5242</v>
      </c>
      <c r="D3409" s="65">
        <v>3.899</v>
      </c>
      <c r="E3409" s="65">
        <v>4.8174999999999999</v>
      </c>
      <c r="F3409" s="65">
        <v>0.80210000000000004</v>
      </c>
    </row>
    <row r="3410" spans="2:6" ht="15" customHeight="1">
      <c r="B3410" s="79">
        <v>38190</v>
      </c>
      <c r="C3410" s="65">
        <v>0.52259999999999995</v>
      </c>
      <c r="D3410" s="65">
        <v>3.8866000000000001</v>
      </c>
      <c r="E3410" s="65">
        <v>4.8098999999999998</v>
      </c>
      <c r="F3410" s="65">
        <v>0.80120000000000002</v>
      </c>
    </row>
    <row r="3411" spans="2:6" ht="15" customHeight="1">
      <c r="B3411" s="79">
        <v>38189</v>
      </c>
      <c r="C3411" s="65">
        <v>0.52929999999999999</v>
      </c>
      <c r="D3411" s="65">
        <v>3.9371999999999998</v>
      </c>
      <c r="E3411" s="65">
        <v>4.8730000000000002</v>
      </c>
      <c r="F3411" s="65">
        <v>0.81210000000000004</v>
      </c>
    </row>
    <row r="3412" spans="2:6" ht="15" customHeight="1">
      <c r="B3412" s="79">
        <v>38188</v>
      </c>
      <c r="C3412" s="65">
        <v>0.52859999999999996</v>
      </c>
      <c r="D3412" s="65">
        <v>3.9312999999999998</v>
      </c>
      <c r="E3412" s="65">
        <v>4.8616000000000001</v>
      </c>
      <c r="F3412" s="65">
        <v>0.80769999999999997</v>
      </c>
    </row>
    <row r="3413" spans="2:6" ht="15" customHeight="1">
      <c r="B3413" s="79">
        <v>38187</v>
      </c>
      <c r="C3413" s="65">
        <v>0.53049999999999997</v>
      </c>
      <c r="D3413" s="65">
        <v>3.9447000000000001</v>
      </c>
      <c r="E3413" s="65">
        <v>4.8785999999999996</v>
      </c>
      <c r="F3413" s="65">
        <v>0.80859999999999999</v>
      </c>
    </row>
    <row r="3414" spans="2:6" ht="15" customHeight="1">
      <c r="B3414" s="79">
        <v>38186</v>
      </c>
      <c r="C3414" s="65">
        <v>0.52939999999999998</v>
      </c>
      <c r="D3414" s="65">
        <v>3.9359000000000002</v>
      </c>
      <c r="E3414" s="65">
        <v>4.8802000000000003</v>
      </c>
      <c r="F3414" s="65">
        <v>0.8075</v>
      </c>
    </row>
    <row r="3415" spans="2:6" ht="15" customHeight="1">
      <c r="B3415" s="79">
        <v>38185</v>
      </c>
      <c r="C3415" s="65">
        <v>0.52980000000000005</v>
      </c>
      <c r="D3415" s="65">
        <v>3.9392</v>
      </c>
      <c r="E3415" s="65">
        <v>4.8715000000000002</v>
      </c>
      <c r="F3415" s="65">
        <v>0.8075</v>
      </c>
    </row>
    <row r="3416" spans="2:6" ht="15" customHeight="1">
      <c r="B3416" s="79">
        <v>38184</v>
      </c>
      <c r="C3416" s="65">
        <v>0.52710000000000001</v>
      </c>
      <c r="D3416" s="65">
        <v>3.9190999999999998</v>
      </c>
      <c r="E3416" s="65">
        <v>4.8452999999999999</v>
      </c>
      <c r="F3416" s="65">
        <v>0.80589999999999995</v>
      </c>
    </row>
    <row r="3417" spans="2:6" ht="15" customHeight="1">
      <c r="B3417" s="79">
        <v>38183</v>
      </c>
      <c r="C3417" s="65">
        <v>0.5272</v>
      </c>
      <c r="D3417" s="65">
        <v>3.9205000000000001</v>
      </c>
      <c r="E3417" s="65">
        <v>4.8528000000000002</v>
      </c>
      <c r="F3417" s="65">
        <v>0.80259999999999998</v>
      </c>
    </row>
    <row r="3418" spans="2:6" ht="15" customHeight="1">
      <c r="B3418" s="79">
        <v>38182</v>
      </c>
      <c r="C3418" s="65">
        <v>0.53339999999999999</v>
      </c>
      <c r="D3418" s="65">
        <v>3.9658000000000002</v>
      </c>
      <c r="E3418" s="65">
        <v>4.9135999999999997</v>
      </c>
      <c r="F3418" s="65">
        <v>0.81269999999999998</v>
      </c>
    </row>
    <row r="3419" spans="2:6" ht="15" customHeight="1">
      <c r="B3419" s="79">
        <v>38181</v>
      </c>
      <c r="C3419" s="65">
        <v>0.5333</v>
      </c>
      <c r="D3419" s="65">
        <v>3.9653999999999998</v>
      </c>
      <c r="E3419" s="65">
        <v>4.9118000000000004</v>
      </c>
      <c r="F3419" s="65">
        <v>0.81069999999999998</v>
      </c>
    </row>
    <row r="3420" spans="2:6" ht="15" customHeight="1">
      <c r="B3420" s="79">
        <v>38180</v>
      </c>
      <c r="C3420" s="65">
        <v>0.53049999999999997</v>
      </c>
      <c r="D3420" s="65">
        <v>3.9441000000000002</v>
      </c>
      <c r="E3420" s="65">
        <v>4.8750999999999998</v>
      </c>
      <c r="F3420" s="65">
        <v>0.80530000000000002</v>
      </c>
    </row>
    <row r="3421" spans="2:6" ht="15" customHeight="1">
      <c r="B3421" s="79">
        <v>38179</v>
      </c>
      <c r="C3421" s="65">
        <v>0.52959999999999996</v>
      </c>
      <c r="D3421" s="65">
        <v>3.9379</v>
      </c>
      <c r="E3421" s="65">
        <v>4.8665000000000003</v>
      </c>
      <c r="F3421" s="65">
        <v>0.80369999999999997</v>
      </c>
    </row>
    <row r="3422" spans="2:6" ht="15" customHeight="1">
      <c r="B3422" s="79">
        <v>38178</v>
      </c>
      <c r="C3422" s="65">
        <v>0.53029999999999999</v>
      </c>
      <c r="D3422" s="65">
        <v>3.9434</v>
      </c>
      <c r="E3422" s="65">
        <v>4.8756000000000004</v>
      </c>
      <c r="F3422" s="65">
        <v>0.8054</v>
      </c>
    </row>
    <row r="3423" spans="2:6" ht="15" customHeight="1">
      <c r="B3423" s="79">
        <v>38177</v>
      </c>
      <c r="C3423" s="65">
        <v>0.52939999999999998</v>
      </c>
      <c r="D3423" s="65">
        <v>3.9365000000000001</v>
      </c>
      <c r="E3423" s="65">
        <v>4.8642000000000003</v>
      </c>
      <c r="F3423" s="65">
        <v>0.8034</v>
      </c>
    </row>
    <row r="3424" spans="2:6" ht="15" customHeight="1">
      <c r="B3424" s="79">
        <v>38176</v>
      </c>
      <c r="C3424" s="65">
        <v>0.53169999999999995</v>
      </c>
      <c r="D3424" s="65">
        <v>3.9521999999999999</v>
      </c>
      <c r="E3424" s="65">
        <v>4.8837000000000002</v>
      </c>
      <c r="F3424" s="65">
        <v>0.80720000000000003</v>
      </c>
    </row>
    <row r="3425" spans="2:6" ht="15" customHeight="1">
      <c r="B3425" s="79">
        <v>38175</v>
      </c>
      <c r="C3425" s="65">
        <v>0.52859999999999996</v>
      </c>
      <c r="D3425" s="65">
        <v>3.9297</v>
      </c>
      <c r="E3425" s="65">
        <v>4.8604000000000003</v>
      </c>
      <c r="F3425" s="65">
        <v>0.80330000000000001</v>
      </c>
    </row>
    <row r="3426" spans="2:6" ht="15" customHeight="1">
      <c r="B3426" s="79">
        <v>38174</v>
      </c>
      <c r="C3426" s="65">
        <v>0.5272</v>
      </c>
      <c r="D3426" s="65">
        <v>3.9205000000000001</v>
      </c>
      <c r="E3426" s="65">
        <v>4.8480999999999996</v>
      </c>
      <c r="F3426" s="65">
        <v>0.80089999999999995</v>
      </c>
    </row>
    <row r="3427" spans="2:6" ht="15" customHeight="1">
      <c r="B3427" s="79">
        <v>38173</v>
      </c>
      <c r="C3427" s="65">
        <v>0.52600000000000002</v>
      </c>
      <c r="D3427" s="65">
        <v>3.9098999999999999</v>
      </c>
      <c r="E3427" s="65">
        <v>4.8305999999999996</v>
      </c>
      <c r="F3427" s="65">
        <v>0.79849999999999999</v>
      </c>
    </row>
    <row r="3428" spans="2:6" ht="15" customHeight="1">
      <c r="B3428" s="79">
        <v>38172</v>
      </c>
      <c r="C3428" s="65">
        <v>0.52649999999999997</v>
      </c>
      <c r="D3428" s="65">
        <v>3.9117999999999999</v>
      </c>
      <c r="E3428" s="65">
        <v>4.8322000000000003</v>
      </c>
      <c r="F3428" s="65">
        <v>0.80020000000000002</v>
      </c>
    </row>
    <row r="3429" spans="2:6" ht="15" customHeight="1">
      <c r="B3429" s="79">
        <v>38171</v>
      </c>
      <c r="C3429" s="65">
        <v>0.5262</v>
      </c>
      <c r="D3429" s="65">
        <v>3.9095</v>
      </c>
      <c r="E3429" s="65">
        <v>4.8292999999999999</v>
      </c>
      <c r="F3429" s="65">
        <v>0.79969999999999997</v>
      </c>
    </row>
    <row r="3430" spans="2:6" ht="15" customHeight="1">
      <c r="B3430" s="79">
        <v>38170</v>
      </c>
      <c r="C3430" s="65">
        <v>0.52700000000000002</v>
      </c>
      <c r="D3430" s="65">
        <v>3.9178000000000002</v>
      </c>
      <c r="E3430" s="65">
        <v>4.8333000000000004</v>
      </c>
      <c r="F3430" s="65">
        <v>0.80089999999999995</v>
      </c>
    </row>
    <row r="3431" spans="2:6" ht="15" customHeight="1">
      <c r="B3431" s="79">
        <v>38169</v>
      </c>
      <c r="C3431" s="65">
        <v>0.52149999999999996</v>
      </c>
      <c r="D3431" s="65">
        <v>3.8761000000000001</v>
      </c>
      <c r="E3431" s="65">
        <v>4.7797000000000001</v>
      </c>
      <c r="F3431" s="65">
        <v>0.79469999999999996</v>
      </c>
    </row>
    <row r="3432" spans="2:6" ht="15" customHeight="1">
      <c r="B3432" s="79">
        <v>38168</v>
      </c>
      <c r="C3432" s="65">
        <v>0.52310000000000001</v>
      </c>
      <c r="D3432" s="65">
        <v>3.8881000000000001</v>
      </c>
      <c r="E3432" s="65">
        <v>4.7732000000000001</v>
      </c>
      <c r="F3432" s="65">
        <v>0.80030000000000001</v>
      </c>
    </row>
    <row r="3433" spans="2:6" ht="15" customHeight="1">
      <c r="B3433" s="79">
        <v>38167</v>
      </c>
      <c r="C3433" s="65">
        <v>0.52669999999999995</v>
      </c>
      <c r="D3433" s="65">
        <v>3.9144999999999999</v>
      </c>
      <c r="E3433" s="65">
        <v>4.8151000000000002</v>
      </c>
      <c r="F3433" s="65">
        <v>0.80159999999999998</v>
      </c>
    </row>
    <row r="3434" spans="2:6" ht="15" customHeight="1">
      <c r="B3434" s="79">
        <v>38166</v>
      </c>
      <c r="C3434" s="65">
        <v>0.52310000000000001</v>
      </c>
      <c r="D3434" s="65">
        <v>3.8883999999999999</v>
      </c>
      <c r="E3434" s="65">
        <v>4.7946999999999997</v>
      </c>
      <c r="F3434" s="65">
        <v>0.79420000000000002</v>
      </c>
    </row>
    <row r="3435" spans="2:6" ht="15" customHeight="1">
      <c r="B3435" s="79">
        <v>38165</v>
      </c>
      <c r="C3435" s="65">
        <v>0.52400000000000002</v>
      </c>
      <c r="D3435" s="65">
        <v>3.8944999999999999</v>
      </c>
      <c r="E3435" s="65">
        <v>4.7998000000000003</v>
      </c>
      <c r="F3435" s="65">
        <v>0.79600000000000004</v>
      </c>
    </row>
    <row r="3436" spans="2:6" ht="15" customHeight="1">
      <c r="B3436" s="79">
        <v>38164</v>
      </c>
      <c r="C3436" s="65">
        <v>0.52349999999999997</v>
      </c>
      <c r="D3436" s="65">
        <v>3.8914</v>
      </c>
      <c r="E3436" s="65">
        <v>4.8009000000000004</v>
      </c>
      <c r="F3436" s="65">
        <v>0.79520000000000002</v>
      </c>
    </row>
    <row r="3437" spans="2:6" ht="15" customHeight="1">
      <c r="B3437" s="79">
        <v>38163</v>
      </c>
      <c r="C3437" s="65">
        <v>0.52229999999999999</v>
      </c>
      <c r="D3437" s="65">
        <v>3.8824999999999998</v>
      </c>
      <c r="E3437" s="65">
        <v>4.7915000000000001</v>
      </c>
      <c r="F3437" s="65">
        <v>0.79090000000000005</v>
      </c>
    </row>
    <row r="3438" spans="2:6" ht="15" customHeight="1">
      <c r="B3438" s="79">
        <v>38162</v>
      </c>
      <c r="C3438" s="65">
        <v>0.51719999999999999</v>
      </c>
      <c r="D3438" s="65">
        <v>3.8450000000000002</v>
      </c>
      <c r="E3438" s="65">
        <v>4.7438000000000002</v>
      </c>
      <c r="F3438" s="65">
        <v>0.78390000000000004</v>
      </c>
    </row>
    <row r="3439" spans="2:6" ht="15" customHeight="1">
      <c r="B3439" s="79">
        <v>38161</v>
      </c>
      <c r="C3439" s="65">
        <v>0.51910000000000001</v>
      </c>
      <c r="D3439" s="65">
        <v>3.8593000000000002</v>
      </c>
      <c r="E3439" s="65">
        <v>4.7554999999999996</v>
      </c>
      <c r="F3439" s="65">
        <v>0.78590000000000004</v>
      </c>
    </row>
    <row r="3440" spans="2:6" ht="15" customHeight="1">
      <c r="B3440" s="79">
        <v>38160</v>
      </c>
      <c r="C3440" s="65">
        <v>0.51910000000000001</v>
      </c>
      <c r="D3440" s="65">
        <v>3.8589000000000002</v>
      </c>
      <c r="E3440" s="65">
        <v>4.7510000000000003</v>
      </c>
      <c r="F3440" s="65">
        <v>0.78369999999999995</v>
      </c>
    </row>
    <row r="3441" spans="2:6" ht="15" customHeight="1">
      <c r="B3441" s="79">
        <v>38159</v>
      </c>
      <c r="C3441" s="65">
        <v>0.51649999999999996</v>
      </c>
      <c r="D3441" s="65">
        <v>3.8386</v>
      </c>
      <c r="E3441" s="65">
        <v>4.7263999999999999</v>
      </c>
      <c r="F3441" s="65">
        <v>0.77980000000000005</v>
      </c>
    </row>
    <row r="3442" spans="2:6" ht="15" customHeight="1">
      <c r="B3442" s="79">
        <v>38158</v>
      </c>
      <c r="C3442" s="65">
        <v>0.51639999999999997</v>
      </c>
      <c r="D3442" s="65">
        <v>3.8372999999999999</v>
      </c>
      <c r="E3442" s="65">
        <v>4.7263000000000002</v>
      </c>
      <c r="F3442" s="65">
        <v>0.7802</v>
      </c>
    </row>
    <row r="3443" spans="2:6" ht="15" customHeight="1">
      <c r="B3443" s="79">
        <v>38157</v>
      </c>
      <c r="C3443" s="65">
        <v>0.51670000000000005</v>
      </c>
      <c r="D3443" s="65">
        <v>3.84</v>
      </c>
      <c r="E3443" s="65">
        <v>4.7293000000000003</v>
      </c>
      <c r="F3443" s="65">
        <v>0.78049999999999997</v>
      </c>
    </row>
    <row r="3444" spans="2:6" ht="15" customHeight="1">
      <c r="B3444" s="79">
        <v>38156</v>
      </c>
      <c r="C3444" s="65">
        <v>0.51600000000000001</v>
      </c>
      <c r="D3444" s="65">
        <v>3.8357000000000001</v>
      </c>
      <c r="E3444" s="65">
        <v>4.7236000000000002</v>
      </c>
      <c r="F3444" s="65">
        <v>0.77829999999999999</v>
      </c>
    </row>
    <row r="3445" spans="2:6" ht="15" customHeight="1">
      <c r="B3445" s="79">
        <v>38155</v>
      </c>
      <c r="C3445" s="65">
        <v>0.52390000000000003</v>
      </c>
      <c r="D3445" s="65">
        <v>3.8936000000000002</v>
      </c>
      <c r="E3445" s="65">
        <v>4.7995000000000001</v>
      </c>
      <c r="F3445" s="65">
        <v>0.79759999999999998</v>
      </c>
    </row>
    <row r="3446" spans="2:6" ht="15" customHeight="1">
      <c r="B3446" s="79">
        <v>38154</v>
      </c>
      <c r="C3446" s="65">
        <v>0.52559999999999996</v>
      </c>
      <c r="D3446" s="65">
        <v>3.907</v>
      </c>
      <c r="E3446" s="65">
        <v>4.8102999999999998</v>
      </c>
      <c r="F3446" s="65">
        <v>0.7984</v>
      </c>
    </row>
    <row r="3447" spans="2:6" ht="15" customHeight="1">
      <c r="B3447" s="79">
        <v>38153</v>
      </c>
      <c r="C3447" s="65">
        <v>0.51759999999999995</v>
      </c>
      <c r="D3447" s="65">
        <v>3.8479000000000001</v>
      </c>
      <c r="E3447" s="65">
        <v>4.7511000000000001</v>
      </c>
      <c r="F3447" s="65">
        <v>0.78410000000000002</v>
      </c>
    </row>
    <row r="3448" spans="2:6" ht="15" customHeight="1">
      <c r="B3448" s="79">
        <v>38152</v>
      </c>
      <c r="C3448" s="65">
        <v>0.5232</v>
      </c>
      <c r="D3448" s="65">
        <v>3.8963999999999999</v>
      </c>
      <c r="E3448" s="65">
        <v>4.7975000000000003</v>
      </c>
      <c r="F3448" s="65">
        <v>0.79290000000000005</v>
      </c>
    </row>
    <row r="3449" spans="2:6" ht="15" customHeight="1">
      <c r="B3449" s="79">
        <v>38151</v>
      </c>
      <c r="C3449" s="65">
        <v>0.5232</v>
      </c>
      <c r="D3449" s="65">
        <v>3.8927</v>
      </c>
      <c r="E3449" s="65">
        <v>4.7990000000000004</v>
      </c>
      <c r="F3449" s="65">
        <v>0.79290000000000005</v>
      </c>
    </row>
    <row r="3450" spans="2:6" ht="15" customHeight="1">
      <c r="B3450" s="79">
        <v>38150</v>
      </c>
      <c r="C3450" s="65">
        <v>0.52529999999999999</v>
      </c>
      <c r="D3450" s="65">
        <v>3.9051</v>
      </c>
      <c r="E3450" s="65">
        <v>4.8105000000000002</v>
      </c>
      <c r="F3450" s="65">
        <v>0.79469999999999996</v>
      </c>
    </row>
    <row r="3451" spans="2:6" ht="15" customHeight="1">
      <c r="B3451" s="79">
        <v>38149</v>
      </c>
      <c r="C3451" s="65">
        <v>0.52349999999999997</v>
      </c>
      <c r="D3451" s="65">
        <v>3.8925000000000001</v>
      </c>
      <c r="E3451" s="65">
        <v>4.7906000000000004</v>
      </c>
      <c r="F3451" s="65">
        <v>0.78910000000000002</v>
      </c>
    </row>
    <row r="3452" spans="2:6" ht="15" customHeight="1">
      <c r="B3452" s="79">
        <v>38148</v>
      </c>
      <c r="C3452" s="65">
        <v>0.51319999999999999</v>
      </c>
      <c r="D3452" s="65">
        <v>3.8180000000000001</v>
      </c>
      <c r="E3452" s="65">
        <v>4.6776999999999997</v>
      </c>
      <c r="F3452" s="65">
        <v>0.77659999999999996</v>
      </c>
    </row>
    <row r="3453" spans="2:6" ht="15" customHeight="1">
      <c r="B3453" s="79">
        <v>38147</v>
      </c>
      <c r="C3453" s="65">
        <v>0.51139999999999997</v>
      </c>
      <c r="D3453" s="65">
        <v>3.8054000000000001</v>
      </c>
      <c r="E3453" s="65">
        <v>4.6534000000000004</v>
      </c>
      <c r="F3453" s="65">
        <v>0.77659999999999996</v>
      </c>
    </row>
    <row r="3454" spans="2:6" ht="15" customHeight="1">
      <c r="B3454" s="79">
        <v>38146</v>
      </c>
      <c r="C3454" s="65">
        <v>0.51480000000000004</v>
      </c>
      <c r="D3454" s="65">
        <v>3.8273000000000001</v>
      </c>
      <c r="E3454" s="65">
        <v>4.6924000000000001</v>
      </c>
      <c r="F3454" s="65">
        <v>0.78459999999999996</v>
      </c>
    </row>
    <row r="3455" spans="2:6" ht="15" customHeight="1">
      <c r="B3455" s="79">
        <v>38145</v>
      </c>
      <c r="C3455" s="65">
        <v>0.50760000000000005</v>
      </c>
      <c r="D3455" s="65">
        <v>3.7734000000000001</v>
      </c>
      <c r="E3455" s="65">
        <v>4.6410999999999998</v>
      </c>
      <c r="F3455" s="65">
        <v>0.77270000000000005</v>
      </c>
    </row>
    <row r="3456" spans="2:6" ht="15" customHeight="1">
      <c r="B3456" s="79">
        <v>38144</v>
      </c>
      <c r="C3456" s="65">
        <v>0.50529999999999997</v>
      </c>
      <c r="D3456" s="65">
        <v>3.7563</v>
      </c>
      <c r="E3456" s="65">
        <v>4.6128999999999998</v>
      </c>
      <c r="F3456" s="65">
        <v>0.76880000000000004</v>
      </c>
    </row>
    <row r="3457" spans="2:6" ht="15" customHeight="1">
      <c r="B3457" s="79">
        <v>38143</v>
      </c>
      <c r="C3457" s="65">
        <v>0.50449999999999995</v>
      </c>
      <c r="D3457" s="65">
        <v>3.7498</v>
      </c>
      <c r="E3457" s="65">
        <v>4.6148999999999996</v>
      </c>
      <c r="F3457" s="65">
        <v>0.76829999999999998</v>
      </c>
    </row>
    <row r="3458" spans="2:6" ht="15" customHeight="1">
      <c r="B3458" s="79">
        <v>38142</v>
      </c>
      <c r="C3458" s="65">
        <v>0.50619999999999998</v>
      </c>
      <c r="D3458" s="65">
        <v>3.7635999999999998</v>
      </c>
      <c r="E3458" s="65">
        <v>4.6326999999999998</v>
      </c>
      <c r="F3458" s="65">
        <v>0.77380000000000004</v>
      </c>
    </row>
    <row r="3459" spans="2:6" ht="15" customHeight="1">
      <c r="B3459" s="79">
        <v>38141</v>
      </c>
      <c r="C3459" s="65">
        <v>0.50939999999999996</v>
      </c>
      <c r="D3459" s="65">
        <v>3.7888000000000002</v>
      </c>
      <c r="E3459" s="65">
        <v>4.6486999999999998</v>
      </c>
      <c r="F3459" s="65">
        <v>0.77810000000000001</v>
      </c>
    </row>
    <row r="3460" spans="2:6" ht="15" customHeight="1">
      <c r="B3460" s="79">
        <v>38140</v>
      </c>
      <c r="C3460" s="65">
        <v>0.51400000000000001</v>
      </c>
      <c r="D3460" s="65">
        <v>3.8222999999999998</v>
      </c>
      <c r="E3460" s="65">
        <v>4.6840999999999999</v>
      </c>
      <c r="F3460" s="65">
        <v>0.78439999999999999</v>
      </c>
    </row>
    <row r="3461" spans="2:6" ht="15" customHeight="1">
      <c r="B3461" s="79">
        <v>38139</v>
      </c>
      <c r="C3461" s="65">
        <v>0.51859999999999995</v>
      </c>
      <c r="D3461" s="65">
        <v>3.8571</v>
      </c>
      <c r="E3461" s="65">
        <v>4.7205000000000004</v>
      </c>
      <c r="F3461" s="65">
        <v>0.79279999999999995</v>
      </c>
    </row>
    <row r="3462" spans="2:6" ht="15" customHeight="1">
      <c r="B3462" s="79">
        <v>38138</v>
      </c>
      <c r="C3462" s="65">
        <v>0.51619999999999999</v>
      </c>
      <c r="D3462" s="65">
        <v>3.8395999999999999</v>
      </c>
      <c r="E3462" s="65">
        <v>4.6940999999999997</v>
      </c>
      <c r="F3462" s="65">
        <v>0.78949999999999998</v>
      </c>
    </row>
    <row r="3463" spans="2:6" ht="15" customHeight="1">
      <c r="B3463" s="79">
        <v>38137</v>
      </c>
      <c r="C3463" s="65">
        <v>0.51549999999999996</v>
      </c>
      <c r="D3463" s="65">
        <v>3.8332999999999999</v>
      </c>
      <c r="E3463" s="65">
        <v>4.6971999999999996</v>
      </c>
      <c r="F3463" s="65">
        <v>0.78910000000000002</v>
      </c>
    </row>
    <row r="3464" spans="2:6" ht="15" customHeight="1">
      <c r="B3464" s="79">
        <v>38136</v>
      </c>
      <c r="C3464" s="65">
        <v>0.51570000000000005</v>
      </c>
      <c r="D3464" s="65">
        <v>3.8361999999999998</v>
      </c>
      <c r="E3464" s="65">
        <v>4.6917</v>
      </c>
      <c r="F3464" s="65">
        <v>0.78910000000000002</v>
      </c>
    </row>
    <row r="3465" spans="2:6" ht="15" customHeight="1">
      <c r="B3465" s="79">
        <v>38135</v>
      </c>
      <c r="C3465" s="65">
        <v>0.51780000000000004</v>
      </c>
      <c r="D3465" s="65">
        <v>3.8512</v>
      </c>
      <c r="E3465" s="65">
        <v>4.7156000000000002</v>
      </c>
      <c r="F3465" s="65">
        <v>0.79079999999999995</v>
      </c>
    </row>
    <row r="3466" spans="2:6" ht="15" customHeight="1">
      <c r="B3466" s="79">
        <v>38134</v>
      </c>
      <c r="C3466" s="65">
        <v>0.51339999999999997</v>
      </c>
      <c r="D3466" s="65">
        <v>3.8184999999999998</v>
      </c>
      <c r="E3466" s="65">
        <v>4.6684000000000001</v>
      </c>
      <c r="F3466" s="65">
        <v>0.79059999999999997</v>
      </c>
    </row>
    <row r="3467" spans="2:6" ht="15" customHeight="1">
      <c r="B3467" s="79">
        <v>38133</v>
      </c>
      <c r="C3467" s="65">
        <v>0.51129999999999998</v>
      </c>
      <c r="D3467" s="65">
        <v>3.8041</v>
      </c>
      <c r="E3467" s="65">
        <v>4.6704999999999997</v>
      </c>
      <c r="F3467" s="65">
        <v>0.78690000000000004</v>
      </c>
    </row>
    <row r="3468" spans="2:6" ht="15" customHeight="1">
      <c r="B3468" s="79">
        <v>38132</v>
      </c>
      <c r="C3468" s="65">
        <v>0.50729999999999997</v>
      </c>
      <c r="D3468" s="65">
        <v>3.7753999999999999</v>
      </c>
      <c r="E3468" s="65">
        <v>4.6253000000000002</v>
      </c>
      <c r="F3468" s="65">
        <v>0.77910000000000001</v>
      </c>
    </row>
    <row r="3469" spans="2:6" ht="15" customHeight="1">
      <c r="B3469" s="79">
        <v>38131</v>
      </c>
      <c r="C3469" s="65">
        <v>0.50890000000000002</v>
      </c>
      <c r="D3469" s="65">
        <v>3.786</v>
      </c>
      <c r="E3469" s="65">
        <v>4.6238999999999999</v>
      </c>
      <c r="F3469" s="65">
        <v>0.78210000000000002</v>
      </c>
    </row>
    <row r="3470" spans="2:6" ht="15" customHeight="1">
      <c r="B3470" s="79">
        <v>38130</v>
      </c>
      <c r="C3470" s="65">
        <v>0.50800000000000001</v>
      </c>
      <c r="D3470" s="65">
        <v>3.7839</v>
      </c>
      <c r="E3470" s="65">
        <v>4.6212</v>
      </c>
      <c r="F3470" s="65">
        <v>0.78069999999999995</v>
      </c>
    </row>
    <row r="3471" spans="2:6" ht="15" customHeight="1">
      <c r="B3471" s="79">
        <v>38129</v>
      </c>
      <c r="C3471" s="65">
        <v>0.5081</v>
      </c>
      <c r="D3471" s="65">
        <v>3.7810999999999999</v>
      </c>
      <c r="E3471" s="65">
        <v>4.6189999999999998</v>
      </c>
      <c r="F3471" s="65">
        <v>0.78129999999999999</v>
      </c>
    </row>
    <row r="3472" spans="2:6" ht="15" customHeight="1">
      <c r="B3472" s="79">
        <v>38128</v>
      </c>
      <c r="C3472" s="65">
        <v>0.50870000000000004</v>
      </c>
      <c r="D3472" s="65">
        <v>3.7845</v>
      </c>
      <c r="E3472" s="65">
        <v>4.6216999999999997</v>
      </c>
      <c r="F3472" s="65">
        <v>0.78210000000000002</v>
      </c>
    </row>
    <row r="3473" spans="2:6" ht="15" customHeight="1">
      <c r="B3473" s="79">
        <v>38127</v>
      </c>
      <c r="C3473" s="65">
        <v>0.50580000000000003</v>
      </c>
      <c r="D3473" s="65">
        <v>3.7639999999999998</v>
      </c>
      <c r="E3473" s="65">
        <v>4.6055999999999999</v>
      </c>
      <c r="F3473" s="65">
        <v>0.77610000000000001</v>
      </c>
    </row>
    <row r="3474" spans="2:6" ht="15" customHeight="1">
      <c r="B3474" s="79">
        <v>38126</v>
      </c>
      <c r="C3474" s="65">
        <v>0.50190000000000001</v>
      </c>
      <c r="D3474" s="65">
        <v>3.7349999999999999</v>
      </c>
      <c r="E3474" s="65">
        <v>4.5871000000000004</v>
      </c>
      <c r="F3474" s="65">
        <v>0.76990000000000003</v>
      </c>
    </row>
    <row r="3475" spans="2:6" ht="15" customHeight="1">
      <c r="B3475" s="79">
        <v>38125</v>
      </c>
      <c r="C3475" s="65">
        <v>0.49669999999999997</v>
      </c>
      <c r="D3475" s="65">
        <v>3.6957</v>
      </c>
      <c r="E3475" s="65">
        <v>4.5635000000000003</v>
      </c>
      <c r="F3475" s="65">
        <v>0.76229999999999998</v>
      </c>
    </row>
    <row r="3476" spans="2:6" ht="15" customHeight="1">
      <c r="B3476" s="79">
        <v>38124</v>
      </c>
      <c r="C3476" s="65">
        <v>0.50929999999999997</v>
      </c>
      <c r="D3476" s="65">
        <v>3.7892999999999999</v>
      </c>
      <c r="E3476" s="65">
        <v>4.6703999999999999</v>
      </c>
      <c r="F3476" s="65">
        <v>0.78439999999999999</v>
      </c>
    </row>
    <row r="3477" spans="2:6" ht="15" customHeight="1">
      <c r="B3477" s="79">
        <v>38123</v>
      </c>
      <c r="C3477" s="65">
        <v>0.50660000000000005</v>
      </c>
      <c r="D3477" s="65">
        <v>3.7679</v>
      </c>
      <c r="E3477" s="65">
        <v>4.6456999999999997</v>
      </c>
      <c r="F3477" s="65">
        <v>0.78080000000000005</v>
      </c>
    </row>
    <row r="3478" spans="2:6" ht="15" customHeight="1">
      <c r="B3478" s="79">
        <v>38122</v>
      </c>
      <c r="C3478" s="65">
        <v>0.50970000000000004</v>
      </c>
      <c r="D3478" s="65">
        <v>3.7925</v>
      </c>
      <c r="E3478" s="65">
        <v>4.6760000000000002</v>
      </c>
      <c r="F3478" s="65">
        <v>0.78500000000000003</v>
      </c>
    </row>
    <row r="3479" spans="2:6" ht="15" customHeight="1">
      <c r="B3479" s="79">
        <v>38121</v>
      </c>
      <c r="C3479" s="65">
        <v>0.50760000000000005</v>
      </c>
      <c r="D3479" s="65">
        <v>3.7770999999999999</v>
      </c>
      <c r="E3479" s="65">
        <v>4.6414</v>
      </c>
      <c r="F3479" s="65">
        <v>0.78139999999999998</v>
      </c>
    </row>
    <row r="3480" spans="2:6" ht="15" customHeight="1">
      <c r="B3480" s="79">
        <v>38120</v>
      </c>
      <c r="C3480" s="65">
        <v>0.5161</v>
      </c>
      <c r="D3480" s="65">
        <v>3.8405999999999998</v>
      </c>
      <c r="E3480" s="65">
        <v>4.7274000000000003</v>
      </c>
      <c r="F3480" s="65">
        <v>0.79459999999999997</v>
      </c>
    </row>
    <row r="3481" spans="2:6" ht="15" customHeight="1">
      <c r="B3481" s="79">
        <v>38119</v>
      </c>
      <c r="C3481" s="65">
        <v>0.51090000000000002</v>
      </c>
      <c r="D3481" s="65">
        <v>3.8027000000000002</v>
      </c>
      <c r="E3481" s="65">
        <v>4.6946000000000003</v>
      </c>
      <c r="F3481" s="65">
        <v>0.78659999999999997</v>
      </c>
    </row>
    <row r="3482" spans="2:6" ht="15" customHeight="1">
      <c r="B3482" s="79">
        <v>38118</v>
      </c>
      <c r="C3482" s="65">
        <v>0.51180000000000003</v>
      </c>
      <c r="D3482" s="65">
        <v>3.8083</v>
      </c>
      <c r="E3482" s="65">
        <v>4.6978</v>
      </c>
      <c r="F3482" s="65">
        <v>0.78769999999999996</v>
      </c>
    </row>
    <row r="3483" spans="2:6" ht="15" customHeight="1">
      <c r="B3483" s="79">
        <v>38117</v>
      </c>
      <c r="C3483" s="65">
        <v>0.52010000000000001</v>
      </c>
      <c r="D3483" s="65">
        <v>3.87</v>
      </c>
      <c r="E3483" s="65">
        <v>4.7336</v>
      </c>
      <c r="F3483" s="65">
        <v>0.80459999999999998</v>
      </c>
    </row>
    <row r="3484" spans="2:6" ht="15" customHeight="1">
      <c r="B3484" s="79">
        <v>38116</v>
      </c>
      <c r="C3484" s="65">
        <v>0.51939999999999997</v>
      </c>
      <c r="D3484" s="65">
        <v>3.8633999999999999</v>
      </c>
      <c r="E3484" s="65">
        <v>4.7206000000000001</v>
      </c>
      <c r="F3484" s="65">
        <v>0.80269999999999997</v>
      </c>
    </row>
    <row r="3485" spans="2:6" ht="15" customHeight="1">
      <c r="B3485" s="79">
        <v>38115</v>
      </c>
      <c r="C3485" s="65">
        <v>0.51939999999999997</v>
      </c>
      <c r="D3485" s="65">
        <v>3.8652000000000002</v>
      </c>
      <c r="E3485" s="65">
        <v>4.7264999999999997</v>
      </c>
      <c r="F3485" s="65">
        <v>0.80269999999999997</v>
      </c>
    </row>
    <row r="3486" spans="2:6" ht="15" customHeight="1">
      <c r="B3486" s="79">
        <v>38114</v>
      </c>
      <c r="C3486" s="65">
        <v>0.52280000000000004</v>
      </c>
      <c r="D3486" s="65">
        <v>3.8913000000000002</v>
      </c>
      <c r="E3486" s="65">
        <v>4.7637</v>
      </c>
      <c r="F3486" s="65">
        <v>0.81100000000000005</v>
      </c>
    </row>
    <row r="3487" spans="2:6" ht="15" customHeight="1">
      <c r="B3487" s="79">
        <v>38113</v>
      </c>
      <c r="C3487" s="65">
        <v>0.52270000000000005</v>
      </c>
      <c r="D3487" s="65">
        <v>3.8902000000000001</v>
      </c>
      <c r="E3487" s="65">
        <v>4.7709000000000001</v>
      </c>
      <c r="F3487" s="65">
        <v>0.81089999999999995</v>
      </c>
    </row>
    <row r="3488" spans="2:6" ht="15" customHeight="1">
      <c r="B3488" s="79">
        <v>38112</v>
      </c>
      <c r="C3488" s="65">
        <v>0.52390000000000003</v>
      </c>
      <c r="D3488" s="65">
        <v>3.8986999999999998</v>
      </c>
      <c r="E3488" s="65">
        <v>4.7937000000000003</v>
      </c>
      <c r="F3488" s="65">
        <v>0.81189999999999996</v>
      </c>
    </row>
    <row r="3489" spans="2:6" ht="15" customHeight="1">
      <c r="B3489" s="79">
        <v>38111</v>
      </c>
      <c r="C3489" s="65">
        <v>0.52429999999999999</v>
      </c>
      <c r="D3489" s="65">
        <v>3.9022999999999999</v>
      </c>
      <c r="E3489" s="65">
        <v>4.8007</v>
      </c>
      <c r="F3489" s="65">
        <v>0.81459999999999999</v>
      </c>
    </row>
    <row r="3490" spans="2:6" ht="15" customHeight="1">
      <c r="B3490" s="79">
        <v>38110</v>
      </c>
      <c r="C3490" s="65">
        <v>0.52180000000000004</v>
      </c>
      <c r="D3490" s="65">
        <v>3.8936000000000002</v>
      </c>
      <c r="E3490" s="65">
        <v>4.7882999999999996</v>
      </c>
      <c r="F3490" s="65">
        <v>0.81240000000000001</v>
      </c>
    </row>
    <row r="3491" spans="2:6" ht="15" customHeight="1">
      <c r="B3491" s="79">
        <v>38109</v>
      </c>
      <c r="C3491" s="65">
        <v>0.52300000000000002</v>
      </c>
      <c r="D3491" s="65">
        <v>3.8921000000000001</v>
      </c>
      <c r="E3491" s="65">
        <v>4.7892999999999999</v>
      </c>
      <c r="F3491" s="65">
        <v>0.8115</v>
      </c>
    </row>
    <row r="3492" spans="2:6" ht="15" customHeight="1">
      <c r="B3492" s="79">
        <v>38108</v>
      </c>
      <c r="C3492" s="65">
        <v>0.52310000000000001</v>
      </c>
      <c r="D3492" s="65">
        <v>3.8934000000000002</v>
      </c>
      <c r="E3492" s="65">
        <v>4.7915999999999999</v>
      </c>
      <c r="F3492" s="65">
        <v>0.81210000000000004</v>
      </c>
    </row>
    <row r="3493" spans="2:6" ht="15" customHeight="1">
      <c r="B3493" s="79">
        <v>38107</v>
      </c>
      <c r="C3493" s="65">
        <v>0.52029999999999998</v>
      </c>
      <c r="D3493" s="65">
        <v>3.871</v>
      </c>
      <c r="E3493" s="65">
        <v>4.7534999999999998</v>
      </c>
      <c r="F3493" s="65">
        <v>0.80420000000000003</v>
      </c>
    </row>
    <row r="3494" spans="2:6" ht="15" customHeight="1">
      <c r="B3494" s="79">
        <v>38106</v>
      </c>
      <c r="C3494" s="65">
        <v>0.52539999999999998</v>
      </c>
      <c r="D3494" s="65">
        <v>3.9098999999999999</v>
      </c>
      <c r="E3494" s="65">
        <v>4.7869999999999999</v>
      </c>
      <c r="F3494" s="65">
        <v>0.81289999999999996</v>
      </c>
    </row>
    <row r="3495" spans="2:6" ht="15" customHeight="1">
      <c r="B3495" s="79">
        <v>38105</v>
      </c>
      <c r="C3495" s="65">
        <v>0.52849999999999997</v>
      </c>
      <c r="D3495" s="65">
        <v>3.9331</v>
      </c>
      <c r="E3495" s="65">
        <v>4.8201000000000001</v>
      </c>
      <c r="F3495" s="65">
        <v>0.81840000000000002</v>
      </c>
    </row>
    <row r="3496" spans="2:6" ht="15" customHeight="1">
      <c r="B3496" s="79">
        <v>38104</v>
      </c>
      <c r="C3496" s="65">
        <v>0.53110000000000002</v>
      </c>
      <c r="D3496" s="65">
        <v>3.9523999999999999</v>
      </c>
      <c r="E3496" s="65">
        <v>4.8445999999999998</v>
      </c>
      <c r="F3496" s="65">
        <v>0.8236</v>
      </c>
    </row>
    <row r="3497" spans="2:6" ht="15" customHeight="1">
      <c r="B3497" s="79">
        <v>38103</v>
      </c>
      <c r="C3497" s="65">
        <v>0.53029999999999999</v>
      </c>
      <c r="D3497" s="65">
        <v>3.9470000000000001</v>
      </c>
      <c r="E3497" s="65">
        <v>4.8517999999999999</v>
      </c>
      <c r="F3497" s="65">
        <v>0.82609999999999995</v>
      </c>
    </row>
    <row r="3498" spans="2:6" ht="15" customHeight="1">
      <c r="B3498" s="79">
        <v>38102</v>
      </c>
      <c r="C3498" s="65">
        <v>0.53169999999999995</v>
      </c>
      <c r="D3498" s="65">
        <v>3.9565999999999999</v>
      </c>
      <c r="E3498" s="65">
        <v>4.8643000000000001</v>
      </c>
      <c r="F3498" s="65">
        <v>0.82789999999999997</v>
      </c>
    </row>
    <row r="3499" spans="2:6" ht="15" customHeight="1">
      <c r="B3499" s="79">
        <v>38101</v>
      </c>
      <c r="C3499" s="65">
        <v>0.53200000000000003</v>
      </c>
      <c r="D3499" s="65">
        <v>3.9578000000000002</v>
      </c>
      <c r="E3499" s="65">
        <v>4.8677999999999999</v>
      </c>
      <c r="F3499" s="65">
        <v>0.82879999999999998</v>
      </c>
    </row>
    <row r="3500" spans="2:6" ht="15" customHeight="1">
      <c r="B3500" s="79">
        <v>38100</v>
      </c>
      <c r="C3500" s="65">
        <v>0.52739999999999998</v>
      </c>
      <c r="D3500" s="65">
        <v>3.9253</v>
      </c>
      <c r="E3500" s="65">
        <v>4.8243</v>
      </c>
      <c r="F3500" s="65">
        <v>0.8216</v>
      </c>
    </row>
    <row r="3501" spans="2:6" ht="15" customHeight="1">
      <c r="B3501" s="79">
        <v>38099</v>
      </c>
      <c r="C3501" s="65">
        <v>0.5242</v>
      </c>
      <c r="D3501" s="65">
        <v>3.9014000000000002</v>
      </c>
      <c r="E3501" s="65">
        <v>4.8047000000000004</v>
      </c>
      <c r="F3501" s="65">
        <v>0.81540000000000001</v>
      </c>
    </row>
    <row r="3502" spans="2:6" ht="15" customHeight="1">
      <c r="B3502" s="79">
        <v>38098</v>
      </c>
      <c r="C3502" s="65">
        <v>0.53259999999999996</v>
      </c>
      <c r="D3502" s="65">
        <v>3.9649000000000001</v>
      </c>
      <c r="E3502" s="65">
        <v>4.8871000000000002</v>
      </c>
      <c r="F3502" s="65">
        <v>0.82950000000000002</v>
      </c>
    </row>
    <row r="3503" spans="2:6" ht="15" customHeight="1">
      <c r="B3503" s="79">
        <v>38097</v>
      </c>
      <c r="C3503" s="65">
        <v>0.53559999999999997</v>
      </c>
      <c r="D3503" s="65">
        <v>3.9863</v>
      </c>
      <c r="E3503" s="65">
        <v>4.9321000000000002</v>
      </c>
      <c r="F3503" s="65">
        <v>0.8306</v>
      </c>
    </row>
    <row r="3504" spans="2:6" ht="15" customHeight="1">
      <c r="B3504" s="79">
        <v>38096</v>
      </c>
      <c r="C3504" s="65">
        <v>0.53400000000000003</v>
      </c>
      <c r="D3504" s="65">
        <v>3.9834999999999998</v>
      </c>
      <c r="E3504" s="65">
        <v>4.9115000000000002</v>
      </c>
      <c r="F3504" s="65">
        <v>0.82809999999999995</v>
      </c>
    </row>
    <row r="3505" spans="2:6" ht="15" customHeight="1">
      <c r="B3505" s="79">
        <v>38095</v>
      </c>
      <c r="C3505" s="65">
        <v>0.53449999999999998</v>
      </c>
      <c r="D3505" s="65">
        <v>3.9813999999999998</v>
      </c>
      <c r="E3505" s="65">
        <v>4.9180000000000001</v>
      </c>
      <c r="F3505" s="65">
        <v>0.83040000000000003</v>
      </c>
    </row>
    <row r="3506" spans="2:6" ht="15" customHeight="1">
      <c r="B3506" s="79">
        <v>38094</v>
      </c>
      <c r="C3506" s="65">
        <v>0.53510000000000002</v>
      </c>
      <c r="D3506" s="65">
        <v>3.9834000000000001</v>
      </c>
      <c r="E3506" s="65">
        <v>4.9208999999999996</v>
      </c>
      <c r="F3506" s="65">
        <v>0.83109999999999995</v>
      </c>
    </row>
    <row r="3507" spans="2:6" ht="15" customHeight="1">
      <c r="B3507" s="79">
        <v>38093</v>
      </c>
      <c r="C3507" s="65">
        <v>0.53439999999999999</v>
      </c>
      <c r="D3507" s="65">
        <v>3.9782999999999999</v>
      </c>
      <c r="E3507" s="65">
        <v>4.9157999999999999</v>
      </c>
      <c r="F3507" s="65">
        <v>0.83</v>
      </c>
    </row>
    <row r="3508" spans="2:6" ht="15" customHeight="1">
      <c r="B3508" s="79">
        <v>38092</v>
      </c>
      <c r="C3508" s="65">
        <v>0.53190000000000004</v>
      </c>
      <c r="D3508" s="65">
        <v>3.9599000000000002</v>
      </c>
      <c r="E3508" s="65">
        <v>4.8898000000000001</v>
      </c>
      <c r="F3508" s="65">
        <v>0.8256</v>
      </c>
    </row>
    <row r="3509" spans="2:6" ht="15" customHeight="1">
      <c r="B3509" s="79">
        <v>38091</v>
      </c>
      <c r="C3509" s="65">
        <v>0.54749999999999999</v>
      </c>
      <c r="D3509" s="65">
        <v>4.0762</v>
      </c>
      <c r="E3509" s="65">
        <v>5.0221</v>
      </c>
      <c r="F3509" s="65">
        <v>0.85</v>
      </c>
    </row>
    <row r="3510" spans="2:6" ht="15" customHeight="1">
      <c r="B3510" s="79">
        <v>38090</v>
      </c>
      <c r="C3510" s="65">
        <v>0.54949999999999999</v>
      </c>
      <c r="D3510" s="65">
        <v>4.0917000000000003</v>
      </c>
      <c r="E3510" s="65">
        <v>5.0483000000000002</v>
      </c>
      <c r="F3510" s="65">
        <v>0.85119999999999996</v>
      </c>
    </row>
    <row r="3511" spans="2:6" ht="15" customHeight="1">
      <c r="B3511" s="79">
        <v>38089</v>
      </c>
      <c r="C3511" s="65">
        <v>0.54510000000000003</v>
      </c>
      <c r="D3511" s="65">
        <v>4.0579999999999998</v>
      </c>
      <c r="E3511" s="65">
        <v>5.0019</v>
      </c>
      <c r="F3511" s="65">
        <v>0.84589999999999999</v>
      </c>
    </row>
    <row r="3512" spans="2:6" ht="15" customHeight="1">
      <c r="B3512" s="79">
        <v>38088</v>
      </c>
      <c r="C3512" s="65">
        <v>0.54530000000000001</v>
      </c>
      <c r="D3512" s="65">
        <v>4.0579000000000001</v>
      </c>
      <c r="E3512" s="65">
        <v>5.0015999999999998</v>
      </c>
      <c r="F3512" s="65">
        <v>0.84560000000000002</v>
      </c>
    </row>
    <row r="3513" spans="2:6" ht="15" customHeight="1">
      <c r="B3513" s="79">
        <v>38087</v>
      </c>
      <c r="C3513" s="65">
        <v>0.54490000000000005</v>
      </c>
      <c r="D3513" s="65">
        <v>4.0572999999999997</v>
      </c>
      <c r="E3513" s="65">
        <v>4.9984999999999999</v>
      </c>
      <c r="F3513" s="65">
        <v>0.8448</v>
      </c>
    </row>
    <row r="3514" spans="2:6" ht="15" customHeight="1">
      <c r="B3514" s="79">
        <v>38086</v>
      </c>
      <c r="C3514" s="65">
        <v>0.54659999999999997</v>
      </c>
      <c r="D3514" s="65">
        <v>4.0701000000000001</v>
      </c>
      <c r="E3514" s="65">
        <v>5.0149999999999997</v>
      </c>
      <c r="F3514" s="65">
        <v>0.84719999999999995</v>
      </c>
    </row>
    <row r="3515" spans="2:6" ht="15" customHeight="1">
      <c r="B3515" s="79">
        <v>38085</v>
      </c>
      <c r="C3515" s="65">
        <v>0.54259999999999997</v>
      </c>
      <c r="D3515" s="65">
        <v>4.0397999999999996</v>
      </c>
      <c r="E3515" s="65">
        <v>4.9839000000000002</v>
      </c>
      <c r="F3515" s="65">
        <v>0.84319999999999995</v>
      </c>
    </row>
    <row r="3516" spans="2:6" ht="15" customHeight="1">
      <c r="B3516" s="79">
        <v>38084</v>
      </c>
      <c r="C3516" s="65">
        <v>0.54279999999999995</v>
      </c>
      <c r="D3516" s="65">
        <v>4.0423</v>
      </c>
      <c r="E3516" s="65">
        <v>4.9999000000000002</v>
      </c>
      <c r="F3516" s="65">
        <v>0.84789999999999999</v>
      </c>
    </row>
    <row r="3517" spans="2:6" ht="15" customHeight="1">
      <c r="B3517" s="79">
        <v>38083</v>
      </c>
      <c r="C3517" s="65">
        <v>0.54179999999999995</v>
      </c>
      <c r="D3517" s="65">
        <v>4.0343</v>
      </c>
      <c r="E3517" s="65">
        <v>4.9809999999999999</v>
      </c>
      <c r="F3517" s="65">
        <v>0.84919999999999995</v>
      </c>
    </row>
    <row r="3518" spans="2:6" ht="15" customHeight="1">
      <c r="B3518" s="79">
        <v>38082</v>
      </c>
      <c r="C3518" s="65">
        <v>0.54310000000000003</v>
      </c>
      <c r="D3518" s="65">
        <v>4.0456000000000003</v>
      </c>
      <c r="E3518" s="65">
        <v>5.0148000000000001</v>
      </c>
      <c r="F3518" s="65">
        <v>0.85019999999999996</v>
      </c>
    </row>
    <row r="3519" spans="2:6" ht="15" customHeight="1">
      <c r="B3519" s="79">
        <v>38081</v>
      </c>
      <c r="C3519" s="65">
        <v>0.54339999999999999</v>
      </c>
      <c r="D3519" s="65">
        <v>4.0438000000000001</v>
      </c>
      <c r="E3519" s="65">
        <v>5.0126999999999997</v>
      </c>
      <c r="F3519" s="65">
        <v>0.85050000000000003</v>
      </c>
    </row>
    <row r="3520" spans="2:6" ht="15" customHeight="1">
      <c r="B3520" s="79">
        <v>38080</v>
      </c>
      <c r="C3520" s="65">
        <v>0.54290000000000005</v>
      </c>
      <c r="D3520" s="65">
        <v>4.0438999999999998</v>
      </c>
      <c r="E3520" s="65">
        <v>5.0121000000000002</v>
      </c>
      <c r="F3520" s="65">
        <v>0.85050000000000003</v>
      </c>
    </row>
    <row r="3521" spans="2:6" ht="15" customHeight="1">
      <c r="B3521" s="79">
        <v>38079</v>
      </c>
      <c r="C3521" s="65">
        <v>0.5423</v>
      </c>
      <c r="D3521" s="65">
        <v>4.0391000000000004</v>
      </c>
      <c r="E3521" s="65">
        <v>5.0073999999999996</v>
      </c>
      <c r="F3521" s="65">
        <v>0.84719999999999995</v>
      </c>
    </row>
    <row r="3522" spans="2:6" ht="15" customHeight="1">
      <c r="B3522" s="79">
        <v>38078</v>
      </c>
      <c r="C3522" s="65">
        <v>0.54320000000000002</v>
      </c>
      <c r="D3522" s="65">
        <v>4.0449000000000002</v>
      </c>
      <c r="E3522" s="65">
        <v>5.0427</v>
      </c>
      <c r="F3522" s="65">
        <v>0.84670000000000001</v>
      </c>
    </row>
    <row r="3523" spans="2:6" ht="15" customHeight="1">
      <c r="B3523" s="79">
        <v>38077</v>
      </c>
      <c r="C3523" s="65">
        <v>0.54020000000000001</v>
      </c>
      <c r="D3523" s="65">
        <v>4.0212000000000003</v>
      </c>
      <c r="E3523" s="65">
        <v>5.0053000000000001</v>
      </c>
      <c r="F3523" s="65">
        <v>0.84279999999999999</v>
      </c>
    </row>
    <row r="3524" spans="2:6" ht="15" customHeight="1">
      <c r="B3524" s="79">
        <v>38076</v>
      </c>
      <c r="C3524" s="65">
        <v>0.53649999999999998</v>
      </c>
      <c r="D3524" s="65">
        <v>3.9954000000000001</v>
      </c>
      <c r="E3524" s="65">
        <v>4.9740000000000002</v>
      </c>
      <c r="F3524" s="65">
        <v>0.83789999999999998</v>
      </c>
    </row>
    <row r="3525" spans="2:6" ht="15" customHeight="1">
      <c r="B3525" s="79">
        <v>38075</v>
      </c>
      <c r="C3525" s="65">
        <v>0.53759999999999997</v>
      </c>
      <c r="D3525" s="65">
        <v>4.0027999999999997</v>
      </c>
      <c r="E3525" s="65">
        <v>4.9790000000000001</v>
      </c>
      <c r="F3525" s="65">
        <v>0.83730000000000004</v>
      </c>
    </row>
    <row r="3526" spans="2:6" ht="15" customHeight="1">
      <c r="B3526" s="79">
        <v>38074</v>
      </c>
      <c r="C3526" s="65">
        <v>0.53810000000000002</v>
      </c>
      <c r="D3526" s="65">
        <v>4.0067000000000004</v>
      </c>
      <c r="E3526" s="65">
        <v>4.9730999999999996</v>
      </c>
      <c r="F3526" s="65">
        <v>0.83740000000000003</v>
      </c>
    </row>
    <row r="3527" spans="2:6" ht="15" customHeight="1">
      <c r="B3527" s="79">
        <v>38073</v>
      </c>
      <c r="C3527" s="65">
        <v>0.53759999999999997</v>
      </c>
      <c r="D3527" s="65">
        <v>4.0029000000000003</v>
      </c>
      <c r="E3527" s="65">
        <v>4.9692999999999996</v>
      </c>
      <c r="F3527" s="65">
        <v>0.83679999999999999</v>
      </c>
    </row>
    <row r="3528" spans="2:6" ht="15" customHeight="1">
      <c r="B3528" s="79">
        <v>38072</v>
      </c>
      <c r="C3528" s="65">
        <v>0.53200000000000003</v>
      </c>
      <c r="D3528" s="65">
        <v>3.9624000000000001</v>
      </c>
      <c r="E3528" s="65">
        <v>4.9355000000000002</v>
      </c>
      <c r="F3528" s="65">
        <v>0.82640000000000002</v>
      </c>
    </row>
    <row r="3529" spans="2:6" ht="15" customHeight="1">
      <c r="B3529" s="79">
        <v>38071</v>
      </c>
      <c r="C3529" s="65">
        <v>0.53790000000000004</v>
      </c>
      <c r="D3529" s="65">
        <v>4.0058999999999996</v>
      </c>
      <c r="E3529" s="65">
        <v>4.9892000000000003</v>
      </c>
      <c r="F3529" s="65">
        <v>0.83299999999999996</v>
      </c>
    </row>
    <row r="3530" spans="2:6" ht="15" customHeight="1">
      <c r="B3530" s="79">
        <v>38070</v>
      </c>
      <c r="C3530" s="65">
        <v>0.53580000000000005</v>
      </c>
      <c r="D3530" s="65">
        <v>3.9904999999999999</v>
      </c>
      <c r="E3530" s="65">
        <v>4.9465000000000003</v>
      </c>
      <c r="F3530" s="65">
        <v>0.83150000000000002</v>
      </c>
    </row>
    <row r="3531" spans="2:6" ht="15" customHeight="1">
      <c r="B3531" s="79">
        <v>38069</v>
      </c>
      <c r="C3531" s="65">
        <v>0.53700000000000003</v>
      </c>
      <c r="D3531" s="65">
        <v>3.9994999999999998</v>
      </c>
      <c r="E3531" s="65">
        <v>4.9539</v>
      </c>
      <c r="F3531" s="65">
        <v>0.83350000000000002</v>
      </c>
    </row>
    <row r="3532" spans="2:6" ht="15" customHeight="1">
      <c r="B3532" s="79">
        <v>38068</v>
      </c>
      <c r="C3532" s="65">
        <v>0.53349999999999997</v>
      </c>
      <c r="D3532" s="65">
        <v>3.9733999999999998</v>
      </c>
      <c r="E3532" s="65">
        <v>4.9286000000000003</v>
      </c>
      <c r="F3532" s="65">
        <v>0.83230000000000004</v>
      </c>
    </row>
    <row r="3533" spans="2:6" ht="15" customHeight="1">
      <c r="B3533" s="79">
        <v>38067</v>
      </c>
      <c r="C3533" s="65">
        <v>0.53420000000000001</v>
      </c>
      <c r="D3533" s="65">
        <v>3.9752000000000001</v>
      </c>
      <c r="E3533" s="65">
        <v>4.93</v>
      </c>
      <c r="F3533" s="65">
        <v>0.83260000000000001</v>
      </c>
    </row>
    <row r="3534" spans="2:6" ht="15" customHeight="1">
      <c r="B3534" s="79">
        <v>38066</v>
      </c>
      <c r="C3534" s="65">
        <v>0.53410000000000002</v>
      </c>
      <c r="D3534" s="65">
        <v>3.9779</v>
      </c>
      <c r="E3534" s="65">
        <v>4.9355000000000002</v>
      </c>
      <c r="F3534" s="65">
        <v>0.8327</v>
      </c>
    </row>
    <row r="3535" spans="2:6" ht="15" customHeight="1">
      <c r="B3535" s="79">
        <v>38065</v>
      </c>
      <c r="C3535" s="65">
        <v>0.53280000000000005</v>
      </c>
      <c r="D3535" s="65">
        <v>3.968</v>
      </c>
      <c r="E3535" s="65">
        <v>4.9297000000000004</v>
      </c>
      <c r="F3535" s="65">
        <v>0.82979999999999998</v>
      </c>
    </row>
    <row r="3536" spans="2:6" ht="15" customHeight="1">
      <c r="B3536" s="79">
        <v>38064</v>
      </c>
      <c r="C3536" s="65">
        <v>0.53359999999999996</v>
      </c>
      <c r="D3536" s="65">
        <v>3.9741</v>
      </c>
      <c r="E3536" s="65">
        <v>4.9368999999999996</v>
      </c>
      <c r="F3536" s="65">
        <v>0.83399999999999996</v>
      </c>
    </row>
    <row r="3537" spans="2:6" ht="15" customHeight="1">
      <c r="B3537" s="79">
        <v>38063</v>
      </c>
      <c r="C3537" s="65">
        <v>0.53100000000000003</v>
      </c>
      <c r="D3537" s="65">
        <v>3.9558</v>
      </c>
      <c r="E3537" s="65">
        <v>4.9109999999999996</v>
      </c>
      <c r="F3537" s="65">
        <v>0.83240000000000003</v>
      </c>
    </row>
    <row r="3538" spans="2:6" ht="15" customHeight="1">
      <c r="B3538" s="79">
        <v>38062</v>
      </c>
      <c r="C3538" s="65">
        <v>0.52690000000000003</v>
      </c>
      <c r="D3538" s="65">
        <v>3.9264999999999999</v>
      </c>
      <c r="E3538" s="65">
        <v>4.8682999999999996</v>
      </c>
      <c r="F3538" s="65">
        <v>0.8246</v>
      </c>
    </row>
    <row r="3539" spans="2:6" ht="15" customHeight="1">
      <c r="B3539" s="79">
        <v>38061</v>
      </c>
      <c r="C3539" s="65">
        <v>0.53039999999999998</v>
      </c>
      <c r="D3539" s="65">
        <v>3.9523000000000001</v>
      </c>
      <c r="E3539" s="65">
        <v>4.9135</v>
      </c>
      <c r="F3539" s="65">
        <v>0.83030000000000004</v>
      </c>
    </row>
    <row r="3540" spans="2:6" ht="15" customHeight="1">
      <c r="B3540" s="79">
        <v>38060</v>
      </c>
      <c r="C3540" s="65">
        <v>0.52729999999999999</v>
      </c>
      <c r="D3540" s="65">
        <v>3.9312999999999998</v>
      </c>
      <c r="E3540" s="65">
        <v>4.8849999999999998</v>
      </c>
      <c r="F3540" s="65">
        <v>0.82769999999999999</v>
      </c>
    </row>
    <row r="3541" spans="2:6" ht="15" customHeight="1">
      <c r="B3541" s="79">
        <v>38059</v>
      </c>
      <c r="C3541" s="65">
        <v>0.52739999999999998</v>
      </c>
      <c r="D3541" s="65">
        <v>3.9304999999999999</v>
      </c>
      <c r="E3541" s="65">
        <v>4.8859000000000004</v>
      </c>
      <c r="F3541" s="65">
        <v>0.82730000000000004</v>
      </c>
    </row>
    <row r="3542" spans="2:6" ht="15" customHeight="1">
      <c r="B3542" s="79">
        <v>38058</v>
      </c>
      <c r="C3542" s="65">
        <v>0.5262</v>
      </c>
      <c r="D3542" s="65">
        <v>3.9222999999999999</v>
      </c>
      <c r="E3542" s="65">
        <v>4.8449999999999998</v>
      </c>
      <c r="F3542" s="65">
        <v>0.82479999999999998</v>
      </c>
    </row>
    <row r="3543" spans="2:6" ht="15" customHeight="1">
      <c r="B3543" s="79">
        <v>38057</v>
      </c>
      <c r="C3543" s="65">
        <v>0.53959999999999997</v>
      </c>
      <c r="D3543" s="65">
        <v>4.0210999999999997</v>
      </c>
      <c r="E3543" s="65">
        <v>4.9516999999999998</v>
      </c>
      <c r="F3543" s="65">
        <v>0.85029999999999994</v>
      </c>
    </row>
    <row r="3544" spans="2:6" ht="15" customHeight="1">
      <c r="B3544" s="79">
        <v>38056</v>
      </c>
      <c r="C3544" s="65">
        <v>0.54820000000000002</v>
      </c>
      <c r="D3544" s="65">
        <v>4.0606</v>
      </c>
      <c r="E3544" s="65">
        <v>5.0213999999999999</v>
      </c>
      <c r="F3544" s="65">
        <v>0.86050000000000004</v>
      </c>
    </row>
    <row r="3545" spans="2:6" ht="15" customHeight="1">
      <c r="B3545" s="79">
        <v>38055</v>
      </c>
      <c r="C3545" s="65">
        <v>0.54410000000000003</v>
      </c>
      <c r="D3545" s="65">
        <v>4.0606</v>
      </c>
      <c r="E3545" s="65">
        <v>4.9820000000000002</v>
      </c>
      <c r="F3545" s="65">
        <v>0.86050000000000004</v>
      </c>
    </row>
    <row r="3546" spans="2:6" ht="15" customHeight="1">
      <c r="B3546" s="79">
        <v>38054</v>
      </c>
      <c r="C3546" s="65">
        <v>0.54500000000000004</v>
      </c>
      <c r="D3546" s="65">
        <v>4.0606</v>
      </c>
      <c r="E3546" s="65">
        <v>5.0057</v>
      </c>
      <c r="F3546" s="65">
        <v>0.86050000000000004</v>
      </c>
    </row>
    <row r="3547" spans="2:6" ht="15" customHeight="1">
      <c r="B3547" s="79">
        <v>38053</v>
      </c>
      <c r="C3547" s="65">
        <v>0.54669999999999996</v>
      </c>
      <c r="D3547" s="65">
        <v>4.0697000000000001</v>
      </c>
      <c r="E3547" s="65">
        <v>5.0186000000000002</v>
      </c>
      <c r="F3547" s="65">
        <v>0.86309999999999998</v>
      </c>
    </row>
    <row r="3548" spans="2:6" ht="15" customHeight="1">
      <c r="B3548" s="79">
        <v>38052</v>
      </c>
      <c r="C3548" s="65">
        <v>0.54530000000000001</v>
      </c>
      <c r="D3548" s="65">
        <v>4.0636000000000001</v>
      </c>
      <c r="E3548" s="65">
        <v>5.0026000000000002</v>
      </c>
      <c r="F3548" s="65">
        <v>0.86109999999999998</v>
      </c>
    </row>
    <row r="3549" spans="2:6" ht="15" customHeight="1">
      <c r="B3549" s="79">
        <v>38051</v>
      </c>
      <c r="C3549" s="65">
        <v>0.54759999999999998</v>
      </c>
      <c r="D3549" s="65">
        <v>4.0805999999999996</v>
      </c>
      <c r="E3549" s="65">
        <v>5.0465999999999998</v>
      </c>
      <c r="F3549" s="65">
        <v>0.86350000000000005</v>
      </c>
    </row>
    <row r="3550" spans="2:6" ht="15" customHeight="1">
      <c r="B3550" s="79">
        <v>38050</v>
      </c>
      <c r="C3550" s="65">
        <v>0.5514</v>
      </c>
      <c r="D3550" s="65">
        <v>4.109</v>
      </c>
      <c r="E3550" s="65">
        <v>5.0942999999999996</v>
      </c>
      <c r="F3550" s="65">
        <v>0.87060000000000004</v>
      </c>
    </row>
    <row r="3551" spans="2:6" ht="15" customHeight="1">
      <c r="B3551" s="79">
        <v>38049</v>
      </c>
      <c r="C3551" s="65">
        <v>0.5575</v>
      </c>
      <c r="D3551" s="65">
        <v>4.1543999999999999</v>
      </c>
      <c r="E3551" s="65">
        <v>5.1603000000000003</v>
      </c>
      <c r="F3551" s="65">
        <v>0.8821</v>
      </c>
    </row>
    <row r="3552" spans="2:6" ht="15" customHeight="1">
      <c r="B3552" s="79">
        <v>38048</v>
      </c>
      <c r="C3552" s="65">
        <v>0.55400000000000005</v>
      </c>
      <c r="D3552" s="65">
        <v>4.1288999999999998</v>
      </c>
      <c r="E3552" s="65">
        <v>5.1231999999999998</v>
      </c>
      <c r="F3552" s="65">
        <v>0.87450000000000006</v>
      </c>
    </row>
    <row r="3553" spans="2:6" ht="15" customHeight="1">
      <c r="B3553" s="79">
        <v>38047</v>
      </c>
      <c r="C3553" s="65">
        <v>0.54979999999999996</v>
      </c>
      <c r="D3553" s="65">
        <v>4.0975000000000001</v>
      </c>
      <c r="E3553" s="65">
        <v>5.0772000000000004</v>
      </c>
      <c r="F3553" s="65">
        <v>0.86680000000000001</v>
      </c>
    </row>
    <row r="3554" spans="2:6" ht="15" customHeight="1">
      <c r="B3554" s="79">
        <v>38046</v>
      </c>
      <c r="C3554" s="65">
        <v>0.55049999999999999</v>
      </c>
      <c r="D3554" s="65">
        <v>4.1029</v>
      </c>
      <c r="E3554" s="65">
        <v>5.0827</v>
      </c>
      <c r="F3554" s="65">
        <v>0.86819999999999997</v>
      </c>
    </row>
    <row r="3555" spans="2:6" ht="15" customHeight="1">
      <c r="B3555" s="79">
        <v>38045</v>
      </c>
      <c r="C3555" s="65">
        <v>0.5504</v>
      </c>
      <c r="D3555" s="65">
        <v>4.1020000000000003</v>
      </c>
      <c r="E3555" s="65">
        <v>5.0867000000000004</v>
      </c>
      <c r="F3555" s="65">
        <v>0.8679</v>
      </c>
    </row>
    <row r="3556" spans="2:6" ht="15" customHeight="1">
      <c r="B3556" s="79">
        <v>38044</v>
      </c>
      <c r="C3556" s="65">
        <v>0.55230000000000001</v>
      </c>
      <c r="D3556" s="65">
        <v>4.1158000000000001</v>
      </c>
      <c r="E3556" s="65">
        <v>5.1029999999999998</v>
      </c>
      <c r="F3556" s="65">
        <v>0.87050000000000005</v>
      </c>
    </row>
    <row r="3557" spans="2:6" ht="15" customHeight="1">
      <c r="B3557" s="79">
        <v>38043</v>
      </c>
      <c r="C3557" s="65">
        <v>0.55049999999999999</v>
      </c>
      <c r="D3557" s="65">
        <v>4.1022999999999996</v>
      </c>
      <c r="E3557" s="65">
        <v>5.0843999999999996</v>
      </c>
      <c r="F3557" s="65">
        <v>0.86660000000000004</v>
      </c>
    </row>
    <row r="3558" spans="2:6" ht="15" customHeight="1">
      <c r="B3558" s="79">
        <v>38042</v>
      </c>
      <c r="C3558" s="65">
        <v>0.54469999999999996</v>
      </c>
      <c r="D3558" s="65">
        <v>4.0594999999999999</v>
      </c>
      <c r="E3558" s="65">
        <v>5.0217999999999998</v>
      </c>
      <c r="F3558" s="65">
        <v>0.85799999999999998</v>
      </c>
    </row>
    <row r="3559" spans="2:6" ht="15" customHeight="1">
      <c r="B3559" s="79">
        <v>38041</v>
      </c>
      <c r="C3559" s="65">
        <v>0.54320000000000002</v>
      </c>
      <c r="D3559" s="65">
        <v>4.0484</v>
      </c>
      <c r="E3559" s="65">
        <v>4.9962999999999997</v>
      </c>
      <c r="F3559" s="65">
        <v>0.85719999999999996</v>
      </c>
    </row>
    <row r="3560" spans="2:6" ht="15" customHeight="1">
      <c r="B3560" s="79">
        <v>38040</v>
      </c>
      <c r="C3560" s="65">
        <v>0.54510000000000003</v>
      </c>
      <c r="D3560" s="65">
        <v>4.0617999999999999</v>
      </c>
      <c r="E3560" s="65">
        <v>5.0063000000000004</v>
      </c>
      <c r="F3560" s="65">
        <v>0.86060000000000003</v>
      </c>
    </row>
    <row r="3561" spans="2:6" ht="15" customHeight="1">
      <c r="B3561" s="79">
        <v>38039</v>
      </c>
      <c r="C3561" s="65">
        <v>0.54579999999999995</v>
      </c>
      <c r="D3561" s="65">
        <v>4.0677000000000003</v>
      </c>
      <c r="E3561" s="65">
        <v>5.0210999999999997</v>
      </c>
      <c r="F3561" s="65">
        <v>0.86180000000000001</v>
      </c>
    </row>
    <row r="3562" spans="2:6" ht="15" customHeight="1">
      <c r="B3562" s="79">
        <v>38038</v>
      </c>
      <c r="C3562" s="65">
        <v>0.54649999999999999</v>
      </c>
      <c r="D3562" s="65">
        <v>4.0723000000000003</v>
      </c>
      <c r="E3562" s="65">
        <v>5.0244</v>
      </c>
      <c r="F3562" s="65">
        <v>0.86270000000000002</v>
      </c>
    </row>
    <row r="3563" spans="2:6" ht="15" customHeight="1">
      <c r="B3563" s="79">
        <v>38037</v>
      </c>
      <c r="C3563" s="65">
        <v>0.55179999999999996</v>
      </c>
      <c r="D3563" s="65">
        <v>4.1124000000000001</v>
      </c>
      <c r="E3563" s="65">
        <v>5.0692000000000004</v>
      </c>
      <c r="F3563" s="65">
        <v>0.86919999999999997</v>
      </c>
    </row>
    <row r="3564" spans="2:6" ht="15" customHeight="1">
      <c r="B3564" s="79">
        <v>38036</v>
      </c>
      <c r="C3564" s="65">
        <v>0.55269999999999997</v>
      </c>
      <c r="D3564" s="65">
        <v>4.1185999999999998</v>
      </c>
      <c r="E3564" s="65">
        <v>5.0720000000000001</v>
      </c>
      <c r="F3564" s="65">
        <v>0.871</v>
      </c>
    </row>
    <row r="3565" spans="2:6" ht="15" customHeight="1">
      <c r="B3565" s="79">
        <v>38035</v>
      </c>
      <c r="C3565" s="65">
        <v>0.55289999999999995</v>
      </c>
      <c r="D3565" s="65">
        <v>4.1205999999999996</v>
      </c>
      <c r="E3565" s="65">
        <v>5.0831999999999997</v>
      </c>
      <c r="F3565" s="65">
        <v>0.87109999999999999</v>
      </c>
    </row>
    <row r="3566" spans="2:6" ht="15" customHeight="1">
      <c r="B3566" s="79">
        <v>38034</v>
      </c>
      <c r="C3566" s="65">
        <v>0.55330000000000001</v>
      </c>
      <c r="D3566" s="65">
        <v>4.1233000000000004</v>
      </c>
      <c r="E3566" s="65">
        <v>5.0902000000000003</v>
      </c>
      <c r="F3566" s="65">
        <v>0.872</v>
      </c>
    </row>
    <row r="3567" spans="2:6" ht="15" customHeight="1">
      <c r="B3567" s="79">
        <v>38033</v>
      </c>
      <c r="C3567" s="65">
        <v>0.55020000000000002</v>
      </c>
      <c r="D3567" s="65">
        <v>4.1001000000000003</v>
      </c>
      <c r="E3567" s="65">
        <v>5.0297000000000001</v>
      </c>
      <c r="F3567" s="65">
        <v>0.86750000000000005</v>
      </c>
    </row>
    <row r="3568" spans="2:6" ht="15" customHeight="1">
      <c r="B3568" s="79">
        <v>38032</v>
      </c>
      <c r="C3568" s="65">
        <v>0.55120000000000002</v>
      </c>
      <c r="D3568" s="65">
        <v>4.0998000000000001</v>
      </c>
      <c r="E3568" s="65">
        <v>5.0373000000000001</v>
      </c>
      <c r="F3568" s="65">
        <v>0.86760000000000004</v>
      </c>
    </row>
    <row r="3569" spans="2:6" ht="15" customHeight="1">
      <c r="B3569" s="79">
        <v>38031</v>
      </c>
      <c r="C3569" s="65">
        <v>0.55049999999999999</v>
      </c>
      <c r="D3569" s="65">
        <v>4.1025999999999998</v>
      </c>
      <c r="E3569" s="65">
        <v>5.0378999999999996</v>
      </c>
      <c r="F3569" s="65">
        <v>0.86870000000000003</v>
      </c>
    </row>
    <row r="3570" spans="2:6" ht="15" customHeight="1">
      <c r="B3570" s="79">
        <v>38030</v>
      </c>
      <c r="C3570" s="65">
        <v>0.54669999999999996</v>
      </c>
      <c r="D3570" s="65">
        <v>4.0746000000000002</v>
      </c>
      <c r="E3570" s="65">
        <v>5.0037000000000003</v>
      </c>
      <c r="F3570" s="65">
        <v>0.86150000000000004</v>
      </c>
    </row>
    <row r="3571" spans="2:6" ht="15" customHeight="1">
      <c r="B3571" s="79">
        <v>38029</v>
      </c>
      <c r="C3571" s="65">
        <v>0.54710000000000003</v>
      </c>
      <c r="D3571" s="65">
        <v>4.0773000000000001</v>
      </c>
      <c r="E3571" s="65">
        <v>4.9958999999999998</v>
      </c>
      <c r="F3571" s="65">
        <v>0.86309999999999998</v>
      </c>
    </row>
    <row r="3572" spans="2:6" ht="15" customHeight="1">
      <c r="B3572" s="79">
        <v>38028</v>
      </c>
      <c r="C3572" s="65">
        <v>0.55110000000000003</v>
      </c>
      <c r="D3572" s="65">
        <v>4.1066000000000003</v>
      </c>
      <c r="E3572" s="65">
        <v>5.0204000000000004</v>
      </c>
      <c r="F3572" s="65">
        <v>0.86439999999999995</v>
      </c>
    </row>
    <row r="3573" spans="2:6" ht="15" customHeight="1">
      <c r="B3573" s="79">
        <v>38027</v>
      </c>
      <c r="C3573" s="65">
        <v>0.54930000000000001</v>
      </c>
      <c r="D3573" s="65">
        <v>4.093</v>
      </c>
      <c r="E3573" s="65">
        <v>5.0106000000000002</v>
      </c>
      <c r="F3573" s="65">
        <v>0.86180000000000001</v>
      </c>
    </row>
    <row r="3574" spans="2:6" ht="15" customHeight="1">
      <c r="B3574" s="79">
        <v>38026</v>
      </c>
      <c r="C3574" s="65">
        <v>0.55000000000000004</v>
      </c>
      <c r="D3574" s="65">
        <v>4.0991</v>
      </c>
      <c r="E3574" s="65">
        <v>5.0205000000000002</v>
      </c>
      <c r="F3574" s="65">
        <v>0.86219999999999997</v>
      </c>
    </row>
    <row r="3575" spans="2:6" ht="15" customHeight="1">
      <c r="B3575" s="79">
        <v>38025</v>
      </c>
      <c r="C3575" s="65">
        <v>0.54690000000000005</v>
      </c>
      <c r="D3575" s="65">
        <v>4.0759999999999996</v>
      </c>
      <c r="E3575" s="65">
        <v>4.9875999999999996</v>
      </c>
      <c r="F3575" s="65">
        <v>0.85809999999999997</v>
      </c>
    </row>
    <row r="3576" spans="2:6" ht="15" customHeight="1">
      <c r="B3576" s="79">
        <v>38024</v>
      </c>
      <c r="C3576" s="65">
        <v>0.5464</v>
      </c>
      <c r="D3576" s="65">
        <v>4.0712999999999999</v>
      </c>
      <c r="E3576" s="65">
        <v>4.9858000000000002</v>
      </c>
      <c r="F3576" s="65">
        <v>0.85670000000000002</v>
      </c>
    </row>
    <row r="3577" spans="2:6" ht="15" customHeight="1">
      <c r="B3577" s="79">
        <v>38023</v>
      </c>
      <c r="C3577" s="65">
        <v>0.54810000000000003</v>
      </c>
      <c r="D3577" s="65">
        <v>4.0835999999999997</v>
      </c>
      <c r="E3577" s="65">
        <v>5.0414000000000003</v>
      </c>
      <c r="F3577" s="65">
        <v>0.8599</v>
      </c>
    </row>
    <row r="3578" spans="2:6" ht="15" customHeight="1">
      <c r="B3578" s="79">
        <v>38022</v>
      </c>
      <c r="C3578" s="65">
        <v>0.54490000000000005</v>
      </c>
      <c r="D3578" s="65">
        <v>4.0605000000000002</v>
      </c>
      <c r="E3578" s="65">
        <v>5.0048000000000004</v>
      </c>
      <c r="F3578" s="65">
        <v>0.85440000000000005</v>
      </c>
    </row>
    <row r="3579" spans="2:6" ht="15" customHeight="1">
      <c r="B3579" s="79">
        <v>38021</v>
      </c>
      <c r="C3579" s="65">
        <v>0.54410000000000003</v>
      </c>
      <c r="D3579" s="65">
        <v>4.0537000000000001</v>
      </c>
      <c r="E3579" s="65">
        <v>5.0103</v>
      </c>
      <c r="F3579" s="65">
        <v>0.85289999999999999</v>
      </c>
    </row>
    <row r="3580" spans="2:6" ht="15" customHeight="1">
      <c r="B3580" s="79">
        <v>38020</v>
      </c>
      <c r="C3580" s="65">
        <v>0.54210000000000003</v>
      </c>
      <c r="D3580" s="65">
        <v>4.0399000000000003</v>
      </c>
      <c r="E3580" s="65">
        <v>4.9847999999999999</v>
      </c>
      <c r="F3580" s="65">
        <v>0.8498</v>
      </c>
    </row>
    <row r="3581" spans="2:6" ht="15" customHeight="1">
      <c r="B3581" s="79">
        <v>38019</v>
      </c>
      <c r="C3581" s="65">
        <v>0.53790000000000004</v>
      </c>
      <c r="D3581" s="65">
        <v>4.0231000000000003</v>
      </c>
      <c r="E3581" s="65">
        <v>4.9532999999999996</v>
      </c>
      <c r="F3581" s="65">
        <v>0.84379999999999999</v>
      </c>
    </row>
    <row r="3582" spans="2:6" ht="15" customHeight="1">
      <c r="B3582" s="79">
        <v>38018</v>
      </c>
      <c r="C3582" s="65">
        <v>0.53790000000000004</v>
      </c>
      <c r="D3582" s="65">
        <v>4.0231000000000003</v>
      </c>
      <c r="E3582" s="65">
        <v>4.9532999999999996</v>
      </c>
      <c r="F3582" s="65">
        <v>0.84379999999999999</v>
      </c>
    </row>
    <row r="3583" spans="2:6" ht="15" customHeight="1">
      <c r="B3583" s="79">
        <v>38017</v>
      </c>
      <c r="C3583" s="65">
        <v>0.53790000000000004</v>
      </c>
      <c r="D3583" s="65">
        <v>4.0231000000000003</v>
      </c>
      <c r="E3583" s="65">
        <v>4.9532999999999996</v>
      </c>
      <c r="F3583" s="65">
        <v>0.84379999999999999</v>
      </c>
    </row>
    <row r="3584" spans="2:6" ht="15" customHeight="1">
      <c r="B3584" s="79">
        <v>38016</v>
      </c>
      <c r="C3584" s="65">
        <v>0.54</v>
      </c>
      <c r="D3584" s="65">
        <v>4.0231000000000003</v>
      </c>
      <c r="E3584" s="65">
        <v>4.9532999999999996</v>
      </c>
      <c r="F3584" s="65">
        <v>0.84379999999999999</v>
      </c>
    </row>
    <row r="3585" spans="2:6" ht="15" customHeight="1">
      <c r="B3585" s="79">
        <v>38015</v>
      </c>
      <c r="C3585" s="65">
        <v>0.54249999999999998</v>
      </c>
      <c r="D3585" s="65">
        <v>4.0418000000000003</v>
      </c>
      <c r="E3585" s="65">
        <v>4.9554999999999998</v>
      </c>
      <c r="F3585" s="65">
        <v>0.85029999999999994</v>
      </c>
    </row>
    <row r="3586" spans="2:6" ht="15" customHeight="1">
      <c r="B3586" s="79">
        <v>38014</v>
      </c>
      <c r="C3586" s="65">
        <v>0.53690000000000004</v>
      </c>
      <c r="D3586" s="65">
        <v>3.9996999999999998</v>
      </c>
      <c r="E3586" s="65">
        <v>4.9156000000000004</v>
      </c>
      <c r="F3586" s="65">
        <v>0.84189999999999998</v>
      </c>
    </row>
    <row r="3587" spans="2:6" ht="15" customHeight="1">
      <c r="B3587" s="79">
        <v>38013</v>
      </c>
      <c r="C3587" s="65">
        <v>0.53790000000000004</v>
      </c>
      <c r="D3587" s="65">
        <v>4.0069999999999997</v>
      </c>
      <c r="E3587" s="65">
        <v>4.9394999999999998</v>
      </c>
      <c r="F3587" s="65">
        <v>0.84330000000000005</v>
      </c>
    </row>
    <row r="3588" spans="2:6" ht="15" customHeight="1">
      <c r="B3588" s="79">
        <v>38012</v>
      </c>
      <c r="C3588" s="65">
        <v>0.53380000000000005</v>
      </c>
      <c r="D3588" s="65">
        <v>3.9769999999999999</v>
      </c>
      <c r="E3588" s="65">
        <v>4.8834</v>
      </c>
      <c r="F3588" s="65">
        <v>0.83440000000000003</v>
      </c>
    </row>
    <row r="3589" spans="2:6" ht="15" customHeight="1">
      <c r="B3589" s="79">
        <v>38011</v>
      </c>
      <c r="C3589" s="65">
        <v>0.53410000000000002</v>
      </c>
      <c r="D3589" s="65">
        <v>3.9786999999999999</v>
      </c>
      <c r="E3589" s="65">
        <v>4.8836000000000004</v>
      </c>
      <c r="F3589" s="65">
        <v>0.8357</v>
      </c>
    </row>
    <row r="3590" spans="2:6" ht="15" customHeight="1">
      <c r="B3590" s="79">
        <v>38010</v>
      </c>
      <c r="C3590" s="65">
        <v>0.53410000000000002</v>
      </c>
      <c r="D3590" s="65">
        <v>3.9796999999999998</v>
      </c>
      <c r="E3590" s="65">
        <v>4.8868</v>
      </c>
      <c r="F3590" s="65">
        <v>0.8357</v>
      </c>
    </row>
    <row r="3591" spans="2:6" ht="15" customHeight="1">
      <c r="B3591" s="79">
        <v>38009</v>
      </c>
      <c r="C3591" s="65">
        <v>0.53290000000000004</v>
      </c>
      <c r="D3591" s="65">
        <v>3.9698000000000002</v>
      </c>
      <c r="E3591" s="65">
        <v>4.8632</v>
      </c>
      <c r="F3591" s="65">
        <v>0.83599999999999997</v>
      </c>
    </row>
    <row r="3592" spans="2:6" ht="15" customHeight="1">
      <c r="B3592" s="79">
        <v>38008</v>
      </c>
      <c r="C3592" s="65">
        <v>0.5323</v>
      </c>
      <c r="D3592" s="65">
        <v>3.9658000000000002</v>
      </c>
      <c r="E3592" s="65">
        <v>4.8541999999999996</v>
      </c>
      <c r="F3592" s="65">
        <v>0.83440000000000003</v>
      </c>
    </row>
    <row r="3593" spans="2:6" ht="15" customHeight="1">
      <c r="B3593" s="79">
        <v>38007</v>
      </c>
      <c r="C3593" s="65">
        <v>0.53059999999999996</v>
      </c>
      <c r="D3593" s="65">
        <v>3.9514999999999998</v>
      </c>
      <c r="E3593" s="65">
        <v>4.8624000000000001</v>
      </c>
      <c r="F3593" s="65">
        <v>0.83240000000000003</v>
      </c>
    </row>
    <row r="3594" spans="2:6" ht="15" customHeight="1">
      <c r="B3594" s="79">
        <v>38006</v>
      </c>
      <c r="C3594" s="65">
        <v>0.53080000000000005</v>
      </c>
      <c r="D3594" s="65">
        <v>3.9535</v>
      </c>
      <c r="E3594" s="65">
        <v>4.8635000000000002</v>
      </c>
      <c r="F3594" s="65">
        <v>0.83289999999999997</v>
      </c>
    </row>
    <row r="3595" spans="2:6" ht="15" customHeight="1">
      <c r="B3595" s="79">
        <v>38005</v>
      </c>
      <c r="C3595" s="65">
        <v>0.54569999999999996</v>
      </c>
      <c r="D3595" s="65">
        <v>3.9922</v>
      </c>
      <c r="E3595" s="65">
        <v>4.9292999999999996</v>
      </c>
      <c r="F3595" s="65">
        <v>0.84150000000000003</v>
      </c>
    </row>
    <row r="3596" spans="2:6" ht="15" customHeight="1">
      <c r="B3596" s="79">
        <v>38004</v>
      </c>
      <c r="C3596" s="65">
        <v>0.53700000000000003</v>
      </c>
      <c r="D3596" s="65">
        <v>4.0050999999999997</v>
      </c>
      <c r="E3596" s="65">
        <v>4.9320000000000004</v>
      </c>
      <c r="F3596" s="65">
        <v>0.84399999999999997</v>
      </c>
    </row>
    <row r="3597" spans="2:6" ht="15" customHeight="1">
      <c r="B3597" s="79">
        <v>38003</v>
      </c>
      <c r="C3597" s="65">
        <v>0.53500000000000003</v>
      </c>
      <c r="D3597" s="65">
        <v>3.9855</v>
      </c>
      <c r="E3597" s="65">
        <v>4.9088000000000003</v>
      </c>
      <c r="F3597" s="65">
        <v>0.83830000000000005</v>
      </c>
    </row>
    <row r="3598" spans="2:6" ht="15" customHeight="1">
      <c r="B3598" s="79">
        <v>38002</v>
      </c>
      <c r="C3598" s="65">
        <v>0.53500000000000003</v>
      </c>
      <c r="D3598" s="65">
        <v>3.9855</v>
      </c>
      <c r="E3598" s="65">
        <v>4.9088000000000003</v>
      </c>
      <c r="F3598" s="65">
        <v>0.83830000000000005</v>
      </c>
    </row>
    <row r="3599" spans="2:6" ht="15" customHeight="1">
      <c r="B3599" s="79">
        <v>38001</v>
      </c>
      <c r="C3599" s="65">
        <v>0.53800000000000003</v>
      </c>
      <c r="D3599" s="65">
        <v>4.0075000000000003</v>
      </c>
      <c r="E3599" s="65">
        <v>4.9375</v>
      </c>
      <c r="F3599" s="65">
        <v>0.8397</v>
      </c>
    </row>
    <row r="3600" spans="2:6" ht="15" customHeight="1">
      <c r="B3600" s="79">
        <v>38000</v>
      </c>
      <c r="C3600" s="65">
        <v>0.53510000000000002</v>
      </c>
      <c r="D3600" s="65">
        <v>3.9866000000000001</v>
      </c>
      <c r="E3600" s="65">
        <v>4.8977000000000004</v>
      </c>
      <c r="F3600" s="65">
        <v>0.83450000000000002</v>
      </c>
    </row>
    <row r="3601" spans="2:6" ht="15" customHeight="1">
      <c r="B3601" s="79">
        <v>37999</v>
      </c>
      <c r="C3601" s="65">
        <v>0.53520000000000001</v>
      </c>
      <c r="D3601" s="65">
        <v>3.9862000000000002</v>
      </c>
      <c r="E3601" s="65">
        <v>4.8813000000000004</v>
      </c>
      <c r="F3601" s="65">
        <v>0.83779999999999999</v>
      </c>
    </row>
    <row r="3602" spans="2:6" ht="15" customHeight="1">
      <c r="B3602" s="79">
        <v>37998</v>
      </c>
      <c r="C3602" s="65">
        <v>0.53180000000000005</v>
      </c>
      <c r="D3602" s="65">
        <v>3.9618000000000002</v>
      </c>
      <c r="E3602" s="65">
        <v>4.8489000000000004</v>
      </c>
      <c r="F3602" s="65">
        <v>0.83350000000000002</v>
      </c>
    </row>
    <row r="3603" spans="2:6" ht="15" customHeight="1">
      <c r="B3603" s="79">
        <v>37997</v>
      </c>
      <c r="C3603" s="65">
        <v>0.53129999999999999</v>
      </c>
      <c r="D3603" s="65">
        <v>3.9510000000000001</v>
      </c>
      <c r="E3603" s="65">
        <v>4.8312999999999997</v>
      </c>
      <c r="F3603" s="65">
        <v>0.83169999999999999</v>
      </c>
    </row>
    <row r="3604" spans="2:6" ht="15" customHeight="1">
      <c r="B3604" s="79">
        <v>37996</v>
      </c>
      <c r="C3604" s="65">
        <v>0.53210000000000002</v>
      </c>
      <c r="D3604" s="65">
        <v>3.9588000000000001</v>
      </c>
      <c r="E3604" s="65">
        <v>4.8411</v>
      </c>
      <c r="F3604" s="65">
        <v>0.83279999999999998</v>
      </c>
    </row>
    <row r="3605" spans="2:6" ht="15" customHeight="1">
      <c r="B3605" s="79">
        <v>37995</v>
      </c>
      <c r="C3605" s="65">
        <v>0.53049999999999997</v>
      </c>
      <c r="D3605" s="65">
        <v>3.9512999999999998</v>
      </c>
      <c r="E3605" s="65">
        <v>4.8318000000000003</v>
      </c>
      <c r="F3605" s="65">
        <v>0.83069999999999999</v>
      </c>
    </row>
    <row r="3606" spans="2:6" ht="15" customHeight="1">
      <c r="B3606" s="79">
        <v>37994</v>
      </c>
      <c r="C3606" s="65">
        <v>0.53080000000000005</v>
      </c>
      <c r="D3606" s="65">
        <v>3.9531999999999998</v>
      </c>
      <c r="E3606" s="65">
        <v>4.8244999999999996</v>
      </c>
      <c r="F3606" s="65">
        <v>0.83179999999999998</v>
      </c>
    </row>
    <row r="3607" spans="2:6" ht="15" customHeight="1">
      <c r="B3607" s="79">
        <v>37993</v>
      </c>
      <c r="C3607" s="65">
        <v>0.52769999999999995</v>
      </c>
      <c r="D3607" s="65">
        <v>3.9304000000000001</v>
      </c>
      <c r="E3607" s="65">
        <v>4.8083</v>
      </c>
      <c r="F3607" s="65">
        <v>0.8276</v>
      </c>
    </row>
    <row r="3608" spans="2:6" ht="15" customHeight="1">
      <c r="B3608" s="79">
        <v>37992</v>
      </c>
      <c r="C3608" s="65">
        <v>0.53</v>
      </c>
      <c r="D3608" s="65">
        <v>3.9479000000000002</v>
      </c>
      <c r="E3608" s="65">
        <v>4.8124000000000002</v>
      </c>
      <c r="F3608" s="65">
        <v>0.82820000000000005</v>
      </c>
    </row>
    <row r="3609" spans="2:6" ht="15" customHeight="1">
      <c r="B3609" s="79">
        <v>37991</v>
      </c>
      <c r="C3609" s="65">
        <v>0.5242</v>
      </c>
      <c r="D3609" s="65">
        <v>3.9037000000000002</v>
      </c>
      <c r="E3609" s="65">
        <v>4.7450000000000001</v>
      </c>
      <c r="F3609" s="65">
        <v>0.81769999999999998</v>
      </c>
    </row>
    <row r="3610" spans="2:6" ht="15" customHeight="1">
      <c r="B3610" s="79">
        <v>37990</v>
      </c>
      <c r="C3610" s="65">
        <v>0.52410000000000001</v>
      </c>
      <c r="D3610" s="65">
        <v>3.9020999999999999</v>
      </c>
      <c r="E3610" s="65">
        <v>4.7508999999999997</v>
      </c>
      <c r="F3610" s="65">
        <v>0.81730000000000003</v>
      </c>
    </row>
    <row r="3611" spans="2:6" ht="15" customHeight="1">
      <c r="B3611" s="79">
        <v>37989</v>
      </c>
      <c r="C3611" s="65">
        <v>0.52359999999999995</v>
      </c>
      <c r="D3611" s="65">
        <v>3.8967999999999998</v>
      </c>
      <c r="E3611" s="65">
        <v>4.7384000000000004</v>
      </c>
      <c r="F3611" s="65">
        <v>0.81640000000000001</v>
      </c>
    </row>
    <row r="3612" spans="2:6" ht="15" customHeight="1">
      <c r="B3612" s="79">
        <v>37988</v>
      </c>
      <c r="C3612" s="65">
        <v>0.52180000000000004</v>
      </c>
      <c r="D3612" s="65">
        <v>3.8860000000000001</v>
      </c>
      <c r="E3612" s="65">
        <v>4.7247000000000003</v>
      </c>
      <c r="F3612" s="65">
        <v>0.81420000000000003</v>
      </c>
    </row>
    <row r="3613" spans="2:6" ht="15" customHeight="1">
      <c r="B3613" s="79">
        <v>37987</v>
      </c>
      <c r="C3613" s="65">
        <v>0.5212</v>
      </c>
      <c r="D3613" s="65">
        <v>3.8807</v>
      </c>
      <c r="E3613" s="65">
        <v>4.7183000000000002</v>
      </c>
      <c r="F3613" s="65">
        <v>0.81320000000000003</v>
      </c>
    </row>
    <row r="3614" spans="2:6" ht="15" customHeight="1">
      <c r="B3614" s="79">
        <v>37986</v>
      </c>
      <c r="C3614" s="65">
        <v>0.52159999999999995</v>
      </c>
      <c r="D3614" s="65">
        <v>3.8835999999999999</v>
      </c>
      <c r="E3614" s="65">
        <v>4.7431999999999999</v>
      </c>
      <c r="F3614" s="65">
        <v>0.81330000000000002</v>
      </c>
    </row>
    <row r="3615" spans="2:6" ht="15" customHeight="1">
      <c r="B3615" s="79">
        <v>37985</v>
      </c>
      <c r="C3615" s="65">
        <v>0.52049999999999996</v>
      </c>
      <c r="D3615" s="65">
        <v>3.8759000000000001</v>
      </c>
      <c r="E3615" s="65">
        <v>4.7291999999999996</v>
      </c>
      <c r="F3615" s="65">
        <v>0.81230000000000002</v>
      </c>
    </row>
    <row r="3616" spans="2:6" ht="15" customHeight="1">
      <c r="B3616" s="79">
        <v>37984</v>
      </c>
      <c r="C3616" s="65">
        <v>0.52</v>
      </c>
      <c r="D3616" s="65">
        <v>3.8692000000000002</v>
      </c>
      <c r="E3616" s="65">
        <v>4.7351000000000001</v>
      </c>
      <c r="F3616" s="65">
        <v>0.81</v>
      </c>
    </row>
    <row r="3617" spans="2:6" ht="15" customHeight="1">
      <c r="B3617" s="79">
        <v>37983</v>
      </c>
      <c r="C3617" s="65">
        <v>0.52029999999999998</v>
      </c>
      <c r="D3617" s="65">
        <v>3.8717999999999999</v>
      </c>
      <c r="E3617" s="65">
        <v>4.7289000000000003</v>
      </c>
      <c r="F3617" s="65">
        <v>0.81169999999999998</v>
      </c>
    </row>
    <row r="3618" spans="2:6" ht="15" customHeight="1">
      <c r="B3618" s="79">
        <v>37982</v>
      </c>
      <c r="C3618" s="65">
        <v>0.52010000000000001</v>
      </c>
      <c r="D3618" s="65">
        <v>3.8727</v>
      </c>
      <c r="E3618" s="65">
        <v>4.7386999999999997</v>
      </c>
      <c r="F3618" s="65">
        <v>0.81089999999999995</v>
      </c>
    </row>
    <row r="3619" spans="2:6" ht="15" customHeight="1">
      <c r="B3619" s="79">
        <v>37981</v>
      </c>
      <c r="C3619" s="65">
        <v>0.51970000000000005</v>
      </c>
      <c r="D3619" s="65">
        <v>3.8700999999999999</v>
      </c>
      <c r="E3619" s="65">
        <v>4.7241999999999997</v>
      </c>
      <c r="F3619" s="65">
        <v>0.80810000000000004</v>
      </c>
    </row>
    <row r="3620" spans="2:6" ht="15" customHeight="1">
      <c r="B3620" s="79">
        <v>37980</v>
      </c>
      <c r="C3620" s="65">
        <v>0.52039999999999997</v>
      </c>
      <c r="D3620" s="65">
        <v>3.8738000000000001</v>
      </c>
      <c r="E3620" s="65">
        <v>4.7351999999999999</v>
      </c>
      <c r="F3620" s="65">
        <v>0.80840000000000001</v>
      </c>
    </row>
    <row r="3621" spans="2:6" ht="15" customHeight="1">
      <c r="B3621" s="79">
        <v>37979</v>
      </c>
      <c r="C3621" s="65">
        <v>0.51780000000000004</v>
      </c>
      <c r="D3621" s="65">
        <v>3.8549000000000002</v>
      </c>
      <c r="E3621" s="65">
        <v>4.6997</v>
      </c>
      <c r="F3621" s="65">
        <v>0.80800000000000005</v>
      </c>
    </row>
    <row r="3622" spans="2:6" ht="15" customHeight="1">
      <c r="B3622" s="79">
        <v>37978</v>
      </c>
      <c r="C3622" s="65">
        <v>0.51759999999999995</v>
      </c>
      <c r="D3622" s="65">
        <v>3.8521000000000001</v>
      </c>
      <c r="E3622" s="65">
        <v>4.7118000000000002</v>
      </c>
      <c r="F3622" s="65">
        <v>0.80710000000000004</v>
      </c>
    </row>
    <row r="3623" spans="2:6" ht="15" customHeight="1">
      <c r="B3623" s="79">
        <v>37977</v>
      </c>
      <c r="C3623" s="65">
        <v>0.52059999999999995</v>
      </c>
      <c r="D3623" s="65">
        <v>3.8759000000000001</v>
      </c>
      <c r="E3623" s="65">
        <v>4.7232000000000003</v>
      </c>
      <c r="F3623" s="65">
        <v>0.80889999999999995</v>
      </c>
    </row>
    <row r="3624" spans="2:6" ht="15" customHeight="1">
      <c r="B3624" s="79">
        <v>37976</v>
      </c>
      <c r="C3624" s="65">
        <v>0.52210000000000001</v>
      </c>
      <c r="D3624" s="65">
        <v>3.8742000000000001</v>
      </c>
      <c r="E3624" s="65">
        <v>4.7248999999999999</v>
      </c>
      <c r="F3624" s="65">
        <v>0.80879999999999996</v>
      </c>
    </row>
    <row r="3625" spans="2:6" ht="15" customHeight="1">
      <c r="B3625" s="79">
        <v>37975</v>
      </c>
      <c r="C3625" s="65">
        <v>0.52100000000000002</v>
      </c>
      <c r="D3625" s="65">
        <v>3.8792</v>
      </c>
      <c r="E3625" s="65">
        <v>4.7266000000000004</v>
      </c>
      <c r="F3625" s="65">
        <v>0.80979999999999996</v>
      </c>
    </row>
    <row r="3626" spans="2:6" ht="15" customHeight="1">
      <c r="B3626" s="79">
        <v>37974</v>
      </c>
      <c r="C3626" s="65">
        <v>0.52210000000000001</v>
      </c>
      <c r="D3626" s="65">
        <v>3.8864999999999998</v>
      </c>
      <c r="E3626" s="65">
        <v>4.7354000000000003</v>
      </c>
      <c r="F3626" s="65">
        <v>0.81079999999999997</v>
      </c>
    </row>
    <row r="3627" spans="2:6" ht="15" customHeight="1">
      <c r="B3627" s="79">
        <v>37973</v>
      </c>
      <c r="C3627" s="65">
        <v>0.52139999999999997</v>
      </c>
      <c r="D3627" s="65">
        <v>3.8814000000000002</v>
      </c>
      <c r="E3627" s="65">
        <v>4.7140000000000004</v>
      </c>
      <c r="F3627" s="65">
        <v>0.81130000000000002</v>
      </c>
    </row>
    <row r="3628" spans="2:6" ht="15" customHeight="1">
      <c r="B3628" s="79">
        <v>37972</v>
      </c>
      <c r="C3628" s="65">
        <v>0.52869999999999995</v>
      </c>
      <c r="D3628" s="65">
        <v>3.9352999999999998</v>
      </c>
      <c r="E3628" s="65">
        <v>4.7740999999999998</v>
      </c>
      <c r="F3628" s="65">
        <v>0.82099999999999995</v>
      </c>
    </row>
    <row r="3629" spans="2:6" ht="15" customHeight="1">
      <c r="B3629" s="79">
        <v>37971</v>
      </c>
      <c r="C3629" s="65">
        <v>0.52729999999999999</v>
      </c>
      <c r="D3629" s="65">
        <v>3.9234</v>
      </c>
      <c r="E3629" s="65">
        <v>4.7554999999999996</v>
      </c>
      <c r="F3629" s="65">
        <v>0.81850000000000001</v>
      </c>
    </row>
    <row r="3630" spans="2:6" ht="15" customHeight="1">
      <c r="B3630" s="79">
        <v>37970</v>
      </c>
      <c r="C3630" s="65">
        <v>0.52690000000000003</v>
      </c>
      <c r="D3630" s="65">
        <v>3.9222000000000001</v>
      </c>
      <c r="E3630" s="65">
        <v>4.7320000000000002</v>
      </c>
      <c r="F3630" s="65">
        <v>0.81689999999999996</v>
      </c>
    </row>
    <row r="3631" spans="2:6" ht="15" customHeight="1">
      <c r="B3631" s="79">
        <v>37969</v>
      </c>
      <c r="C3631" s="65">
        <v>0.52690000000000003</v>
      </c>
      <c r="D3631" s="65">
        <v>3.9226999999999999</v>
      </c>
      <c r="E3631" s="65">
        <v>4.7316000000000003</v>
      </c>
      <c r="F3631" s="65">
        <v>0.81669999999999998</v>
      </c>
    </row>
    <row r="3632" spans="2:6" ht="15" customHeight="1">
      <c r="B3632" s="79">
        <v>37968</v>
      </c>
      <c r="C3632" s="65">
        <v>0.52629999999999999</v>
      </c>
      <c r="D3632" s="65">
        <v>3.9161999999999999</v>
      </c>
      <c r="E3632" s="65">
        <v>4.7203999999999997</v>
      </c>
      <c r="F3632" s="65">
        <v>0.81630000000000003</v>
      </c>
    </row>
    <row r="3633" spans="2:6" ht="15" customHeight="1">
      <c r="B3633" s="79">
        <v>37967</v>
      </c>
      <c r="C3633" s="65">
        <v>0.53010000000000002</v>
      </c>
      <c r="D3633" s="65">
        <v>3.9438</v>
      </c>
      <c r="E3633" s="65">
        <v>4.7651000000000003</v>
      </c>
      <c r="F3633" s="65">
        <v>0.82140000000000002</v>
      </c>
    </row>
    <row r="3634" spans="2:6" ht="15" customHeight="1">
      <c r="B3634" s="79">
        <v>37966</v>
      </c>
      <c r="C3634" s="65">
        <v>0.53</v>
      </c>
      <c r="D3634" s="65">
        <v>3.9434999999999998</v>
      </c>
      <c r="E3634" s="65">
        <v>4.7489999999999997</v>
      </c>
      <c r="F3634" s="65">
        <v>0.82030000000000003</v>
      </c>
    </row>
    <row r="3635" spans="2:6" ht="15" customHeight="1">
      <c r="B3635" s="79">
        <v>37965</v>
      </c>
      <c r="C3635" s="65">
        <v>0.53010000000000002</v>
      </c>
      <c r="D3635" s="65">
        <v>3.9458000000000002</v>
      </c>
      <c r="E3635" s="65">
        <v>4.7375999999999996</v>
      </c>
      <c r="F3635" s="65">
        <v>0.82010000000000005</v>
      </c>
    </row>
    <row r="3636" spans="2:6" ht="15" customHeight="1">
      <c r="B3636" s="79">
        <v>37964</v>
      </c>
      <c r="C3636" s="65">
        <v>0.52939999999999998</v>
      </c>
      <c r="D3636" s="65">
        <v>3.9422999999999999</v>
      </c>
      <c r="E3636" s="65">
        <v>4.7351999999999999</v>
      </c>
      <c r="F3636" s="65">
        <v>0.82010000000000005</v>
      </c>
    </row>
    <row r="3637" spans="2:6" ht="15" customHeight="1">
      <c r="B3637" s="79">
        <v>37963</v>
      </c>
      <c r="C3637" s="65">
        <v>0.53100000000000003</v>
      </c>
      <c r="D3637" s="65">
        <v>3.9510999999999998</v>
      </c>
      <c r="E3637" s="65">
        <v>4.7575000000000003</v>
      </c>
      <c r="F3637" s="65">
        <v>0.82340000000000002</v>
      </c>
    </row>
    <row r="3638" spans="2:6" ht="15" customHeight="1">
      <c r="B3638" s="79">
        <v>37962</v>
      </c>
      <c r="C3638" s="65">
        <v>0.53129999999999999</v>
      </c>
      <c r="D3638" s="65">
        <v>3.9464999999999999</v>
      </c>
      <c r="E3638" s="65">
        <v>4.7651000000000003</v>
      </c>
      <c r="F3638" s="65">
        <v>0.82230000000000003</v>
      </c>
    </row>
    <row r="3639" spans="2:6" ht="15" customHeight="1">
      <c r="B3639" s="79">
        <v>37961</v>
      </c>
      <c r="C3639" s="65">
        <v>0.53059999999999996</v>
      </c>
      <c r="D3639" s="65">
        <v>3.9491000000000001</v>
      </c>
      <c r="E3639" s="65">
        <v>4.7529000000000003</v>
      </c>
      <c r="F3639" s="65">
        <v>0.82289999999999996</v>
      </c>
    </row>
    <row r="3640" spans="2:6" ht="15" customHeight="1">
      <c r="B3640" s="79">
        <v>37960</v>
      </c>
      <c r="C3640" s="65">
        <v>0.53469999999999995</v>
      </c>
      <c r="D3640" s="65">
        <v>3.9788000000000001</v>
      </c>
      <c r="E3640" s="65">
        <v>4.7949000000000002</v>
      </c>
      <c r="F3640" s="65">
        <v>0.8327</v>
      </c>
    </row>
    <row r="3641" spans="2:6" ht="15" customHeight="1">
      <c r="B3641" s="79">
        <v>37959</v>
      </c>
      <c r="C3641" s="65">
        <v>0.53420000000000001</v>
      </c>
      <c r="D3641" s="65">
        <v>3.9763000000000002</v>
      </c>
      <c r="E3641" s="65">
        <v>4.798</v>
      </c>
      <c r="F3641" s="65">
        <v>0.83260000000000001</v>
      </c>
    </row>
    <row r="3642" spans="2:6" ht="15" customHeight="1">
      <c r="B3642" s="79">
        <v>37958</v>
      </c>
      <c r="C3642" s="65">
        <v>0.53569999999999995</v>
      </c>
      <c r="D3642" s="65">
        <v>3.9868000000000001</v>
      </c>
      <c r="E3642" s="65">
        <v>4.8312999999999997</v>
      </c>
      <c r="F3642" s="65">
        <v>0.83379999999999999</v>
      </c>
    </row>
    <row r="3643" spans="2:6" ht="15" customHeight="1">
      <c r="B3643" s="79">
        <v>37957</v>
      </c>
      <c r="C3643" s="65">
        <v>0.53810000000000002</v>
      </c>
      <c r="D3643" s="65">
        <v>4.0035999999999996</v>
      </c>
      <c r="E3643" s="65">
        <v>4.8525999999999998</v>
      </c>
      <c r="F3643" s="65">
        <v>0.83620000000000005</v>
      </c>
    </row>
    <row r="3644" spans="2:6" ht="15" customHeight="1">
      <c r="B3644" s="79">
        <v>37956</v>
      </c>
      <c r="C3644" s="65">
        <v>0.53490000000000004</v>
      </c>
      <c r="D3644" s="65">
        <v>3.9788999999999999</v>
      </c>
      <c r="E3644" s="65">
        <v>4.8404999999999996</v>
      </c>
      <c r="F3644" s="65">
        <v>0.82830000000000004</v>
      </c>
    </row>
    <row r="3645" spans="2:6" ht="15" customHeight="1">
      <c r="B3645" s="79">
        <v>37955</v>
      </c>
      <c r="C3645" s="65">
        <v>0.53420000000000001</v>
      </c>
      <c r="D3645" s="65">
        <v>3.9746999999999999</v>
      </c>
      <c r="E3645" s="65">
        <v>4.8208000000000002</v>
      </c>
      <c r="F3645" s="65">
        <v>0.82730000000000004</v>
      </c>
    </row>
    <row r="3646" spans="2:6" ht="15" customHeight="1">
      <c r="B3646" s="79">
        <v>37954</v>
      </c>
      <c r="C3646" s="65">
        <v>0.53400000000000003</v>
      </c>
      <c r="D3646" s="65">
        <v>3.9738000000000002</v>
      </c>
      <c r="E3646" s="65">
        <v>4.8380000000000001</v>
      </c>
      <c r="F3646" s="65">
        <v>0.82689999999999997</v>
      </c>
    </row>
    <row r="3647" spans="2:6" ht="15" customHeight="1">
      <c r="B3647" s="79">
        <v>37953</v>
      </c>
      <c r="C3647" s="65">
        <v>0.53849999999999998</v>
      </c>
      <c r="D3647" s="65">
        <v>4.0067000000000004</v>
      </c>
      <c r="E3647" s="65">
        <v>4.8597000000000001</v>
      </c>
      <c r="F3647" s="65">
        <v>0.83409999999999995</v>
      </c>
    </row>
    <row r="3648" spans="2:6" ht="15" customHeight="1">
      <c r="B3648" s="79">
        <v>37952</v>
      </c>
      <c r="C3648" s="65">
        <v>0.53839999999999999</v>
      </c>
      <c r="D3648" s="65">
        <v>4.0044000000000004</v>
      </c>
      <c r="E3648" s="65">
        <v>4.8555000000000001</v>
      </c>
      <c r="F3648" s="65">
        <v>0.83089999999999997</v>
      </c>
    </row>
    <row r="3649" spans="2:6" ht="15" customHeight="1">
      <c r="B3649" s="79">
        <v>37951</v>
      </c>
      <c r="C3649" s="65">
        <v>0.54020000000000001</v>
      </c>
      <c r="D3649" s="65">
        <v>4.0189000000000004</v>
      </c>
      <c r="E3649" s="65">
        <v>4.8470000000000004</v>
      </c>
      <c r="F3649" s="65">
        <v>0.8397</v>
      </c>
    </row>
    <row r="3650" spans="2:6" ht="15" customHeight="1">
      <c r="B3650" s="79">
        <v>37950</v>
      </c>
      <c r="C3650" s="65">
        <v>0.54139999999999999</v>
      </c>
      <c r="D3650" s="65">
        <v>4.0259999999999998</v>
      </c>
      <c r="E3650" s="65">
        <v>4.8525</v>
      </c>
      <c r="F3650" s="65">
        <v>0.84130000000000005</v>
      </c>
    </row>
    <row r="3651" spans="2:6" ht="15" customHeight="1">
      <c r="B3651" s="79">
        <v>37949</v>
      </c>
      <c r="C3651" s="65">
        <v>0.5393</v>
      </c>
      <c r="D3651" s="65">
        <v>4.0007000000000001</v>
      </c>
      <c r="E3651" s="65">
        <v>4.8221999999999996</v>
      </c>
      <c r="F3651" s="65">
        <v>0.83250000000000002</v>
      </c>
    </row>
    <row r="3652" spans="2:6" ht="15" customHeight="1">
      <c r="B3652" s="79">
        <v>37948</v>
      </c>
      <c r="C3652" s="65">
        <v>0.53900000000000003</v>
      </c>
      <c r="D3652" s="65">
        <v>4.0006000000000004</v>
      </c>
      <c r="E3652" s="65">
        <v>4.8170000000000002</v>
      </c>
      <c r="F3652" s="65">
        <v>0.83220000000000005</v>
      </c>
    </row>
    <row r="3653" spans="2:6" ht="15" customHeight="1">
      <c r="B3653" s="79">
        <v>37947</v>
      </c>
      <c r="C3653" s="65">
        <v>0.53959999999999997</v>
      </c>
      <c r="D3653" s="65">
        <v>4.0141999999999998</v>
      </c>
      <c r="E3653" s="65">
        <v>4.8327999999999998</v>
      </c>
      <c r="F3653" s="65">
        <v>0.83489999999999998</v>
      </c>
    </row>
    <row r="3654" spans="2:6" ht="15" customHeight="1">
      <c r="B3654" s="79">
        <v>37946</v>
      </c>
      <c r="C3654" s="65">
        <v>0.53879999999999995</v>
      </c>
      <c r="D3654" s="65">
        <v>4.0073999999999996</v>
      </c>
      <c r="E3654" s="65">
        <v>4.8426</v>
      </c>
      <c r="F3654" s="65">
        <v>0.83389999999999997</v>
      </c>
    </row>
    <row r="3655" spans="2:6" ht="15" customHeight="1">
      <c r="B3655" s="79">
        <v>37945</v>
      </c>
      <c r="C3655" s="65">
        <v>0.53700000000000003</v>
      </c>
      <c r="D3655" s="65">
        <v>3.9940000000000002</v>
      </c>
      <c r="E3655" s="65">
        <v>4.8263999999999996</v>
      </c>
      <c r="F3655" s="65">
        <v>0.83420000000000005</v>
      </c>
    </row>
    <row r="3656" spans="2:6" ht="15" customHeight="1">
      <c r="B3656" s="79">
        <v>37944</v>
      </c>
      <c r="C3656" s="65">
        <v>0.5333</v>
      </c>
      <c r="D3656" s="65">
        <v>3.9670000000000001</v>
      </c>
      <c r="E3656" s="65">
        <v>4.7881999999999998</v>
      </c>
      <c r="F3656" s="65">
        <v>0.82499999999999996</v>
      </c>
    </row>
    <row r="3657" spans="2:6" ht="15" customHeight="1">
      <c r="B3657" s="79">
        <v>37943</v>
      </c>
      <c r="C3657" s="65">
        <v>0.53339999999999999</v>
      </c>
      <c r="D3657" s="65">
        <v>3.9676</v>
      </c>
      <c r="E3657" s="65">
        <v>4.7835000000000001</v>
      </c>
      <c r="F3657" s="65">
        <v>0.83</v>
      </c>
    </row>
    <row r="3658" spans="2:6" ht="15" customHeight="1">
      <c r="B3658" s="79">
        <v>37942</v>
      </c>
      <c r="C3658" s="65">
        <v>0.53639999999999999</v>
      </c>
      <c r="D3658" s="65">
        <v>3.9860000000000002</v>
      </c>
      <c r="E3658" s="65">
        <v>4.8071999999999999</v>
      </c>
      <c r="F3658" s="65">
        <v>0.83919999999999995</v>
      </c>
    </row>
    <row r="3659" spans="2:6" ht="15" customHeight="1">
      <c r="B3659" s="79">
        <v>37941</v>
      </c>
      <c r="C3659" s="65">
        <v>0.53680000000000005</v>
      </c>
      <c r="D3659" s="65">
        <v>3.9946000000000002</v>
      </c>
      <c r="E3659" s="65">
        <v>4.8082000000000003</v>
      </c>
      <c r="F3659" s="65">
        <v>0.83919999999999995</v>
      </c>
    </row>
    <row r="3660" spans="2:6" ht="15" customHeight="1">
      <c r="B3660" s="79">
        <v>37940</v>
      </c>
      <c r="C3660" s="65">
        <v>0.53610000000000002</v>
      </c>
      <c r="D3660" s="65">
        <v>3.9891000000000001</v>
      </c>
      <c r="E3660" s="65">
        <v>4.8018999999999998</v>
      </c>
      <c r="F3660" s="65">
        <v>0.83809999999999996</v>
      </c>
    </row>
    <row r="3661" spans="2:6" ht="15" customHeight="1">
      <c r="B3661" s="79">
        <v>37939</v>
      </c>
      <c r="C3661" s="65">
        <v>0.53800000000000003</v>
      </c>
      <c r="D3661" s="65">
        <v>4.0011999999999999</v>
      </c>
      <c r="E3661" s="65">
        <v>4.8174999999999999</v>
      </c>
      <c r="F3661" s="65">
        <v>0.84430000000000005</v>
      </c>
    </row>
    <row r="3662" spans="2:6" ht="15" customHeight="1">
      <c r="B3662" s="79">
        <v>37938</v>
      </c>
      <c r="C3662" s="65">
        <v>0.53869999999999996</v>
      </c>
      <c r="D3662" s="65">
        <v>4.0065999999999997</v>
      </c>
      <c r="E3662" s="65">
        <v>4.8288000000000002</v>
      </c>
      <c r="F3662" s="65">
        <v>0.84699999999999998</v>
      </c>
    </row>
    <row r="3663" spans="2:6" ht="15" customHeight="1">
      <c r="B3663" s="79">
        <v>37937</v>
      </c>
      <c r="C3663" s="65">
        <v>0.54359999999999997</v>
      </c>
      <c r="D3663" s="65">
        <v>4.0427</v>
      </c>
      <c r="E3663" s="65">
        <v>4.8853</v>
      </c>
      <c r="F3663" s="65">
        <v>0.85270000000000001</v>
      </c>
    </row>
    <row r="3664" spans="2:6" ht="15" customHeight="1">
      <c r="B3664" s="79">
        <v>37936</v>
      </c>
      <c r="C3664" s="65">
        <v>0.54159999999999997</v>
      </c>
      <c r="D3664" s="65">
        <v>4.0267999999999997</v>
      </c>
      <c r="E3664" s="65">
        <v>4.8583999999999996</v>
      </c>
      <c r="F3664" s="65">
        <v>0.85199999999999998</v>
      </c>
    </row>
    <row r="3665" spans="2:6" ht="15" customHeight="1">
      <c r="B3665" s="79">
        <v>37935</v>
      </c>
      <c r="C3665" s="65">
        <v>0.53600000000000003</v>
      </c>
      <c r="D3665" s="65">
        <v>3.9855</v>
      </c>
      <c r="E3665" s="65">
        <v>4.8137999999999996</v>
      </c>
      <c r="F3665" s="65">
        <v>0.84150000000000003</v>
      </c>
    </row>
    <row r="3666" spans="2:6" ht="15" customHeight="1">
      <c r="B3666" s="79">
        <v>37934</v>
      </c>
      <c r="C3666" s="65">
        <v>0.53520000000000001</v>
      </c>
      <c r="D3666" s="65">
        <v>3.9735999999999998</v>
      </c>
      <c r="E3666" s="65">
        <v>4.8057999999999996</v>
      </c>
      <c r="F3666" s="65">
        <v>0.84199999999999997</v>
      </c>
    </row>
    <row r="3667" spans="2:6" ht="15" customHeight="1">
      <c r="B3667" s="79">
        <v>37933</v>
      </c>
      <c r="C3667" s="65">
        <v>0.53569999999999995</v>
      </c>
      <c r="D3667" s="65">
        <v>3.9834999999999998</v>
      </c>
      <c r="E3667" s="65">
        <v>4.8093000000000004</v>
      </c>
      <c r="F3667" s="65">
        <v>0.84150000000000003</v>
      </c>
    </row>
    <row r="3668" spans="2:6" ht="15" customHeight="1">
      <c r="B3668" s="79">
        <v>37932</v>
      </c>
      <c r="C3668" s="65">
        <v>0.53720000000000001</v>
      </c>
      <c r="D3668" s="65">
        <v>3.9950999999999999</v>
      </c>
      <c r="E3668" s="65">
        <v>4.8352000000000004</v>
      </c>
      <c r="F3668" s="65">
        <v>0.84430000000000005</v>
      </c>
    </row>
    <row r="3669" spans="2:6" ht="15" customHeight="1">
      <c r="B3669" s="79">
        <v>37931</v>
      </c>
      <c r="C3669" s="65">
        <v>0.53869999999999996</v>
      </c>
      <c r="D3669" s="65">
        <v>4.0065999999999997</v>
      </c>
      <c r="E3669" s="65">
        <v>4.8647</v>
      </c>
      <c r="F3669" s="65">
        <v>0.84379999999999999</v>
      </c>
    </row>
    <row r="3670" spans="2:6" ht="15" customHeight="1">
      <c r="B3670" s="79">
        <v>37930</v>
      </c>
      <c r="C3670" s="65">
        <v>0.53359999999999996</v>
      </c>
      <c r="D3670" s="65">
        <v>3.9653</v>
      </c>
      <c r="E3670" s="65">
        <v>4.8186999999999998</v>
      </c>
      <c r="F3670" s="65">
        <v>0.83520000000000005</v>
      </c>
    </row>
    <row r="3671" spans="2:6" ht="15" customHeight="1">
      <c r="B3671" s="79">
        <v>37929</v>
      </c>
      <c r="C3671" s="65">
        <v>0.53100000000000003</v>
      </c>
      <c r="D3671" s="65">
        <v>3.9468999999999999</v>
      </c>
      <c r="E3671" s="65">
        <v>4.8116000000000003</v>
      </c>
      <c r="F3671" s="65">
        <v>0.82769999999999999</v>
      </c>
    </row>
    <row r="3672" spans="2:6" ht="15" customHeight="1">
      <c r="B3672" s="79">
        <v>37928</v>
      </c>
      <c r="C3672" s="65">
        <v>0.52890000000000004</v>
      </c>
      <c r="D3672" s="65">
        <v>3.9329000000000001</v>
      </c>
      <c r="E3672" s="65">
        <v>4.8037999999999998</v>
      </c>
      <c r="F3672" s="65">
        <v>0.82120000000000004</v>
      </c>
    </row>
    <row r="3673" spans="2:6" ht="15" customHeight="1">
      <c r="B3673" s="79">
        <v>37927</v>
      </c>
      <c r="C3673" s="65">
        <v>0.52869999999999995</v>
      </c>
      <c r="D3673" s="65">
        <v>3.9344000000000001</v>
      </c>
      <c r="E3673" s="65">
        <v>4.8102</v>
      </c>
      <c r="F3673" s="65">
        <v>0.82069999999999999</v>
      </c>
    </row>
    <row r="3674" spans="2:6" ht="15" customHeight="1">
      <c r="B3674" s="79">
        <v>37926</v>
      </c>
      <c r="C3674" s="65">
        <v>0.5302</v>
      </c>
      <c r="D3674" s="65">
        <v>3.9409999999999998</v>
      </c>
      <c r="E3674" s="65">
        <v>4.8128000000000002</v>
      </c>
      <c r="F3674" s="65">
        <v>0.82340000000000002</v>
      </c>
    </row>
    <row r="3675" spans="2:6" ht="15" customHeight="1">
      <c r="B3675" s="79">
        <v>37925</v>
      </c>
      <c r="C3675" s="65">
        <v>0.52580000000000005</v>
      </c>
      <c r="D3675" s="65">
        <v>3.9094000000000002</v>
      </c>
      <c r="E3675" s="65">
        <v>4.7704000000000004</v>
      </c>
      <c r="F3675" s="65">
        <v>0.81559999999999999</v>
      </c>
    </row>
    <row r="3676" spans="2:6" ht="15" customHeight="1">
      <c r="B3676" s="79">
        <v>37924</v>
      </c>
      <c r="C3676" s="65">
        <v>0.5252</v>
      </c>
      <c r="D3676" s="65">
        <v>3.9020999999999999</v>
      </c>
      <c r="E3676" s="65">
        <v>4.7300000000000004</v>
      </c>
      <c r="F3676" s="65">
        <v>0.81499999999999995</v>
      </c>
    </row>
    <row r="3677" spans="2:6" ht="15" customHeight="1">
      <c r="B3677" s="79">
        <v>37923</v>
      </c>
      <c r="C3677" s="65">
        <v>0.52490000000000003</v>
      </c>
      <c r="D3677" s="65">
        <v>3.9014000000000002</v>
      </c>
      <c r="E3677" s="65">
        <v>4.7553999999999998</v>
      </c>
      <c r="F3677" s="65">
        <v>0.81540000000000001</v>
      </c>
    </row>
    <row r="3678" spans="2:6" ht="15" customHeight="1">
      <c r="B3678" s="79">
        <v>37922</v>
      </c>
      <c r="C3678" s="65">
        <v>0.52129999999999999</v>
      </c>
      <c r="D3678" s="65">
        <v>3.8736999999999999</v>
      </c>
      <c r="E3678" s="65">
        <v>4.7310999999999996</v>
      </c>
      <c r="F3678" s="65">
        <v>0.80710000000000004</v>
      </c>
    </row>
    <row r="3679" spans="2:6" ht="15" customHeight="1">
      <c r="B3679" s="79">
        <v>37921</v>
      </c>
      <c r="C3679" s="65">
        <v>0.51749999999999996</v>
      </c>
      <c r="D3679" s="65">
        <v>3.8458999999999999</v>
      </c>
      <c r="E3679" s="65">
        <v>4.7064000000000004</v>
      </c>
      <c r="F3679" s="65">
        <v>0.80069999999999997</v>
      </c>
    </row>
    <row r="3680" spans="2:6" ht="15" customHeight="1">
      <c r="B3680" s="79">
        <v>37920</v>
      </c>
      <c r="C3680" s="65">
        <v>0.51919999999999999</v>
      </c>
      <c r="D3680" s="65">
        <v>3.8531</v>
      </c>
      <c r="E3680" s="65">
        <v>4.7146999999999997</v>
      </c>
      <c r="F3680" s="65">
        <v>0.80179999999999996</v>
      </c>
    </row>
    <row r="3681" spans="2:6" ht="15" customHeight="1">
      <c r="B3681" s="79">
        <v>37919</v>
      </c>
      <c r="C3681" s="65">
        <v>0.51680000000000004</v>
      </c>
      <c r="D3681" s="65">
        <v>3.8412999999999999</v>
      </c>
      <c r="E3681" s="65">
        <v>4.6932</v>
      </c>
      <c r="F3681" s="65">
        <v>0.79920000000000002</v>
      </c>
    </row>
    <row r="3682" spans="2:6" ht="15" customHeight="1">
      <c r="B3682" s="79">
        <v>37918</v>
      </c>
      <c r="C3682" s="65">
        <v>0.51629999999999998</v>
      </c>
      <c r="D3682" s="65">
        <v>3.8367</v>
      </c>
      <c r="E3682" s="65">
        <v>4.6806999999999999</v>
      </c>
      <c r="F3682" s="65">
        <v>0.79949999999999999</v>
      </c>
    </row>
    <row r="3683" spans="2:6" ht="15" customHeight="1">
      <c r="B3683" s="79">
        <v>37917</v>
      </c>
      <c r="C3683" s="65">
        <v>0.51429999999999998</v>
      </c>
      <c r="D3683" s="65">
        <v>3.8214000000000001</v>
      </c>
      <c r="E3683" s="65">
        <v>4.6351000000000004</v>
      </c>
      <c r="F3683" s="65">
        <v>0.79769999999999996</v>
      </c>
    </row>
    <row r="3684" spans="2:6" ht="15" customHeight="1">
      <c r="B3684" s="79">
        <v>37916</v>
      </c>
      <c r="C3684" s="65">
        <v>0.51900000000000002</v>
      </c>
      <c r="D3684" s="65">
        <v>3.8571</v>
      </c>
      <c r="E3684" s="65">
        <v>4.6887999999999996</v>
      </c>
      <c r="F3684" s="65">
        <v>0.80610000000000004</v>
      </c>
    </row>
    <row r="3685" spans="2:6" ht="15" customHeight="1">
      <c r="B3685" s="79">
        <v>37915</v>
      </c>
      <c r="C3685" s="65">
        <v>0.51249999999999996</v>
      </c>
      <c r="D3685" s="65">
        <v>3.8092999999999999</v>
      </c>
      <c r="E3685" s="65">
        <v>4.6525999999999996</v>
      </c>
      <c r="F3685" s="65">
        <v>0.79479999999999995</v>
      </c>
    </row>
    <row r="3686" spans="2:6" ht="15" customHeight="1">
      <c r="B3686" s="79">
        <v>37914</v>
      </c>
      <c r="C3686" s="65">
        <v>0.51100000000000001</v>
      </c>
      <c r="D3686" s="65">
        <v>3.7982</v>
      </c>
      <c r="E3686" s="65">
        <v>4.6151999999999997</v>
      </c>
      <c r="F3686" s="65">
        <v>0.79290000000000005</v>
      </c>
    </row>
    <row r="3687" spans="2:6" ht="15" customHeight="1">
      <c r="B3687" s="79">
        <v>37913</v>
      </c>
      <c r="C3687" s="65">
        <v>0.51119999999999999</v>
      </c>
      <c r="D3687" s="65">
        <v>3.7982</v>
      </c>
      <c r="E3687" s="65">
        <v>4.6185</v>
      </c>
      <c r="F3687" s="65">
        <v>0.79179999999999995</v>
      </c>
    </row>
    <row r="3688" spans="2:6" ht="15" customHeight="1">
      <c r="B3688" s="79">
        <v>37912</v>
      </c>
      <c r="C3688" s="65">
        <v>0.51129999999999998</v>
      </c>
      <c r="D3688" s="65">
        <v>3.8008999999999999</v>
      </c>
      <c r="E3688" s="65">
        <v>4.6106999999999996</v>
      </c>
      <c r="F3688" s="65">
        <v>0.79290000000000005</v>
      </c>
    </row>
    <row r="3689" spans="2:6" ht="15" customHeight="1">
      <c r="B3689" s="79">
        <v>37911</v>
      </c>
      <c r="C3689" s="65">
        <v>0.51280000000000003</v>
      </c>
      <c r="D3689" s="65">
        <v>3.8098000000000001</v>
      </c>
      <c r="E3689" s="65">
        <v>4.5999999999999996</v>
      </c>
      <c r="F3689" s="65">
        <v>0.79410000000000003</v>
      </c>
    </row>
    <row r="3690" spans="2:6" ht="15" customHeight="1">
      <c r="B3690" s="79">
        <v>37910</v>
      </c>
      <c r="C3690" s="65">
        <v>0.51119999999999999</v>
      </c>
      <c r="D3690" s="65">
        <v>3.798</v>
      </c>
      <c r="E3690" s="65">
        <v>4.5731000000000002</v>
      </c>
      <c r="F3690" s="65">
        <v>0.79149999999999998</v>
      </c>
    </row>
    <row r="3691" spans="2:6" ht="15" customHeight="1">
      <c r="B3691" s="79">
        <v>37909</v>
      </c>
      <c r="C3691" s="65">
        <v>0.50960000000000005</v>
      </c>
      <c r="D3691" s="65">
        <v>3.7862</v>
      </c>
      <c r="E3691" s="65">
        <v>4.5678000000000001</v>
      </c>
      <c r="F3691" s="65">
        <v>0.78790000000000004</v>
      </c>
    </row>
    <row r="3692" spans="2:6" ht="15" customHeight="1">
      <c r="B3692" s="79">
        <v>37908</v>
      </c>
      <c r="C3692" s="65">
        <v>0.51080000000000003</v>
      </c>
      <c r="D3692" s="65">
        <v>3.7961999999999998</v>
      </c>
      <c r="E3692" s="65">
        <v>4.5922999999999998</v>
      </c>
      <c r="F3692" s="65">
        <v>0.79120000000000001</v>
      </c>
    </row>
    <row r="3693" spans="2:6" ht="15" customHeight="1">
      <c r="B3693" s="79">
        <v>37907</v>
      </c>
      <c r="C3693" s="65">
        <v>0.50919999999999999</v>
      </c>
      <c r="D3693" s="65">
        <v>3.7789000000000001</v>
      </c>
      <c r="E3693" s="65">
        <v>4.5885999999999996</v>
      </c>
      <c r="F3693" s="65">
        <v>0.78869999999999996</v>
      </c>
    </row>
    <row r="3694" spans="2:6" ht="15" customHeight="1">
      <c r="B3694" s="79">
        <v>37906</v>
      </c>
      <c r="C3694" s="65">
        <v>0.50919999999999999</v>
      </c>
      <c r="D3694" s="65">
        <v>3.7831999999999999</v>
      </c>
      <c r="E3694" s="65">
        <v>4.5816999999999997</v>
      </c>
      <c r="F3694" s="65">
        <v>0.78890000000000005</v>
      </c>
    </row>
    <row r="3695" spans="2:6" ht="15" customHeight="1">
      <c r="B3695" s="79">
        <v>37905</v>
      </c>
      <c r="C3695" s="65">
        <v>0.5091</v>
      </c>
      <c r="D3695" s="65">
        <v>3.7833000000000001</v>
      </c>
      <c r="E3695" s="65">
        <v>4.5801999999999996</v>
      </c>
      <c r="F3695" s="65">
        <v>0.78849999999999998</v>
      </c>
    </row>
    <row r="3696" spans="2:6" ht="15" customHeight="1">
      <c r="B3696" s="79">
        <v>37904</v>
      </c>
      <c r="C3696" s="65">
        <v>0.5111</v>
      </c>
      <c r="D3696" s="65">
        <v>3.7974999999999999</v>
      </c>
      <c r="E3696" s="65">
        <v>4.5921000000000003</v>
      </c>
      <c r="F3696" s="65">
        <v>0.79100000000000004</v>
      </c>
    </row>
    <row r="3697" spans="2:6" ht="15" customHeight="1">
      <c r="B3697" s="79">
        <v>37903</v>
      </c>
      <c r="C3697" s="65">
        <v>0.50719999999999998</v>
      </c>
      <c r="D3697" s="65">
        <v>3.7692999999999999</v>
      </c>
      <c r="E3697" s="65">
        <v>4.5491999999999999</v>
      </c>
      <c r="F3697" s="65">
        <v>0.78690000000000004</v>
      </c>
    </row>
    <row r="3698" spans="2:6" ht="15" customHeight="1">
      <c r="B3698" s="79">
        <v>37902</v>
      </c>
      <c r="C3698" s="65">
        <v>0.50839999999999996</v>
      </c>
      <c r="D3698" s="65">
        <v>3.7772000000000001</v>
      </c>
      <c r="E3698" s="65">
        <v>4.5555000000000003</v>
      </c>
      <c r="F3698" s="65">
        <v>0.78759999999999997</v>
      </c>
    </row>
    <row r="3699" spans="2:6" ht="15" customHeight="1">
      <c r="B3699" s="79">
        <v>37901</v>
      </c>
      <c r="C3699" s="65">
        <v>0.50780000000000003</v>
      </c>
      <c r="D3699" s="65">
        <v>3.7725</v>
      </c>
      <c r="E3699" s="65">
        <v>4.5419999999999998</v>
      </c>
      <c r="F3699" s="65">
        <v>0.78490000000000004</v>
      </c>
    </row>
    <row r="3700" spans="2:6" ht="15" customHeight="1">
      <c r="B3700" s="79">
        <v>37900</v>
      </c>
      <c r="C3700" s="65">
        <v>0.51339999999999997</v>
      </c>
      <c r="D3700" s="65">
        <v>3.8117000000000001</v>
      </c>
      <c r="E3700" s="65">
        <v>4.6158000000000001</v>
      </c>
      <c r="F3700" s="65">
        <v>0.78969999999999996</v>
      </c>
    </row>
    <row r="3701" spans="2:6" ht="15" customHeight="1">
      <c r="B3701" s="79">
        <v>37899</v>
      </c>
      <c r="C3701" s="65">
        <v>0.51329999999999998</v>
      </c>
      <c r="D3701" s="65">
        <v>3.8102999999999998</v>
      </c>
      <c r="E3701" s="65">
        <v>4.6146000000000003</v>
      </c>
      <c r="F3701" s="65">
        <v>0.78969999999999996</v>
      </c>
    </row>
    <row r="3702" spans="2:6" ht="15" customHeight="1">
      <c r="B3702" s="79">
        <v>37898</v>
      </c>
      <c r="C3702" s="65">
        <v>0.51290000000000002</v>
      </c>
      <c r="D3702" s="65">
        <v>3.8108</v>
      </c>
      <c r="E3702" s="65">
        <v>4.6127000000000002</v>
      </c>
      <c r="F3702" s="65">
        <v>0.79310000000000003</v>
      </c>
    </row>
    <row r="3703" spans="2:6" ht="15" customHeight="1">
      <c r="B3703" s="79">
        <v>37897</v>
      </c>
      <c r="C3703" s="65">
        <v>0.51239999999999997</v>
      </c>
      <c r="D3703" s="65">
        <v>3.8064</v>
      </c>
      <c r="E3703" s="65">
        <v>4.6052</v>
      </c>
      <c r="F3703" s="65">
        <v>0.78920000000000001</v>
      </c>
    </row>
    <row r="3704" spans="2:6" ht="15" customHeight="1">
      <c r="B3704" s="79">
        <v>37896</v>
      </c>
      <c r="C3704" s="65">
        <v>0.51300000000000001</v>
      </c>
      <c r="D3704" s="65">
        <v>3.8100999999999998</v>
      </c>
      <c r="E3704" s="65">
        <v>4.6333000000000002</v>
      </c>
      <c r="F3704" s="65">
        <v>0.78969999999999996</v>
      </c>
    </row>
    <row r="3705" spans="2:6" ht="15" customHeight="1">
      <c r="B3705" s="79">
        <v>37895</v>
      </c>
      <c r="C3705" s="65">
        <v>0.51029999999999998</v>
      </c>
      <c r="D3705" s="65">
        <v>3.7902</v>
      </c>
      <c r="E3705" s="65">
        <v>4.6093000000000002</v>
      </c>
      <c r="F3705" s="65">
        <v>0.78439999999999999</v>
      </c>
    </row>
    <row r="3706" spans="2:6" ht="15" customHeight="1">
      <c r="B3706" s="79">
        <v>37894</v>
      </c>
      <c r="C3706" s="65">
        <v>0.5131</v>
      </c>
      <c r="D3706" s="65">
        <v>3.81</v>
      </c>
      <c r="E3706" s="65">
        <v>4.5754000000000001</v>
      </c>
      <c r="F3706" s="65">
        <v>0.78949999999999998</v>
      </c>
    </row>
    <row r="3707" spans="2:6" ht="15" customHeight="1">
      <c r="B3707" s="79">
        <v>37893</v>
      </c>
      <c r="C3707" s="65">
        <v>0.51319999999999999</v>
      </c>
      <c r="D3707" s="65">
        <v>3.8129</v>
      </c>
      <c r="E3707" s="65">
        <v>4.5937000000000001</v>
      </c>
      <c r="F3707" s="65">
        <v>0.79100000000000004</v>
      </c>
    </row>
    <row r="3708" spans="2:6" ht="15" customHeight="1">
      <c r="B3708" s="79">
        <v>37892</v>
      </c>
      <c r="C3708" s="65">
        <v>0.51339999999999997</v>
      </c>
      <c r="D3708" s="65">
        <v>3.8088000000000002</v>
      </c>
      <c r="E3708" s="65">
        <v>4.5993000000000004</v>
      </c>
      <c r="F3708" s="65">
        <v>0.79139999999999999</v>
      </c>
    </row>
    <row r="3709" spans="2:6" ht="15" customHeight="1">
      <c r="B3709" s="79">
        <v>37891</v>
      </c>
      <c r="C3709" s="65">
        <v>0.51449999999999996</v>
      </c>
      <c r="D3709" s="65">
        <v>3.8216000000000001</v>
      </c>
      <c r="E3709" s="65">
        <v>4.6109</v>
      </c>
      <c r="F3709" s="65">
        <v>0.79290000000000005</v>
      </c>
    </row>
    <row r="3710" spans="2:6" ht="15" customHeight="1">
      <c r="B3710" s="79">
        <v>37890</v>
      </c>
      <c r="C3710" s="65">
        <v>0.51749999999999996</v>
      </c>
      <c r="D3710" s="65">
        <v>3.8439000000000001</v>
      </c>
      <c r="E3710" s="65">
        <v>4.6100000000000003</v>
      </c>
      <c r="F3710" s="65">
        <v>0.79949999999999999</v>
      </c>
    </row>
    <row r="3711" spans="2:6" ht="15" customHeight="1">
      <c r="B3711" s="79">
        <v>37889</v>
      </c>
      <c r="C3711" s="65">
        <v>0.51800000000000002</v>
      </c>
      <c r="D3711" s="65">
        <v>3.8490000000000002</v>
      </c>
      <c r="E3711" s="65">
        <v>4.6033999999999997</v>
      </c>
      <c r="F3711" s="65">
        <v>0.8044</v>
      </c>
    </row>
    <row r="3712" spans="2:6" ht="15" customHeight="1">
      <c r="B3712" s="79">
        <v>37888</v>
      </c>
      <c r="C3712" s="65">
        <v>0.51929999999999998</v>
      </c>
      <c r="D3712" s="65">
        <v>3.8574999999999999</v>
      </c>
      <c r="E3712" s="65">
        <v>4.6393000000000004</v>
      </c>
      <c r="F3712" s="65">
        <v>0.80740000000000001</v>
      </c>
    </row>
    <row r="3713" spans="2:6" ht="15" customHeight="1">
      <c r="B3713" s="79">
        <v>37887</v>
      </c>
      <c r="C3713" s="65">
        <v>0.51819999999999999</v>
      </c>
      <c r="D3713" s="65">
        <v>3.8498000000000001</v>
      </c>
      <c r="E3713" s="65">
        <v>4.6811999999999996</v>
      </c>
      <c r="F3713" s="65">
        <v>0.80430000000000001</v>
      </c>
    </row>
    <row r="3714" spans="2:6" ht="15" customHeight="1">
      <c r="B3714" s="79">
        <v>37886</v>
      </c>
      <c r="C3714" s="65">
        <v>0.51639999999999997</v>
      </c>
      <c r="D3714" s="65">
        <v>3.8368000000000002</v>
      </c>
      <c r="E3714" s="65">
        <v>4.6642999999999999</v>
      </c>
      <c r="F3714" s="65">
        <v>0.80679999999999996</v>
      </c>
    </row>
    <row r="3715" spans="2:6" ht="15" customHeight="1">
      <c r="B3715" s="79">
        <v>37885</v>
      </c>
      <c r="C3715" s="65">
        <v>0.51870000000000005</v>
      </c>
      <c r="D3715" s="65">
        <v>3.8519999999999999</v>
      </c>
      <c r="E3715" s="65">
        <v>4.6839000000000004</v>
      </c>
      <c r="F3715" s="65">
        <v>0.80679999999999996</v>
      </c>
    </row>
    <row r="3716" spans="2:6" ht="15" customHeight="1">
      <c r="B3716" s="79">
        <v>37884</v>
      </c>
      <c r="C3716" s="65">
        <v>0.52039999999999997</v>
      </c>
      <c r="D3716" s="65">
        <v>3.8620000000000001</v>
      </c>
      <c r="E3716" s="65">
        <v>4.7046999999999999</v>
      </c>
      <c r="F3716" s="65">
        <v>0.80889999999999995</v>
      </c>
    </row>
    <row r="3717" spans="2:6" ht="15" customHeight="1">
      <c r="B3717" s="79">
        <v>37883</v>
      </c>
      <c r="C3717" s="65">
        <v>0.51980000000000004</v>
      </c>
      <c r="D3717" s="65">
        <v>3.8614999999999999</v>
      </c>
      <c r="E3717" s="65">
        <v>4.7037000000000004</v>
      </c>
      <c r="F3717" s="65">
        <v>0.81030000000000002</v>
      </c>
    </row>
    <row r="3718" spans="2:6" ht="15" customHeight="1">
      <c r="B3718" s="79">
        <v>37882</v>
      </c>
      <c r="C3718" s="65">
        <v>0.51749999999999996</v>
      </c>
      <c r="D3718" s="65">
        <v>3.8441999999999998</v>
      </c>
      <c r="E3718" s="65">
        <v>4.6779999999999999</v>
      </c>
      <c r="F3718" s="65">
        <v>0.80530000000000002</v>
      </c>
    </row>
    <row r="3719" spans="2:6" ht="15" customHeight="1">
      <c r="B3719" s="79">
        <v>37881</v>
      </c>
      <c r="C3719" s="65">
        <v>0.52370000000000005</v>
      </c>
      <c r="D3719" s="65">
        <v>3.8896999999999999</v>
      </c>
      <c r="E3719" s="65">
        <v>4.7672999999999996</v>
      </c>
      <c r="F3719" s="65">
        <v>0.81340000000000001</v>
      </c>
    </row>
    <row r="3720" spans="2:6" ht="15" customHeight="1">
      <c r="B3720" s="79">
        <v>37880</v>
      </c>
      <c r="C3720" s="65">
        <v>0.5202</v>
      </c>
      <c r="D3720" s="65">
        <v>3.8637000000000001</v>
      </c>
      <c r="E3720" s="65">
        <v>4.7637</v>
      </c>
      <c r="F3720" s="65">
        <v>0.8105</v>
      </c>
    </row>
    <row r="3721" spans="2:6" ht="15" customHeight="1">
      <c r="B3721" s="79">
        <v>37879</v>
      </c>
      <c r="C3721" s="65">
        <v>0.51700000000000002</v>
      </c>
      <c r="D3721" s="65">
        <v>3.8426</v>
      </c>
      <c r="E3721" s="65">
        <v>4.7150999999999996</v>
      </c>
      <c r="F3721" s="65">
        <v>0.80589999999999995</v>
      </c>
    </row>
    <row r="3722" spans="2:6" ht="15" customHeight="1">
      <c r="B3722" s="79">
        <v>37878</v>
      </c>
      <c r="C3722" s="65">
        <v>0.51700000000000002</v>
      </c>
      <c r="D3722" s="65">
        <v>3.8426</v>
      </c>
      <c r="E3722" s="65">
        <v>4.7150999999999996</v>
      </c>
      <c r="F3722" s="65">
        <v>0.80530000000000002</v>
      </c>
    </row>
    <row r="3723" spans="2:6" ht="15" customHeight="1">
      <c r="B3723" s="79">
        <v>37877</v>
      </c>
      <c r="C3723" s="65">
        <v>0.51690000000000003</v>
      </c>
      <c r="D3723" s="65">
        <v>3.8403999999999998</v>
      </c>
      <c r="E3723" s="65">
        <v>4.7072000000000003</v>
      </c>
      <c r="F3723" s="65">
        <v>0.80469999999999997</v>
      </c>
    </row>
    <row r="3724" spans="2:6" ht="15" customHeight="1">
      <c r="B3724" s="79">
        <v>37876</v>
      </c>
      <c r="C3724" s="65">
        <v>0.52049999999999996</v>
      </c>
      <c r="D3724" s="65">
        <v>3.867</v>
      </c>
      <c r="E3724" s="65">
        <v>4.7305000000000001</v>
      </c>
      <c r="F3724" s="65">
        <v>0.80720000000000003</v>
      </c>
    </row>
    <row r="3725" spans="2:6" ht="15" customHeight="1">
      <c r="B3725" s="79">
        <v>37875</v>
      </c>
      <c r="C3725" s="65">
        <v>0.51990000000000003</v>
      </c>
      <c r="D3725" s="65">
        <v>3.8616000000000001</v>
      </c>
      <c r="E3725" s="65">
        <v>4.7521000000000004</v>
      </c>
      <c r="F3725" s="65">
        <v>0.80679999999999996</v>
      </c>
    </row>
    <row r="3726" spans="2:6" ht="15" customHeight="1">
      <c r="B3726" s="79">
        <v>37874</v>
      </c>
      <c r="C3726" s="65">
        <v>0.52090000000000003</v>
      </c>
      <c r="D3726" s="65">
        <v>3.8698000000000001</v>
      </c>
      <c r="E3726" s="65">
        <v>4.7717000000000001</v>
      </c>
      <c r="F3726" s="65">
        <v>0.80640000000000001</v>
      </c>
    </row>
    <row r="3727" spans="2:6" ht="15" customHeight="1">
      <c r="B3727" s="79">
        <v>37873</v>
      </c>
      <c r="C3727" s="65">
        <v>0.52129999999999999</v>
      </c>
      <c r="D3727" s="65">
        <v>3.8727999999999998</v>
      </c>
      <c r="E3727" s="65">
        <v>4.7596999999999996</v>
      </c>
      <c r="F3727" s="65">
        <v>0.80289999999999995</v>
      </c>
    </row>
    <row r="3728" spans="2:6" ht="15" customHeight="1">
      <c r="B3728" s="79">
        <v>37872</v>
      </c>
      <c r="C3728" s="65">
        <v>0.52010000000000001</v>
      </c>
      <c r="D3728" s="65">
        <v>3.8626</v>
      </c>
      <c r="E3728" s="65">
        <v>4.7370999999999999</v>
      </c>
      <c r="F3728" s="65">
        <v>0.79759999999999998</v>
      </c>
    </row>
    <row r="3729" spans="2:6" ht="15" customHeight="1">
      <c r="B3729" s="79">
        <v>37871</v>
      </c>
      <c r="C3729" s="65">
        <v>0.52010000000000001</v>
      </c>
      <c r="D3729" s="65">
        <v>3.8613</v>
      </c>
      <c r="E3729" s="65">
        <v>4.7370999999999999</v>
      </c>
      <c r="F3729" s="65">
        <v>0.79859999999999998</v>
      </c>
    </row>
    <row r="3730" spans="2:6" ht="15" customHeight="1">
      <c r="B3730" s="79">
        <v>37870</v>
      </c>
      <c r="C3730" s="65">
        <v>0.51980000000000004</v>
      </c>
      <c r="D3730" s="65">
        <v>3.8597999999999999</v>
      </c>
      <c r="E3730" s="65">
        <v>4.7370000000000001</v>
      </c>
      <c r="F3730" s="65">
        <v>0.79900000000000004</v>
      </c>
    </row>
    <row r="3731" spans="2:6" ht="15" customHeight="1">
      <c r="B3731" s="79">
        <v>37869</v>
      </c>
      <c r="C3731" s="65">
        <v>0.52229999999999999</v>
      </c>
      <c r="D3731" s="65">
        <v>3.8786999999999998</v>
      </c>
      <c r="E3731" s="65">
        <v>4.7667999999999999</v>
      </c>
      <c r="F3731" s="65">
        <v>0.80349999999999999</v>
      </c>
    </row>
    <row r="3732" spans="2:6" ht="15" customHeight="1">
      <c r="B3732" s="79">
        <v>37868</v>
      </c>
      <c r="C3732" s="65">
        <v>0.52510000000000001</v>
      </c>
      <c r="D3732" s="65">
        <v>3.8995000000000002</v>
      </c>
      <c r="E3732" s="65">
        <v>4.7953000000000001</v>
      </c>
      <c r="F3732" s="65">
        <v>0.80579999999999996</v>
      </c>
    </row>
    <row r="3733" spans="2:6" ht="15" customHeight="1">
      <c r="B3733" s="79">
        <v>37867</v>
      </c>
      <c r="C3733" s="65">
        <v>0.52249999999999996</v>
      </c>
      <c r="D3733" s="65">
        <v>3.8805000000000001</v>
      </c>
      <c r="E3733" s="65">
        <v>4.7914000000000003</v>
      </c>
      <c r="F3733" s="65">
        <v>0.80169999999999997</v>
      </c>
    </row>
    <row r="3734" spans="2:6" ht="15" customHeight="1">
      <c r="B3734" s="79">
        <v>37866</v>
      </c>
      <c r="C3734" s="65">
        <v>0.5272</v>
      </c>
      <c r="D3734" s="65">
        <v>3.915</v>
      </c>
      <c r="E3734" s="65">
        <v>4.8391000000000002</v>
      </c>
      <c r="F3734" s="65">
        <v>0.81010000000000004</v>
      </c>
    </row>
    <row r="3735" spans="2:6" ht="15" customHeight="1">
      <c r="B3735" s="79">
        <v>37865</v>
      </c>
      <c r="C3735" s="65">
        <v>0.52649999999999997</v>
      </c>
      <c r="D3735" s="65">
        <v>3.9131999999999998</v>
      </c>
      <c r="E3735" s="65">
        <v>4.8423999999999996</v>
      </c>
      <c r="F3735" s="65">
        <v>0.8095</v>
      </c>
    </row>
    <row r="3736" spans="2:6" ht="15" customHeight="1">
      <c r="B3736" s="79">
        <v>37864</v>
      </c>
      <c r="C3736" s="65">
        <v>0.52669999999999995</v>
      </c>
      <c r="D3736" s="65">
        <v>3.9104000000000001</v>
      </c>
      <c r="E3736" s="65">
        <v>4.8444000000000003</v>
      </c>
      <c r="F3736" s="65">
        <v>0.81159999999999999</v>
      </c>
    </row>
    <row r="3737" spans="2:6" ht="15" customHeight="1">
      <c r="B3737" s="79">
        <v>37863</v>
      </c>
      <c r="C3737" s="65">
        <v>0.52639999999999998</v>
      </c>
      <c r="D3737" s="65">
        <v>3.9104000000000001</v>
      </c>
      <c r="E3737" s="65">
        <v>4.8262</v>
      </c>
      <c r="F3737" s="65">
        <v>0.80979999999999996</v>
      </c>
    </row>
    <row r="3738" spans="2:6" ht="15" customHeight="1">
      <c r="B3738" s="79">
        <v>37862</v>
      </c>
      <c r="C3738" s="65">
        <v>0.52800000000000002</v>
      </c>
      <c r="D3738" s="65">
        <v>3.9228000000000001</v>
      </c>
      <c r="E3738" s="65">
        <v>4.8632999999999997</v>
      </c>
      <c r="F3738" s="65">
        <v>0.81299999999999994</v>
      </c>
    </row>
    <row r="3739" spans="2:6" ht="15" customHeight="1">
      <c r="B3739" s="79">
        <v>37861</v>
      </c>
      <c r="C3739" s="65">
        <v>0.52480000000000004</v>
      </c>
      <c r="D3739" s="65">
        <v>3.8993000000000002</v>
      </c>
      <c r="E3739" s="65">
        <v>4.8494000000000002</v>
      </c>
      <c r="F3739" s="65">
        <v>0.80740000000000001</v>
      </c>
    </row>
    <row r="3740" spans="2:6" ht="15" customHeight="1">
      <c r="B3740" s="79">
        <v>37860</v>
      </c>
      <c r="C3740" s="65">
        <v>0.52959999999999996</v>
      </c>
      <c r="D3740" s="65">
        <v>3.9350000000000001</v>
      </c>
      <c r="E3740" s="65">
        <v>4.9160000000000004</v>
      </c>
      <c r="F3740" s="65">
        <v>0.81230000000000002</v>
      </c>
    </row>
    <row r="3741" spans="2:6" ht="15" customHeight="1">
      <c r="B3741" s="79">
        <v>37859</v>
      </c>
      <c r="C3741" s="65">
        <v>0.53559999999999997</v>
      </c>
      <c r="D3741" s="65">
        <v>3.9805000000000001</v>
      </c>
      <c r="E3741" s="65">
        <v>4.9596999999999998</v>
      </c>
      <c r="F3741" s="65">
        <v>0.82450000000000001</v>
      </c>
    </row>
    <row r="3742" spans="2:6" ht="15" customHeight="1">
      <c r="B3742" s="79">
        <v>37858</v>
      </c>
      <c r="C3742" s="65">
        <v>0.53979999999999995</v>
      </c>
      <c r="D3742" s="65">
        <v>4.0118</v>
      </c>
      <c r="E3742" s="65">
        <v>4.9837999999999996</v>
      </c>
      <c r="F3742" s="65">
        <v>0.83069999999999999</v>
      </c>
    </row>
    <row r="3743" spans="2:6" ht="15" customHeight="1">
      <c r="B3743" s="79">
        <v>37857</v>
      </c>
      <c r="C3743" s="65">
        <v>0.53949999999999998</v>
      </c>
      <c r="D3743" s="65">
        <v>4.0098000000000003</v>
      </c>
      <c r="E3743" s="65">
        <v>4.9779</v>
      </c>
      <c r="F3743" s="65">
        <v>0.83140000000000003</v>
      </c>
    </row>
    <row r="3744" spans="2:6" ht="15" customHeight="1">
      <c r="B3744" s="79">
        <v>37856</v>
      </c>
      <c r="C3744" s="65">
        <v>0.53769999999999996</v>
      </c>
      <c r="D3744" s="65">
        <v>3.9965999999999999</v>
      </c>
      <c r="E3744" s="65">
        <v>4.9672999999999998</v>
      </c>
      <c r="F3744" s="65">
        <v>0.8296</v>
      </c>
    </row>
    <row r="3745" spans="2:6" ht="15" customHeight="1">
      <c r="B3745" s="79">
        <v>37855</v>
      </c>
      <c r="C3745" s="65">
        <v>0.53620000000000001</v>
      </c>
      <c r="D3745" s="65">
        <v>3.9855999999999998</v>
      </c>
      <c r="E3745" s="65">
        <v>4.9387999999999996</v>
      </c>
      <c r="F3745" s="65">
        <v>0.82779999999999998</v>
      </c>
    </row>
    <row r="3746" spans="2:6" ht="15" customHeight="1">
      <c r="B3746" s="79">
        <v>37854</v>
      </c>
      <c r="C3746" s="65">
        <v>0.53080000000000005</v>
      </c>
      <c r="D3746" s="65">
        <v>3.9460000000000002</v>
      </c>
      <c r="E3746" s="65">
        <v>4.9069000000000003</v>
      </c>
      <c r="F3746" s="65">
        <v>0.81920000000000004</v>
      </c>
    </row>
    <row r="3747" spans="2:6" ht="15" customHeight="1">
      <c r="B3747" s="79">
        <v>37853</v>
      </c>
      <c r="C3747" s="65">
        <v>0.52500000000000002</v>
      </c>
      <c r="D3747" s="65">
        <v>3.9037000000000002</v>
      </c>
      <c r="E3747" s="65">
        <v>4.8762999999999996</v>
      </c>
      <c r="F3747" s="65">
        <v>0.81240000000000001</v>
      </c>
    </row>
    <row r="3748" spans="2:6" ht="15" customHeight="1">
      <c r="B3748" s="79">
        <v>37852</v>
      </c>
      <c r="C3748" s="65">
        <v>0.52649999999999997</v>
      </c>
      <c r="D3748" s="65">
        <v>3.9134000000000002</v>
      </c>
      <c r="E3748" s="65">
        <v>4.8785999999999996</v>
      </c>
      <c r="F3748" s="65">
        <v>0.81530000000000002</v>
      </c>
    </row>
    <row r="3749" spans="2:6" ht="15" customHeight="1">
      <c r="B3749" s="79">
        <v>37851</v>
      </c>
      <c r="C3749" s="65">
        <v>0.52539999999999998</v>
      </c>
      <c r="D3749" s="65">
        <v>3.8959999999999999</v>
      </c>
      <c r="E3749" s="65">
        <v>4.8357000000000001</v>
      </c>
      <c r="F3749" s="65">
        <v>0.80979999999999996</v>
      </c>
    </row>
    <row r="3750" spans="2:6" ht="15" customHeight="1">
      <c r="B3750" s="79">
        <v>37850</v>
      </c>
      <c r="C3750" s="65">
        <v>0.52439999999999998</v>
      </c>
      <c r="D3750" s="65">
        <v>3.8959999999999999</v>
      </c>
      <c r="E3750" s="65">
        <v>4.8357000000000001</v>
      </c>
      <c r="F3750" s="65">
        <v>0.80969999999999998</v>
      </c>
    </row>
    <row r="3751" spans="2:6" ht="15" customHeight="1">
      <c r="B3751" s="79">
        <v>37849</v>
      </c>
      <c r="C3751" s="65">
        <v>0.52470000000000006</v>
      </c>
      <c r="D3751" s="65">
        <v>3.9</v>
      </c>
      <c r="E3751" s="65">
        <v>4.8559999999999999</v>
      </c>
      <c r="F3751" s="65">
        <v>0.81030000000000002</v>
      </c>
    </row>
    <row r="3752" spans="2:6" ht="15" customHeight="1">
      <c r="B3752" s="79">
        <v>37848</v>
      </c>
      <c r="C3752" s="65">
        <v>0.52149999999999996</v>
      </c>
      <c r="D3752" s="65">
        <v>3.8774000000000002</v>
      </c>
      <c r="E3752" s="65">
        <v>4.8041999999999998</v>
      </c>
      <c r="F3752" s="65">
        <v>0.80549999999999999</v>
      </c>
    </row>
    <row r="3753" spans="2:6" ht="15" customHeight="1">
      <c r="B3753" s="79">
        <v>37847</v>
      </c>
      <c r="C3753" s="65">
        <v>0.52059999999999995</v>
      </c>
      <c r="D3753" s="65">
        <v>3.8693</v>
      </c>
      <c r="E3753" s="65">
        <v>4.8002000000000002</v>
      </c>
      <c r="F3753" s="65">
        <v>0.80520000000000003</v>
      </c>
    </row>
    <row r="3754" spans="2:6" ht="15" customHeight="1">
      <c r="B3754" s="79">
        <v>37846</v>
      </c>
      <c r="C3754" s="65">
        <v>0.52049999999999996</v>
      </c>
      <c r="D3754" s="65">
        <v>3.8694999999999999</v>
      </c>
      <c r="E3754" s="65">
        <v>4.8015999999999996</v>
      </c>
      <c r="F3754" s="65">
        <v>0.80389999999999995</v>
      </c>
    </row>
    <row r="3755" spans="2:6" ht="15" customHeight="1">
      <c r="B3755" s="79">
        <v>37845</v>
      </c>
      <c r="C3755" s="65">
        <v>0.51780000000000004</v>
      </c>
      <c r="D3755" s="65">
        <v>3.8494000000000002</v>
      </c>
      <c r="E3755" s="65">
        <v>4.7958999999999996</v>
      </c>
      <c r="F3755" s="65">
        <v>0.79910000000000003</v>
      </c>
    </row>
    <row r="3756" spans="2:6" ht="15" customHeight="1">
      <c r="B3756" s="79">
        <v>37844</v>
      </c>
      <c r="C3756" s="65">
        <v>0.51600000000000001</v>
      </c>
      <c r="D3756" s="65">
        <v>3.8306</v>
      </c>
      <c r="E3756" s="65">
        <v>4.7468000000000004</v>
      </c>
      <c r="F3756" s="65">
        <v>0.79320000000000002</v>
      </c>
    </row>
    <row r="3757" spans="2:6" ht="15" customHeight="1">
      <c r="B3757" s="79">
        <v>37843</v>
      </c>
      <c r="C3757" s="65">
        <v>0.51470000000000005</v>
      </c>
      <c r="D3757" s="65">
        <v>3.8231000000000002</v>
      </c>
      <c r="E3757" s="65">
        <v>4.7270000000000003</v>
      </c>
      <c r="F3757" s="65">
        <v>0.79110000000000003</v>
      </c>
    </row>
    <row r="3758" spans="2:6" ht="15" customHeight="1">
      <c r="B3758" s="79">
        <v>37842</v>
      </c>
      <c r="C3758" s="65">
        <v>0.51419999999999999</v>
      </c>
      <c r="D3758" s="65">
        <v>3.8233000000000001</v>
      </c>
      <c r="E3758" s="65">
        <v>4.7316000000000003</v>
      </c>
      <c r="F3758" s="65">
        <v>0.79059999999999997</v>
      </c>
    </row>
    <row r="3759" spans="2:6" ht="15" customHeight="1">
      <c r="B3759" s="79">
        <v>37841</v>
      </c>
      <c r="C3759" s="65">
        <v>0.51100000000000001</v>
      </c>
      <c r="D3759" s="65">
        <v>3.7988</v>
      </c>
      <c r="E3759" s="65">
        <v>4.7084000000000001</v>
      </c>
      <c r="F3759" s="65">
        <v>0.78490000000000004</v>
      </c>
    </row>
    <row r="3760" spans="2:6" ht="15" customHeight="1">
      <c r="B3760" s="79">
        <v>37840</v>
      </c>
      <c r="C3760" s="65">
        <v>0.51129999999999998</v>
      </c>
      <c r="D3760" s="65">
        <v>3.8018000000000001</v>
      </c>
      <c r="E3760" s="65">
        <v>4.7138</v>
      </c>
      <c r="F3760" s="65">
        <v>0.78449999999999998</v>
      </c>
    </row>
    <row r="3761" spans="2:6" ht="15" customHeight="1">
      <c r="B3761" s="79">
        <v>37839</v>
      </c>
      <c r="C3761" s="65">
        <v>0.51129999999999998</v>
      </c>
      <c r="D3761" s="65">
        <v>3.8014000000000001</v>
      </c>
      <c r="E3761" s="65">
        <v>4.7202999999999999</v>
      </c>
      <c r="F3761" s="65">
        <v>0.7853</v>
      </c>
    </row>
    <row r="3762" spans="2:6" ht="15" customHeight="1">
      <c r="B3762" s="79">
        <v>37838</v>
      </c>
      <c r="C3762" s="65">
        <v>0.50970000000000004</v>
      </c>
      <c r="D3762" s="65">
        <v>3.7886000000000002</v>
      </c>
      <c r="E3762" s="65">
        <v>4.7111999999999998</v>
      </c>
      <c r="F3762" s="65">
        <v>0.77990000000000004</v>
      </c>
    </row>
    <row r="3763" spans="2:6" ht="15" customHeight="1">
      <c r="B3763" s="79">
        <v>37837</v>
      </c>
      <c r="C3763" s="65">
        <v>0.52029999999999998</v>
      </c>
      <c r="D3763" s="65">
        <v>3.8637000000000001</v>
      </c>
      <c r="E3763" s="65">
        <v>4.8141999999999996</v>
      </c>
      <c r="F3763" s="65">
        <v>0.80059999999999998</v>
      </c>
    </row>
    <row r="3764" spans="2:6" ht="15" customHeight="1">
      <c r="B3764" s="79">
        <v>37836</v>
      </c>
      <c r="C3764" s="65">
        <v>0.5202</v>
      </c>
      <c r="D3764" s="65">
        <v>3.8652000000000002</v>
      </c>
      <c r="E3764" s="65">
        <v>4.8211000000000004</v>
      </c>
      <c r="F3764" s="65">
        <v>0.80110000000000003</v>
      </c>
    </row>
    <row r="3765" spans="2:6" ht="15" customHeight="1">
      <c r="B3765" s="79">
        <v>37835</v>
      </c>
      <c r="C3765" s="65">
        <v>0.51839999999999997</v>
      </c>
      <c r="D3765" s="65">
        <v>3.8527999999999998</v>
      </c>
      <c r="E3765" s="65">
        <v>4.7866999999999997</v>
      </c>
      <c r="F3765" s="65">
        <v>0.79800000000000004</v>
      </c>
    </row>
    <row r="3766" spans="2:6" ht="15" customHeight="1">
      <c r="B3766" s="79">
        <v>37834</v>
      </c>
      <c r="C3766" s="65">
        <v>0.5181</v>
      </c>
      <c r="D3766" s="65">
        <v>3.8502999999999998</v>
      </c>
      <c r="E3766" s="65">
        <v>4.7826000000000004</v>
      </c>
      <c r="F3766" s="65">
        <v>0.79810000000000003</v>
      </c>
    </row>
    <row r="3767" spans="2:6" ht="15" customHeight="1">
      <c r="B3767" s="79">
        <v>37833</v>
      </c>
      <c r="C3767" s="65">
        <v>0.51380000000000003</v>
      </c>
      <c r="D3767" s="65">
        <v>3.8184999999999998</v>
      </c>
      <c r="E3767" s="65">
        <v>4.7126000000000001</v>
      </c>
      <c r="F3767" s="65">
        <v>0.79630000000000001</v>
      </c>
    </row>
    <row r="3768" spans="2:6" ht="15" customHeight="1">
      <c r="B3768" s="79">
        <v>37832</v>
      </c>
      <c r="C3768" s="65">
        <v>0.51380000000000003</v>
      </c>
      <c r="D3768" s="65">
        <v>3.8182999999999998</v>
      </c>
      <c r="E3768" s="65">
        <v>4.7229999999999999</v>
      </c>
      <c r="F3768" s="65">
        <v>0.79490000000000005</v>
      </c>
    </row>
    <row r="3769" spans="2:6" ht="15" customHeight="1">
      <c r="B3769" s="79">
        <v>37831</v>
      </c>
      <c r="C3769" s="65">
        <v>0.51160000000000005</v>
      </c>
      <c r="D3769" s="65">
        <v>3.8028</v>
      </c>
      <c r="E3769" s="65">
        <v>4.7005999999999997</v>
      </c>
      <c r="F3769" s="65">
        <v>0.79149999999999998</v>
      </c>
    </row>
    <row r="3770" spans="2:6" ht="15" customHeight="1">
      <c r="B3770" s="79">
        <v>37830</v>
      </c>
      <c r="C3770" s="65">
        <v>0.51190000000000002</v>
      </c>
      <c r="D3770" s="65">
        <v>3.8058000000000001</v>
      </c>
      <c r="E3770" s="65">
        <v>4.7115</v>
      </c>
      <c r="F3770" s="65">
        <v>0.79139999999999999</v>
      </c>
    </row>
    <row r="3771" spans="2:6" ht="15" customHeight="1">
      <c r="B3771" s="79">
        <v>37829</v>
      </c>
      <c r="C3771" s="65">
        <v>0.51119999999999999</v>
      </c>
      <c r="D3771" s="65">
        <v>3.8016999999999999</v>
      </c>
      <c r="E3771" s="65">
        <v>4.6985999999999999</v>
      </c>
      <c r="F3771" s="65">
        <v>0.79139999999999999</v>
      </c>
    </row>
    <row r="3772" spans="2:6" ht="15" customHeight="1">
      <c r="B3772" s="79">
        <v>37828</v>
      </c>
      <c r="C3772" s="65">
        <v>0.51029999999999998</v>
      </c>
      <c r="D3772" s="65">
        <v>3.7930000000000001</v>
      </c>
      <c r="E3772" s="65">
        <v>4.6890999999999998</v>
      </c>
      <c r="F3772" s="65">
        <v>0.79010000000000002</v>
      </c>
    </row>
    <row r="3773" spans="2:6" ht="15" customHeight="1">
      <c r="B3773" s="79">
        <v>37827</v>
      </c>
      <c r="C3773" s="65">
        <v>0.51180000000000003</v>
      </c>
      <c r="D3773" s="65">
        <v>3.8048000000000002</v>
      </c>
      <c r="E3773" s="65">
        <v>4.7159000000000004</v>
      </c>
      <c r="F3773" s="65">
        <v>0.79069999999999996</v>
      </c>
    </row>
    <row r="3774" spans="2:6" ht="15" customHeight="1">
      <c r="B3774" s="79">
        <v>37826</v>
      </c>
      <c r="C3774" s="65">
        <v>0.50660000000000005</v>
      </c>
      <c r="D3774" s="65">
        <v>3.7660999999999998</v>
      </c>
      <c r="E3774" s="65">
        <v>4.6760000000000002</v>
      </c>
      <c r="F3774" s="65">
        <v>0.78369999999999995</v>
      </c>
    </row>
    <row r="3775" spans="2:6" ht="15" customHeight="1">
      <c r="B3775" s="79">
        <v>37825</v>
      </c>
      <c r="C3775" s="65">
        <v>0.50839999999999996</v>
      </c>
      <c r="D3775" s="65">
        <v>3.7797000000000001</v>
      </c>
      <c r="E3775" s="65">
        <v>4.7164000000000001</v>
      </c>
      <c r="F3775" s="65">
        <v>0.78420000000000001</v>
      </c>
    </row>
    <row r="3776" spans="2:6" ht="15" customHeight="1">
      <c r="B3776" s="79">
        <v>37824</v>
      </c>
      <c r="C3776" s="65">
        <v>0.50680000000000003</v>
      </c>
      <c r="D3776" s="65">
        <v>3.7675999999999998</v>
      </c>
      <c r="E3776" s="65">
        <v>4.7042000000000002</v>
      </c>
      <c r="F3776" s="65">
        <v>0.77880000000000005</v>
      </c>
    </row>
    <row r="3777" spans="2:6" ht="15" customHeight="1">
      <c r="B3777" s="79">
        <v>37823</v>
      </c>
      <c r="C3777" s="65">
        <v>0.5091</v>
      </c>
      <c r="D3777" s="65">
        <v>3.7829000000000002</v>
      </c>
      <c r="E3777" s="65">
        <v>4.72</v>
      </c>
      <c r="F3777" s="65">
        <v>0.78159999999999996</v>
      </c>
    </row>
    <row r="3778" spans="2:6" ht="15" customHeight="1">
      <c r="B3778" s="79">
        <v>37822</v>
      </c>
      <c r="C3778" s="65">
        <v>0.50870000000000004</v>
      </c>
      <c r="D3778" s="65">
        <v>3.7829000000000002</v>
      </c>
      <c r="E3778" s="65">
        <v>4.72</v>
      </c>
      <c r="F3778" s="65">
        <v>0.78210000000000002</v>
      </c>
    </row>
    <row r="3779" spans="2:6" ht="15" customHeight="1">
      <c r="B3779" s="79">
        <v>37821</v>
      </c>
      <c r="C3779" s="65">
        <v>0.50929999999999997</v>
      </c>
      <c r="D3779" s="65">
        <v>3.7885</v>
      </c>
      <c r="E3779" s="65">
        <v>4.7237999999999998</v>
      </c>
      <c r="F3779" s="65">
        <v>0.7823</v>
      </c>
    </row>
    <row r="3780" spans="2:6" ht="15" customHeight="1">
      <c r="B3780" s="79">
        <v>37820</v>
      </c>
      <c r="C3780" s="65">
        <v>0.52039999999999997</v>
      </c>
      <c r="D3780" s="65">
        <v>3.8698000000000001</v>
      </c>
      <c r="E3780" s="65">
        <v>4.8079999999999998</v>
      </c>
      <c r="F3780" s="65">
        <v>0.79930000000000001</v>
      </c>
    </row>
    <row r="3781" spans="2:6" ht="15" customHeight="1">
      <c r="B3781" s="79">
        <v>37819</v>
      </c>
      <c r="C3781" s="65">
        <v>0.52110000000000001</v>
      </c>
      <c r="D3781" s="65">
        <v>3.8719999999999999</v>
      </c>
      <c r="E3781" s="65">
        <v>4.7823000000000002</v>
      </c>
      <c r="F3781" s="65">
        <v>0.80400000000000005</v>
      </c>
    </row>
    <row r="3782" spans="2:6" ht="15" customHeight="1">
      <c r="B3782" s="79">
        <v>37818</v>
      </c>
      <c r="C3782" s="65">
        <v>0.52059999999999995</v>
      </c>
      <c r="D3782" s="65">
        <v>3.8693</v>
      </c>
      <c r="E3782" s="65">
        <v>4.7595999999999998</v>
      </c>
      <c r="F3782" s="65">
        <v>0.80640000000000001</v>
      </c>
    </row>
    <row r="3783" spans="2:6" ht="15" customHeight="1">
      <c r="B3783" s="79">
        <v>37817</v>
      </c>
      <c r="C3783" s="65">
        <v>0.52329999999999999</v>
      </c>
      <c r="D3783" s="65">
        <v>3.8898999999999999</v>
      </c>
      <c r="E3783" s="65">
        <v>4.7842000000000002</v>
      </c>
      <c r="F3783" s="65">
        <v>0.81130000000000002</v>
      </c>
    </row>
    <row r="3784" spans="2:6" ht="15" customHeight="1">
      <c r="B3784" s="79">
        <v>37816</v>
      </c>
      <c r="C3784" s="65">
        <v>0.52490000000000003</v>
      </c>
      <c r="D3784" s="65">
        <v>3.9032</v>
      </c>
      <c r="E3784" s="65">
        <v>4.8071000000000002</v>
      </c>
      <c r="F3784" s="65">
        <v>0.81589999999999996</v>
      </c>
    </row>
    <row r="3785" spans="2:6" ht="15" customHeight="1">
      <c r="B3785" s="79">
        <v>37815</v>
      </c>
      <c r="C3785" s="65">
        <v>0.52610000000000001</v>
      </c>
      <c r="D3785" s="65">
        <v>3.9020000000000001</v>
      </c>
      <c r="E3785" s="65">
        <v>4.8021000000000003</v>
      </c>
      <c r="F3785" s="65">
        <v>0.81569999999999998</v>
      </c>
    </row>
    <row r="3786" spans="2:6" ht="15" customHeight="1">
      <c r="B3786" s="79">
        <v>37814</v>
      </c>
      <c r="C3786" s="65">
        <v>0.52480000000000004</v>
      </c>
      <c r="D3786" s="65">
        <v>3.9024000000000001</v>
      </c>
      <c r="E3786" s="65">
        <v>4.8056000000000001</v>
      </c>
      <c r="F3786" s="65">
        <v>0.81569999999999998</v>
      </c>
    </row>
    <row r="3787" spans="2:6" ht="15" customHeight="1">
      <c r="B3787" s="79">
        <v>37813</v>
      </c>
      <c r="C3787" s="65">
        <v>0.51880000000000004</v>
      </c>
      <c r="D3787" s="65">
        <v>3.8573</v>
      </c>
      <c r="E3787" s="65">
        <v>4.7454000000000001</v>
      </c>
      <c r="F3787" s="65">
        <v>0.8034</v>
      </c>
    </row>
    <row r="3788" spans="2:6" ht="15" customHeight="1">
      <c r="B3788" s="79">
        <v>37812</v>
      </c>
      <c r="C3788" s="65">
        <v>0.51910000000000001</v>
      </c>
      <c r="D3788" s="65">
        <v>3.8593000000000002</v>
      </c>
      <c r="E3788" s="65">
        <v>4.7484999999999999</v>
      </c>
      <c r="F3788" s="65">
        <v>0.8014</v>
      </c>
    </row>
    <row r="3789" spans="2:6" ht="15" customHeight="1">
      <c r="B3789" s="79">
        <v>37811</v>
      </c>
      <c r="C3789" s="65">
        <v>0.52180000000000004</v>
      </c>
      <c r="D3789" s="65">
        <v>3.8809999999999998</v>
      </c>
      <c r="E3789" s="65">
        <v>4.7770000000000001</v>
      </c>
      <c r="F3789" s="65">
        <v>0.80859999999999999</v>
      </c>
    </row>
    <row r="3790" spans="2:6" ht="15" customHeight="1">
      <c r="B3790" s="79">
        <v>37810</v>
      </c>
      <c r="C3790" s="65">
        <v>0.53110000000000002</v>
      </c>
      <c r="D3790" s="65">
        <v>3.9508000000000001</v>
      </c>
      <c r="E3790" s="65">
        <v>4.8963999999999999</v>
      </c>
      <c r="F3790" s="65">
        <v>0.8256</v>
      </c>
    </row>
    <row r="3791" spans="2:6" ht="15" customHeight="1">
      <c r="B3791" s="79">
        <v>37809</v>
      </c>
      <c r="C3791" s="65">
        <v>0.51839999999999997</v>
      </c>
      <c r="D3791" s="65">
        <v>3.8515999999999999</v>
      </c>
      <c r="E3791" s="65">
        <v>4.7821999999999996</v>
      </c>
      <c r="F3791" s="65">
        <v>0.80279999999999996</v>
      </c>
    </row>
    <row r="3792" spans="2:6" ht="15" customHeight="1">
      <c r="B3792" s="79">
        <v>37808</v>
      </c>
      <c r="C3792" s="65">
        <v>0.51870000000000005</v>
      </c>
      <c r="D3792" s="65">
        <v>3.8515999999999999</v>
      </c>
      <c r="E3792" s="65">
        <v>4.7821999999999996</v>
      </c>
      <c r="F3792" s="65">
        <v>0.80249999999999999</v>
      </c>
    </row>
    <row r="3793" spans="2:6" ht="15" customHeight="1">
      <c r="B3793" s="79">
        <v>37807</v>
      </c>
      <c r="C3793" s="65">
        <v>0.51800000000000002</v>
      </c>
      <c r="D3793" s="65">
        <v>3.8515999999999999</v>
      </c>
      <c r="E3793" s="65">
        <v>4.7624000000000004</v>
      </c>
      <c r="F3793" s="65">
        <v>0.80279999999999996</v>
      </c>
    </row>
    <row r="3794" spans="2:6" ht="15" customHeight="1">
      <c r="B3794" s="79">
        <v>37806</v>
      </c>
      <c r="C3794" s="65">
        <v>0.51880000000000004</v>
      </c>
      <c r="D3794" s="65">
        <v>3.8580000000000001</v>
      </c>
      <c r="E3794" s="65">
        <v>4.7545000000000002</v>
      </c>
      <c r="F3794" s="65">
        <v>0.80469999999999997</v>
      </c>
    </row>
    <row r="3795" spans="2:6" ht="15" customHeight="1">
      <c r="B3795" s="79">
        <v>37805</v>
      </c>
      <c r="C3795" s="65">
        <v>0.51590000000000003</v>
      </c>
      <c r="D3795" s="65">
        <v>3.8338999999999999</v>
      </c>
      <c r="E3795" s="65">
        <v>4.7392000000000003</v>
      </c>
      <c r="F3795" s="65">
        <v>0.80030000000000001</v>
      </c>
    </row>
    <row r="3796" spans="2:6" ht="15" customHeight="1">
      <c r="B3796" s="79">
        <v>37804</v>
      </c>
      <c r="C3796" s="65">
        <v>0.51329999999999998</v>
      </c>
      <c r="D3796" s="65">
        <v>3.8136999999999999</v>
      </c>
      <c r="E3796" s="65">
        <v>4.7271000000000001</v>
      </c>
      <c r="F3796" s="65">
        <v>0.79710000000000003</v>
      </c>
    </row>
    <row r="3797" spans="2:6" ht="15" customHeight="1">
      <c r="B3797" s="79">
        <v>37803</v>
      </c>
      <c r="C3797" s="65">
        <v>0.51119999999999999</v>
      </c>
      <c r="D3797" s="65">
        <v>3.7976999999999999</v>
      </c>
      <c r="E3797" s="65">
        <v>4.7007000000000003</v>
      </c>
      <c r="F3797" s="65">
        <v>0.79479999999999995</v>
      </c>
    </row>
    <row r="3798" spans="2:6" ht="15" customHeight="1">
      <c r="B3798" s="79">
        <v>37802</v>
      </c>
      <c r="C3798" s="65">
        <v>0.50939999999999996</v>
      </c>
      <c r="D3798" s="65">
        <v>3.7829000000000002</v>
      </c>
      <c r="E3798" s="65">
        <v>4.6790000000000003</v>
      </c>
      <c r="F3798" s="65">
        <v>0.78610000000000002</v>
      </c>
    </row>
    <row r="3799" spans="2:6" ht="15" customHeight="1">
      <c r="B3799" s="79">
        <v>37801</v>
      </c>
      <c r="C3799" s="65">
        <v>0.50980000000000003</v>
      </c>
      <c r="D3799" s="65">
        <v>3.7848000000000002</v>
      </c>
      <c r="E3799" s="65">
        <v>4.6825000000000001</v>
      </c>
      <c r="F3799" s="65">
        <v>0.78620000000000001</v>
      </c>
    </row>
    <row r="3800" spans="2:6" ht="15" customHeight="1">
      <c r="B3800" s="79">
        <v>37800</v>
      </c>
      <c r="C3800" s="65">
        <v>0.50949999999999995</v>
      </c>
      <c r="D3800" s="65">
        <v>3.7848000000000002</v>
      </c>
      <c r="E3800" s="65">
        <v>4.6779999999999999</v>
      </c>
      <c r="F3800" s="65">
        <v>0.78649999999999998</v>
      </c>
    </row>
    <row r="3801" spans="2:6" ht="15" customHeight="1">
      <c r="B3801" s="79">
        <v>37799</v>
      </c>
      <c r="C3801" s="65">
        <v>0.5071</v>
      </c>
      <c r="D3801" s="65">
        <v>3.7658</v>
      </c>
      <c r="E3801" s="65">
        <v>4.6561000000000003</v>
      </c>
      <c r="F3801" s="65">
        <v>0.78300000000000003</v>
      </c>
    </row>
    <row r="3802" spans="2:6" ht="15" customHeight="1">
      <c r="B3802" s="79">
        <v>37798</v>
      </c>
      <c r="C3802" s="65">
        <v>0.50800000000000001</v>
      </c>
      <c r="D3802" s="65">
        <v>3.7721</v>
      </c>
      <c r="E3802" s="65">
        <v>4.6515000000000004</v>
      </c>
      <c r="F3802" s="65">
        <v>0.77859999999999996</v>
      </c>
    </row>
    <row r="3803" spans="2:6" ht="15" customHeight="1">
      <c r="B3803" s="79">
        <v>37797</v>
      </c>
      <c r="C3803" s="65">
        <v>0.5101</v>
      </c>
      <c r="D3803" s="65">
        <v>3.7883</v>
      </c>
      <c r="E3803" s="65">
        <v>4.6745000000000001</v>
      </c>
      <c r="F3803" s="65">
        <v>0.78039999999999998</v>
      </c>
    </row>
    <row r="3804" spans="2:6" ht="15" customHeight="1">
      <c r="B3804" s="79">
        <v>37796</v>
      </c>
      <c r="C3804" s="65">
        <v>0.50790000000000002</v>
      </c>
      <c r="D3804" s="65">
        <v>3.7709999999999999</v>
      </c>
      <c r="E3804" s="65">
        <v>4.6334999999999997</v>
      </c>
      <c r="F3804" s="65">
        <v>0.77680000000000005</v>
      </c>
    </row>
    <row r="3805" spans="2:6" ht="15" customHeight="1">
      <c r="B3805" s="79">
        <v>37795</v>
      </c>
      <c r="C3805" s="65">
        <v>0.50629999999999997</v>
      </c>
      <c r="D3805" s="65">
        <v>3.7593999999999999</v>
      </c>
      <c r="E3805" s="65">
        <v>4.6014999999999997</v>
      </c>
      <c r="F3805" s="65">
        <v>0.77890000000000004</v>
      </c>
    </row>
    <row r="3806" spans="2:6" ht="15" customHeight="1">
      <c r="B3806" s="79">
        <v>37794</v>
      </c>
      <c r="C3806" s="65">
        <v>0.50480000000000003</v>
      </c>
      <c r="D3806" s="65">
        <v>3.7519999999999998</v>
      </c>
      <c r="E3806" s="65">
        <v>4.5869</v>
      </c>
      <c r="F3806" s="65">
        <v>0.77880000000000005</v>
      </c>
    </row>
    <row r="3807" spans="2:6" ht="15" customHeight="1">
      <c r="B3807" s="79">
        <v>37793</v>
      </c>
      <c r="C3807" s="65">
        <v>0.50309999999999999</v>
      </c>
      <c r="D3807" s="65">
        <v>3.7357</v>
      </c>
      <c r="E3807" s="65">
        <v>4.5717999999999996</v>
      </c>
      <c r="F3807" s="65">
        <v>0.77580000000000005</v>
      </c>
    </row>
    <row r="3808" spans="2:6" ht="15" customHeight="1">
      <c r="B3808" s="79">
        <v>37792</v>
      </c>
      <c r="C3808" s="65">
        <v>0.49709999999999999</v>
      </c>
      <c r="D3808" s="65">
        <v>3.6919</v>
      </c>
      <c r="E3808" s="65">
        <v>4.5182000000000002</v>
      </c>
      <c r="F3808" s="65">
        <v>0.76600000000000001</v>
      </c>
    </row>
    <row r="3809" spans="2:6" ht="15" customHeight="1">
      <c r="B3809" s="79">
        <v>37791</v>
      </c>
      <c r="C3809" s="65">
        <v>0.501</v>
      </c>
      <c r="D3809" s="65">
        <v>3.7195</v>
      </c>
      <c r="E3809" s="65">
        <v>4.5358999999999998</v>
      </c>
      <c r="F3809" s="65">
        <v>0.77470000000000006</v>
      </c>
    </row>
    <row r="3810" spans="2:6" ht="15" customHeight="1">
      <c r="B3810" s="79">
        <v>37790</v>
      </c>
      <c r="C3810" s="65">
        <v>0.49669999999999997</v>
      </c>
      <c r="D3810" s="65">
        <v>3.6877</v>
      </c>
      <c r="E3810" s="65">
        <v>4.4930000000000003</v>
      </c>
      <c r="F3810" s="65">
        <v>0.76639999999999997</v>
      </c>
    </row>
    <row r="3811" spans="2:6" ht="15" customHeight="1">
      <c r="B3811" s="79">
        <v>37789</v>
      </c>
      <c r="C3811" s="65">
        <v>0.49299999999999999</v>
      </c>
      <c r="D3811" s="65">
        <v>3.6606999999999998</v>
      </c>
      <c r="E3811" s="65">
        <v>4.4756999999999998</v>
      </c>
      <c r="F3811" s="65">
        <v>0.76119999999999999</v>
      </c>
    </row>
    <row r="3812" spans="2:6" ht="15" customHeight="1">
      <c r="B3812" s="79">
        <v>37788</v>
      </c>
      <c r="C3812" s="65">
        <v>0.48880000000000001</v>
      </c>
      <c r="D3812" s="65">
        <v>3.6337000000000002</v>
      </c>
      <c r="E3812" s="65">
        <v>4.4410999999999996</v>
      </c>
      <c r="F3812" s="65">
        <v>0.754</v>
      </c>
    </row>
    <row r="3813" spans="2:6" ht="15" customHeight="1">
      <c r="B3813" s="79">
        <v>37787</v>
      </c>
      <c r="C3813" s="65">
        <v>0.48909999999999998</v>
      </c>
      <c r="D3813" s="65">
        <v>3.6337000000000002</v>
      </c>
      <c r="E3813" s="65">
        <v>4.4459999999999997</v>
      </c>
      <c r="F3813" s="65">
        <v>0.75370000000000004</v>
      </c>
    </row>
    <row r="3814" spans="2:6" ht="15" customHeight="1">
      <c r="B3814" s="79">
        <v>37786</v>
      </c>
      <c r="C3814" s="65">
        <v>0.48959999999999998</v>
      </c>
      <c r="D3814" s="65">
        <v>3.6356000000000002</v>
      </c>
      <c r="E3814" s="65">
        <v>4.4508000000000001</v>
      </c>
      <c r="F3814" s="65">
        <v>0.75439999999999996</v>
      </c>
    </row>
    <row r="3815" spans="2:6" ht="15" customHeight="1">
      <c r="B3815" s="79">
        <v>37785</v>
      </c>
      <c r="C3815" s="65">
        <v>0.4914</v>
      </c>
      <c r="D3815" s="65">
        <v>3.6486999999999998</v>
      </c>
      <c r="E3815" s="65">
        <v>4.4588999999999999</v>
      </c>
      <c r="F3815" s="65">
        <v>0.75760000000000005</v>
      </c>
    </row>
    <row r="3816" spans="2:6" ht="15" customHeight="1">
      <c r="B3816" s="79">
        <v>37784</v>
      </c>
      <c r="C3816" s="65">
        <v>0.49120000000000003</v>
      </c>
      <c r="D3816" s="65">
        <v>3.6474000000000002</v>
      </c>
      <c r="E3816" s="65">
        <v>4.4752999999999998</v>
      </c>
      <c r="F3816" s="65">
        <v>0.75580000000000003</v>
      </c>
    </row>
    <row r="3817" spans="2:6" ht="15" customHeight="1">
      <c r="B3817" s="79">
        <v>37783</v>
      </c>
      <c r="C3817" s="65">
        <v>0.49249999999999999</v>
      </c>
      <c r="D3817" s="65">
        <v>3.6566999999999998</v>
      </c>
      <c r="E3817" s="65">
        <v>4.4908999999999999</v>
      </c>
      <c r="F3817" s="65">
        <v>0.75729999999999997</v>
      </c>
    </row>
    <row r="3818" spans="2:6" ht="15" customHeight="1">
      <c r="B3818" s="79">
        <v>37782</v>
      </c>
      <c r="C3818" s="65">
        <v>0.48949999999999999</v>
      </c>
      <c r="D3818" s="65">
        <v>3.6355</v>
      </c>
      <c r="E3818" s="65">
        <v>4.4672999999999998</v>
      </c>
      <c r="F3818" s="65">
        <v>0.75490000000000002</v>
      </c>
    </row>
    <row r="3819" spans="2:6" ht="15" customHeight="1">
      <c r="B3819" s="79">
        <v>37781</v>
      </c>
      <c r="C3819" s="65">
        <v>0.49430000000000002</v>
      </c>
      <c r="D3819" s="65">
        <v>3.6701999999999999</v>
      </c>
      <c r="E3819" s="65">
        <v>4.5030000000000001</v>
      </c>
      <c r="F3819" s="65">
        <v>0.76549999999999996</v>
      </c>
    </row>
    <row r="3820" spans="2:6" ht="15" customHeight="1">
      <c r="B3820" s="79">
        <v>37780</v>
      </c>
      <c r="C3820" s="65">
        <v>0.49440000000000001</v>
      </c>
      <c r="D3820" s="65">
        <v>3.6707999999999998</v>
      </c>
      <c r="E3820" s="65">
        <v>4.5030000000000001</v>
      </c>
      <c r="F3820" s="65">
        <v>0.76370000000000005</v>
      </c>
    </row>
    <row r="3821" spans="2:6" ht="15" customHeight="1">
      <c r="B3821" s="79">
        <v>37779</v>
      </c>
      <c r="C3821" s="65">
        <v>0.49340000000000001</v>
      </c>
      <c r="D3821" s="65">
        <v>3.6644000000000001</v>
      </c>
      <c r="E3821" s="65">
        <v>4.4950000000000001</v>
      </c>
      <c r="F3821" s="65">
        <v>0.76200000000000001</v>
      </c>
    </row>
    <row r="3822" spans="2:6" ht="15" customHeight="1">
      <c r="B3822" s="79">
        <v>37778</v>
      </c>
      <c r="C3822" s="65">
        <v>0.48920000000000002</v>
      </c>
      <c r="D3822" s="65">
        <v>3.6318999999999999</v>
      </c>
      <c r="E3822" s="65">
        <v>4.4614000000000003</v>
      </c>
      <c r="F3822" s="65">
        <v>0.75339999999999996</v>
      </c>
    </row>
    <row r="3823" spans="2:6" ht="15" customHeight="1">
      <c r="B3823" s="79">
        <v>37777</v>
      </c>
      <c r="C3823" s="65">
        <v>0.49830000000000002</v>
      </c>
      <c r="D3823" s="65">
        <v>3.6993</v>
      </c>
      <c r="E3823" s="65">
        <v>4.5464000000000002</v>
      </c>
      <c r="F3823" s="65">
        <v>0.7651</v>
      </c>
    </row>
    <row r="3824" spans="2:6" ht="15" customHeight="1">
      <c r="B3824" s="79">
        <v>37776</v>
      </c>
      <c r="C3824" s="65">
        <v>0.49349999999999999</v>
      </c>
      <c r="D3824" s="65">
        <v>3.6640999999999999</v>
      </c>
      <c r="E3824" s="65">
        <v>4.5004</v>
      </c>
      <c r="F3824" s="65">
        <v>0.7591</v>
      </c>
    </row>
    <row r="3825" spans="2:6" ht="15" customHeight="1">
      <c r="B3825" s="79">
        <v>37775</v>
      </c>
      <c r="C3825" s="65">
        <v>0.49480000000000002</v>
      </c>
      <c r="D3825" s="65">
        <v>3.6736</v>
      </c>
      <c r="E3825" s="65">
        <v>4.5102000000000002</v>
      </c>
      <c r="F3825" s="65">
        <v>0.75629999999999997</v>
      </c>
    </row>
    <row r="3826" spans="2:6" ht="15" customHeight="1">
      <c r="B3826" s="79">
        <v>37774</v>
      </c>
      <c r="C3826" s="65">
        <v>0.49059999999999998</v>
      </c>
      <c r="D3826" s="65">
        <v>3.6313</v>
      </c>
      <c r="E3826" s="65">
        <v>4.4783999999999997</v>
      </c>
      <c r="F3826" s="65">
        <v>0.74990000000000001</v>
      </c>
    </row>
    <row r="3827" spans="2:6" ht="15" customHeight="1">
      <c r="B3827" s="79">
        <v>37773</v>
      </c>
      <c r="C3827" s="65">
        <v>0.48809999999999998</v>
      </c>
      <c r="D3827" s="65">
        <v>3.6230000000000002</v>
      </c>
      <c r="E3827" s="65">
        <v>4.4549000000000003</v>
      </c>
      <c r="F3827" s="65">
        <v>0.74590000000000001</v>
      </c>
    </row>
    <row r="3828" spans="2:6" ht="15" customHeight="1">
      <c r="B3828" s="79">
        <v>37772</v>
      </c>
      <c r="C3828" s="65">
        <v>0.48970000000000002</v>
      </c>
      <c r="D3828" s="65">
        <v>3.6362000000000001</v>
      </c>
      <c r="E3828" s="65">
        <v>4.4687000000000001</v>
      </c>
      <c r="F3828" s="65">
        <v>0.749</v>
      </c>
    </row>
    <row r="3829" spans="2:6" ht="15" customHeight="1">
      <c r="B3829" s="79">
        <v>37771</v>
      </c>
      <c r="C3829" s="65">
        <v>0.48649999999999999</v>
      </c>
      <c r="D3829" s="65">
        <v>3.6120000000000001</v>
      </c>
      <c r="E3829" s="65">
        <v>4.4585999999999997</v>
      </c>
      <c r="F3829" s="65">
        <v>0.74380000000000002</v>
      </c>
    </row>
    <row r="3830" spans="2:6" ht="15" customHeight="1">
      <c r="B3830" s="79">
        <v>37770</v>
      </c>
      <c r="C3830" s="65">
        <v>0.48920000000000002</v>
      </c>
      <c r="D3830" s="65">
        <v>3.6332</v>
      </c>
      <c r="E3830" s="65">
        <v>4.4771000000000001</v>
      </c>
      <c r="F3830" s="65">
        <v>0.74550000000000005</v>
      </c>
    </row>
    <row r="3831" spans="2:6" ht="15" customHeight="1">
      <c r="B3831" s="79">
        <v>37769</v>
      </c>
      <c r="C3831" s="65">
        <v>0.49220000000000003</v>
      </c>
      <c r="D3831" s="65">
        <v>3.6549</v>
      </c>
      <c r="E3831" s="65">
        <v>4.5193000000000003</v>
      </c>
      <c r="F3831" s="65">
        <v>0.74780000000000002</v>
      </c>
    </row>
    <row r="3832" spans="2:6" ht="15" customHeight="1">
      <c r="B3832" s="79">
        <v>37768</v>
      </c>
      <c r="C3832" s="65">
        <v>0.4929</v>
      </c>
      <c r="D3832" s="65">
        <v>3.6597</v>
      </c>
      <c r="E3832" s="65">
        <v>4.5355999999999996</v>
      </c>
      <c r="F3832" s="65">
        <v>0.75349999999999995</v>
      </c>
    </row>
    <row r="3833" spans="2:6" ht="15" customHeight="1">
      <c r="B3833" s="79">
        <v>37767</v>
      </c>
      <c r="C3833" s="65">
        <v>0.4929</v>
      </c>
      <c r="D3833" s="65">
        <v>3.6600999999999999</v>
      </c>
      <c r="E3833" s="65">
        <v>4.5297000000000001</v>
      </c>
      <c r="F3833" s="65">
        <v>0.75390000000000001</v>
      </c>
    </row>
    <row r="3834" spans="2:6" ht="15" customHeight="1">
      <c r="B3834" s="79">
        <v>37766</v>
      </c>
      <c r="C3834" s="65">
        <v>0.49230000000000002</v>
      </c>
      <c r="D3834" s="65">
        <v>3.6564000000000001</v>
      </c>
      <c r="E3834" s="65">
        <v>4.5259999999999998</v>
      </c>
      <c r="F3834" s="65">
        <v>0.75260000000000005</v>
      </c>
    </row>
    <row r="3835" spans="2:6" ht="15" customHeight="1">
      <c r="B3835" s="79">
        <v>37765</v>
      </c>
      <c r="C3835" s="65">
        <v>0.49430000000000002</v>
      </c>
      <c r="D3835" s="65">
        <v>3.67</v>
      </c>
      <c r="E3835" s="65">
        <v>4.5430999999999999</v>
      </c>
      <c r="F3835" s="65">
        <v>0.754</v>
      </c>
    </row>
    <row r="3836" spans="2:6" ht="15" customHeight="1">
      <c r="B3836" s="79">
        <v>37764</v>
      </c>
      <c r="C3836" s="65">
        <v>0.49880000000000002</v>
      </c>
      <c r="D3836" s="65">
        <v>3.7040999999999999</v>
      </c>
      <c r="E3836" s="65">
        <v>4.5713999999999997</v>
      </c>
      <c r="F3836" s="65">
        <v>0.75570000000000004</v>
      </c>
    </row>
    <row r="3837" spans="2:6" ht="15" customHeight="1">
      <c r="B3837" s="79">
        <v>37763</v>
      </c>
      <c r="C3837" s="65">
        <v>0.49990000000000001</v>
      </c>
      <c r="D3837" s="65">
        <v>3.7113</v>
      </c>
      <c r="E3837" s="65">
        <v>4.5781999999999998</v>
      </c>
      <c r="F3837" s="65">
        <v>0.75649999999999995</v>
      </c>
    </row>
    <row r="3838" spans="2:6" ht="15" customHeight="1">
      <c r="B3838" s="79">
        <v>37762</v>
      </c>
      <c r="C3838" s="65">
        <v>0.50129999999999997</v>
      </c>
      <c r="D3838" s="65">
        <v>3.7223000000000002</v>
      </c>
      <c r="E3838" s="65">
        <v>4.6089000000000002</v>
      </c>
      <c r="F3838" s="65">
        <v>0.75829999999999997</v>
      </c>
    </row>
    <row r="3839" spans="2:6" ht="15" customHeight="1">
      <c r="B3839" s="79">
        <v>37761</v>
      </c>
      <c r="C3839" s="65">
        <v>0.50190000000000001</v>
      </c>
      <c r="D3839" s="65">
        <v>3.7261000000000002</v>
      </c>
      <c r="E3839" s="65">
        <v>4.5994000000000002</v>
      </c>
      <c r="F3839" s="65">
        <v>0.75880000000000003</v>
      </c>
    </row>
    <row r="3840" spans="2:6" ht="15" customHeight="1">
      <c r="B3840" s="79">
        <v>37760</v>
      </c>
      <c r="C3840" s="65">
        <v>0.50170000000000003</v>
      </c>
      <c r="D3840" s="65">
        <v>3.7237</v>
      </c>
      <c r="E3840" s="65">
        <v>4.5994000000000002</v>
      </c>
      <c r="F3840" s="65">
        <v>0.75790000000000002</v>
      </c>
    </row>
    <row r="3841" spans="2:6" ht="15" customHeight="1">
      <c r="B3841" s="79">
        <v>37759</v>
      </c>
      <c r="C3841" s="65">
        <v>0.50129999999999997</v>
      </c>
      <c r="D3841" s="65">
        <v>3.7237</v>
      </c>
      <c r="E3841" s="65">
        <v>4.5948000000000002</v>
      </c>
      <c r="F3841" s="65">
        <v>0.76080000000000003</v>
      </c>
    </row>
    <row r="3842" spans="2:6" ht="15" customHeight="1">
      <c r="B3842" s="79">
        <v>37758</v>
      </c>
      <c r="C3842" s="65">
        <v>0.50190000000000001</v>
      </c>
      <c r="D3842" s="65">
        <v>3.7265000000000001</v>
      </c>
      <c r="E3842" s="65">
        <v>4.6032000000000002</v>
      </c>
      <c r="F3842" s="65">
        <v>0.76</v>
      </c>
    </row>
    <row r="3843" spans="2:6" ht="15" customHeight="1">
      <c r="B3843" s="79">
        <v>37757</v>
      </c>
      <c r="C3843" s="65">
        <v>0.50380000000000003</v>
      </c>
      <c r="D3843" s="65">
        <v>3.74</v>
      </c>
      <c r="E3843" s="65">
        <v>4.6200999999999999</v>
      </c>
      <c r="F3843" s="65">
        <v>0.75990000000000002</v>
      </c>
    </row>
    <row r="3844" spans="2:6" ht="15" customHeight="1">
      <c r="B3844" s="79">
        <v>37756</v>
      </c>
      <c r="C3844" s="65">
        <v>0.501</v>
      </c>
      <c r="D3844" s="65">
        <v>3.7202999999999999</v>
      </c>
      <c r="E3844" s="65">
        <v>4.5951000000000004</v>
      </c>
      <c r="F3844" s="65">
        <v>0.75819999999999999</v>
      </c>
    </row>
    <row r="3845" spans="2:6" ht="15" customHeight="1">
      <c r="B3845" s="79">
        <v>37755</v>
      </c>
      <c r="C3845" s="65">
        <v>0.50060000000000004</v>
      </c>
      <c r="D3845" s="65">
        <v>3.7168999999999999</v>
      </c>
      <c r="E3845" s="65">
        <v>4.5923999999999996</v>
      </c>
      <c r="F3845" s="65">
        <v>0.75780000000000003</v>
      </c>
    </row>
    <row r="3846" spans="2:6" ht="15" customHeight="1">
      <c r="B3846" s="79">
        <v>37754</v>
      </c>
      <c r="C3846" s="65">
        <v>0.50270000000000004</v>
      </c>
      <c r="D3846" s="65">
        <v>3.7328000000000001</v>
      </c>
      <c r="E3846" s="65">
        <v>4.6139999999999999</v>
      </c>
      <c r="F3846" s="65">
        <v>0.76219999999999999</v>
      </c>
    </row>
    <row r="3847" spans="2:6" ht="15" customHeight="1">
      <c r="B3847" s="79">
        <v>37753</v>
      </c>
      <c r="C3847" s="65">
        <v>0.50109999999999999</v>
      </c>
      <c r="D3847" s="65">
        <v>3.7254</v>
      </c>
      <c r="E3847" s="65">
        <v>4.6029999999999998</v>
      </c>
      <c r="F3847" s="65">
        <v>0.75760000000000005</v>
      </c>
    </row>
    <row r="3848" spans="2:6" ht="15" customHeight="1">
      <c r="B3848" s="79">
        <v>37752</v>
      </c>
      <c r="C3848" s="65">
        <v>0.50249999999999995</v>
      </c>
      <c r="D3848" s="65">
        <v>3.7319</v>
      </c>
      <c r="E3848" s="65">
        <v>4.6204000000000001</v>
      </c>
      <c r="F3848" s="65">
        <v>0.75890000000000002</v>
      </c>
    </row>
    <row r="3849" spans="2:6" ht="15" customHeight="1">
      <c r="B3849" s="79">
        <v>37751</v>
      </c>
      <c r="C3849" s="65">
        <v>0.50170000000000003</v>
      </c>
      <c r="D3849" s="65">
        <v>3.7222</v>
      </c>
      <c r="E3849" s="65">
        <v>4.6089000000000002</v>
      </c>
      <c r="F3849" s="65">
        <v>0.75719999999999998</v>
      </c>
    </row>
    <row r="3850" spans="2:6" ht="15" customHeight="1">
      <c r="B3850" s="79">
        <v>37750</v>
      </c>
      <c r="C3850" s="65">
        <v>0.49990000000000001</v>
      </c>
      <c r="D3850" s="65">
        <v>3.7115</v>
      </c>
      <c r="E3850" s="65">
        <v>4.5707000000000004</v>
      </c>
      <c r="F3850" s="65">
        <v>0.75470000000000004</v>
      </c>
    </row>
    <row r="3851" spans="2:6" ht="15" customHeight="1">
      <c r="B3851" s="79">
        <v>37749</v>
      </c>
      <c r="C3851" s="65">
        <v>0.50029999999999997</v>
      </c>
      <c r="D3851" s="65">
        <v>3.7157</v>
      </c>
      <c r="E3851" s="65">
        <v>4.5557999999999996</v>
      </c>
      <c r="F3851" s="65">
        <v>0.75260000000000005</v>
      </c>
    </row>
    <row r="3852" spans="2:6" ht="15" customHeight="1">
      <c r="B3852" s="79">
        <v>37748</v>
      </c>
      <c r="C3852" s="65">
        <v>0.50270000000000004</v>
      </c>
      <c r="D3852" s="65">
        <v>3.7326999999999999</v>
      </c>
      <c r="E3852" s="65">
        <v>4.5697000000000001</v>
      </c>
      <c r="F3852" s="65">
        <v>0.76160000000000005</v>
      </c>
    </row>
    <row r="3853" spans="2:6" ht="15" customHeight="1">
      <c r="B3853" s="79">
        <v>37747</v>
      </c>
      <c r="C3853" s="65">
        <v>0.50280000000000002</v>
      </c>
      <c r="D3853" s="65">
        <v>3.7334999999999998</v>
      </c>
      <c r="E3853" s="65">
        <v>4.5667</v>
      </c>
      <c r="F3853" s="65">
        <v>0.76190000000000002</v>
      </c>
    </row>
    <row r="3854" spans="2:6" ht="15" customHeight="1">
      <c r="B3854" s="79">
        <v>37746</v>
      </c>
      <c r="C3854" s="65">
        <v>0.50129999999999997</v>
      </c>
      <c r="D3854" s="65">
        <v>3.7231000000000001</v>
      </c>
      <c r="E3854" s="65">
        <v>4.5566000000000004</v>
      </c>
      <c r="F3854" s="65">
        <v>0.75719999999999998</v>
      </c>
    </row>
    <row r="3855" spans="2:6" ht="15" customHeight="1">
      <c r="B3855" s="79">
        <v>37745</v>
      </c>
      <c r="C3855" s="65">
        <v>0.50160000000000005</v>
      </c>
      <c r="D3855" s="65">
        <v>3.7233000000000001</v>
      </c>
      <c r="E3855" s="65">
        <v>4.5631000000000004</v>
      </c>
      <c r="F3855" s="65">
        <v>0.7571</v>
      </c>
    </row>
    <row r="3856" spans="2:6" ht="15" customHeight="1">
      <c r="B3856" s="79">
        <v>37744</v>
      </c>
      <c r="C3856" s="65">
        <v>0.50270000000000004</v>
      </c>
      <c r="D3856" s="65">
        <v>3.7315</v>
      </c>
      <c r="E3856" s="65">
        <v>4.5719000000000003</v>
      </c>
      <c r="F3856" s="65">
        <v>0.75890000000000002</v>
      </c>
    </row>
    <row r="3857" spans="2:6" ht="15" customHeight="1">
      <c r="B3857" s="79">
        <v>37743</v>
      </c>
      <c r="C3857" s="65">
        <v>0.50190000000000001</v>
      </c>
      <c r="D3857" s="65">
        <v>3.7262</v>
      </c>
      <c r="E3857" s="65">
        <v>4.5842000000000001</v>
      </c>
      <c r="F3857" s="65">
        <v>0.75819999999999999</v>
      </c>
    </row>
    <row r="3858" spans="2:6" ht="15" customHeight="1">
      <c r="B3858" s="79">
        <v>37742</v>
      </c>
      <c r="C3858" s="65">
        <v>0.50249999999999995</v>
      </c>
      <c r="D3858" s="65">
        <v>3.7309999999999999</v>
      </c>
      <c r="E3858" s="65">
        <v>4.5827</v>
      </c>
      <c r="F3858" s="65">
        <v>0.7611</v>
      </c>
    </row>
    <row r="3859" spans="2:6" ht="15" customHeight="1">
      <c r="B3859" s="79">
        <v>37741</v>
      </c>
      <c r="C3859" s="65">
        <v>0.50470000000000004</v>
      </c>
      <c r="D3859" s="65">
        <v>3.7479</v>
      </c>
      <c r="E3859" s="65">
        <v>4.6028000000000002</v>
      </c>
      <c r="F3859" s="65">
        <v>0.76170000000000004</v>
      </c>
    </row>
    <row r="3860" spans="2:6" ht="15" customHeight="1">
      <c r="B3860" s="79">
        <v>37740</v>
      </c>
      <c r="C3860" s="65">
        <v>0.50649999999999995</v>
      </c>
      <c r="D3860" s="65">
        <v>3.7614000000000001</v>
      </c>
      <c r="E3860" s="65">
        <v>4.6386000000000003</v>
      </c>
      <c r="F3860" s="65">
        <v>0.76319999999999999</v>
      </c>
    </row>
    <row r="3861" spans="2:6" ht="15" customHeight="1">
      <c r="B3861" s="79">
        <v>37739</v>
      </c>
      <c r="C3861" s="65">
        <v>0.50190000000000001</v>
      </c>
      <c r="D3861" s="65">
        <v>3.7262</v>
      </c>
      <c r="E3861" s="65">
        <v>4.5789999999999997</v>
      </c>
      <c r="F3861" s="65">
        <v>0.75439999999999996</v>
      </c>
    </row>
    <row r="3862" spans="2:6" ht="15" customHeight="1">
      <c r="B3862" s="79">
        <v>37738</v>
      </c>
      <c r="C3862" s="65">
        <v>0.50190000000000001</v>
      </c>
      <c r="D3862" s="65">
        <v>3.726</v>
      </c>
      <c r="E3862" s="65">
        <v>4.5720999999999998</v>
      </c>
      <c r="F3862" s="65">
        <v>0.755</v>
      </c>
    </row>
    <row r="3863" spans="2:6" ht="15" customHeight="1">
      <c r="B3863" s="79">
        <v>37737</v>
      </c>
      <c r="C3863" s="65">
        <v>0.50190000000000001</v>
      </c>
      <c r="D3863" s="65">
        <v>3.7269000000000001</v>
      </c>
      <c r="E3863" s="65">
        <v>4.5720999999999998</v>
      </c>
      <c r="F3863" s="65">
        <v>0.75439999999999996</v>
      </c>
    </row>
    <row r="3864" spans="2:6" ht="15" customHeight="1">
      <c r="B3864" s="79">
        <v>37736</v>
      </c>
      <c r="C3864" s="65">
        <v>0.50290000000000001</v>
      </c>
      <c r="D3864" s="65">
        <v>3.7336</v>
      </c>
      <c r="E3864" s="65">
        <v>4.5796000000000001</v>
      </c>
      <c r="F3864" s="65">
        <v>0.75449999999999995</v>
      </c>
    </row>
    <row r="3865" spans="2:6" ht="15" customHeight="1">
      <c r="B3865" s="79">
        <v>37735</v>
      </c>
      <c r="C3865" s="65">
        <v>0.50960000000000005</v>
      </c>
      <c r="D3865" s="65">
        <v>3.7841999999999998</v>
      </c>
      <c r="E3865" s="65">
        <v>4.6429999999999998</v>
      </c>
      <c r="F3865" s="65">
        <v>0.76829999999999998</v>
      </c>
    </row>
    <row r="3866" spans="2:6" ht="15" customHeight="1">
      <c r="B3866" s="79">
        <v>37734</v>
      </c>
      <c r="C3866" s="65">
        <v>0.51229999999999998</v>
      </c>
      <c r="D3866" s="65">
        <v>3.8039999999999998</v>
      </c>
      <c r="E3866" s="65">
        <v>4.6763000000000003</v>
      </c>
      <c r="F3866" s="65">
        <v>0.77059999999999995</v>
      </c>
    </row>
    <row r="3867" spans="2:6" ht="15" customHeight="1">
      <c r="B3867" s="79">
        <v>37733</v>
      </c>
      <c r="C3867" s="65">
        <v>0.51060000000000005</v>
      </c>
      <c r="D3867" s="65">
        <v>3.7921</v>
      </c>
      <c r="E3867" s="65">
        <v>4.6677</v>
      </c>
      <c r="F3867" s="65">
        <v>0.77110000000000001</v>
      </c>
    </row>
    <row r="3868" spans="2:6" ht="15" customHeight="1">
      <c r="B3868" s="79">
        <v>37732</v>
      </c>
      <c r="C3868" s="65">
        <v>0.51139999999999997</v>
      </c>
      <c r="D3868" s="65">
        <v>3.7986</v>
      </c>
      <c r="E3868" s="65">
        <v>4.7008000000000001</v>
      </c>
      <c r="F3868" s="65">
        <v>0.77229999999999999</v>
      </c>
    </row>
    <row r="3869" spans="2:6" ht="15" customHeight="1">
      <c r="B3869" s="79">
        <v>37731</v>
      </c>
      <c r="C3869" s="65">
        <v>0.5121</v>
      </c>
      <c r="D3869" s="65">
        <v>3.7991999999999999</v>
      </c>
      <c r="E3869" s="65">
        <v>4.6822999999999997</v>
      </c>
      <c r="F3869" s="65">
        <v>0.77229999999999999</v>
      </c>
    </row>
    <row r="3870" spans="2:6" ht="15" customHeight="1">
      <c r="B3870" s="79">
        <v>37730</v>
      </c>
      <c r="C3870" s="65">
        <v>0.51180000000000003</v>
      </c>
      <c r="D3870" s="65">
        <v>3.8003</v>
      </c>
      <c r="E3870" s="65">
        <v>4.6920999999999999</v>
      </c>
      <c r="F3870" s="65">
        <v>0.76949999999999996</v>
      </c>
    </row>
    <row r="3871" spans="2:6" ht="15" customHeight="1">
      <c r="B3871" s="79">
        <v>37729</v>
      </c>
      <c r="C3871" s="65">
        <v>0.51249999999999996</v>
      </c>
      <c r="D3871" s="65">
        <v>3.8058999999999998</v>
      </c>
      <c r="E3871" s="65">
        <v>4.6936</v>
      </c>
      <c r="F3871" s="65">
        <v>0.77049999999999996</v>
      </c>
    </row>
    <row r="3872" spans="2:6" ht="15" customHeight="1">
      <c r="B3872" s="79">
        <v>37728</v>
      </c>
      <c r="C3872" s="65">
        <v>0.51129999999999998</v>
      </c>
      <c r="D3872" s="65">
        <v>3.7961999999999998</v>
      </c>
      <c r="E3872" s="65">
        <v>4.6814</v>
      </c>
      <c r="F3872" s="65">
        <v>0.76500000000000001</v>
      </c>
    </row>
    <row r="3873" spans="2:6" ht="15" customHeight="1">
      <c r="B3873" s="79">
        <v>37727</v>
      </c>
      <c r="C3873" s="65">
        <v>0.51200000000000001</v>
      </c>
      <c r="D3873" s="65">
        <v>3.8024</v>
      </c>
      <c r="E3873" s="65">
        <v>4.6908000000000003</v>
      </c>
      <c r="F3873" s="65">
        <v>0.76990000000000003</v>
      </c>
    </row>
    <row r="3874" spans="2:6" ht="15" customHeight="1">
      <c r="B3874" s="79">
        <v>37726</v>
      </c>
      <c r="C3874" s="65">
        <v>0.50829999999999997</v>
      </c>
      <c r="D3874" s="65">
        <v>3.7742</v>
      </c>
      <c r="E3874" s="65">
        <v>4.6494999999999997</v>
      </c>
      <c r="F3874" s="65">
        <v>0.76039999999999996</v>
      </c>
    </row>
    <row r="3875" spans="2:6" ht="15" customHeight="1">
      <c r="B3875" s="79">
        <v>37725</v>
      </c>
      <c r="C3875" s="65">
        <v>0.50770000000000004</v>
      </c>
      <c r="D3875" s="65">
        <v>3.7707000000000002</v>
      </c>
      <c r="E3875" s="65">
        <v>4.6332000000000004</v>
      </c>
      <c r="F3875" s="65">
        <v>0.76070000000000004</v>
      </c>
    </row>
    <row r="3876" spans="2:6" ht="15" customHeight="1">
      <c r="B3876" s="79">
        <v>37724</v>
      </c>
      <c r="C3876" s="65">
        <v>0.50739999999999996</v>
      </c>
      <c r="D3876" s="65">
        <v>3.7658999999999998</v>
      </c>
      <c r="E3876" s="65">
        <v>4.6436000000000002</v>
      </c>
      <c r="F3876" s="65">
        <v>0.75970000000000004</v>
      </c>
    </row>
    <row r="3877" spans="2:6" ht="15" customHeight="1">
      <c r="B3877" s="79">
        <v>37723</v>
      </c>
      <c r="C3877" s="65">
        <v>0.5071</v>
      </c>
      <c r="D3877" s="65">
        <v>3.7658999999999998</v>
      </c>
      <c r="E3877" s="65">
        <v>4.6416000000000004</v>
      </c>
      <c r="F3877" s="65">
        <v>0.75970000000000004</v>
      </c>
    </row>
    <row r="3878" spans="2:6" ht="15" customHeight="1">
      <c r="B3878" s="79">
        <v>37722</v>
      </c>
      <c r="C3878" s="65">
        <v>0.50780000000000003</v>
      </c>
      <c r="D3878" s="65">
        <v>3.7707999999999999</v>
      </c>
      <c r="E3878" s="65">
        <v>4.6478000000000002</v>
      </c>
      <c r="F3878" s="65">
        <v>0.7601</v>
      </c>
    </row>
    <row r="3879" spans="2:6" ht="15" customHeight="1">
      <c r="B3879" s="79">
        <v>37721</v>
      </c>
      <c r="C3879" s="65">
        <v>0.50890000000000002</v>
      </c>
      <c r="D3879" s="65">
        <v>3.78</v>
      </c>
      <c r="E3879" s="65">
        <v>4.6589</v>
      </c>
      <c r="F3879" s="65">
        <v>0.75660000000000005</v>
      </c>
    </row>
    <row r="3880" spans="2:6" ht="15" customHeight="1">
      <c r="B3880" s="79">
        <v>37720</v>
      </c>
      <c r="C3880" s="65">
        <v>0.50929999999999997</v>
      </c>
      <c r="D3880" s="65">
        <v>3.7824</v>
      </c>
      <c r="E3880" s="65">
        <v>4.6567999999999996</v>
      </c>
      <c r="F3880" s="65">
        <v>0.75690000000000002</v>
      </c>
    </row>
    <row r="3881" spans="2:6" ht="15" customHeight="1">
      <c r="B3881" s="79">
        <v>37719</v>
      </c>
      <c r="C3881" s="65">
        <v>0.50629999999999997</v>
      </c>
      <c r="D3881" s="65">
        <v>3.7612000000000001</v>
      </c>
      <c r="E3881" s="65">
        <v>4.6501999999999999</v>
      </c>
      <c r="F3881" s="65">
        <v>0.75160000000000005</v>
      </c>
    </row>
    <row r="3882" spans="2:6" ht="15" customHeight="1">
      <c r="B3882" s="79">
        <v>37718</v>
      </c>
      <c r="C3882" s="65">
        <v>0.50549999999999995</v>
      </c>
      <c r="D3882" s="65">
        <v>3.7549000000000001</v>
      </c>
      <c r="E3882" s="65">
        <v>4.6643999999999997</v>
      </c>
      <c r="F3882" s="65">
        <v>0.75470000000000004</v>
      </c>
    </row>
    <row r="3883" spans="2:6" ht="15" customHeight="1">
      <c r="B3883" s="79">
        <v>37717</v>
      </c>
      <c r="C3883" s="65">
        <v>0.50529999999999997</v>
      </c>
      <c r="D3883" s="65">
        <v>3.7538999999999998</v>
      </c>
      <c r="E3883" s="65">
        <v>4.6486000000000001</v>
      </c>
      <c r="F3883" s="65">
        <v>0.75170000000000003</v>
      </c>
    </row>
    <row r="3884" spans="2:6" ht="15" customHeight="1">
      <c r="B3884" s="79">
        <v>37716</v>
      </c>
      <c r="C3884" s="65">
        <v>0.50549999999999995</v>
      </c>
      <c r="D3884" s="65">
        <v>3.7555999999999998</v>
      </c>
      <c r="E3884" s="65">
        <v>4.6486000000000001</v>
      </c>
      <c r="F3884" s="65">
        <v>0.75190000000000001</v>
      </c>
    </row>
    <row r="3885" spans="2:6" ht="15" customHeight="1">
      <c r="B3885" s="79">
        <v>37715</v>
      </c>
      <c r="C3885" s="65">
        <v>0.51019999999999999</v>
      </c>
      <c r="D3885" s="65">
        <v>3.7890000000000001</v>
      </c>
      <c r="E3885" s="65">
        <v>4.6965000000000003</v>
      </c>
      <c r="F3885" s="65">
        <v>0.75690000000000002</v>
      </c>
    </row>
    <row r="3886" spans="2:6" ht="15" customHeight="1">
      <c r="B3886" s="79">
        <v>37714</v>
      </c>
      <c r="C3886" s="65">
        <v>0.51380000000000003</v>
      </c>
      <c r="D3886" s="65">
        <v>3.8159000000000001</v>
      </c>
      <c r="E3886" s="65">
        <v>4.7521000000000004</v>
      </c>
      <c r="F3886" s="65">
        <v>0.76349999999999996</v>
      </c>
    </row>
    <row r="3887" spans="2:6" ht="15" customHeight="1">
      <c r="B3887" s="79">
        <v>37713</v>
      </c>
      <c r="C3887" s="65">
        <v>0.50819999999999999</v>
      </c>
      <c r="D3887" s="65">
        <v>3.7751999999999999</v>
      </c>
      <c r="E3887" s="65">
        <v>4.7038000000000002</v>
      </c>
      <c r="F3887" s="65">
        <v>0.75029999999999997</v>
      </c>
    </row>
    <row r="3888" spans="2:6" ht="15" customHeight="1">
      <c r="B3888" s="79">
        <v>37712</v>
      </c>
      <c r="C3888" s="65">
        <v>0.50790000000000002</v>
      </c>
      <c r="D3888" s="65">
        <v>3.7730999999999999</v>
      </c>
      <c r="E3888" s="65">
        <v>4.6879999999999997</v>
      </c>
      <c r="F3888" s="65">
        <v>0.74939999999999996</v>
      </c>
    </row>
    <row r="3889" spans="2:6" ht="15" customHeight="1">
      <c r="B3889" s="79">
        <v>37711</v>
      </c>
      <c r="C3889" s="65">
        <v>0.51060000000000005</v>
      </c>
      <c r="D3889" s="65">
        <v>3.7923</v>
      </c>
      <c r="E3889" s="65">
        <v>4.7039</v>
      </c>
      <c r="F3889" s="65">
        <v>0.75419999999999998</v>
      </c>
    </row>
    <row r="3890" spans="2:6" ht="15" customHeight="1">
      <c r="B3890" s="79">
        <v>37710</v>
      </c>
      <c r="C3890" s="65">
        <v>0.51119999999999999</v>
      </c>
      <c r="D3890" s="65">
        <v>3.7926000000000002</v>
      </c>
      <c r="E3890" s="65">
        <v>4.7112999999999996</v>
      </c>
      <c r="F3890" s="65">
        <v>0.75480000000000003</v>
      </c>
    </row>
    <row r="3891" spans="2:6" ht="15" customHeight="1">
      <c r="B3891" s="79">
        <v>37709</v>
      </c>
      <c r="C3891" s="65">
        <v>0.51119999999999999</v>
      </c>
      <c r="D3891" s="65">
        <v>3.7940999999999998</v>
      </c>
      <c r="E3891" s="65">
        <v>4.7122000000000002</v>
      </c>
      <c r="F3891" s="65">
        <v>0.75509999999999999</v>
      </c>
    </row>
    <row r="3892" spans="2:6" ht="15" customHeight="1">
      <c r="B3892" s="79">
        <v>37708</v>
      </c>
      <c r="C3892" s="65">
        <v>0.51439999999999997</v>
      </c>
      <c r="D3892" s="65">
        <v>3.8203</v>
      </c>
      <c r="E3892" s="65">
        <v>4.7507999999999999</v>
      </c>
      <c r="F3892" s="65">
        <v>0.76080000000000003</v>
      </c>
    </row>
    <row r="3893" spans="2:6" ht="15" customHeight="1">
      <c r="B3893" s="79">
        <v>37707</v>
      </c>
      <c r="C3893" s="65">
        <v>0.51239999999999997</v>
      </c>
      <c r="D3893" s="65">
        <v>3.8056999999999999</v>
      </c>
      <c r="E3893" s="65">
        <v>4.7389000000000001</v>
      </c>
      <c r="F3893" s="65">
        <v>0.75670000000000004</v>
      </c>
    </row>
    <row r="3894" spans="2:6" ht="15" customHeight="1">
      <c r="B3894" s="79">
        <v>37706</v>
      </c>
      <c r="C3894" s="65">
        <v>0.51719999999999999</v>
      </c>
      <c r="D3894" s="65">
        <v>3.8414000000000001</v>
      </c>
      <c r="E3894" s="65">
        <v>4.7835999999999999</v>
      </c>
      <c r="F3894" s="65">
        <v>0.76219999999999999</v>
      </c>
    </row>
    <row r="3895" spans="2:6" ht="15" customHeight="1">
      <c r="B3895" s="79">
        <v>37705</v>
      </c>
      <c r="C3895" s="65">
        <v>0.51910000000000001</v>
      </c>
      <c r="D3895" s="65">
        <v>3.8555999999999999</v>
      </c>
      <c r="E3895" s="65">
        <v>4.7793999999999999</v>
      </c>
      <c r="F3895" s="65">
        <v>0.76519999999999999</v>
      </c>
    </row>
    <row r="3896" spans="2:6" ht="15" customHeight="1">
      <c r="B3896" s="79">
        <v>37704</v>
      </c>
      <c r="C3896" s="65">
        <v>0.52139999999999997</v>
      </c>
      <c r="D3896" s="65">
        <v>3.8955000000000002</v>
      </c>
      <c r="E3896" s="65">
        <v>4.8053999999999997</v>
      </c>
      <c r="F3896" s="65">
        <v>0.76859999999999995</v>
      </c>
    </row>
    <row r="3897" spans="2:6" ht="15" customHeight="1">
      <c r="B3897" s="79">
        <v>37703</v>
      </c>
      <c r="C3897" s="65">
        <v>0.52170000000000005</v>
      </c>
      <c r="D3897" s="65">
        <v>3.8757999999999999</v>
      </c>
      <c r="E3897" s="65">
        <v>4.7809999999999997</v>
      </c>
      <c r="F3897" s="65">
        <v>0.7702</v>
      </c>
    </row>
    <row r="3898" spans="2:6" ht="15" customHeight="1">
      <c r="B3898" s="79">
        <v>37702</v>
      </c>
      <c r="C3898" s="65">
        <v>0.52180000000000004</v>
      </c>
      <c r="D3898" s="65">
        <v>3.8757999999999999</v>
      </c>
      <c r="E3898" s="65">
        <v>4.7862</v>
      </c>
      <c r="F3898" s="65">
        <v>0.77039999999999997</v>
      </c>
    </row>
    <row r="3899" spans="2:6" ht="15" customHeight="1">
      <c r="B3899" s="79">
        <v>37701</v>
      </c>
      <c r="C3899" s="65">
        <v>0.52149999999999996</v>
      </c>
      <c r="D3899" s="65">
        <v>3.8754</v>
      </c>
      <c r="E3899" s="65">
        <v>4.7835999999999999</v>
      </c>
      <c r="F3899" s="65">
        <v>0.76819999999999999</v>
      </c>
    </row>
    <row r="3900" spans="2:6" ht="15" customHeight="1">
      <c r="B3900" s="79">
        <v>37700</v>
      </c>
      <c r="C3900" s="65">
        <v>0.51949999999999996</v>
      </c>
      <c r="D3900" s="65">
        <v>3.8595999999999999</v>
      </c>
      <c r="E3900" s="65">
        <v>4.7760999999999996</v>
      </c>
      <c r="F3900" s="65">
        <v>0.76480000000000004</v>
      </c>
    </row>
    <row r="3901" spans="2:6" ht="15" customHeight="1">
      <c r="B3901" s="79">
        <v>37699</v>
      </c>
      <c r="C3901" s="65">
        <v>0.51600000000000001</v>
      </c>
      <c r="D3901" s="65">
        <v>3.8334000000000001</v>
      </c>
      <c r="E3901" s="65">
        <v>4.7647000000000004</v>
      </c>
      <c r="F3901" s="65">
        <v>0.75880000000000003</v>
      </c>
    </row>
    <row r="3902" spans="2:6" ht="15" customHeight="1">
      <c r="B3902" s="79">
        <v>37698</v>
      </c>
      <c r="C3902" s="65">
        <v>0.51639999999999997</v>
      </c>
      <c r="D3902" s="65">
        <v>3.8353000000000002</v>
      </c>
      <c r="E3902" s="65">
        <v>4.7568000000000001</v>
      </c>
      <c r="F3902" s="65">
        <v>0.75780000000000003</v>
      </c>
    </row>
    <row r="3903" spans="2:6" ht="15" customHeight="1">
      <c r="B3903" s="79">
        <v>37697</v>
      </c>
      <c r="C3903" s="65">
        <v>0.51259999999999994</v>
      </c>
      <c r="D3903" s="65">
        <v>3.8138999999999998</v>
      </c>
      <c r="E3903" s="65">
        <v>4.7214</v>
      </c>
      <c r="F3903" s="65">
        <v>0.752</v>
      </c>
    </row>
    <row r="3904" spans="2:6" ht="15" customHeight="1">
      <c r="B3904" s="79">
        <v>37696</v>
      </c>
      <c r="C3904" s="65">
        <v>0.51239999999999997</v>
      </c>
      <c r="D3904" s="65">
        <v>3.8083</v>
      </c>
      <c r="E3904" s="65">
        <v>4.7217000000000002</v>
      </c>
      <c r="F3904" s="65">
        <v>0.75229999999999997</v>
      </c>
    </row>
    <row r="3905" spans="2:6" ht="15" customHeight="1">
      <c r="B3905" s="79">
        <v>37695</v>
      </c>
      <c r="C3905" s="65">
        <v>0.51280000000000003</v>
      </c>
      <c r="D3905" s="65">
        <v>3.8096999999999999</v>
      </c>
      <c r="E3905" s="65">
        <v>4.7241999999999997</v>
      </c>
      <c r="F3905" s="65">
        <v>0.75290000000000001</v>
      </c>
    </row>
    <row r="3906" spans="2:6" ht="15" customHeight="1">
      <c r="B3906" s="79">
        <v>37694</v>
      </c>
      <c r="C3906" s="65">
        <v>0.50670000000000004</v>
      </c>
      <c r="D3906" s="65">
        <v>3.7635999999999998</v>
      </c>
      <c r="E3906" s="65">
        <v>4.6844000000000001</v>
      </c>
      <c r="F3906" s="65">
        <v>0.74370000000000003</v>
      </c>
    </row>
    <row r="3907" spans="2:6" ht="15" customHeight="1">
      <c r="B3907" s="79">
        <v>37693</v>
      </c>
      <c r="C3907" s="65">
        <v>0.49840000000000001</v>
      </c>
      <c r="D3907" s="65">
        <v>3.7025000000000001</v>
      </c>
      <c r="E3907" s="65">
        <v>4.6318999999999999</v>
      </c>
      <c r="F3907" s="65">
        <v>0.73199999999999998</v>
      </c>
    </row>
    <row r="3908" spans="2:6" ht="15" customHeight="1">
      <c r="B3908" s="79">
        <v>37692</v>
      </c>
      <c r="C3908" s="65">
        <v>0.50249999999999995</v>
      </c>
      <c r="D3908" s="65">
        <v>3.7334000000000001</v>
      </c>
      <c r="E3908" s="65">
        <v>4.6772</v>
      </c>
      <c r="F3908" s="65">
        <v>0.73719999999999997</v>
      </c>
    </row>
    <row r="3909" spans="2:6" ht="15" customHeight="1">
      <c r="B3909" s="79">
        <v>37691</v>
      </c>
      <c r="C3909" s="65">
        <v>0.50600000000000001</v>
      </c>
      <c r="D3909" s="65">
        <v>3.7583000000000002</v>
      </c>
      <c r="E3909" s="65">
        <v>4.6818</v>
      </c>
      <c r="F3909" s="65">
        <v>0.74150000000000005</v>
      </c>
    </row>
    <row r="3910" spans="2:6" ht="15" customHeight="1">
      <c r="B3910" s="79">
        <v>37690</v>
      </c>
      <c r="C3910" s="65">
        <v>0.5111</v>
      </c>
      <c r="D3910" s="65">
        <v>3.7945000000000002</v>
      </c>
      <c r="E3910" s="65">
        <v>4.7183000000000002</v>
      </c>
      <c r="F3910" s="65">
        <v>0.75129999999999997</v>
      </c>
    </row>
    <row r="3911" spans="2:6" ht="15" customHeight="1">
      <c r="B3911" s="79">
        <v>37689</v>
      </c>
      <c r="C3911" s="65">
        <v>0.51090000000000002</v>
      </c>
      <c r="D3911" s="65">
        <v>3.7898000000000001</v>
      </c>
      <c r="E3911" s="65">
        <v>4.7100999999999997</v>
      </c>
      <c r="F3911" s="65">
        <v>0.75009999999999999</v>
      </c>
    </row>
    <row r="3912" spans="2:6" ht="15" customHeight="1">
      <c r="B3912" s="79">
        <v>37688</v>
      </c>
      <c r="C3912" s="65">
        <v>0.51049999999999995</v>
      </c>
      <c r="D3912" s="65">
        <v>3.7898000000000001</v>
      </c>
      <c r="E3912" s="65">
        <v>4.7110000000000003</v>
      </c>
      <c r="F3912" s="65">
        <v>0.75080000000000002</v>
      </c>
    </row>
    <row r="3913" spans="2:6" ht="15" customHeight="1">
      <c r="B3913" s="79">
        <v>37687</v>
      </c>
      <c r="C3913" s="65">
        <v>0.51519999999999999</v>
      </c>
      <c r="D3913" s="65">
        <v>3.8266</v>
      </c>
      <c r="E3913" s="65">
        <v>4.7392000000000003</v>
      </c>
      <c r="F3913" s="65">
        <v>0.75429999999999997</v>
      </c>
    </row>
    <row r="3914" spans="2:6" ht="15" customHeight="1">
      <c r="B3914" s="79">
        <v>37686</v>
      </c>
      <c r="C3914" s="65">
        <v>0.51770000000000005</v>
      </c>
      <c r="D3914" s="65">
        <v>3.8456000000000001</v>
      </c>
      <c r="E3914" s="65">
        <v>4.7592999999999996</v>
      </c>
      <c r="F3914" s="65">
        <v>0.75519999999999998</v>
      </c>
    </row>
    <row r="3915" spans="2:6" ht="15" customHeight="1">
      <c r="B3915" s="79">
        <v>37685</v>
      </c>
      <c r="C3915" s="65">
        <v>0.51529999999999998</v>
      </c>
      <c r="D3915" s="65">
        <v>3.8285</v>
      </c>
      <c r="E3915" s="65">
        <v>4.7274000000000003</v>
      </c>
      <c r="F3915" s="65">
        <v>0.75149999999999995</v>
      </c>
    </row>
    <row r="3916" spans="2:6" ht="15" customHeight="1">
      <c r="B3916" s="79">
        <v>37684</v>
      </c>
      <c r="C3916" s="65">
        <v>0.51670000000000005</v>
      </c>
      <c r="D3916" s="65">
        <v>3.8397999999999999</v>
      </c>
      <c r="E3916" s="65">
        <v>4.7634999999999996</v>
      </c>
      <c r="F3916" s="65">
        <v>0.753</v>
      </c>
    </row>
    <row r="3917" spans="2:6" ht="15" customHeight="1">
      <c r="B3917" s="79">
        <v>37683</v>
      </c>
      <c r="C3917" s="65">
        <v>0.5181</v>
      </c>
      <c r="D3917" s="65">
        <v>3.8483999999999998</v>
      </c>
      <c r="E3917" s="65">
        <v>4.7515000000000001</v>
      </c>
      <c r="F3917" s="65">
        <v>0.7571</v>
      </c>
    </row>
    <row r="3918" spans="2:6" ht="15" customHeight="1">
      <c r="B3918" s="79">
        <v>37682</v>
      </c>
      <c r="C3918" s="65">
        <v>0.51749999999999996</v>
      </c>
      <c r="D3918" s="65">
        <v>3.8439000000000001</v>
      </c>
      <c r="E3918" s="65">
        <v>4.7462</v>
      </c>
      <c r="F3918" s="65">
        <v>0.75560000000000005</v>
      </c>
    </row>
    <row r="3919" spans="2:6" ht="15" customHeight="1">
      <c r="B3919" s="79">
        <v>37681</v>
      </c>
      <c r="C3919" s="65">
        <v>0.51910000000000001</v>
      </c>
      <c r="D3919" s="65">
        <v>3.8561000000000001</v>
      </c>
      <c r="E3919" s="65">
        <v>4.7633999999999999</v>
      </c>
      <c r="F3919" s="65">
        <v>0.75819999999999999</v>
      </c>
    </row>
    <row r="3920" spans="2:6" ht="15" customHeight="1">
      <c r="B3920" s="79">
        <v>37680</v>
      </c>
      <c r="C3920" s="65">
        <v>0.52270000000000005</v>
      </c>
      <c r="D3920" s="65">
        <v>3.8835999999999999</v>
      </c>
      <c r="E3920" s="65">
        <v>4.7653999999999996</v>
      </c>
      <c r="F3920" s="65">
        <v>0.76470000000000005</v>
      </c>
    </row>
    <row r="3921" spans="2:6" ht="15" customHeight="1">
      <c r="B3921" s="79">
        <v>37679</v>
      </c>
      <c r="C3921" s="65">
        <v>0.52480000000000004</v>
      </c>
      <c r="D3921" s="65">
        <v>3.8988999999999998</v>
      </c>
      <c r="E3921" s="65">
        <v>4.7766000000000002</v>
      </c>
      <c r="F3921" s="65">
        <v>0.76739999999999997</v>
      </c>
    </row>
    <row r="3922" spans="2:6" ht="15" customHeight="1">
      <c r="B3922" s="79">
        <v>37678</v>
      </c>
      <c r="C3922" s="65">
        <v>0.5252</v>
      </c>
      <c r="D3922" s="65">
        <v>3.9016000000000002</v>
      </c>
      <c r="E3922" s="65">
        <v>4.7900999999999998</v>
      </c>
      <c r="F3922" s="65">
        <v>0.76719999999999999</v>
      </c>
    </row>
    <row r="3923" spans="2:6" ht="15" customHeight="1">
      <c r="B3923" s="79">
        <v>37677</v>
      </c>
      <c r="C3923" s="65">
        <v>0.52429999999999999</v>
      </c>
      <c r="D3923" s="65">
        <v>3.8959000000000001</v>
      </c>
      <c r="E3923" s="65">
        <v>4.7864000000000004</v>
      </c>
      <c r="F3923" s="65">
        <v>0.76739999999999997</v>
      </c>
    </row>
    <row r="3924" spans="2:6" ht="15" customHeight="1">
      <c r="B3924" s="79">
        <v>37676</v>
      </c>
      <c r="C3924" s="65">
        <v>0.5202</v>
      </c>
      <c r="D3924" s="65">
        <v>3.8569</v>
      </c>
      <c r="E3924" s="65">
        <v>4.75</v>
      </c>
      <c r="F3924" s="65">
        <v>0.76480000000000004</v>
      </c>
    </row>
    <row r="3925" spans="2:6" ht="15" customHeight="1">
      <c r="B3925" s="79">
        <v>37675</v>
      </c>
      <c r="C3925" s="65">
        <v>0.51929999999999998</v>
      </c>
      <c r="D3925" s="65">
        <v>3.8551000000000002</v>
      </c>
      <c r="E3925" s="65">
        <v>4.7413999999999996</v>
      </c>
      <c r="F3925" s="65">
        <v>0.76349999999999996</v>
      </c>
    </row>
    <row r="3926" spans="2:6" ht="15" customHeight="1">
      <c r="B3926" s="79">
        <v>37674</v>
      </c>
      <c r="C3926" s="65">
        <v>0.51880000000000004</v>
      </c>
      <c r="D3926" s="65">
        <v>3.8502999999999998</v>
      </c>
      <c r="E3926" s="65">
        <v>4.7355</v>
      </c>
      <c r="F3926" s="65">
        <v>0.76249999999999996</v>
      </c>
    </row>
    <row r="3927" spans="2:6" ht="15" customHeight="1">
      <c r="B3927" s="79">
        <v>37673</v>
      </c>
      <c r="C3927" s="65">
        <v>0.51649999999999996</v>
      </c>
      <c r="D3927" s="65">
        <v>3.8386</v>
      </c>
      <c r="E3927" s="65">
        <v>4.7153999999999998</v>
      </c>
      <c r="F3927" s="65">
        <v>0.75829999999999997</v>
      </c>
    </row>
    <row r="3928" spans="2:6" ht="15" customHeight="1">
      <c r="B3928" s="79">
        <v>37672</v>
      </c>
      <c r="C3928" s="65">
        <v>0.51570000000000005</v>
      </c>
      <c r="D3928" s="65">
        <v>3.8330000000000002</v>
      </c>
      <c r="E3928" s="65">
        <v>4.7050999999999998</v>
      </c>
      <c r="F3928" s="65">
        <v>0.7581</v>
      </c>
    </row>
    <row r="3929" spans="2:6" ht="15" customHeight="1">
      <c r="B3929" s="79">
        <v>37671</v>
      </c>
      <c r="C3929" s="65">
        <v>0.51449999999999996</v>
      </c>
      <c r="D3929" s="65">
        <v>3.8246000000000002</v>
      </c>
      <c r="E3929" s="65">
        <v>4.6971999999999996</v>
      </c>
      <c r="F3929" s="65">
        <v>0.75700000000000001</v>
      </c>
    </row>
    <row r="3930" spans="2:6" ht="15" customHeight="1">
      <c r="B3930" s="79">
        <v>37670</v>
      </c>
      <c r="C3930" s="65">
        <v>0.5131</v>
      </c>
      <c r="D3930" s="65">
        <v>3.8138999999999998</v>
      </c>
      <c r="E3930" s="65">
        <v>4.6757</v>
      </c>
      <c r="F3930" s="65">
        <v>0.75549999999999995</v>
      </c>
    </row>
    <row r="3931" spans="2:6" ht="15" customHeight="1">
      <c r="B3931" s="79">
        <v>37669</v>
      </c>
      <c r="C3931" s="65">
        <v>0.51229999999999998</v>
      </c>
      <c r="D3931" s="65">
        <v>3.8079000000000001</v>
      </c>
      <c r="E3931" s="65">
        <v>4.6668000000000003</v>
      </c>
      <c r="F3931" s="65">
        <v>0.75339999999999996</v>
      </c>
    </row>
    <row r="3932" spans="2:6" ht="15" customHeight="1">
      <c r="B3932" s="79">
        <v>37668</v>
      </c>
      <c r="C3932" s="65">
        <v>0.51219999999999999</v>
      </c>
      <c r="D3932" s="65">
        <v>3.8105000000000002</v>
      </c>
      <c r="E3932" s="65">
        <v>4.6642000000000001</v>
      </c>
      <c r="F3932" s="65">
        <v>0.75290000000000001</v>
      </c>
    </row>
    <row r="3933" spans="2:6" ht="15" customHeight="1">
      <c r="B3933" s="79">
        <v>37667</v>
      </c>
      <c r="C3933" s="65">
        <v>0.51219999999999999</v>
      </c>
      <c r="D3933" s="65">
        <v>3.8111999999999999</v>
      </c>
      <c r="E3933" s="65">
        <v>4.6631</v>
      </c>
      <c r="F3933" s="65">
        <v>0.75309999999999999</v>
      </c>
    </row>
    <row r="3934" spans="2:6" ht="15" customHeight="1">
      <c r="B3934" s="79">
        <v>37666</v>
      </c>
      <c r="C3934" s="65">
        <v>0.51129999999999998</v>
      </c>
      <c r="D3934" s="65">
        <v>3.8010000000000002</v>
      </c>
      <c r="E3934" s="65">
        <v>4.6592000000000002</v>
      </c>
      <c r="F3934" s="65">
        <v>0.75070000000000003</v>
      </c>
    </row>
    <row r="3935" spans="2:6" ht="15" customHeight="1">
      <c r="B3935" s="79">
        <v>37665</v>
      </c>
      <c r="C3935" s="65">
        <v>0.51239999999999997</v>
      </c>
      <c r="D3935" s="65">
        <v>3.8089</v>
      </c>
      <c r="E3935" s="65">
        <v>4.6844999999999999</v>
      </c>
      <c r="F3935" s="65">
        <v>0.75280000000000002</v>
      </c>
    </row>
    <row r="3936" spans="2:6" ht="15" customHeight="1">
      <c r="B3936" s="79">
        <v>37664</v>
      </c>
      <c r="C3936" s="65">
        <v>0.51349999999999996</v>
      </c>
      <c r="D3936" s="65">
        <v>3.8174000000000001</v>
      </c>
      <c r="E3936" s="65">
        <v>4.7080000000000002</v>
      </c>
      <c r="F3936" s="65">
        <v>0.75370000000000004</v>
      </c>
    </row>
    <row r="3937" spans="2:6" ht="15" customHeight="1">
      <c r="B3937" s="79">
        <v>37663</v>
      </c>
      <c r="C3937" s="65">
        <v>0.51280000000000003</v>
      </c>
      <c r="D3937" s="65">
        <v>3.8111999999999999</v>
      </c>
      <c r="E3937" s="65">
        <v>4.7039</v>
      </c>
      <c r="F3937" s="65">
        <v>0.75229999999999997</v>
      </c>
    </row>
    <row r="3938" spans="2:6" ht="15" customHeight="1">
      <c r="B3938" s="79">
        <v>37662</v>
      </c>
      <c r="C3938" s="65">
        <v>0.50939999999999996</v>
      </c>
      <c r="D3938" s="65">
        <v>3.7871999999999999</v>
      </c>
      <c r="E3938" s="65">
        <v>4.6731999999999996</v>
      </c>
      <c r="F3938" s="65">
        <v>0.74709999999999999</v>
      </c>
    </row>
    <row r="3939" spans="2:6" ht="15" customHeight="1">
      <c r="B3939" s="79">
        <v>37661</v>
      </c>
      <c r="C3939" s="65">
        <v>0.50670000000000004</v>
      </c>
      <c r="D3939" s="65">
        <v>3.7627000000000002</v>
      </c>
      <c r="E3939" s="65">
        <v>4.6475999999999997</v>
      </c>
      <c r="F3939" s="65">
        <v>0.74250000000000005</v>
      </c>
    </row>
    <row r="3940" spans="2:6" ht="15" customHeight="1">
      <c r="B3940" s="79">
        <v>37660</v>
      </c>
      <c r="C3940" s="65">
        <v>0.50739999999999996</v>
      </c>
      <c r="D3940" s="65">
        <v>3.7719</v>
      </c>
      <c r="E3940" s="65">
        <v>4.6524000000000001</v>
      </c>
      <c r="F3940" s="65">
        <v>0.74439999999999995</v>
      </c>
    </row>
    <row r="3941" spans="2:6" ht="15" customHeight="1">
      <c r="B3941" s="79">
        <v>37659</v>
      </c>
      <c r="C3941" s="65">
        <v>0.50749999999999995</v>
      </c>
      <c r="D3941" s="65">
        <v>3.7734000000000001</v>
      </c>
      <c r="E3941" s="65">
        <v>4.6635999999999997</v>
      </c>
      <c r="F3941" s="65">
        <v>0.74450000000000005</v>
      </c>
    </row>
    <row r="3942" spans="2:6" ht="15" customHeight="1">
      <c r="B3942" s="79">
        <v>37658</v>
      </c>
      <c r="C3942" s="65">
        <v>0.50839999999999996</v>
      </c>
      <c r="D3942" s="65">
        <v>3.7805</v>
      </c>
      <c r="E3942" s="65">
        <v>4.6951000000000001</v>
      </c>
      <c r="F3942" s="65">
        <v>0.746</v>
      </c>
    </row>
    <row r="3943" spans="2:6" ht="15" customHeight="1">
      <c r="B3943" s="79">
        <v>37657</v>
      </c>
      <c r="C3943" s="65">
        <v>0.50549999999999995</v>
      </c>
      <c r="D3943" s="65">
        <v>3.7601</v>
      </c>
      <c r="E3943" s="65">
        <v>4.6740000000000004</v>
      </c>
      <c r="F3943" s="65">
        <v>0.7409</v>
      </c>
    </row>
    <row r="3944" spans="2:6" ht="15" customHeight="1">
      <c r="B3944" s="79">
        <v>37656</v>
      </c>
      <c r="C3944" s="65">
        <v>0.50480000000000003</v>
      </c>
      <c r="D3944" s="65">
        <v>3.7544</v>
      </c>
      <c r="E3944" s="65">
        <v>4.6638000000000002</v>
      </c>
      <c r="F3944" s="65">
        <v>0.74080000000000001</v>
      </c>
    </row>
    <row r="3945" spans="2:6" ht="15" customHeight="1">
      <c r="B3945" s="79">
        <v>37655</v>
      </c>
      <c r="C3945" s="65">
        <v>0.50380000000000003</v>
      </c>
      <c r="D3945" s="65">
        <v>3.7513000000000001</v>
      </c>
      <c r="E3945" s="65">
        <v>4.6588000000000003</v>
      </c>
      <c r="F3945" s="65">
        <v>0.73970000000000002</v>
      </c>
    </row>
    <row r="3946" spans="2:6" ht="15" customHeight="1">
      <c r="B3946" s="79">
        <v>37654</v>
      </c>
      <c r="C3946" s="65">
        <v>0.50690000000000002</v>
      </c>
      <c r="D3946" s="65">
        <v>3.7679</v>
      </c>
      <c r="E3946" s="65">
        <v>4.6840999999999999</v>
      </c>
      <c r="F3946" s="65">
        <v>0.74419999999999997</v>
      </c>
    </row>
    <row r="3947" spans="2:6" ht="15" customHeight="1">
      <c r="B3947" s="79">
        <v>37653</v>
      </c>
      <c r="C3947" s="65">
        <v>0.50629999999999997</v>
      </c>
      <c r="D3947" s="65">
        <v>3.7665999999999999</v>
      </c>
      <c r="E3947" s="65">
        <v>4.6821000000000002</v>
      </c>
      <c r="F3947" s="65">
        <v>0.74380000000000002</v>
      </c>
    </row>
    <row r="3948" spans="2:6" ht="15" customHeight="1">
      <c r="B3948" s="79">
        <v>37652</v>
      </c>
      <c r="C3948" s="65">
        <v>0.50570000000000004</v>
      </c>
      <c r="D3948" s="65">
        <v>3.7602000000000002</v>
      </c>
      <c r="E3948" s="65">
        <v>4.6471</v>
      </c>
      <c r="F3948" s="65">
        <v>0.74239999999999995</v>
      </c>
    </row>
    <row r="3949" spans="2:6" ht="15" customHeight="1">
      <c r="B3949" s="79">
        <v>37651</v>
      </c>
      <c r="C3949" s="65">
        <v>0.50690000000000002</v>
      </c>
      <c r="D3949" s="65">
        <v>3.7694999999999999</v>
      </c>
      <c r="E3949" s="65">
        <v>4.6677999999999997</v>
      </c>
      <c r="F3949" s="65">
        <v>0.74490000000000001</v>
      </c>
    </row>
    <row r="3950" spans="2:6" ht="15" customHeight="1">
      <c r="B3950" s="79">
        <v>37650</v>
      </c>
      <c r="C3950" s="65">
        <v>0.50560000000000005</v>
      </c>
      <c r="D3950" s="65">
        <v>3.76</v>
      </c>
      <c r="E3950" s="65">
        <v>4.6761999999999997</v>
      </c>
      <c r="F3950" s="65">
        <v>0.74299999999999999</v>
      </c>
    </row>
    <row r="3951" spans="2:6" ht="15" customHeight="1">
      <c r="B3951" s="79">
        <v>37649</v>
      </c>
      <c r="C3951" s="65">
        <v>0.50639999999999996</v>
      </c>
      <c r="D3951" s="65">
        <v>3.7671000000000001</v>
      </c>
      <c r="E3951" s="65">
        <v>4.6840000000000002</v>
      </c>
      <c r="F3951" s="65">
        <v>0.74350000000000005</v>
      </c>
    </row>
    <row r="3952" spans="2:6" ht="15" customHeight="1">
      <c r="B3952" s="79">
        <v>37648</v>
      </c>
      <c r="C3952" s="65">
        <v>0.50639999999999996</v>
      </c>
      <c r="D3952" s="65">
        <v>3.7610000000000001</v>
      </c>
      <c r="E3952" s="65">
        <v>4.6910999999999996</v>
      </c>
      <c r="F3952" s="65">
        <v>0.74309999999999998</v>
      </c>
    </row>
    <row r="3953" spans="2:6" ht="15" customHeight="1">
      <c r="B3953" s="79">
        <v>37647</v>
      </c>
      <c r="C3953" s="65">
        <v>0.50729999999999997</v>
      </c>
      <c r="D3953" s="65">
        <v>3.7667999999999999</v>
      </c>
      <c r="E3953" s="65">
        <v>4.6951000000000001</v>
      </c>
      <c r="F3953" s="65">
        <v>0.74460000000000004</v>
      </c>
    </row>
    <row r="3954" spans="2:6" ht="15" customHeight="1">
      <c r="B3954" s="79">
        <v>37646</v>
      </c>
      <c r="C3954" s="65">
        <v>0.50819999999999999</v>
      </c>
      <c r="D3954" s="65">
        <v>3.7789999999999999</v>
      </c>
      <c r="E3954" s="65">
        <v>4.6932999999999998</v>
      </c>
      <c r="F3954" s="65">
        <v>0.74480000000000002</v>
      </c>
    </row>
    <row r="3955" spans="2:6" ht="15" customHeight="1">
      <c r="B3955" s="79">
        <v>37645</v>
      </c>
      <c r="C3955" s="65">
        <v>0.50980000000000003</v>
      </c>
      <c r="D3955" s="65">
        <v>3.7917000000000001</v>
      </c>
      <c r="E3955" s="65">
        <v>4.7199</v>
      </c>
      <c r="F3955" s="65">
        <v>0.74680000000000002</v>
      </c>
    </row>
    <row r="3956" spans="2:6" ht="15" customHeight="1">
      <c r="B3956" s="79">
        <v>37644</v>
      </c>
      <c r="C3956" s="65">
        <v>0.50549999999999995</v>
      </c>
      <c r="D3956" s="65">
        <v>3.7599</v>
      </c>
      <c r="E3956" s="65">
        <v>4.6829999999999998</v>
      </c>
      <c r="F3956" s="65">
        <v>0.73980000000000001</v>
      </c>
    </row>
    <row r="3957" spans="2:6" ht="15" customHeight="1">
      <c r="B3957" s="79">
        <v>37643</v>
      </c>
      <c r="C3957" s="65">
        <v>0.5101</v>
      </c>
      <c r="D3957" s="65">
        <v>3.7926000000000002</v>
      </c>
      <c r="E3957" s="65">
        <v>4.7161999999999997</v>
      </c>
      <c r="F3957" s="65">
        <v>0.74560000000000004</v>
      </c>
    </row>
    <row r="3958" spans="2:6" ht="15" customHeight="1">
      <c r="B3958" s="79">
        <v>37642</v>
      </c>
      <c r="C3958" s="65">
        <v>0.51849999999999996</v>
      </c>
      <c r="D3958" s="65">
        <v>3.8546999999999998</v>
      </c>
      <c r="E3958" s="65">
        <v>4.7656999999999998</v>
      </c>
      <c r="F3958" s="65">
        <v>0.75739999999999996</v>
      </c>
    </row>
    <row r="3959" spans="2:6" ht="15" customHeight="1">
      <c r="B3959" s="79">
        <v>37641</v>
      </c>
      <c r="C3959" s="65">
        <v>0.51870000000000005</v>
      </c>
      <c r="D3959" s="65">
        <v>3.8574999999999999</v>
      </c>
      <c r="E3959" s="65">
        <v>4.7706</v>
      </c>
      <c r="F3959" s="65">
        <v>0.75780000000000003</v>
      </c>
    </row>
    <row r="3960" spans="2:6" ht="15" customHeight="1">
      <c r="B3960" s="79">
        <v>37640</v>
      </c>
      <c r="C3960" s="65">
        <v>0.51680000000000004</v>
      </c>
      <c r="D3960" s="65">
        <v>3.8439999999999999</v>
      </c>
      <c r="E3960" s="65">
        <v>4.7489999999999997</v>
      </c>
      <c r="F3960" s="65">
        <v>0.75460000000000005</v>
      </c>
    </row>
    <row r="3961" spans="2:6" ht="15" customHeight="1">
      <c r="B3961" s="79">
        <v>37639</v>
      </c>
      <c r="C3961" s="65">
        <v>0.51759999999999995</v>
      </c>
      <c r="D3961" s="65">
        <v>3.8487</v>
      </c>
      <c r="E3961" s="65">
        <v>4.7568000000000001</v>
      </c>
      <c r="F3961" s="65">
        <v>0.75600000000000001</v>
      </c>
    </row>
    <row r="3962" spans="2:6" ht="15" customHeight="1">
      <c r="B3962" s="79">
        <v>37638</v>
      </c>
      <c r="C3962" s="65">
        <v>0.51300000000000001</v>
      </c>
      <c r="D3962" s="65">
        <v>3.8138000000000001</v>
      </c>
      <c r="E3962" s="65">
        <v>4.7099000000000002</v>
      </c>
      <c r="F3962" s="65">
        <v>0.74890000000000001</v>
      </c>
    </row>
    <row r="3963" spans="2:6" ht="15" customHeight="1">
      <c r="B3963" s="79">
        <v>37637</v>
      </c>
      <c r="C3963" s="65">
        <v>0.51370000000000005</v>
      </c>
      <c r="D3963" s="65">
        <v>3.8184999999999998</v>
      </c>
      <c r="E3963" s="65">
        <v>4.7096</v>
      </c>
      <c r="F3963" s="65">
        <v>0.75090000000000001</v>
      </c>
    </row>
    <row r="3964" spans="2:6" ht="15" customHeight="1">
      <c r="B3964" s="79">
        <v>37636</v>
      </c>
      <c r="C3964" s="65">
        <v>0.51149999999999995</v>
      </c>
      <c r="D3964" s="65">
        <v>3.8012999999999999</v>
      </c>
      <c r="E3964" s="65">
        <v>4.6894</v>
      </c>
      <c r="F3964" s="65">
        <v>0.74860000000000004</v>
      </c>
    </row>
    <row r="3965" spans="2:6" ht="15" customHeight="1">
      <c r="B3965" s="79">
        <v>37635</v>
      </c>
      <c r="C3965" s="65">
        <v>0.51390000000000002</v>
      </c>
      <c r="D3965" s="65">
        <v>3.819</v>
      </c>
      <c r="E3965" s="65">
        <v>4.7134999999999998</v>
      </c>
      <c r="F3965" s="65">
        <v>0.75119999999999998</v>
      </c>
    </row>
    <row r="3966" spans="2:6" ht="15" customHeight="1">
      <c r="B3966" s="79">
        <v>37634</v>
      </c>
      <c r="C3966" s="65">
        <v>0.50870000000000004</v>
      </c>
      <c r="D3966" s="65">
        <v>3.7793000000000001</v>
      </c>
      <c r="E3966" s="65">
        <v>4.6601999999999997</v>
      </c>
      <c r="F3966" s="65">
        <v>0.74239999999999995</v>
      </c>
    </row>
    <row r="3967" spans="2:6" ht="15" customHeight="1">
      <c r="B3967" s="79">
        <v>37633</v>
      </c>
      <c r="C3967" s="65">
        <v>0.50800000000000001</v>
      </c>
      <c r="D3967" s="65">
        <v>3.7717999999999998</v>
      </c>
      <c r="E3967" s="65">
        <v>4.6448</v>
      </c>
      <c r="F3967" s="65">
        <v>0.7409</v>
      </c>
    </row>
    <row r="3968" spans="2:6" ht="15" customHeight="1">
      <c r="B3968" s="79">
        <v>37632</v>
      </c>
      <c r="C3968" s="65">
        <v>0.51039999999999996</v>
      </c>
      <c r="D3968" s="65">
        <v>3.7877000000000001</v>
      </c>
      <c r="E3968" s="65">
        <v>4.673</v>
      </c>
      <c r="F3968" s="65">
        <v>0.74450000000000005</v>
      </c>
    </row>
    <row r="3969" spans="2:6" ht="15" customHeight="1">
      <c r="B3969" s="79">
        <v>37631</v>
      </c>
      <c r="C3969" s="65">
        <v>0.50680000000000003</v>
      </c>
      <c r="D3969" s="65">
        <v>3.7656000000000001</v>
      </c>
      <c r="E3969" s="65">
        <v>4.6241000000000003</v>
      </c>
      <c r="F3969" s="65">
        <v>0.74</v>
      </c>
    </row>
    <row r="3970" spans="2:6" ht="15" customHeight="1">
      <c r="B3970" s="79">
        <v>37630</v>
      </c>
      <c r="C3970" s="65">
        <v>0.50829999999999997</v>
      </c>
      <c r="D3970" s="65">
        <v>3.7764000000000002</v>
      </c>
      <c r="E3970" s="65">
        <v>4.6230000000000002</v>
      </c>
      <c r="F3970" s="65">
        <v>0.74080000000000001</v>
      </c>
    </row>
    <row r="3971" spans="2:6" ht="15" customHeight="1">
      <c r="B3971" s="79">
        <v>37629</v>
      </c>
      <c r="C3971" s="65">
        <v>0.5091</v>
      </c>
      <c r="D3971" s="65">
        <v>3.7820999999999998</v>
      </c>
      <c r="E3971" s="65">
        <v>4.6159999999999997</v>
      </c>
      <c r="F3971" s="65">
        <v>0.74239999999999995</v>
      </c>
    </row>
    <row r="3972" spans="2:6" ht="15" customHeight="1">
      <c r="B3972" s="79">
        <v>37628</v>
      </c>
      <c r="C3972" s="65">
        <v>0.50880000000000003</v>
      </c>
      <c r="D3972" s="65">
        <v>3.7793999999999999</v>
      </c>
      <c r="E3972" s="65">
        <v>4.6196999999999999</v>
      </c>
      <c r="F3972" s="65">
        <v>0.74150000000000005</v>
      </c>
    </row>
    <row r="3973" spans="2:6" ht="15" customHeight="1">
      <c r="B3973" s="79">
        <v>37627</v>
      </c>
      <c r="C3973" s="65">
        <v>0.50619999999999998</v>
      </c>
      <c r="D3973" s="65">
        <v>3.7610000000000001</v>
      </c>
      <c r="E3973" s="65">
        <v>4.6022999999999996</v>
      </c>
      <c r="F3973" s="65">
        <v>0.73750000000000004</v>
      </c>
    </row>
    <row r="3974" spans="2:6" ht="15" customHeight="1">
      <c r="B3974" s="79">
        <v>37626</v>
      </c>
      <c r="C3974" s="65">
        <v>0.50690000000000002</v>
      </c>
      <c r="D3974" s="65">
        <v>3.7681</v>
      </c>
      <c r="E3974" s="65">
        <v>4.6067</v>
      </c>
      <c r="F3974" s="65">
        <v>0.7399</v>
      </c>
    </row>
    <row r="3975" spans="2:6" ht="15" customHeight="1">
      <c r="B3975" s="79">
        <v>37625</v>
      </c>
      <c r="C3975" s="65">
        <v>0.50760000000000005</v>
      </c>
      <c r="D3975" s="65">
        <v>3.7660999999999998</v>
      </c>
      <c r="E3975" s="65">
        <v>4.6139999999999999</v>
      </c>
      <c r="F3975" s="65">
        <v>0.7399</v>
      </c>
    </row>
    <row r="3976" spans="2:6" ht="15" customHeight="1">
      <c r="B3976" s="79">
        <v>37624</v>
      </c>
      <c r="C3976" s="65">
        <v>0.50480000000000003</v>
      </c>
      <c r="D3976" s="65">
        <v>3.7488999999999999</v>
      </c>
      <c r="E3976" s="65">
        <v>4.6044</v>
      </c>
      <c r="F3976" s="65">
        <v>0.73360000000000003</v>
      </c>
    </row>
    <row r="3977" spans="2:6" ht="15" customHeight="1">
      <c r="B3977" s="79">
        <v>37623</v>
      </c>
      <c r="C3977" s="65">
        <v>0.50129999999999997</v>
      </c>
      <c r="D3977" s="65">
        <v>3.7239</v>
      </c>
      <c r="E3977" s="65">
        <v>4.5819000000000001</v>
      </c>
      <c r="F3977" s="65">
        <v>0.72819999999999996</v>
      </c>
    </row>
    <row r="3978" spans="2:6" ht="15" customHeight="1">
      <c r="B3978" s="79">
        <v>37622</v>
      </c>
      <c r="C3978" s="65">
        <v>0.49919999999999998</v>
      </c>
      <c r="D3978" s="65">
        <v>3.7084000000000001</v>
      </c>
      <c r="E3978" s="65">
        <v>4.5509000000000004</v>
      </c>
      <c r="F3978" s="65">
        <v>0.72430000000000005</v>
      </c>
    </row>
  </sheetData>
  <mergeCells count="14">
    <mergeCell ref="D104:H104"/>
    <mergeCell ref="D105:H105"/>
    <mergeCell ref="D66:H66"/>
    <mergeCell ref="D67:H67"/>
    <mergeCell ref="D87:H87"/>
    <mergeCell ref="D88:H88"/>
    <mergeCell ref="D89:H89"/>
    <mergeCell ref="D90:H90"/>
    <mergeCell ref="D65:H65"/>
    <mergeCell ref="D33:H33"/>
    <mergeCell ref="D34:H34"/>
    <mergeCell ref="D35:H35"/>
    <mergeCell ref="D36:H36"/>
    <mergeCell ref="D64:H64"/>
  </mergeCells>
  <hyperlinks>
    <hyperlink ref="B9" r:id="rId1"/>
    <hyperlink ref="B39" r:id="rId2"/>
    <hyperlink ref="B40" r:id="rId3"/>
    <hyperlink ref="B70" r:id="rId4"/>
    <hyperlink ref="B93" r:id="rId5"/>
    <hyperlink ref="B94" r:id="rId6"/>
    <hyperlink ref="B109" r:id="rId7"/>
    <hyperlink ref="B110" r:id="rId8"/>
    <hyperlink ref="B132" r:id="rId9"/>
    <hyperlink ref="B141" r:id="rId10"/>
    <hyperlink ref="B71" r:id="rId11"/>
    <hyperlink ref="B111" r:id="rId12"/>
    <hyperlink ref="B7" r:id="rId13"/>
  </hyperlinks>
  <pageMargins left="0.7" right="0.7" top="0.75" bottom="0.75" header="0.3" footer="0.3"/>
  <pageSetup paperSize="9" orientation="landscape"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8"/>
  <sheetViews>
    <sheetView showGridLines="0" workbookViewId="0">
      <selection activeCell="B10" sqref="B10"/>
    </sheetView>
  </sheetViews>
  <sheetFormatPr defaultRowHeight="15"/>
  <cols>
    <col min="1" max="1" width="4" style="1" customWidth="1"/>
    <col min="2" max="2" width="12" style="1" customWidth="1"/>
    <col min="3" max="6" width="13.42578125" style="1" customWidth="1"/>
    <col min="7" max="7" width="9.140625" style="1"/>
    <col min="8" max="8" width="17.28515625" style="1" customWidth="1"/>
    <col min="9" max="9" width="29.140625" style="1" customWidth="1"/>
    <col min="10" max="16384" width="9.140625" style="1"/>
  </cols>
  <sheetData>
    <row r="1" spans="1:10" ht="26.25">
      <c r="A1" s="4" t="s">
        <v>386</v>
      </c>
      <c r="B1"/>
    </row>
    <row r="2" spans="1:10" ht="11.25" customHeight="1">
      <c r="A2" s="4"/>
      <c r="B2"/>
    </row>
    <row r="3" spans="1:10" ht="26.25">
      <c r="A3" s="4"/>
      <c r="B3" s="5" t="s">
        <v>290</v>
      </c>
    </row>
    <row r="4" spans="1:10" ht="26.25">
      <c r="A4" s="4"/>
      <c r="B4" s="5" t="s">
        <v>104</v>
      </c>
    </row>
    <row r="5" spans="1:10" ht="26.25">
      <c r="A5" s="4"/>
      <c r="B5" s="5" t="s">
        <v>105</v>
      </c>
    </row>
    <row r="6" spans="1:10" ht="26.25">
      <c r="A6" s="4"/>
      <c r="B6" s="5" t="s">
        <v>380</v>
      </c>
      <c r="J6" s="192">
        <f>+$F$16</f>
        <v>10.919822185966346</v>
      </c>
    </row>
    <row r="8" spans="1:10" ht="15.75">
      <c r="B8" s="5"/>
      <c r="C8"/>
      <c r="D8"/>
      <c r="E8"/>
      <c r="F8"/>
    </row>
    <row r="9" spans="1:10" ht="18.75">
      <c r="B9" s="6" t="s">
        <v>387</v>
      </c>
      <c r="C9"/>
      <c r="D9"/>
      <c r="E9"/>
      <c r="F9"/>
    </row>
    <row r="10" spans="1:10" ht="45">
      <c r="B10" s="13" t="s">
        <v>6</v>
      </c>
      <c r="C10" s="14" t="s">
        <v>7</v>
      </c>
      <c r="D10" s="14" t="s">
        <v>312</v>
      </c>
      <c r="E10" s="14" t="s">
        <v>8</v>
      </c>
      <c r="F10" s="14" t="s">
        <v>385</v>
      </c>
    </row>
    <row r="11" spans="1:10">
      <c r="B11" s="15" t="s">
        <v>10</v>
      </c>
      <c r="C11" s="15" t="s">
        <v>94</v>
      </c>
      <c r="D11" s="7">
        <f>+Assumptions_Basic_UBA!$E$13</f>
        <v>41.664045692621414</v>
      </c>
      <c r="E11" s="8">
        <f>+Currency_Conversion!$C$11</f>
        <v>4.6924400115092926</v>
      </c>
      <c r="F11" s="9">
        <f>+$D$11/$E$11</f>
        <v>8.8789724728351818</v>
      </c>
    </row>
    <row r="12" spans="1:10">
      <c r="B12" s="16" t="s">
        <v>11</v>
      </c>
      <c r="C12" s="16" t="s">
        <v>93</v>
      </c>
      <c r="D12" s="17">
        <f>+Assumptions_Basic_UBA!$E$24</f>
        <v>60.177276342746126</v>
      </c>
      <c r="E12" s="18">
        <f>+Currency_Conversion!$D$11</f>
        <v>5.5108293265144184</v>
      </c>
      <c r="F12" s="19">
        <f>+$D$12/$E$12</f>
        <v>10.919822185966346</v>
      </c>
    </row>
    <row r="14" spans="1:10">
      <c r="C14" s="55" t="s">
        <v>12</v>
      </c>
      <c r="D14" s="254"/>
      <c r="E14" s="254"/>
      <c r="F14" s="52">
        <f>+MEDIAN($F$11:$F$12)</f>
        <v>9.8993973294007631</v>
      </c>
    </row>
    <row r="15" spans="1:10">
      <c r="C15" s="257" t="s">
        <v>103</v>
      </c>
      <c r="D15" s="258"/>
      <c r="E15" s="258"/>
      <c r="F15" s="51">
        <f>+($F$12*0.75)+($F$11*0.25)</f>
        <v>10.409609757683555</v>
      </c>
    </row>
    <row r="16" spans="1:10">
      <c r="C16" s="255" t="s">
        <v>371</v>
      </c>
      <c r="D16" s="256"/>
      <c r="E16" s="256"/>
      <c r="F16" s="40">
        <f>+$F$12</f>
        <v>10.919822185966346</v>
      </c>
    </row>
    <row r="18" spans="2:8" ht="15.75">
      <c r="B18" s="5" t="s">
        <v>281</v>
      </c>
      <c r="C18"/>
      <c r="D18"/>
      <c r="E18"/>
      <c r="F18" s="110" t="s">
        <v>237</v>
      </c>
      <c r="H18"/>
    </row>
  </sheetData>
  <mergeCells count="3">
    <mergeCell ref="D14:E14"/>
    <mergeCell ref="C16:E16"/>
    <mergeCell ref="C15:E15"/>
  </mergeCells>
  <hyperlinks>
    <hyperlink ref="F18" location="Assumptions_Basic_UBA!A1" display="Assumptions_Basic_UBA"/>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2"/>
  <sheetViews>
    <sheetView showGridLines="0" workbookViewId="0">
      <selection activeCell="F33" sqref="F33"/>
    </sheetView>
  </sheetViews>
  <sheetFormatPr defaultRowHeight="15"/>
  <cols>
    <col min="1" max="1" width="4" style="1" customWidth="1"/>
    <col min="2" max="4" width="12" style="1" customWidth="1"/>
    <col min="5" max="5" width="13.28515625" style="1" customWidth="1"/>
    <col min="6" max="6" width="12" style="1" customWidth="1"/>
    <col min="7" max="7" width="31.42578125" style="1" customWidth="1"/>
    <col min="8" max="16384" width="9.140625" style="1"/>
  </cols>
  <sheetData>
    <row r="1" spans="1:8" ht="26.25">
      <c r="A1" s="4" t="s">
        <v>383</v>
      </c>
      <c r="B1"/>
    </row>
    <row r="2" spans="1:8" ht="11.25" customHeight="1">
      <c r="A2" s="4"/>
      <c r="B2"/>
    </row>
    <row r="3" spans="1:8" ht="26.25">
      <c r="A3" s="4"/>
      <c r="B3" s="5" t="s">
        <v>291</v>
      </c>
    </row>
    <row r="4" spans="1:8" ht="26.25">
      <c r="A4" s="4"/>
      <c r="B4" s="5" t="s">
        <v>357</v>
      </c>
    </row>
    <row r="5" spans="1:8" ht="26.25">
      <c r="A5" s="4"/>
      <c r="B5" s="5" t="s">
        <v>339</v>
      </c>
    </row>
    <row r="6" spans="1:8" ht="26.25">
      <c r="A6" s="4"/>
      <c r="B6" s="5" t="s">
        <v>372</v>
      </c>
      <c r="H6" s="138">
        <f>+F20</f>
        <v>10.919822185966346</v>
      </c>
    </row>
    <row r="7" spans="1:8" ht="15.75">
      <c r="B7" s="5"/>
      <c r="C7"/>
      <c r="D7"/>
      <c r="E7"/>
      <c r="F7"/>
    </row>
    <row r="8" spans="1:8" ht="15.75">
      <c r="B8" s="5"/>
      <c r="C8"/>
      <c r="D8"/>
      <c r="E8"/>
      <c r="F8"/>
    </row>
    <row r="9" spans="1:8" ht="18.75">
      <c r="B9" s="6" t="s">
        <v>388</v>
      </c>
      <c r="C9"/>
      <c r="D9"/>
      <c r="E9"/>
      <c r="F9"/>
    </row>
    <row r="10" spans="1:8" ht="45">
      <c r="B10" s="13" t="s">
        <v>6</v>
      </c>
      <c r="C10" s="14" t="s">
        <v>7</v>
      </c>
      <c r="D10" s="14" t="s">
        <v>312</v>
      </c>
      <c r="E10" s="14" t="s">
        <v>8</v>
      </c>
      <c r="F10" s="117" t="s">
        <v>385</v>
      </c>
    </row>
    <row r="11" spans="1:8">
      <c r="B11" s="53" t="s">
        <v>10</v>
      </c>
      <c r="C11" t="s">
        <v>94</v>
      </c>
      <c r="D11" s="7">
        <f>+Assumptions_Basic_UBA!$E$13</f>
        <v>41.664045692621414</v>
      </c>
      <c r="E11" s="8">
        <f>+Currency_Conversion!$C$11</f>
        <v>4.6924400115092926</v>
      </c>
      <c r="F11" s="9">
        <f>+$D$11/$E$11</f>
        <v>8.8789724728351818</v>
      </c>
    </row>
    <row r="12" spans="1:8">
      <c r="B12" s="49" t="s">
        <v>11</v>
      </c>
      <c r="C12" t="s">
        <v>93</v>
      </c>
      <c r="D12" s="10">
        <f>+Assumptions_Basic_UBA!$E$24</f>
        <v>60.177276342746126</v>
      </c>
      <c r="E12" s="11">
        <f>+Currency_Conversion!$D$11</f>
        <v>5.5108293265144184</v>
      </c>
      <c r="F12" s="12">
        <f>+$D$12/$E$12</f>
        <v>10.919822185966346</v>
      </c>
    </row>
    <row r="13" spans="1:8">
      <c r="B13" s="49" t="s">
        <v>9</v>
      </c>
      <c r="C13" t="s">
        <v>106</v>
      </c>
      <c r="D13" s="10">
        <f>+Assumptions_Basic_UBA!$E$44</f>
        <v>3.7000000000000011</v>
      </c>
      <c r="E13" s="11">
        <f>+Currency_Conversion!$E$11</f>
        <v>0.56424689130993388</v>
      </c>
      <c r="F13" s="12">
        <f>+$D$13/$E$13</f>
        <v>6.5574131767216715</v>
      </c>
    </row>
    <row r="14" spans="1:8">
      <c r="B14" s="49" t="s">
        <v>55</v>
      </c>
      <c r="C14" t="s">
        <v>107</v>
      </c>
      <c r="D14" s="10">
        <f>+Assumptions_Basic_UBA!$E$54</f>
        <v>10</v>
      </c>
      <c r="E14" s="11">
        <f>+Currency_Conversion!$F$11</f>
        <v>0.87343709471740283</v>
      </c>
      <c r="F14" s="12">
        <f>+$D$14/$E$14</f>
        <v>11.449021412624409</v>
      </c>
    </row>
    <row r="15" spans="1:8">
      <c r="B15" s="50" t="s">
        <v>60</v>
      </c>
      <c r="C15" s="56" t="s">
        <v>106</v>
      </c>
      <c r="D15" s="17">
        <f>+Assumptions_Basic_UBA!$E$64</f>
        <v>5.2963999999999993</v>
      </c>
      <c r="E15" s="18">
        <f>+Currency_Conversion!$G$11</f>
        <v>0.50525558325653042</v>
      </c>
      <c r="F15" s="19">
        <f>+$D$15/$E$15</f>
        <v>10.482615483164071</v>
      </c>
    </row>
    <row r="16" spans="1:8">
      <c r="B16" s="36"/>
      <c r="C16" s="36"/>
      <c r="D16" s="20"/>
      <c r="E16" s="20"/>
      <c r="F16" s="20"/>
    </row>
    <row r="17" spans="2:6">
      <c r="C17" s="21"/>
      <c r="D17" s="254" t="s">
        <v>112</v>
      </c>
      <c r="E17" s="254"/>
      <c r="F17" s="59">
        <f>+AVERAGE(F$11:$F$15)</f>
        <v>9.6575689462623355</v>
      </c>
    </row>
    <row r="18" spans="2:6">
      <c r="C18" s="57"/>
      <c r="D18" s="258" t="s">
        <v>12</v>
      </c>
      <c r="E18" s="258"/>
      <c r="F18" s="60">
        <f>+MEDIAN($F$11:$F$15)</f>
        <v>10.482615483164071</v>
      </c>
    </row>
    <row r="19" spans="2:6">
      <c r="C19" s="57"/>
      <c r="D19" s="258" t="s">
        <v>113</v>
      </c>
      <c r="E19" s="258"/>
      <c r="F19" s="60">
        <f>+PERCENTILE($F$11:$F$15,0.25)</f>
        <v>8.8789724728351818</v>
      </c>
    </row>
    <row r="20" spans="2:6">
      <c r="C20" s="58"/>
      <c r="D20" s="256" t="s">
        <v>114</v>
      </c>
      <c r="E20" s="256"/>
      <c r="F20" s="111">
        <f>+PERCENTILE($F$11:$F$15,0.75)</f>
        <v>10.919822185966346</v>
      </c>
    </row>
    <row r="22" spans="2:6" ht="15.75">
      <c r="B22" s="5" t="s">
        <v>281</v>
      </c>
      <c r="C22"/>
      <c r="D22"/>
      <c r="E22"/>
      <c r="F22" s="110" t="s">
        <v>237</v>
      </c>
    </row>
  </sheetData>
  <mergeCells count="4">
    <mergeCell ref="D18:E18"/>
    <mergeCell ref="D19:E19"/>
    <mergeCell ref="D20:E20"/>
    <mergeCell ref="D17:E17"/>
  </mergeCells>
  <hyperlinks>
    <hyperlink ref="F22" location="Assumptions_Basic_UBA!A1" display="Assumptions_Basic_UBA"/>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6"/>
  <sheetViews>
    <sheetView showGridLines="0" workbookViewId="0">
      <selection activeCell="D11" sqref="D11"/>
    </sheetView>
  </sheetViews>
  <sheetFormatPr defaultRowHeight="15"/>
  <cols>
    <col min="1" max="1" width="5.7109375" customWidth="1"/>
    <col min="2" max="4" width="22.28515625" customWidth="1"/>
  </cols>
  <sheetData>
    <row r="1" spans="1:6" ht="26.25">
      <c r="A1" s="4" t="s">
        <v>384</v>
      </c>
    </row>
    <row r="2" spans="1:6" ht="13.5" customHeight="1">
      <c r="A2" s="4"/>
    </row>
    <row r="3" spans="1:6" ht="21.75" customHeight="1">
      <c r="A3" s="4"/>
      <c r="B3" s="5" t="s">
        <v>373</v>
      </c>
    </row>
    <row r="4" spans="1:6" ht="21.75" customHeight="1">
      <c r="B4" t="s">
        <v>121</v>
      </c>
    </row>
    <row r="5" spans="1:6" ht="21.75" customHeight="1">
      <c r="B5" t="s">
        <v>358</v>
      </c>
    </row>
    <row r="8" spans="1:6" ht="18.75">
      <c r="B8" s="6" t="s">
        <v>125</v>
      </c>
    </row>
    <row r="9" spans="1:6" ht="30">
      <c r="B9" s="14" t="s">
        <v>126</v>
      </c>
      <c r="C9" s="117" t="s">
        <v>385</v>
      </c>
      <c r="D9" s="14" t="s">
        <v>127</v>
      </c>
    </row>
    <row r="10" spans="1:6" ht="18" customHeight="1">
      <c r="B10" s="53" t="s">
        <v>128</v>
      </c>
      <c r="C10" s="61">
        <f>+Basic_UBA!$F$16</f>
        <v>10.919822185966346</v>
      </c>
      <c r="D10" s="59"/>
    </row>
    <row r="11" spans="1:6" ht="18" customHeight="1">
      <c r="B11" s="49" t="s">
        <v>129</v>
      </c>
      <c r="C11" s="62">
        <f>+Assumptions_Enhanced_UBA!$D$35</f>
        <v>13.247801560842992</v>
      </c>
      <c r="D11" s="64">
        <f>Assumptions_Enhanced_UBA!C$35</f>
        <v>0.21318839585762295</v>
      </c>
      <c r="F11" s="189"/>
    </row>
    <row r="12" spans="1:6" ht="18" customHeight="1">
      <c r="B12" s="49" t="s">
        <v>130</v>
      </c>
      <c r="C12" s="62">
        <f>+Assumptions_Enhanced_UBA!$D$36</f>
        <v>13.821183966791178</v>
      </c>
      <c r="D12" s="64">
        <f>Assumptions_Enhanced_UBA!C$36</f>
        <v>0.26569679720183803</v>
      </c>
      <c r="F12" s="189"/>
    </row>
    <row r="13" spans="1:6" ht="18" customHeight="1">
      <c r="B13" s="50" t="s">
        <v>131</v>
      </c>
      <c r="C13" s="63">
        <f>+Assumptions_Enhanced_UBA!$D$37</f>
        <v>14.853272297497909</v>
      </c>
      <c r="D13" s="176">
        <f>Assumptions_Enhanced_UBA!C$37</f>
        <v>0.36021191962142513</v>
      </c>
      <c r="F13" s="189"/>
    </row>
    <row r="16" spans="1:6" ht="15.75">
      <c r="B16" s="5" t="s">
        <v>281</v>
      </c>
      <c r="D16" s="110" t="s">
        <v>238</v>
      </c>
    </row>
  </sheetData>
  <hyperlinks>
    <hyperlink ref="D16" location="Assumptions_Enhanced_UBA!A1" display="Assumptions_Enhanced_UBA"/>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4"/>
  <sheetViews>
    <sheetView showGridLines="0" zoomScale="85" zoomScaleNormal="85" workbookViewId="0">
      <selection activeCell="B2" sqref="B2"/>
    </sheetView>
  </sheetViews>
  <sheetFormatPr defaultRowHeight="15"/>
  <cols>
    <col min="1" max="1" width="3.5703125" style="195" customWidth="1"/>
    <col min="2" max="2" width="8.28515625" style="195" customWidth="1"/>
    <col min="3" max="3" width="40.42578125" style="195" customWidth="1"/>
    <col min="4" max="4" width="63.28515625" style="195" customWidth="1"/>
    <col min="5" max="5" width="32.85546875" style="195" customWidth="1"/>
    <col min="6" max="6" width="23.28515625" style="195" customWidth="1"/>
    <col min="7" max="16384" width="9.140625" style="195"/>
  </cols>
  <sheetData>
    <row r="1" spans="1:6" ht="26.25">
      <c r="A1" s="197" t="s">
        <v>318</v>
      </c>
      <c r="B1" s="196"/>
      <c r="C1" s="196"/>
      <c r="D1" s="196"/>
      <c r="E1" s="196"/>
      <c r="F1" s="196"/>
    </row>
    <row r="2" spans="1:6" s="236" customFormat="1" ht="32.25" customHeight="1">
      <c r="A2" s="237"/>
      <c r="B2" s="239" t="s">
        <v>319</v>
      </c>
    </row>
    <row r="3" spans="1:6" s="236" customFormat="1" ht="32.25" customHeight="1">
      <c r="B3" s="236" t="s">
        <v>356</v>
      </c>
    </row>
    <row r="4" spans="1:6" s="236" customFormat="1" ht="32.25" customHeight="1">
      <c r="B4" s="236" t="s">
        <v>320</v>
      </c>
    </row>
    <row r="5" spans="1:6">
      <c r="A5" s="196"/>
      <c r="B5" s="196"/>
      <c r="C5" s="196"/>
      <c r="D5" s="196"/>
      <c r="E5" s="196"/>
      <c r="F5" s="196"/>
    </row>
    <row r="6" spans="1:6" ht="18.75">
      <c r="A6" s="196"/>
      <c r="B6" s="198" t="s">
        <v>226</v>
      </c>
      <c r="C6" s="196"/>
      <c r="D6" s="196"/>
      <c r="E6" s="196"/>
      <c r="F6" s="196"/>
    </row>
    <row r="7" spans="1:6">
      <c r="B7" s="194"/>
      <c r="C7" s="190"/>
      <c r="D7" s="191"/>
      <c r="E7" s="190"/>
    </row>
    <row r="8" spans="1:6">
      <c r="A8" s="196"/>
      <c r="B8" s="215" t="s">
        <v>194</v>
      </c>
      <c r="C8" s="216"/>
      <c r="D8" s="217" t="s">
        <v>195</v>
      </c>
      <c r="E8" s="218" t="s">
        <v>222</v>
      </c>
      <c r="F8" s="216" t="s">
        <v>389</v>
      </c>
    </row>
    <row r="9" spans="1:6" ht="30">
      <c r="A9" s="196"/>
      <c r="B9" s="259">
        <v>1.1000000000000001</v>
      </c>
      <c r="C9" s="259" t="s">
        <v>223</v>
      </c>
      <c r="D9" s="262" t="s">
        <v>196</v>
      </c>
      <c r="E9" s="201" t="s">
        <v>334</v>
      </c>
      <c r="F9" s="205">
        <f>+Assumptions_Core_Charges!$F$22</f>
        <v>15.847154831987336</v>
      </c>
    </row>
    <row r="10" spans="1:6" ht="45">
      <c r="A10" s="196"/>
      <c r="B10" s="260"/>
      <c r="C10" s="260"/>
      <c r="D10" s="263"/>
      <c r="E10" s="202" t="s">
        <v>321</v>
      </c>
      <c r="F10" s="206">
        <f>+Assumptions_Core_Charges!$F$32</f>
        <v>73.505284167068112</v>
      </c>
    </row>
    <row r="11" spans="1:6">
      <c r="A11" s="196"/>
      <c r="B11" s="260"/>
      <c r="C11" s="260"/>
      <c r="D11" s="263"/>
      <c r="E11" s="202" t="s">
        <v>322</v>
      </c>
      <c r="F11" s="206">
        <f>+Assumptions_Core_Charges!$F$41</f>
        <v>169.73106783806281</v>
      </c>
    </row>
    <row r="12" spans="1:6">
      <c r="A12" s="219"/>
      <c r="B12" s="260"/>
      <c r="C12" s="260"/>
      <c r="D12" s="263"/>
      <c r="E12" s="202" t="s">
        <v>341</v>
      </c>
      <c r="F12" s="231" t="s">
        <v>342</v>
      </c>
    </row>
    <row r="13" spans="1:6">
      <c r="A13" s="196"/>
      <c r="B13" s="260"/>
      <c r="C13" s="260"/>
      <c r="D13" s="263"/>
      <c r="E13" s="265" t="s">
        <v>343</v>
      </c>
      <c r="F13" s="207"/>
    </row>
    <row r="14" spans="1:6">
      <c r="A14" s="196"/>
      <c r="B14" s="261"/>
      <c r="C14" s="261"/>
      <c r="D14" s="264"/>
      <c r="E14" s="266"/>
      <c r="F14" s="229">
        <f>+Assumptions_Core_Charges!$C$77</f>
        <v>38.01</v>
      </c>
    </row>
    <row r="15" spans="1:6" ht="34.5" customHeight="1">
      <c r="A15" s="196"/>
      <c r="B15" s="267">
        <v>1.9</v>
      </c>
      <c r="C15" s="259" t="s">
        <v>197</v>
      </c>
      <c r="D15" s="259" t="s">
        <v>198</v>
      </c>
      <c r="E15" s="204" t="s">
        <v>323</v>
      </c>
      <c r="F15" s="228">
        <f>+Assumptions_Core_Charges!$F$53</f>
        <v>15.847154831987336</v>
      </c>
    </row>
    <row r="16" spans="1:6" ht="34.5" customHeight="1">
      <c r="A16" s="196"/>
      <c r="B16" s="268"/>
      <c r="C16" s="261"/>
      <c r="D16" s="261"/>
      <c r="E16" s="203" t="s">
        <v>324</v>
      </c>
      <c r="F16" s="208">
        <f>+Assumptions_Core_Charges!$F$66</f>
        <v>73.505284167068112</v>
      </c>
    </row>
    <row r="17" spans="1:6" ht="34.5" customHeight="1">
      <c r="A17" s="196"/>
      <c r="B17" s="269" t="s">
        <v>199</v>
      </c>
      <c r="C17" s="259" t="s">
        <v>200</v>
      </c>
      <c r="D17" s="259" t="s">
        <v>201</v>
      </c>
      <c r="E17" s="204" t="s">
        <v>323</v>
      </c>
      <c r="F17" s="228">
        <f>+Assumptions_Core_Charges!$F$53</f>
        <v>15.847154831987336</v>
      </c>
    </row>
    <row r="18" spans="1:6" ht="34.5" customHeight="1">
      <c r="B18" s="270"/>
      <c r="C18" s="261"/>
      <c r="D18" s="261"/>
      <c r="E18" s="203" t="s">
        <v>324</v>
      </c>
      <c r="F18" s="229">
        <f>+Assumptions_Core_Charges!$F$66</f>
        <v>73.505284167068112</v>
      </c>
    </row>
    <row r="19" spans="1:6" ht="34.5" customHeight="1">
      <c r="B19" s="267">
        <v>1.31</v>
      </c>
      <c r="C19" s="259" t="s">
        <v>202</v>
      </c>
      <c r="D19" s="259" t="s">
        <v>203</v>
      </c>
      <c r="E19" s="204" t="s">
        <v>323</v>
      </c>
      <c r="F19" s="228">
        <f>+Assumptions_Core_Charges!$F$53</f>
        <v>15.847154831987336</v>
      </c>
    </row>
    <row r="20" spans="1:6" ht="34.5" customHeight="1">
      <c r="B20" s="268"/>
      <c r="C20" s="261"/>
      <c r="D20" s="261"/>
      <c r="E20" s="203" t="s">
        <v>324</v>
      </c>
      <c r="F20" s="229">
        <f>+Assumptions_Core_Charges!$F$66</f>
        <v>73.505284167068112</v>
      </c>
    </row>
    <row r="21" spans="1:6" ht="34.5" customHeight="1">
      <c r="B21" s="267">
        <v>1.32</v>
      </c>
      <c r="C21" s="259" t="s">
        <v>204</v>
      </c>
      <c r="D21" s="259" t="s">
        <v>205</v>
      </c>
      <c r="E21" s="204" t="s">
        <v>323</v>
      </c>
      <c r="F21" s="228">
        <f>+Assumptions_Core_Charges!$F$53</f>
        <v>15.847154831987336</v>
      </c>
    </row>
    <row r="22" spans="1:6" ht="34.5" customHeight="1">
      <c r="B22" s="268"/>
      <c r="C22" s="261"/>
      <c r="D22" s="261"/>
      <c r="E22" s="203" t="s">
        <v>324</v>
      </c>
      <c r="F22" s="229">
        <f>+Assumptions_Core_Charges!$F$66</f>
        <v>73.505284167068112</v>
      </c>
    </row>
    <row r="23" spans="1:6" ht="34.5" customHeight="1">
      <c r="B23" s="267">
        <v>1.33</v>
      </c>
      <c r="C23" s="259" t="s">
        <v>206</v>
      </c>
      <c r="D23" s="259" t="s">
        <v>207</v>
      </c>
      <c r="E23" s="204" t="s">
        <v>323</v>
      </c>
      <c r="F23" s="228">
        <f>+Assumptions_Core_Charges!$F$53</f>
        <v>15.847154831987336</v>
      </c>
    </row>
    <row r="24" spans="1:6" ht="34.5" customHeight="1">
      <c r="B24" s="268"/>
      <c r="C24" s="261"/>
      <c r="D24" s="261"/>
      <c r="E24" s="203" t="s">
        <v>324</v>
      </c>
      <c r="F24" s="229">
        <f>+Assumptions_Core_Charges!$F$66</f>
        <v>73.505284167068112</v>
      </c>
    </row>
    <row r="25" spans="1:6" ht="34.5" customHeight="1">
      <c r="B25" s="267">
        <v>1.34</v>
      </c>
      <c r="C25" s="259" t="s">
        <v>208</v>
      </c>
      <c r="D25" s="259" t="s">
        <v>209</v>
      </c>
      <c r="E25" s="204" t="s">
        <v>323</v>
      </c>
      <c r="F25" s="228">
        <f>+Assumptions_Core_Charges!$F$53</f>
        <v>15.847154831987336</v>
      </c>
    </row>
    <row r="26" spans="1:6" ht="34.5" customHeight="1">
      <c r="B26" s="268"/>
      <c r="C26" s="261"/>
      <c r="D26" s="261"/>
      <c r="E26" s="203" t="s">
        <v>324</v>
      </c>
      <c r="F26" s="229">
        <f>+Assumptions_Core_Charges!$F$66</f>
        <v>73.505284167068112</v>
      </c>
    </row>
    <row r="27" spans="1:6" ht="34.5" customHeight="1">
      <c r="B27" s="267">
        <v>1.35</v>
      </c>
      <c r="C27" s="259" t="s">
        <v>210</v>
      </c>
      <c r="D27" s="259" t="s">
        <v>211</v>
      </c>
      <c r="E27" s="204" t="s">
        <v>323</v>
      </c>
      <c r="F27" s="228">
        <f>+Assumptions_Core_Charges!$F$53</f>
        <v>15.847154831987336</v>
      </c>
    </row>
    <row r="28" spans="1:6" ht="34.5" customHeight="1">
      <c r="B28" s="268"/>
      <c r="C28" s="261"/>
      <c r="D28" s="261"/>
      <c r="E28" s="203" t="s">
        <v>324</v>
      </c>
      <c r="F28" s="229">
        <f>+Assumptions_Core_Charges!$F$66</f>
        <v>73.505284167068112</v>
      </c>
    </row>
    <row r="29" spans="1:6" ht="34.5" customHeight="1">
      <c r="B29" s="267">
        <v>1.36</v>
      </c>
      <c r="C29" s="259" t="s">
        <v>212</v>
      </c>
      <c r="D29" s="259" t="s">
        <v>213</v>
      </c>
      <c r="E29" s="204" t="s">
        <v>323</v>
      </c>
      <c r="F29" s="228">
        <f>+Assumptions_Core_Charges!$F$53</f>
        <v>15.847154831987336</v>
      </c>
    </row>
    <row r="30" spans="1:6" ht="34.5" customHeight="1">
      <c r="B30" s="268"/>
      <c r="C30" s="261"/>
      <c r="D30" s="261"/>
      <c r="E30" s="203" t="s">
        <v>324</v>
      </c>
      <c r="F30" s="229">
        <f>+Assumptions_Core_Charges!$F$66</f>
        <v>73.505284167068112</v>
      </c>
    </row>
    <row r="31" spans="1:6" ht="75">
      <c r="B31" s="209">
        <v>1.39</v>
      </c>
      <c r="C31" s="210" t="s">
        <v>214</v>
      </c>
      <c r="D31" s="210" t="s">
        <v>215</v>
      </c>
      <c r="E31" s="199" t="s">
        <v>224</v>
      </c>
      <c r="F31" s="211"/>
    </row>
    <row r="32" spans="1:6" ht="45">
      <c r="B32" s="212" t="s">
        <v>216</v>
      </c>
      <c r="C32" s="210" t="s">
        <v>217</v>
      </c>
      <c r="D32" s="210" t="s">
        <v>218</v>
      </c>
      <c r="E32" s="199" t="s">
        <v>225</v>
      </c>
      <c r="F32" s="211"/>
    </row>
    <row r="33" spans="2:6" ht="75">
      <c r="B33" s="209">
        <v>1.41</v>
      </c>
      <c r="C33" s="210" t="s">
        <v>189</v>
      </c>
      <c r="D33" s="210" t="s">
        <v>219</v>
      </c>
      <c r="E33" s="200" t="s">
        <v>325</v>
      </c>
      <c r="F33" s="213">
        <f>+Assumptions_Core_Charges!$F$53</f>
        <v>15.847154831987336</v>
      </c>
    </row>
    <row r="34" spans="2:6" ht="44.25" customHeight="1">
      <c r="B34" s="209">
        <v>2.13</v>
      </c>
      <c r="C34" s="214" t="s">
        <v>220</v>
      </c>
      <c r="D34" s="210" t="s">
        <v>221</v>
      </c>
      <c r="E34" s="200" t="s">
        <v>326</v>
      </c>
      <c r="F34" s="213">
        <f>+Assumptions_Core_Charges!$C$85</f>
        <v>27.09</v>
      </c>
    </row>
  </sheetData>
  <mergeCells count="28">
    <mergeCell ref="B29:B30"/>
    <mergeCell ref="C29:C30"/>
    <mergeCell ref="D29:D30"/>
    <mergeCell ref="B25:B26"/>
    <mergeCell ref="C25:C26"/>
    <mergeCell ref="D25:D26"/>
    <mergeCell ref="B27:B28"/>
    <mergeCell ref="C27:C28"/>
    <mergeCell ref="D27:D28"/>
    <mergeCell ref="B21:B22"/>
    <mergeCell ref="C21:C22"/>
    <mergeCell ref="D21:D22"/>
    <mergeCell ref="B23:B24"/>
    <mergeCell ref="C23:C24"/>
    <mergeCell ref="D23:D24"/>
    <mergeCell ref="B17:B18"/>
    <mergeCell ref="C17:C18"/>
    <mergeCell ref="D17:D18"/>
    <mergeCell ref="B19:B20"/>
    <mergeCell ref="C19:C20"/>
    <mergeCell ref="D19:D20"/>
    <mergeCell ref="C9:C14"/>
    <mergeCell ref="D9:D14"/>
    <mergeCell ref="E13:E14"/>
    <mergeCell ref="B9:B14"/>
    <mergeCell ref="B15:B16"/>
    <mergeCell ref="C15:C16"/>
    <mergeCell ref="D15:D16"/>
  </mergeCells>
  <pageMargins left="0.7" right="0.7" top="0.75" bottom="0.75" header="0.3" footer="0.3"/>
  <pageSetup paperSize="8" orientation="landscape" r:id="rId1"/>
  <ignoredErrors>
    <ignoredError sqref="B17" numberStoredAsText="1"/>
    <ignoredError sqref="F16:F2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S70"/>
  <sheetViews>
    <sheetView showGridLines="0" workbookViewId="0">
      <selection activeCell="B1" sqref="B1"/>
    </sheetView>
  </sheetViews>
  <sheetFormatPr defaultRowHeight="15"/>
  <cols>
    <col min="1" max="1" width="3" style="234" customWidth="1"/>
    <col min="2" max="2" width="5" customWidth="1"/>
    <col min="3" max="3" width="15.5703125" customWidth="1"/>
    <col min="4" max="4" width="13.5703125" customWidth="1"/>
    <col min="5" max="5" width="17.5703125" customWidth="1"/>
    <col min="6" max="6" width="16.28515625" customWidth="1"/>
    <col min="7" max="7" width="15.28515625" customWidth="1"/>
    <col min="8" max="9" width="7.28515625" customWidth="1"/>
  </cols>
  <sheetData>
    <row r="1" spans="1:19" ht="26.25">
      <c r="A1" s="4" t="s">
        <v>374</v>
      </c>
    </row>
    <row r="2" spans="1:19" ht="13.5" customHeight="1">
      <c r="B2" s="4"/>
    </row>
    <row r="3" spans="1:19" ht="21" customHeight="1">
      <c r="B3" t="s">
        <v>375</v>
      </c>
    </row>
    <row r="4" spans="1:19" s="159" customFormat="1" ht="21" customHeight="1">
      <c r="A4" s="234"/>
    </row>
    <row r="5" spans="1:19" ht="18.75">
      <c r="A5" s="6" t="s">
        <v>10</v>
      </c>
    </row>
    <row r="6" spans="1:19" ht="15" customHeight="1">
      <c r="B6" s="274" t="s">
        <v>97</v>
      </c>
      <c r="C6" s="274"/>
      <c r="D6" s="274"/>
      <c r="E6" s="274"/>
      <c r="F6" s="274"/>
      <c r="G6" s="274"/>
      <c r="H6" s="274"/>
      <c r="I6" s="274"/>
      <c r="J6" s="274"/>
      <c r="K6" s="274"/>
      <c r="L6" s="274"/>
      <c r="M6" s="274"/>
      <c r="N6" s="274"/>
      <c r="O6" s="274"/>
      <c r="P6" s="274"/>
      <c r="Q6" s="274"/>
      <c r="R6" s="39"/>
      <c r="S6" s="39"/>
    </row>
    <row r="7" spans="1:19" ht="30" customHeight="1">
      <c r="B7" s="276" t="s">
        <v>95</v>
      </c>
      <c r="C7" s="276"/>
      <c r="D7" s="276"/>
      <c r="E7" s="276"/>
      <c r="F7" s="276"/>
      <c r="G7" s="276"/>
      <c r="H7" s="276"/>
      <c r="I7" s="276"/>
      <c r="J7" s="276"/>
      <c r="K7" s="276"/>
      <c r="L7" s="276"/>
      <c r="M7" s="246"/>
      <c r="N7" s="246"/>
      <c r="O7" s="274"/>
      <c r="P7" s="274"/>
      <c r="Q7" s="274"/>
      <c r="R7" s="274"/>
      <c r="S7" s="274"/>
    </row>
    <row r="8" spans="1:19" ht="49.5" customHeight="1">
      <c r="B8" s="246" t="s">
        <v>99</v>
      </c>
      <c r="C8" s="246"/>
      <c r="D8" s="246"/>
      <c r="E8" s="246"/>
      <c r="F8" s="246"/>
      <c r="G8" s="246"/>
      <c r="H8" s="246"/>
      <c r="I8" s="246"/>
      <c r="J8" s="246"/>
      <c r="K8" s="246"/>
      <c r="L8" s="246"/>
      <c r="M8" s="27"/>
      <c r="N8" s="27"/>
    </row>
    <row r="10" spans="1:19" ht="30">
      <c r="B10" s="271" t="s">
        <v>89</v>
      </c>
      <c r="C10" s="272"/>
      <c r="D10" s="273" t="s">
        <v>89</v>
      </c>
      <c r="E10" s="14" t="s">
        <v>360</v>
      </c>
    </row>
    <row r="11" spans="1:19">
      <c r="B11" s="96" t="s">
        <v>53</v>
      </c>
      <c r="C11" s="102"/>
      <c r="E11" s="48">
        <f>+Inputs!$C$30/12</f>
        <v>72.656617553599744</v>
      </c>
    </row>
    <row r="12" spans="1:19">
      <c r="B12" s="96" t="s">
        <v>261</v>
      </c>
      <c r="C12" s="102"/>
      <c r="E12" s="48">
        <f>+(Inputs!$C$12-Inputs!$C$13)/12</f>
        <v>30.992571860978334</v>
      </c>
    </row>
    <row r="13" spans="1:19">
      <c r="B13" s="96" t="s">
        <v>98</v>
      </c>
      <c r="C13" s="102"/>
      <c r="E13" s="34">
        <f>+$E$11-$E$12</f>
        <v>41.664045692621414</v>
      </c>
    </row>
    <row r="15" spans="1:19" ht="18.75">
      <c r="A15" s="6" t="s">
        <v>11</v>
      </c>
    </row>
    <row r="16" spans="1:19" ht="15" customHeight="1">
      <c r="B16" s="274" t="s">
        <v>97</v>
      </c>
      <c r="C16" s="274"/>
      <c r="D16" s="274"/>
      <c r="E16" s="274"/>
      <c r="F16" s="274"/>
      <c r="G16" s="274"/>
      <c r="H16" s="274"/>
      <c r="I16" s="274"/>
      <c r="J16" s="274"/>
      <c r="K16" s="274"/>
      <c r="L16" s="274"/>
      <c r="M16" s="274"/>
      <c r="N16" s="274"/>
      <c r="O16" s="274"/>
      <c r="P16" s="274"/>
      <c r="Q16" s="274"/>
      <c r="R16" s="39"/>
      <c r="S16" s="39"/>
    </row>
    <row r="17" spans="2:19" ht="15" customHeight="1">
      <c r="B17" s="274" t="s">
        <v>108</v>
      </c>
      <c r="C17" s="274"/>
      <c r="D17" s="274"/>
      <c r="E17" s="274"/>
      <c r="F17" s="274"/>
      <c r="G17" s="274"/>
      <c r="H17" s="274"/>
      <c r="I17" s="274"/>
      <c r="J17" s="274"/>
      <c r="K17" s="274"/>
      <c r="L17" s="274"/>
      <c r="M17" s="274"/>
      <c r="N17" s="274"/>
      <c r="O17" s="274"/>
      <c r="P17" s="274"/>
      <c r="Q17" s="274"/>
      <c r="R17" s="274"/>
      <c r="S17" s="274"/>
    </row>
    <row r="18" spans="2:19" ht="33" customHeight="1">
      <c r="B18" s="246" t="s">
        <v>100</v>
      </c>
      <c r="C18" s="246"/>
      <c r="D18" s="246"/>
      <c r="E18" s="246"/>
      <c r="F18" s="246"/>
      <c r="G18" s="246"/>
      <c r="H18" s="246"/>
      <c r="I18" s="246"/>
      <c r="J18" s="246"/>
      <c r="K18" s="246"/>
      <c r="L18" s="246"/>
      <c r="M18" s="274"/>
      <c r="N18" s="274"/>
      <c r="O18" s="274"/>
      <c r="P18" s="274"/>
      <c r="Q18" s="274"/>
      <c r="R18" s="274"/>
      <c r="S18" s="274"/>
    </row>
    <row r="19" spans="2:19">
      <c r="B19" t="s">
        <v>292</v>
      </c>
    </row>
    <row r="21" spans="2:19" ht="30">
      <c r="B21" s="271" t="s">
        <v>89</v>
      </c>
      <c r="C21" s="272"/>
      <c r="D21" s="273"/>
      <c r="E21" s="14" t="s">
        <v>361</v>
      </c>
    </row>
    <row r="22" spans="2:19">
      <c r="B22" t="s">
        <v>53</v>
      </c>
      <c r="E22" s="48">
        <f>+$G$33</f>
        <v>157.17727634274613</v>
      </c>
    </row>
    <row r="23" spans="2:19">
      <c r="B23" t="s">
        <v>96</v>
      </c>
      <c r="E23" s="48">
        <f>+Inputs!$C$42/3</f>
        <v>97</v>
      </c>
    </row>
    <row r="24" spans="2:19">
      <c r="B24" t="s">
        <v>98</v>
      </c>
      <c r="E24" s="34">
        <f>+$E$22-$E$23</f>
        <v>60.177276342746126</v>
      </c>
    </row>
    <row r="26" spans="2:19">
      <c r="B26" s="230" t="s">
        <v>340</v>
      </c>
    </row>
    <row r="27" spans="2:19" ht="30">
      <c r="B27" s="278" t="s">
        <v>101</v>
      </c>
      <c r="C27" s="279"/>
      <c r="D27" s="14" t="s">
        <v>49</v>
      </c>
      <c r="E27" s="14" t="s">
        <v>352</v>
      </c>
      <c r="F27" s="14" t="s">
        <v>362</v>
      </c>
      <c r="G27" s="14" t="s">
        <v>365</v>
      </c>
    </row>
    <row r="28" spans="2:19" ht="27" customHeight="1">
      <c r="C28" t="str">
        <f>+Inputs!$B$45</f>
        <v>250 Kbps</v>
      </c>
      <c r="D28">
        <f>+Inputs!$C$54</f>
        <v>27321</v>
      </c>
      <c r="E28" s="103">
        <f>+$D$28/$D$33</f>
        <v>2.8112854780605309E-2</v>
      </c>
      <c r="F28">
        <f>+Inputs!C45</f>
        <v>137</v>
      </c>
      <c r="G28" s="48">
        <f>+$F$28*$E$28</f>
        <v>3.8514611049429273</v>
      </c>
    </row>
    <row r="29" spans="2:19" ht="12.75" customHeight="1">
      <c r="C29" t="str">
        <f>+Inputs!$B$46</f>
        <v>500 Kbps</v>
      </c>
      <c r="D29">
        <f>+Inputs!$C$55</f>
        <v>35439</v>
      </c>
      <c r="E29" s="103">
        <f>+$D$29/$D$33</f>
        <v>3.6466141816546671E-2</v>
      </c>
      <c r="F29">
        <f>+Inputs!C46</f>
        <v>141</v>
      </c>
      <c r="G29" s="48">
        <f>+$F$29*$E$29</f>
        <v>5.141725996133081</v>
      </c>
    </row>
    <row r="30" spans="2:19">
      <c r="C30" t="str">
        <f>+Inputs!$B$47</f>
        <v>2 Mbps</v>
      </c>
      <c r="D30">
        <f>+Inputs!$C$56</f>
        <v>332068</v>
      </c>
      <c r="E30" s="103">
        <f>+$D$30/$D$33</f>
        <v>0.34169245127506476</v>
      </c>
      <c r="F30">
        <f>+Inputs!C47</f>
        <v>151</v>
      </c>
      <c r="G30" s="48">
        <f>+$F$30*$E$30</f>
        <v>51.595560142534779</v>
      </c>
    </row>
    <row r="31" spans="2:19">
      <c r="C31" t="str">
        <f>+Inputs!$B$48</f>
        <v>8 Mbps</v>
      </c>
      <c r="D31">
        <f>+Inputs!$C$57</f>
        <v>383615</v>
      </c>
      <c r="E31" s="103">
        <f>+$D$31/$D$33</f>
        <v>0.39473345729153053</v>
      </c>
      <c r="F31">
        <f>+Inputs!C48</f>
        <v>160</v>
      </c>
      <c r="G31" s="48">
        <f>+$F$31*$E$31</f>
        <v>63.157353166644882</v>
      </c>
    </row>
    <row r="32" spans="2:19">
      <c r="C32" t="str">
        <f>+Inputs!$B$49</f>
        <v>24 Mbps</v>
      </c>
      <c r="D32">
        <f>+Inputs!$C$58</f>
        <v>193390</v>
      </c>
      <c r="E32" s="103">
        <f>+$D$32/$D$33</f>
        <v>0.19899509483625272</v>
      </c>
      <c r="F32">
        <f>+Inputs!C49</f>
        <v>168</v>
      </c>
      <c r="G32" s="48">
        <f>+$F$32*$E$32</f>
        <v>33.431175932490454</v>
      </c>
    </row>
    <row r="33" spans="1:14">
      <c r="B33" t="s">
        <v>102</v>
      </c>
      <c r="D33" s="139">
        <f>+SUM($D$28:$D$32)</f>
        <v>971833</v>
      </c>
      <c r="G33" s="193">
        <f>+SUM(G28:G32)</f>
        <v>157.17727634274613</v>
      </c>
    </row>
    <row r="35" spans="1:14" ht="18.75">
      <c r="A35" s="6" t="s">
        <v>9</v>
      </c>
    </row>
    <row r="36" spans="1:14">
      <c r="B36" s="274" t="s">
        <v>262</v>
      </c>
      <c r="C36" s="274"/>
      <c r="D36" s="274"/>
      <c r="E36" s="274"/>
      <c r="F36" s="274"/>
      <c r="G36" s="274"/>
      <c r="H36" s="274"/>
      <c r="I36" s="274"/>
      <c r="J36" s="274"/>
      <c r="K36" s="274"/>
      <c r="L36" s="274"/>
      <c r="M36" s="274"/>
      <c r="N36" s="274"/>
    </row>
    <row r="37" spans="1:14" s="220" customFormat="1">
      <c r="A37" s="235"/>
      <c r="B37" s="230" t="s">
        <v>109</v>
      </c>
    </row>
    <row r="38" spans="1:14" s="220" customFormat="1">
      <c r="A38" s="235"/>
      <c r="B38" s="230" t="s">
        <v>263</v>
      </c>
    </row>
    <row r="39" spans="1:14" s="220" customFormat="1">
      <c r="A39" s="235"/>
      <c r="B39" s="230" t="s">
        <v>110</v>
      </c>
    </row>
    <row r="41" spans="1:14" ht="30">
      <c r="B41" s="271" t="s">
        <v>89</v>
      </c>
      <c r="C41" s="272"/>
      <c r="D41" s="273"/>
      <c r="E41" s="14" t="s">
        <v>363</v>
      </c>
    </row>
    <row r="42" spans="1:14">
      <c r="B42" t="s">
        <v>53</v>
      </c>
      <c r="E42">
        <f>+Inputs!$C$77-Inputs!$C$78</f>
        <v>11.73</v>
      </c>
    </row>
    <row r="43" spans="1:14">
      <c r="B43" t="s">
        <v>96</v>
      </c>
      <c r="E43">
        <f>+Inputs!$C$74</f>
        <v>8.0299999999999994</v>
      </c>
    </row>
    <row r="44" spans="1:14">
      <c r="B44" t="s">
        <v>98</v>
      </c>
      <c r="E44" s="34">
        <f>+$E$42-$E$43</f>
        <v>3.7000000000000011</v>
      </c>
    </row>
    <row r="46" spans="1:14" ht="18.75">
      <c r="A46" s="6" t="s">
        <v>55</v>
      </c>
    </row>
    <row r="47" spans="1:14" s="220" customFormat="1">
      <c r="A47" s="235"/>
      <c r="B47" s="277" t="s">
        <v>97</v>
      </c>
      <c r="C47" s="277"/>
      <c r="D47" s="277"/>
      <c r="E47" s="277"/>
      <c r="F47" s="277"/>
      <c r="G47" s="277"/>
      <c r="H47" s="277"/>
      <c r="I47" s="277"/>
      <c r="J47" s="277"/>
      <c r="K47" s="277"/>
      <c r="L47" s="277"/>
      <c r="M47" s="277"/>
      <c r="N47" s="277"/>
    </row>
    <row r="48" spans="1:14" s="220" customFormat="1">
      <c r="A48" s="235"/>
      <c r="B48" s="230" t="s">
        <v>264</v>
      </c>
    </row>
    <row r="49" spans="1:14" s="220" customFormat="1">
      <c r="A49" s="235"/>
      <c r="B49" s="230" t="s">
        <v>110</v>
      </c>
    </row>
    <row r="51" spans="1:14" ht="30">
      <c r="B51" s="271" t="s">
        <v>89</v>
      </c>
      <c r="C51" s="272"/>
      <c r="D51" s="273"/>
      <c r="E51" s="14" t="s">
        <v>364</v>
      </c>
    </row>
    <row r="52" spans="1:14">
      <c r="B52" t="s">
        <v>53</v>
      </c>
      <c r="E52">
        <f>+Inputs!$C$100</f>
        <v>25.8</v>
      </c>
    </row>
    <row r="53" spans="1:14">
      <c r="B53" t="s">
        <v>96</v>
      </c>
      <c r="E53">
        <f>+Inputs!$C$97</f>
        <v>15.8</v>
      </c>
    </row>
    <row r="54" spans="1:14">
      <c r="B54" t="s">
        <v>98</v>
      </c>
      <c r="E54" s="34">
        <f>+$E$52-$E$53</f>
        <v>10</v>
      </c>
    </row>
    <row r="56" spans="1:14" ht="18.75">
      <c r="A56" s="6" t="s">
        <v>60</v>
      </c>
    </row>
    <row r="57" spans="1:14">
      <c r="B57" s="274" t="s">
        <v>115</v>
      </c>
      <c r="C57" s="274"/>
      <c r="D57" s="274"/>
      <c r="E57" s="274"/>
      <c r="F57" s="274"/>
      <c r="G57" s="274"/>
      <c r="H57" s="274"/>
      <c r="I57" s="274"/>
      <c r="J57" s="274"/>
      <c r="K57" s="274"/>
      <c r="L57" s="274"/>
      <c r="M57" s="274"/>
      <c r="N57" s="274"/>
    </row>
    <row r="58" spans="1:14">
      <c r="B58" s="274" t="s">
        <v>108</v>
      </c>
      <c r="C58" s="274"/>
      <c r="D58" s="274"/>
      <c r="E58" s="274"/>
      <c r="F58" s="274"/>
      <c r="G58" s="274"/>
      <c r="H58" s="274"/>
      <c r="I58" s="274"/>
      <c r="J58" s="274"/>
      <c r="K58" s="274"/>
      <c r="L58" s="274"/>
      <c r="M58" s="274"/>
      <c r="N58" s="274"/>
    </row>
    <row r="59" spans="1:14" ht="43.5" customHeight="1">
      <c r="B59" s="275" t="s">
        <v>111</v>
      </c>
      <c r="C59" s="275"/>
      <c r="D59" s="275"/>
      <c r="E59" s="275"/>
      <c r="F59" s="275"/>
      <c r="G59" s="275"/>
      <c r="H59" s="275"/>
      <c r="I59" s="275"/>
      <c r="J59" s="275"/>
      <c r="K59" s="275"/>
      <c r="L59" s="275"/>
      <c r="M59" s="274"/>
      <c r="N59" s="274"/>
    </row>
    <row r="61" spans="1:14" ht="30">
      <c r="B61" s="271" t="s">
        <v>89</v>
      </c>
      <c r="C61" s="272"/>
      <c r="D61" s="273"/>
      <c r="E61" s="14" t="s">
        <v>363</v>
      </c>
    </row>
    <row r="62" spans="1:14">
      <c r="B62" t="s">
        <v>53</v>
      </c>
      <c r="E62" s="48">
        <f>+$F$70</f>
        <v>5.2963999999999993</v>
      </c>
    </row>
    <row r="64" spans="1:14" ht="20.100000000000001" customHeight="1">
      <c r="B64" t="s">
        <v>98</v>
      </c>
      <c r="E64" s="34">
        <f>+$E$62</f>
        <v>5.2963999999999993</v>
      </c>
    </row>
    <row r="66" spans="1:12" s="233" customFormat="1" ht="32.25" customHeight="1">
      <c r="A66" s="234"/>
      <c r="B66" s="275" t="s">
        <v>235</v>
      </c>
      <c r="C66" s="275"/>
      <c r="D66" s="275"/>
      <c r="E66" s="275"/>
      <c r="F66" s="275"/>
      <c r="G66" s="275"/>
      <c r="H66" s="275"/>
      <c r="I66" s="275"/>
      <c r="J66" s="275"/>
      <c r="K66" s="275"/>
      <c r="L66" s="275"/>
    </row>
    <row r="67" spans="1:12" ht="30">
      <c r="B67" s="278" t="s">
        <v>101</v>
      </c>
      <c r="C67" s="279"/>
      <c r="D67" s="14" t="s">
        <v>352</v>
      </c>
      <c r="E67" s="14" t="s">
        <v>362</v>
      </c>
      <c r="F67" s="14" t="s">
        <v>365</v>
      </c>
    </row>
    <row r="68" spans="1:12">
      <c r="C68" t="str">
        <f>+Inputs!B117</f>
        <v>2 Mbps or less</v>
      </c>
      <c r="D68" s="26">
        <f>+Inputs!C122</f>
        <v>0.28000000000000003</v>
      </c>
      <c r="E68" s="48">
        <f>+Inputs!C117</f>
        <v>3.23</v>
      </c>
      <c r="F68" s="48">
        <f>+E68*D68</f>
        <v>0.90440000000000009</v>
      </c>
      <c r="G68" s="31"/>
    </row>
    <row r="69" spans="1:12">
      <c r="C69" t="str">
        <f>+Inputs!B119</f>
        <v>up to 24 Mbps</v>
      </c>
      <c r="D69" s="26">
        <f>1*(1-D68)</f>
        <v>0.72</v>
      </c>
      <c r="E69" s="48">
        <f>+Inputs!C119</f>
        <v>6.1</v>
      </c>
      <c r="F69" s="48">
        <f>+E69*D69</f>
        <v>4.3919999999999995</v>
      </c>
      <c r="G69" s="31"/>
    </row>
    <row r="70" spans="1:12">
      <c r="C70" t="s">
        <v>116</v>
      </c>
      <c r="E70" s="48"/>
      <c r="F70" s="193">
        <f>+SUM(F68:F69)</f>
        <v>5.2963999999999993</v>
      </c>
      <c r="G70" s="31"/>
    </row>
  </sheetData>
  <mergeCells count="27">
    <mergeCell ref="B67:C67"/>
    <mergeCell ref="B58:N58"/>
    <mergeCell ref="B6:N6"/>
    <mergeCell ref="O6:Q6"/>
    <mergeCell ref="B21:D21"/>
    <mergeCell ref="O7:S7"/>
    <mergeCell ref="O18:S18"/>
    <mergeCell ref="B17:N17"/>
    <mergeCell ref="B10:D10"/>
    <mergeCell ref="O17:S17"/>
    <mergeCell ref="B16:N16"/>
    <mergeCell ref="O16:Q16"/>
    <mergeCell ref="B8:L8"/>
    <mergeCell ref="B18:L18"/>
    <mergeCell ref="M18:N18"/>
    <mergeCell ref="B7:L7"/>
    <mergeCell ref="M7:N7"/>
    <mergeCell ref="B36:N36"/>
    <mergeCell ref="B41:D41"/>
    <mergeCell ref="B47:N47"/>
    <mergeCell ref="B27:C27"/>
    <mergeCell ref="B51:D51"/>
    <mergeCell ref="B57:N57"/>
    <mergeCell ref="B66:L66"/>
    <mergeCell ref="B59:L59"/>
    <mergeCell ref="M59:N59"/>
    <mergeCell ref="B61:D61"/>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M37"/>
  <sheetViews>
    <sheetView showGridLines="0" workbookViewId="0">
      <selection activeCell="B40" sqref="B40"/>
    </sheetView>
  </sheetViews>
  <sheetFormatPr defaultRowHeight="15"/>
  <cols>
    <col min="1" max="1" width="4.85546875" customWidth="1"/>
    <col min="2" max="2" width="45" customWidth="1"/>
    <col min="3" max="4" width="16.85546875" customWidth="1"/>
  </cols>
  <sheetData>
    <row r="1" spans="1:13" ht="26.25">
      <c r="A1" s="4" t="s">
        <v>376</v>
      </c>
    </row>
    <row r="2" spans="1:13" ht="9.75" customHeight="1">
      <c r="A2" s="4"/>
    </row>
    <row r="3" spans="1:13" ht="17.25" customHeight="1">
      <c r="A3" s="4"/>
      <c r="B3" t="s">
        <v>274</v>
      </c>
    </row>
    <row r="4" spans="1:13" s="159" customFormat="1" ht="17.25" customHeight="1">
      <c r="B4" s="72"/>
    </row>
    <row r="5" spans="1:13" ht="18.75">
      <c r="A5" s="67" t="s">
        <v>305</v>
      </c>
    </row>
    <row r="6" spans="1:13" s="160" customFormat="1" ht="39" customHeight="1">
      <c r="A6" s="67"/>
      <c r="B6" s="275" t="s">
        <v>344</v>
      </c>
      <c r="C6" s="275"/>
      <c r="D6" s="275"/>
      <c r="E6" s="275"/>
      <c r="F6" s="275"/>
      <c r="G6" s="275"/>
      <c r="H6" s="275"/>
      <c r="I6" s="275"/>
      <c r="J6" s="275"/>
      <c r="K6" s="275"/>
      <c r="L6" s="275"/>
      <c r="M6" s="275"/>
    </row>
    <row r="7" spans="1:13" ht="45.75" customHeight="1">
      <c r="B7" s="14" t="s">
        <v>304</v>
      </c>
      <c r="C7" s="14" t="s">
        <v>366</v>
      </c>
    </row>
    <row r="8" spans="1:13">
      <c r="B8" s="53" t="s">
        <v>296</v>
      </c>
      <c r="C8" s="181">
        <f>Inputs!C$77-Inputs!C$78-Inputs!C$74</f>
        <v>3.7000000000000011</v>
      </c>
      <c r="E8" s="180"/>
    </row>
    <row r="9" spans="1:13" s="160" customFormat="1">
      <c r="B9" s="49" t="s">
        <v>345</v>
      </c>
      <c r="C9" s="182">
        <f>+Inputs!$C$82</f>
        <v>0.78</v>
      </c>
      <c r="E9" s="179"/>
    </row>
    <row r="10" spans="1:13" s="160" customFormat="1">
      <c r="B10" s="49" t="s">
        <v>297</v>
      </c>
      <c r="C10" s="182">
        <f>Inputs!$C$83</f>
        <v>2.4500000000000002</v>
      </c>
      <c r="E10" s="179"/>
    </row>
    <row r="11" spans="1:13" s="160" customFormat="1">
      <c r="B11" s="185" t="s">
        <v>306</v>
      </c>
      <c r="C11" s="187">
        <f>C$8+C$9+(C$10/C$25*$C$26)</f>
        <v>4.556562500000001</v>
      </c>
      <c r="E11" s="179"/>
    </row>
    <row r="13" spans="1:13" ht="18.75">
      <c r="A13" s="67" t="s">
        <v>307</v>
      </c>
    </row>
    <row r="14" spans="1:13" s="160" customFormat="1" ht="31.5" customHeight="1">
      <c r="A14" s="93"/>
      <c r="B14" s="275" t="s">
        <v>346</v>
      </c>
      <c r="C14" s="275"/>
      <c r="D14" s="275"/>
      <c r="E14" s="275"/>
      <c r="F14" s="275"/>
      <c r="G14" s="275"/>
      <c r="H14" s="275"/>
      <c r="I14" s="275"/>
      <c r="J14" s="275"/>
      <c r="K14" s="275"/>
      <c r="L14" s="275"/>
      <c r="M14" s="275"/>
    </row>
    <row r="15" spans="1:13" s="160" customFormat="1">
      <c r="A15" s="93"/>
      <c r="B15" s="102" t="s">
        <v>310</v>
      </c>
    </row>
    <row r="16" spans="1:13" s="160" customFormat="1" ht="18.75">
      <c r="A16" s="67"/>
      <c r="B16" s="117" t="s">
        <v>304</v>
      </c>
      <c r="C16" s="117" t="s">
        <v>366</v>
      </c>
      <c r="D16" s="117" t="s">
        <v>308</v>
      </c>
    </row>
    <row r="17" spans="1:5" s="160" customFormat="1" ht="18.75">
      <c r="A17" s="67"/>
      <c r="B17" s="53" t="s">
        <v>299</v>
      </c>
      <c r="C17" s="181">
        <f>C$11</f>
        <v>4.556562500000001</v>
      </c>
      <c r="D17" s="61"/>
    </row>
    <row r="18" spans="1:5" s="160" customFormat="1" ht="18.75">
      <c r="A18" s="67"/>
      <c r="B18" s="49" t="s">
        <v>300</v>
      </c>
      <c r="C18" s="182">
        <f>C$17+C$9+(C$24/C$25*C$27)</f>
        <v>5.5279687500000012</v>
      </c>
      <c r="D18" s="240">
        <f>(C$18-C$17)/C$17</f>
        <v>0.21318839585762295</v>
      </c>
    </row>
    <row r="19" spans="1:5" s="160" customFormat="1" ht="18.75">
      <c r="A19" s="67"/>
      <c r="B19" s="49" t="s">
        <v>301</v>
      </c>
      <c r="C19" s="182">
        <f>C$17+C$9+(C$24/C$25*C$28)</f>
        <v>5.7672265625000012</v>
      </c>
      <c r="D19" s="240">
        <f>(C$19-C$17)/C$17</f>
        <v>0.26569679720183803</v>
      </c>
    </row>
    <row r="20" spans="1:5" s="160" customFormat="1" ht="18.75">
      <c r="A20" s="67"/>
      <c r="B20" s="50" t="s">
        <v>302</v>
      </c>
      <c r="C20" s="183">
        <f>C$17+C$9+(C$24/C$25*C$29)</f>
        <v>6.1978906250000012</v>
      </c>
      <c r="D20" s="241">
        <f>(C$20-C$17)/C$17</f>
        <v>0.36021191962142513</v>
      </c>
    </row>
    <row r="21" spans="1:5" s="160" customFormat="1" ht="18.75">
      <c r="A21" s="67"/>
    </row>
    <row r="22" spans="1:5" s="188" customFormat="1">
      <c r="A22" s="99" t="s">
        <v>317</v>
      </c>
    </row>
    <row r="23" spans="1:5" s="219" customFormat="1">
      <c r="A23" s="49" t="s">
        <v>345</v>
      </c>
      <c r="C23" s="232">
        <f>Inputs!C$82</f>
        <v>0.78</v>
      </c>
    </row>
    <row r="24" spans="1:5" s="160" customFormat="1">
      <c r="A24" s="36" t="s">
        <v>298</v>
      </c>
      <c r="C24" s="232">
        <f>+Inputs!$C$84</f>
        <v>4.9000000000000004</v>
      </c>
    </row>
    <row r="25" spans="1:5">
      <c r="A25" t="s">
        <v>132</v>
      </c>
      <c r="C25" s="73">
        <v>1024</v>
      </c>
    </row>
    <row r="26" spans="1:5" s="188" customFormat="1">
      <c r="A26" s="188" t="s">
        <v>316</v>
      </c>
      <c r="C26" s="73">
        <v>32</v>
      </c>
    </row>
    <row r="27" spans="1:5">
      <c r="A27" t="s">
        <v>133</v>
      </c>
      <c r="C27" s="73">
        <v>40</v>
      </c>
      <c r="D27" s="48"/>
    </row>
    <row r="28" spans="1:5">
      <c r="A28" t="s">
        <v>134</v>
      </c>
      <c r="C28" s="73">
        <v>90</v>
      </c>
      <c r="D28" s="48"/>
    </row>
    <row r="29" spans="1:5">
      <c r="A29" t="s">
        <v>135</v>
      </c>
      <c r="C29" s="73">
        <v>180</v>
      </c>
      <c r="D29" s="48"/>
    </row>
    <row r="30" spans="1:5" s="160" customFormat="1">
      <c r="C30" s="186"/>
      <c r="D30" s="48"/>
    </row>
    <row r="31" spans="1:5" s="160" customFormat="1" ht="18.75">
      <c r="A31" s="67" t="s">
        <v>315</v>
      </c>
      <c r="B31"/>
      <c r="C31" s="48"/>
      <c r="D31" s="48"/>
      <c r="E31"/>
    </row>
    <row r="32" spans="1:5">
      <c r="B32" t="s">
        <v>311</v>
      </c>
      <c r="C32" s="48"/>
      <c r="D32" s="48"/>
    </row>
    <row r="33" spans="2:4" ht="30">
      <c r="B33" s="14" t="s">
        <v>126</v>
      </c>
      <c r="C33" s="69" t="s">
        <v>309</v>
      </c>
      <c r="D33" s="69" t="s">
        <v>303</v>
      </c>
    </row>
    <row r="34" spans="2:4" s="160" customFormat="1">
      <c r="B34" s="15" t="s">
        <v>128</v>
      </c>
      <c r="C34" s="184"/>
      <c r="D34" s="60">
        <f>+Basic_UBA!$J$6</f>
        <v>10.919822185966346</v>
      </c>
    </row>
    <row r="35" spans="2:4">
      <c r="B35" s="174" t="s">
        <v>129</v>
      </c>
      <c r="C35" s="177">
        <f>D18</f>
        <v>0.21318839585762295</v>
      </c>
      <c r="D35" s="60">
        <f>D$34*(1+$C$35)</f>
        <v>13.247801560842992</v>
      </c>
    </row>
    <row r="36" spans="2:4">
      <c r="B36" s="174" t="s">
        <v>130</v>
      </c>
      <c r="C36" s="177">
        <f>D19</f>
        <v>0.26569679720183803</v>
      </c>
      <c r="D36" s="60">
        <f>D$34*(1+$C$36)</f>
        <v>13.821183966791178</v>
      </c>
    </row>
    <row r="37" spans="2:4">
      <c r="B37" s="16" t="s">
        <v>131</v>
      </c>
      <c r="C37" s="178">
        <f>D20</f>
        <v>0.36021191962142513</v>
      </c>
      <c r="D37" s="175">
        <f>D$34*(1+$C$37)</f>
        <v>14.853272297497909</v>
      </c>
    </row>
  </sheetData>
  <mergeCells count="2">
    <mergeCell ref="B6:M6"/>
    <mergeCell ref="B14:M1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85"/>
  <sheetViews>
    <sheetView showGridLines="0" topLeftCell="A64" workbookViewId="0">
      <selection activeCell="B57" sqref="B57"/>
    </sheetView>
  </sheetViews>
  <sheetFormatPr defaultRowHeight="15"/>
  <cols>
    <col min="1" max="1" width="4.28515625" style="123" customWidth="1"/>
    <col min="2" max="2" width="37.85546875" style="123" customWidth="1"/>
    <col min="3" max="7" width="18.28515625" style="123" customWidth="1"/>
    <col min="8" max="16384" width="9.140625" style="123"/>
  </cols>
  <sheetData>
    <row r="1" spans="1:7" ht="26.25">
      <c r="A1" s="122" t="s">
        <v>193</v>
      </c>
    </row>
    <row r="3" spans="1:7">
      <c r="B3" s="123" t="s">
        <v>183</v>
      </c>
    </row>
    <row r="4" spans="1:7">
      <c r="B4" s="124" t="s">
        <v>117</v>
      </c>
    </row>
    <row r="6" spans="1:7" ht="18.75">
      <c r="A6" s="125" t="s">
        <v>84</v>
      </c>
    </row>
    <row r="7" spans="1:7" ht="15.75">
      <c r="B7" s="126" t="s">
        <v>90</v>
      </c>
    </row>
    <row r="8" spans="1:7">
      <c r="B8" s="123" t="s">
        <v>230</v>
      </c>
    </row>
    <row r="9" spans="1:7">
      <c r="B9" s="136" t="s">
        <v>89</v>
      </c>
      <c r="C9" s="137" t="s">
        <v>10</v>
      </c>
      <c r="D9" s="136" t="s">
        <v>11</v>
      </c>
      <c r="E9" s="136" t="s">
        <v>9</v>
      </c>
      <c r="F9" s="136" t="s">
        <v>55</v>
      </c>
      <c r="G9" s="136" t="s">
        <v>60</v>
      </c>
    </row>
    <row r="10" spans="1:7">
      <c r="B10" s="127" t="s">
        <v>87</v>
      </c>
      <c r="C10" s="128">
        <f>+Currency_Conversion!C9</f>
        <v>5.3505705239766996</v>
      </c>
      <c r="D10" s="128">
        <f>+Currency_Conversion!D9</f>
        <v>5.9947669475812386</v>
      </c>
      <c r="E10" s="128">
        <f>+Currency_Conversion!E9</f>
        <v>0.5869284938161442</v>
      </c>
      <c r="F10" s="128">
        <f>+Currency_Conversion!F9</f>
        <v>0.96065083876412449</v>
      </c>
      <c r="G10" s="128">
        <f>+Currency_Conversion!G9</f>
        <v>0.46894587770933716</v>
      </c>
    </row>
    <row r="12" spans="1:7" ht="15" customHeight="1">
      <c r="A12" s="167" t="s">
        <v>184</v>
      </c>
    </row>
    <row r="13" spans="1:7" ht="15" customHeight="1">
      <c r="B13" s="129" t="s">
        <v>353</v>
      </c>
    </row>
    <row r="15" spans="1:7" ht="30">
      <c r="B15" s="137" t="s">
        <v>6</v>
      </c>
      <c r="C15" s="136" t="s">
        <v>7</v>
      </c>
      <c r="D15" s="136" t="s">
        <v>367</v>
      </c>
      <c r="E15" s="136" t="s">
        <v>227</v>
      </c>
      <c r="F15" s="136" t="s">
        <v>303</v>
      </c>
    </row>
    <row r="16" spans="1:7">
      <c r="B16" s="161" t="s">
        <v>10</v>
      </c>
      <c r="C16" s="161" t="s">
        <v>94</v>
      </c>
      <c r="D16" s="162">
        <f>Inputs!$C$35</f>
        <v>35</v>
      </c>
      <c r="E16" s="162">
        <f>C$10</f>
        <v>5.3505705239766996</v>
      </c>
      <c r="F16" s="162">
        <f>D16/E16</f>
        <v>6.5413585043239433</v>
      </c>
    </row>
    <row r="17" spans="1:6">
      <c r="B17" s="163" t="s">
        <v>11</v>
      </c>
      <c r="C17" s="163" t="s">
        <v>93</v>
      </c>
      <c r="D17" s="164">
        <f>Inputs!$C$66</f>
        <v>95</v>
      </c>
      <c r="E17" s="164">
        <f>D$10</f>
        <v>5.9947669475812386</v>
      </c>
      <c r="F17" s="164">
        <f t="shared" ref="F17:F20" si="0">D17/E17</f>
        <v>15.847154831987336</v>
      </c>
    </row>
    <row r="18" spans="1:6">
      <c r="B18" s="163" t="s">
        <v>9</v>
      </c>
      <c r="C18" s="163" t="s">
        <v>106</v>
      </c>
      <c r="D18" s="164">
        <f>Inputs!$C$87</f>
        <v>9.1999999999999993</v>
      </c>
      <c r="E18" s="164">
        <f>E$10</f>
        <v>0.5869284938161442</v>
      </c>
      <c r="F18" s="164">
        <f t="shared" si="0"/>
        <v>15.674822566855829</v>
      </c>
    </row>
    <row r="19" spans="1:6">
      <c r="B19" s="163" t="s">
        <v>60</v>
      </c>
      <c r="C19" s="163" t="s">
        <v>106</v>
      </c>
      <c r="D19" s="164">
        <f>Inputs!$C$128</f>
        <v>7.5</v>
      </c>
      <c r="E19" s="164">
        <f>G$10</f>
        <v>0.46894587770933716</v>
      </c>
      <c r="F19" s="164">
        <f t="shared" si="0"/>
        <v>15.993316833565734</v>
      </c>
    </row>
    <row r="20" spans="1:6">
      <c r="B20" s="165" t="s">
        <v>55</v>
      </c>
      <c r="C20" s="165" t="s">
        <v>107</v>
      </c>
      <c r="D20" s="166">
        <f>Inputs!$C$104</f>
        <v>39.799999999999997</v>
      </c>
      <c r="E20" s="166">
        <f>F$10</f>
        <v>0.96065083876412449</v>
      </c>
      <c r="F20" s="166">
        <f t="shared" si="0"/>
        <v>41.430245406543989</v>
      </c>
    </row>
    <row r="21" spans="1:6">
      <c r="B21" s="130"/>
      <c r="C21" s="130"/>
      <c r="D21" s="131"/>
      <c r="E21" s="131"/>
      <c r="F21" s="131"/>
    </row>
    <row r="22" spans="1:6">
      <c r="B22" s="132"/>
      <c r="C22" s="133"/>
      <c r="E22" s="134" t="s">
        <v>12</v>
      </c>
      <c r="F22" s="135">
        <f>+MEDIAN(F16:F20)</f>
        <v>15.847154831987336</v>
      </c>
    </row>
    <row r="23" spans="1:6" ht="18.75">
      <c r="A23" s="167" t="s">
        <v>185</v>
      </c>
    </row>
    <row r="25" spans="1:6" ht="30">
      <c r="B25" s="137" t="s">
        <v>6</v>
      </c>
      <c r="C25" s="225" t="s">
        <v>7</v>
      </c>
      <c r="D25" s="225" t="s">
        <v>367</v>
      </c>
      <c r="E25" s="225" t="s">
        <v>227</v>
      </c>
      <c r="F25" s="225" t="s">
        <v>303</v>
      </c>
    </row>
    <row r="26" spans="1:6">
      <c r="B26" s="161" t="s">
        <v>10</v>
      </c>
      <c r="C26" s="161" t="s">
        <v>94</v>
      </c>
      <c r="D26" s="162">
        <f>Inputs!$C$33</f>
        <v>434</v>
      </c>
      <c r="E26" s="162">
        <f>C$10</f>
        <v>5.3505705239766996</v>
      </c>
      <c r="F26" s="162">
        <f>D26/E26</f>
        <v>81.112845453616899</v>
      </c>
    </row>
    <row r="27" spans="1:6">
      <c r="B27" s="163" t="s">
        <v>11</v>
      </c>
      <c r="C27" s="163" t="s">
        <v>93</v>
      </c>
      <c r="D27" s="164">
        <f>Inputs!$C$64</f>
        <v>383</v>
      </c>
      <c r="E27" s="164">
        <f>D$10</f>
        <v>5.9947669475812386</v>
      </c>
      <c r="F27" s="164">
        <f t="shared" ref="F27:F30" si="1">D27/E27</f>
        <v>63.889055796327895</v>
      </c>
    </row>
    <row r="28" spans="1:6">
      <c r="B28" s="163" t="s">
        <v>9</v>
      </c>
      <c r="C28" s="163" t="s">
        <v>106</v>
      </c>
      <c r="D28" s="164">
        <f>Inputs!$C$88</f>
        <v>40.98</v>
      </c>
      <c r="E28" s="164">
        <f>E$10</f>
        <v>0.5869284938161442</v>
      </c>
      <c r="F28" s="164">
        <f t="shared" si="1"/>
        <v>69.82111182497303</v>
      </c>
    </row>
    <row r="29" spans="1:6">
      <c r="B29" s="163" t="s">
        <v>60</v>
      </c>
      <c r="C29" s="163" t="s">
        <v>106</v>
      </c>
      <c r="D29" s="164">
        <f>Inputs!$C$127</f>
        <v>34.47</v>
      </c>
      <c r="E29" s="164">
        <f>G$10</f>
        <v>0.46894587770933716</v>
      </c>
      <c r="F29" s="164">
        <f t="shared" si="1"/>
        <v>73.505284167068112</v>
      </c>
    </row>
    <row r="30" spans="1:6">
      <c r="B30" s="165" t="s">
        <v>55</v>
      </c>
      <c r="C30" s="165" t="s">
        <v>107</v>
      </c>
      <c r="D30" s="166">
        <f>Inputs!$C$105</f>
        <v>86.7</v>
      </c>
      <c r="E30" s="166">
        <f>F$10</f>
        <v>0.96065083876412449</v>
      </c>
      <c r="F30" s="166">
        <f t="shared" si="1"/>
        <v>90.251313486114668</v>
      </c>
    </row>
    <row r="31" spans="1:6">
      <c r="B31" s="130"/>
      <c r="C31" s="130"/>
      <c r="D31" s="131"/>
      <c r="E31" s="131"/>
      <c r="F31" s="131"/>
    </row>
    <row r="32" spans="1:6">
      <c r="B32" s="132"/>
      <c r="C32" s="133"/>
      <c r="E32" s="134" t="s">
        <v>12</v>
      </c>
      <c r="F32" s="135">
        <f>+MEDIAN(F26:F30)</f>
        <v>73.505284167068112</v>
      </c>
    </row>
    <row r="34" spans="1:6" ht="18.75">
      <c r="A34" s="167" t="s">
        <v>186</v>
      </c>
    </row>
    <row r="36" spans="1:6" ht="30">
      <c r="B36" s="137" t="s">
        <v>6</v>
      </c>
      <c r="C36" s="225" t="s">
        <v>7</v>
      </c>
      <c r="D36" s="225" t="s">
        <v>367</v>
      </c>
      <c r="E36" s="225" t="s">
        <v>227</v>
      </c>
      <c r="F36" s="225" t="s">
        <v>303</v>
      </c>
    </row>
    <row r="37" spans="1:6">
      <c r="B37" s="161" t="s">
        <v>10</v>
      </c>
      <c r="C37" s="161" t="s">
        <v>94</v>
      </c>
      <c r="D37" s="162">
        <f>Inputs!$C$34</f>
        <v>823</v>
      </c>
      <c r="E37" s="162">
        <f>C$10</f>
        <v>5.3505705239766996</v>
      </c>
      <c r="F37" s="162">
        <f>D37/E37</f>
        <v>153.81537283024585</v>
      </c>
    </row>
    <row r="38" spans="1:6">
      <c r="B38" s="163" t="s">
        <v>11</v>
      </c>
      <c r="C38" s="163" t="s">
        <v>93</v>
      </c>
      <c r="D38" s="164">
        <f>Inputs!$C$65</f>
        <v>1109</v>
      </c>
      <c r="E38" s="164">
        <f>D$10</f>
        <v>5.9947669475812386</v>
      </c>
      <c r="F38" s="164">
        <f t="shared" ref="F38:F39" si="2">D38/E38</f>
        <v>184.99468114393639</v>
      </c>
    </row>
    <row r="39" spans="1:6">
      <c r="B39" s="165" t="s">
        <v>9</v>
      </c>
      <c r="C39" s="165" t="s">
        <v>106</v>
      </c>
      <c r="D39" s="166">
        <f>Inputs!$C$89</f>
        <v>99.62</v>
      </c>
      <c r="E39" s="166">
        <f>E$10</f>
        <v>0.5869284938161442</v>
      </c>
      <c r="F39" s="166">
        <f t="shared" si="2"/>
        <v>169.73106783806281</v>
      </c>
    </row>
    <row r="40" spans="1:6">
      <c r="B40" s="130"/>
      <c r="C40" s="130"/>
      <c r="D40" s="131"/>
      <c r="E40" s="131"/>
      <c r="F40" s="131"/>
    </row>
    <row r="41" spans="1:6">
      <c r="B41" s="132"/>
      <c r="C41" s="133"/>
      <c r="E41" s="134" t="s">
        <v>12</v>
      </c>
      <c r="F41" s="135">
        <f>+MEDIAN(F37:F39)</f>
        <v>169.73106783806281</v>
      </c>
    </row>
    <row r="44" spans="1:6" ht="18.75">
      <c r="A44" s="167" t="s">
        <v>228</v>
      </c>
    </row>
    <row r="46" spans="1:6" ht="30">
      <c r="B46" s="137" t="s">
        <v>6</v>
      </c>
      <c r="C46" s="225" t="s">
        <v>7</v>
      </c>
      <c r="D46" s="225" t="s">
        <v>367</v>
      </c>
      <c r="E46" s="225" t="s">
        <v>227</v>
      </c>
      <c r="F46" s="225" t="s">
        <v>303</v>
      </c>
    </row>
    <row r="47" spans="1:6">
      <c r="B47" s="161" t="s">
        <v>10</v>
      </c>
      <c r="C47" s="161" t="s">
        <v>94</v>
      </c>
      <c r="D47" s="162">
        <f>Inputs!$C$35</f>
        <v>35</v>
      </c>
      <c r="E47" s="162">
        <f>C$10</f>
        <v>5.3505705239766996</v>
      </c>
      <c r="F47" s="162">
        <f>D47/E47</f>
        <v>6.5413585043239433</v>
      </c>
    </row>
    <row r="48" spans="1:6">
      <c r="B48" s="163" t="s">
        <v>11</v>
      </c>
      <c r="C48" s="163" t="s">
        <v>93</v>
      </c>
      <c r="D48" s="164">
        <f>Inputs!$C$66</f>
        <v>95</v>
      </c>
      <c r="E48" s="164">
        <f>D$10</f>
        <v>5.9947669475812386</v>
      </c>
      <c r="F48" s="164">
        <f t="shared" ref="F48:F51" si="3">D48/E48</f>
        <v>15.847154831987336</v>
      </c>
    </row>
    <row r="49" spans="1:6">
      <c r="B49" s="163" t="s">
        <v>9</v>
      </c>
      <c r="C49" s="163" t="s">
        <v>106</v>
      </c>
      <c r="D49" s="164">
        <f>Inputs!$C$90</f>
        <v>3.21</v>
      </c>
      <c r="E49" s="164">
        <f>E$10</f>
        <v>0.5869284938161442</v>
      </c>
      <c r="F49" s="164">
        <f t="shared" si="3"/>
        <v>5.4691500477833932</v>
      </c>
    </row>
    <row r="50" spans="1:6">
      <c r="B50" s="163" t="s">
        <v>60</v>
      </c>
      <c r="C50" s="163" t="s">
        <v>106</v>
      </c>
      <c r="D50" s="164">
        <f>Inputs!$C$128</f>
        <v>7.5</v>
      </c>
      <c r="E50" s="164">
        <f>G$10</f>
        <v>0.46894587770933716</v>
      </c>
      <c r="F50" s="164">
        <f t="shared" si="3"/>
        <v>15.993316833565734</v>
      </c>
    </row>
    <row r="51" spans="1:6">
      <c r="B51" s="165" t="s">
        <v>55</v>
      </c>
      <c r="C51" s="165" t="s">
        <v>107</v>
      </c>
      <c r="D51" s="166">
        <f>Inputs!$C$104</f>
        <v>39.799999999999997</v>
      </c>
      <c r="E51" s="166">
        <f>F$10</f>
        <v>0.96065083876412449</v>
      </c>
      <c r="F51" s="166">
        <f t="shared" si="3"/>
        <v>41.430245406543989</v>
      </c>
    </row>
    <row r="52" spans="1:6">
      <c r="B52" s="130"/>
      <c r="C52" s="130"/>
      <c r="D52" s="131"/>
      <c r="E52" s="131"/>
      <c r="F52" s="131"/>
    </row>
    <row r="53" spans="1:6">
      <c r="B53" s="132"/>
      <c r="C53" s="133"/>
      <c r="E53" s="134" t="s">
        <v>12</v>
      </c>
      <c r="F53" s="135">
        <f>+MEDIAN(F47:F51)</f>
        <v>15.847154831987336</v>
      </c>
    </row>
    <row r="56" spans="1:6" ht="18.75">
      <c r="A56" s="167" t="s">
        <v>229</v>
      </c>
    </row>
    <row r="57" spans="1:6">
      <c r="B57" s="129" t="s">
        <v>286</v>
      </c>
    </row>
    <row r="59" spans="1:6" ht="30">
      <c r="B59" s="137" t="s">
        <v>6</v>
      </c>
      <c r="C59" s="225" t="s">
        <v>7</v>
      </c>
      <c r="D59" s="225" t="s">
        <v>367</v>
      </c>
      <c r="E59" s="225" t="s">
        <v>227</v>
      </c>
      <c r="F59" s="225" t="s">
        <v>303</v>
      </c>
    </row>
    <row r="60" spans="1:6">
      <c r="B60" s="161" t="s">
        <v>10</v>
      </c>
      <c r="C60" s="161" t="s">
        <v>94</v>
      </c>
      <c r="D60" s="162">
        <f>Inputs!$C$36</f>
        <v>436</v>
      </c>
      <c r="E60" s="162">
        <f>C$10</f>
        <v>5.3505705239766996</v>
      </c>
      <c r="F60" s="162">
        <f>D60/E60</f>
        <v>81.486637368149687</v>
      </c>
    </row>
    <row r="61" spans="1:6">
      <c r="B61" s="163" t="s">
        <v>11</v>
      </c>
      <c r="C61" s="163" t="s">
        <v>93</v>
      </c>
      <c r="D61" s="164">
        <f>Inputs!$C$67</f>
        <v>383</v>
      </c>
      <c r="E61" s="164">
        <f>D$10</f>
        <v>5.9947669475812386</v>
      </c>
      <c r="F61" s="164">
        <f t="shared" ref="F61:F63" si="4">D61/E61</f>
        <v>63.889055796327895</v>
      </c>
    </row>
    <row r="62" spans="1:6">
      <c r="B62" s="163" t="s">
        <v>9</v>
      </c>
      <c r="C62" s="163" t="s">
        <v>106</v>
      </c>
      <c r="D62" s="164">
        <f>Inputs!$C$88</f>
        <v>40.98</v>
      </c>
      <c r="E62" s="164">
        <f>E$10</f>
        <v>0.5869284938161442</v>
      </c>
      <c r="F62" s="164">
        <f>D62/E62</f>
        <v>69.82111182497303</v>
      </c>
    </row>
    <row r="63" spans="1:6">
      <c r="B63" s="163" t="s">
        <v>60</v>
      </c>
      <c r="C63" s="163" t="s">
        <v>106</v>
      </c>
      <c r="D63" s="164">
        <f>Inputs!$C$129</f>
        <v>34.47</v>
      </c>
      <c r="E63" s="164">
        <f>G$10</f>
        <v>0.46894587770933716</v>
      </c>
      <c r="F63" s="164">
        <f t="shared" si="4"/>
        <v>73.505284167068112</v>
      </c>
    </row>
    <row r="64" spans="1:6">
      <c r="B64" s="165" t="s">
        <v>55</v>
      </c>
      <c r="C64" s="165" t="s">
        <v>107</v>
      </c>
      <c r="D64" s="166">
        <f>Inputs!$C$105</f>
        <v>86.7</v>
      </c>
      <c r="E64" s="166">
        <f>F$10</f>
        <v>0.96065083876412449</v>
      </c>
      <c r="F64" s="166">
        <f>D64/E64</f>
        <v>90.251313486114668</v>
      </c>
    </row>
    <row r="65" spans="1:6">
      <c r="B65" s="130"/>
      <c r="C65" s="130"/>
      <c r="D65" s="131"/>
      <c r="E65" s="131"/>
      <c r="F65" s="131"/>
    </row>
    <row r="66" spans="1:6">
      <c r="B66" s="132"/>
      <c r="C66" s="133"/>
      <c r="E66" s="134" t="s">
        <v>12</v>
      </c>
      <c r="F66" s="135">
        <f>+MEDIAN(F60:F64)</f>
        <v>73.505284167068112</v>
      </c>
    </row>
    <row r="69" spans="1:6" ht="18.75">
      <c r="A69" s="226" t="s">
        <v>327</v>
      </c>
      <c r="B69" s="219"/>
      <c r="C69" s="219"/>
      <c r="D69" s="219"/>
      <c r="E69" s="219"/>
      <c r="F69" s="219"/>
    </row>
    <row r="71" spans="1:6">
      <c r="A71" s="224" t="s">
        <v>328</v>
      </c>
      <c r="B71" s="219"/>
      <c r="C71" s="219"/>
      <c r="D71" s="219"/>
      <c r="E71" s="219"/>
      <c r="F71" s="219"/>
    </row>
    <row r="72" spans="1:6" s="223" customFormat="1">
      <c r="A72" s="227" t="s">
        <v>35</v>
      </c>
      <c r="B72" s="233"/>
      <c r="C72" s="233"/>
      <c r="D72" s="233"/>
      <c r="E72" s="233"/>
      <c r="F72" s="233"/>
    </row>
    <row r="73" spans="1:6">
      <c r="A73" s="223" t="s">
        <v>329</v>
      </c>
      <c r="B73" s="219"/>
      <c r="C73" s="219"/>
      <c r="D73" s="219"/>
      <c r="E73" s="219"/>
      <c r="F73" s="219"/>
    </row>
    <row r="74" spans="1:6">
      <c r="A74" s="223" t="s">
        <v>354</v>
      </c>
      <c r="B74" s="219"/>
      <c r="C74" s="219"/>
      <c r="D74" s="219"/>
      <c r="E74" s="219"/>
      <c r="F74" s="219"/>
    </row>
    <row r="76" spans="1:6" ht="30">
      <c r="A76" s="219"/>
      <c r="B76" s="219"/>
      <c r="C76" s="225" t="s">
        <v>330</v>
      </c>
      <c r="D76" s="219"/>
      <c r="E76" s="219"/>
      <c r="F76" s="219"/>
    </row>
    <row r="77" spans="1:6">
      <c r="A77" s="219"/>
      <c r="B77" s="223" t="s">
        <v>331</v>
      </c>
      <c r="C77" s="221">
        <v>38.01</v>
      </c>
      <c r="D77" s="219"/>
      <c r="E77" s="219"/>
      <c r="F77" s="219"/>
    </row>
    <row r="79" spans="1:6">
      <c r="A79" s="224" t="s">
        <v>220</v>
      </c>
      <c r="B79" s="219"/>
      <c r="C79" s="219"/>
      <c r="D79" s="219"/>
      <c r="E79" s="219"/>
      <c r="F79" s="219"/>
    </row>
    <row r="80" spans="1:6">
      <c r="A80" s="223" t="s">
        <v>359</v>
      </c>
      <c r="B80" s="219"/>
      <c r="C80" s="219"/>
      <c r="D80" s="219"/>
      <c r="E80" s="219"/>
      <c r="F80" s="219"/>
    </row>
    <row r="81" spans="1:6">
      <c r="A81" s="223" t="s">
        <v>355</v>
      </c>
      <c r="B81" s="219"/>
      <c r="C81" s="219"/>
      <c r="D81" s="219"/>
      <c r="E81" s="219"/>
      <c r="F81" s="219"/>
    </row>
    <row r="82" spans="1:6">
      <c r="A82" s="223" t="s">
        <v>332</v>
      </c>
      <c r="B82" s="219"/>
      <c r="C82" s="219"/>
      <c r="D82" s="219"/>
      <c r="E82" s="219"/>
      <c r="F82" s="219"/>
    </row>
    <row r="84" spans="1:6">
      <c r="B84" s="219"/>
      <c r="C84" s="225" t="s">
        <v>333</v>
      </c>
    </row>
    <row r="85" spans="1:6">
      <c r="B85" s="227" t="s">
        <v>220</v>
      </c>
      <c r="C85" s="221">
        <v>27.09</v>
      </c>
    </row>
  </sheetData>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15"/>
  <sheetViews>
    <sheetView showGridLines="0" workbookViewId="0">
      <selection activeCell="B1" sqref="B1"/>
    </sheetView>
  </sheetViews>
  <sheetFormatPr defaultRowHeight="15"/>
  <cols>
    <col min="1" max="1" width="3.7109375" customWidth="1"/>
    <col min="2" max="2" width="49.42578125" customWidth="1"/>
    <col min="3" max="8" width="12.42578125" customWidth="1"/>
  </cols>
  <sheetData>
    <row r="1" spans="1:8" ht="26.25">
      <c r="A1" s="4" t="s">
        <v>84</v>
      </c>
    </row>
    <row r="2" spans="1:8" ht="12" customHeight="1">
      <c r="A2" s="4"/>
    </row>
    <row r="3" spans="1:8" ht="26.25">
      <c r="A3" s="4"/>
      <c r="B3" t="s">
        <v>377</v>
      </c>
    </row>
    <row r="5" spans="1:8" ht="18.75">
      <c r="B5" s="6" t="s">
        <v>92</v>
      </c>
    </row>
    <row r="6" spans="1:8" ht="15.75">
      <c r="B6" s="5" t="s">
        <v>90</v>
      </c>
    </row>
    <row r="7" spans="1:8">
      <c r="B7" t="s">
        <v>91</v>
      </c>
    </row>
    <row r="8" spans="1:8">
      <c r="B8" s="14" t="s">
        <v>89</v>
      </c>
      <c r="C8" s="13" t="s">
        <v>10</v>
      </c>
      <c r="D8" s="14" t="s">
        <v>11</v>
      </c>
      <c r="E8" s="14" t="s">
        <v>9</v>
      </c>
      <c r="F8" s="14" t="s">
        <v>55</v>
      </c>
      <c r="G8" s="14" t="s">
        <v>60</v>
      </c>
      <c r="H8" s="14" t="s">
        <v>71</v>
      </c>
    </row>
    <row r="9" spans="1:8">
      <c r="B9" s="74" t="s">
        <v>87</v>
      </c>
      <c r="C9" s="61">
        <f>+Inputs!$D$136/Inputs!$J$136</f>
        <v>5.3505705239766996</v>
      </c>
      <c r="D9" s="61">
        <f>+Inputs!$G$136/Inputs!$J$136</f>
        <v>5.9947669475812386</v>
      </c>
      <c r="E9" s="61">
        <f>+Inputs!$C$136/Inputs!$J$136</f>
        <v>0.5869284938161442</v>
      </c>
      <c r="F9" s="61">
        <f>+Inputs!$H$136/Inputs!$J$136</f>
        <v>0.96065083876412449</v>
      </c>
      <c r="G9" s="61">
        <f>+Inputs!$E$136/Inputs!$J$136</f>
        <v>0.46894587770933716</v>
      </c>
      <c r="H9" s="61">
        <f>+Inputs!$F$136/Inputs!$J$136</f>
        <v>0.48054693698613066</v>
      </c>
    </row>
    <row r="10" spans="1:8">
      <c r="B10" s="77" t="s">
        <v>86</v>
      </c>
      <c r="C10" s="62">
        <f>+AVERAGE(Inputs!$D$145:$D$3797)</f>
        <v>4.0343094990418855</v>
      </c>
      <c r="D10" s="62">
        <f>+AVERAGE(Inputs!$E$145:$E$3797)</f>
        <v>5.026891705447599</v>
      </c>
      <c r="E10" s="62">
        <f>+AVERAGE(Inputs!$C$145:$C$3797)</f>
        <v>0.54156528880372368</v>
      </c>
      <c r="F10" s="62">
        <f>+AVERAGE(Inputs!$F$145:$F$3797)</f>
        <v>0.78622335067068128</v>
      </c>
      <c r="G10" s="62">
        <f>+AVERAGE(Inputs!$C$145:$C$3797)</f>
        <v>0.54156528880372368</v>
      </c>
      <c r="H10" s="62">
        <f>+AVERAGE(Inputs!$C$145:$C$3797)</f>
        <v>0.54156528880372368</v>
      </c>
    </row>
    <row r="11" spans="1:8">
      <c r="B11" s="71" t="s">
        <v>88</v>
      </c>
      <c r="C11" s="76">
        <f t="shared" ref="C11:H11" si="0">+AVERAGE(C9:C10)</f>
        <v>4.6924400115092926</v>
      </c>
      <c r="D11" s="76">
        <f t="shared" si="0"/>
        <v>5.5108293265144184</v>
      </c>
      <c r="E11" s="76">
        <f t="shared" si="0"/>
        <v>0.56424689130993388</v>
      </c>
      <c r="F11" s="76">
        <f t="shared" si="0"/>
        <v>0.87343709471740283</v>
      </c>
      <c r="G11" s="76">
        <f t="shared" si="0"/>
        <v>0.50525558325653042</v>
      </c>
      <c r="H11" s="76">
        <f t="shared" si="0"/>
        <v>0.51105611289492714</v>
      </c>
    </row>
    <row r="14" spans="1:8">
      <c r="B14" s="37"/>
    </row>
    <row r="15" spans="1:8">
      <c r="C15" s="48"/>
      <c r="D15" s="48"/>
      <c r="E15" s="48"/>
      <c r="F15" s="48"/>
      <c r="G15" s="48"/>
      <c r="H15" s="48"/>
    </row>
  </sheetData>
  <pageMargins left="0.7" right="0.7" top="0.75" bottom="0.75" header="0.3" footer="0.3"/>
  <pageSetup paperSize="9" orientation="landscape" r:id="rId1"/>
  <ignoredErrors>
    <ignoredError sqref="F1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Cover sheet</vt:lpstr>
      <vt:lpstr>Basic_UBA</vt:lpstr>
      <vt:lpstr>Cross_Check_Basic_UBA</vt:lpstr>
      <vt:lpstr>Enhanced_UBA</vt:lpstr>
      <vt:lpstr>UBA_Non_Recurring_Charges</vt:lpstr>
      <vt:lpstr>Assumptions_Basic_UBA</vt:lpstr>
      <vt:lpstr>Assumptions_Enhanced_UBA</vt:lpstr>
      <vt:lpstr>Assumptions_Core_Charges</vt:lpstr>
      <vt:lpstr>Currency_Conversion</vt:lpstr>
      <vt:lpstr>Benchmark_Criteria</vt:lpstr>
      <vt:lpstr>Inputs</vt:lpstr>
      <vt:lpstr>Assumptions</vt:lpstr>
    </vt:vector>
  </TitlesOfParts>
  <Company>Commerce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Liza van der Merwe</dc:creator>
  <cp:lastModifiedBy>Matthew Clark</cp:lastModifiedBy>
  <cp:lastPrinted>2013-11-03T23:41:31Z</cp:lastPrinted>
  <dcterms:created xsi:type="dcterms:W3CDTF">2012-07-04T01:49:43Z</dcterms:created>
  <dcterms:modified xsi:type="dcterms:W3CDTF">2013-11-04T03:10:37Z</dcterms:modified>
</cp:coreProperties>
</file>