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88" yWindow="168" windowWidth="6312" windowHeight="9348" tabRatio="883"/>
  </bookViews>
  <sheets>
    <sheet name="Cover sheet" sheetId="10" r:id="rId1"/>
    <sheet name="WACCs" sheetId="5" r:id="rId2"/>
    <sheet name="RFR and DP" sheetId="6" r:id="rId3"/>
  </sheets>
  <calcPr calcId="145621"/>
</workbook>
</file>

<file path=xl/calcChain.xml><?xml version="1.0" encoding="utf-8"?>
<calcChain xmlns="http://schemas.openxmlformats.org/spreadsheetml/2006/main">
  <c r="AC40" i="6" l="1"/>
  <c r="AC76" i="6"/>
  <c r="AC38" i="6"/>
  <c r="AC37" i="6"/>
  <c r="L40" i="6"/>
  <c r="L39" i="6"/>
  <c r="L44" i="6" s="1"/>
  <c r="L38" i="6"/>
  <c r="L37" i="6"/>
  <c r="AC77" i="6" l="1"/>
  <c r="AC39" i="6"/>
  <c r="AC62" i="6" s="1"/>
  <c r="AC99" i="6" s="1"/>
  <c r="AC74" i="6"/>
  <c r="AC53" i="6"/>
  <c r="AC75" i="6"/>
  <c r="AC43" i="6"/>
  <c r="AC80" i="6" s="1"/>
  <c r="AC59" i="6"/>
  <c r="AC63" i="6"/>
  <c r="AC100" i="6" s="1"/>
  <c r="AC50" i="6"/>
  <c r="AC87" i="6" s="1"/>
  <c r="AC54" i="6"/>
  <c r="L55" i="6"/>
  <c r="L63" i="6"/>
  <c r="L47" i="6"/>
  <c r="L51" i="6"/>
  <c r="L59" i="6"/>
  <c r="L43" i="6"/>
  <c r="L62" i="6"/>
  <c r="L50" i="6"/>
  <c r="L42" i="6"/>
  <c r="L61" i="6"/>
  <c r="L57" i="6"/>
  <c r="L53" i="6"/>
  <c r="L49" i="6"/>
  <c r="L45" i="6"/>
  <c r="L58" i="6"/>
  <c r="L54" i="6"/>
  <c r="L46" i="6"/>
  <c r="L41" i="6"/>
  <c r="L60" i="6"/>
  <c r="L56" i="6"/>
  <c r="L52" i="6"/>
  <c r="L48" i="6"/>
  <c r="AC49" i="6" l="1"/>
  <c r="AC86" i="6" s="1"/>
  <c r="AC46" i="6"/>
  <c r="AC83" i="6" s="1"/>
  <c r="AC55" i="6"/>
  <c r="AC61" i="6"/>
  <c r="AC58" i="6"/>
  <c r="AC42" i="6"/>
  <c r="AC79" i="6" s="1"/>
  <c r="AC47" i="6"/>
  <c r="AC84" i="6" s="1"/>
  <c r="AC57" i="6"/>
  <c r="AC60" i="6"/>
  <c r="AC51" i="6"/>
  <c r="AC52" i="6"/>
  <c r="AC44" i="6"/>
  <c r="AC81" i="6" s="1"/>
  <c r="AC45" i="6"/>
  <c r="AC82" i="6" s="1"/>
  <c r="AC56" i="6"/>
  <c r="AC48" i="6"/>
  <c r="AC85" i="6" s="1"/>
  <c r="L66" i="6"/>
  <c r="E39" i="6" l="1"/>
  <c r="BW77" i="6" l="1"/>
  <c r="BW39" i="6"/>
  <c r="BW75" i="6"/>
  <c r="BW37" i="6"/>
  <c r="BW63" i="6" l="1"/>
  <c r="BW100" i="6" s="1"/>
  <c r="BW76" i="6"/>
  <c r="BW38" i="6"/>
  <c r="BW40" i="6"/>
  <c r="BW74" i="6"/>
  <c r="BW44" i="6"/>
  <c r="BW48" i="6"/>
  <c r="BW52" i="6"/>
  <c r="BW56" i="6"/>
  <c r="BW60" i="6"/>
  <c r="BW41" i="6"/>
  <c r="BW45" i="6"/>
  <c r="BW49" i="6"/>
  <c r="BW53" i="6"/>
  <c r="BW57" i="6"/>
  <c r="BW61" i="6"/>
  <c r="BW42" i="6"/>
  <c r="BW46" i="6"/>
  <c r="BW50" i="6"/>
  <c r="BW54" i="6"/>
  <c r="BW58" i="6"/>
  <c r="BW62" i="6"/>
  <c r="BW99" i="6" s="1"/>
  <c r="BW43" i="6"/>
  <c r="BW47" i="6"/>
  <c r="BW51" i="6"/>
  <c r="BW55" i="6"/>
  <c r="BW59" i="6"/>
  <c r="CA77" i="6"/>
  <c r="CA39" i="6"/>
  <c r="CA38" i="6"/>
  <c r="CA37" i="6"/>
  <c r="CA41" i="6" l="1"/>
  <c r="CA63" i="6"/>
  <c r="CA100" i="6" s="1"/>
  <c r="CA59" i="6"/>
  <c r="CA55" i="6"/>
  <c r="CA51" i="6"/>
  <c r="CA47" i="6"/>
  <c r="CA43" i="6"/>
  <c r="CA62" i="6"/>
  <c r="CA99" i="6" s="1"/>
  <c r="CA58" i="6"/>
  <c r="CA54" i="6"/>
  <c r="CA50" i="6"/>
  <c r="CA46" i="6"/>
  <c r="CA42" i="6"/>
  <c r="CA61" i="6"/>
  <c r="CA57" i="6"/>
  <c r="CA53" i="6"/>
  <c r="CA49" i="6"/>
  <c r="CA45" i="6"/>
  <c r="CA60" i="6"/>
  <c r="CA56" i="6"/>
  <c r="CA52" i="6"/>
  <c r="CA48" i="6"/>
  <c r="CA44" i="6"/>
  <c r="CA40" i="6"/>
  <c r="CA74" i="6"/>
  <c r="CA75" i="6"/>
  <c r="CA76" i="6"/>
  <c r="M40" i="6" l="1"/>
  <c r="M39" i="6"/>
  <c r="M38" i="6"/>
  <c r="M37" i="6"/>
  <c r="M63" i="6" l="1"/>
  <c r="M62" i="6"/>
  <c r="M41" i="6"/>
  <c r="M56" i="6"/>
  <c r="M44" i="6"/>
  <c r="M60" i="6"/>
  <c r="M52" i="6"/>
  <c r="M48" i="6"/>
  <c r="M59" i="6"/>
  <c r="M55" i="6"/>
  <c r="M51" i="6"/>
  <c r="M47" i="6"/>
  <c r="M43" i="6"/>
  <c r="M61" i="6"/>
  <c r="M58" i="6"/>
  <c r="M54" i="6"/>
  <c r="M50" i="6"/>
  <c r="M46" i="6"/>
  <c r="M42" i="6"/>
  <c r="M57" i="6"/>
  <c r="M53" i="6"/>
  <c r="M49" i="6"/>
  <c r="M45" i="6"/>
  <c r="M66" i="6" l="1"/>
  <c r="BM77" i="6"/>
  <c r="BM76" i="6"/>
  <c r="BM75" i="6"/>
  <c r="BM74" i="6"/>
  <c r="BM38" i="6" l="1"/>
  <c r="BM37" i="6"/>
  <c r="BM40" i="6"/>
  <c r="BM39" i="6"/>
  <c r="BM42" i="6" l="1"/>
  <c r="BM46" i="6"/>
  <c r="BM50" i="6"/>
  <c r="BM54" i="6"/>
  <c r="BM58" i="6"/>
  <c r="BM62" i="6"/>
  <c r="BM99" i="6" s="1"/>
  <c r="BM49" i="6"/>
  <c r="BM57" i="6"/>
  <c r="BM43" i="6"/>
  <c r="BM47" i="6"/>
  <c r="BM51" i="6"/>
  <c r="BM55" i="6"/>
  <c r="BM59" i="6"/>
  <c r="BM63" i="6"/>
  <c r="BM100" i="6" s="1"/>
  <c r="BM45" i="6"/>
  <c r="BM53" i="6"/>
  <c r="BM61" i="6"/>
  <c r="BM44" i="6"/>
  <c r="BM48" i="6"/>
  <c r="BM52" i="6"/>
  <c r="BM56" i="6"/>
  <c r="BM60" i="6"/>
  <c r="BM41" i="6"/>
  <c r="X39" i="6"/>
  <c r="X41" i="6" s="1"/>
  <c r="X38" i="6"/>
  <c r="X37" i="6"/>
  <c r="X76" i="6"/>
  <c r="X75" i="6"/>
  <c r="X74" i="6"/>
  <c r="X42" i="6" l="1"/>
  <c r="X43" i="6"/>
  <c r="AX40" i="6"/>
  <c r="AX76" i="6"/>
  <c r="AX75" i="6"/>
  <c r="AX7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44" i="6"/>
  <c r="X77" i="6" l="1"/>
  <c r="X40" i="6"/>
  <c r="AX77" i="6"/>
  <c r="AX38" i="6"/>
  <c r="AX39" i="6"/>
  <c r="AX48" i="6" s="1"/>
  <c r="AX37" i="6"/>
  <c r="AX49" i="6" l="1"/>
  <c r="AX51" i="6"/>
  <c r="AX54" i="6"/>
  <c r="AX45" i="6"/>
  <c r="AX43" i="6"/>
  <c r="AX58" i="6"/>
  <c r="AX59" i="6"/>
  <c r="AX56" i="6"/>
  <c r="AX50" i="6"/>
  <c r="AX53" i="6"/>
  <c r="AX55" i="6"/>
  <c r="AX61" i="6"/>
  <c r="AX44" i="6"/>
  <c r="AX52" i="6"/>
  <c r="AX57" i="6"/>
  <c r="AX41" i="6"/>
  <c r="AX47" i="6"/>
  <c r="AX46" i="6"/>
  <c r="AX42" i="6"/>
  <c r="AX60" i="6"/>
  <c r="AS77" i="6" l="1"/>
  <c r="AS76" i="6"/>
  <c r="AS75" i="6"/>
  <c r="AS74" i="6"/>
  <c r="AS37" i="6" l="1"/>
  <c r="AS40" i="6"/>
  <c r="AS39" i="6"/>
  <c r="AS63" i="6" s="1"/>
  <c r="AS100" i="6" s="1"/>
  <c r="AS38" i="6"/>
  <c r="F60" i="6"/>
  <c r="F61" i="6"/>
  <c r="F41" i="6"/>
  <c r="AS41" i="6" l="1"/>
  <c r="AS46" i="6"/>
  <c r="AS54" i="6"/>
  <c r="AS45" i="6"/>
  <c r="AS49" i="6"/>
  <c r="AS58" i="6"/>
  <c r="AS61" i="6"/>
  <c r="AS51" i="6"/>
  <c r="AS44" i="6"/>
  <c r="AS50" i="6"/>
  <c r="AS47" i="6"/>
  <c r="AS56" i="6"/>
  <c r="AS55" i="6"/>
  <c r="AS48" i="6"/>
  <c r="AS53" i="6"/>
  <c r="AS62" i="6"/>
  <c r="AS99" i="6" s="1"/>
  <c r="AS60" i="6"/>
  <c r="AS42" i="6"/>
  <c r="AS43" i="6"/>
  <c r="AS59" i="6"/>
  <c r="AS52" i="6"/>
  <c r="AS57" i="6"/>
  <c r="E40" i="6"/>
  <c r="E38" i="6"/>
  <c r="E37" i="6"/>
  <c r="F44" i="6" l="1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43" i="6"/>
  <c r="F42" i="6"/>
  <c r="F66" i="6" l="1"/>
  <c r="BF102" i="6"/>
  <c r="BD40" i="6" l="1"/>
  <c r="BD76" i="6"/>
  <c r="BD38" i="6"/>
  <c r="BD74" i="6"/>
  <c r="BX76" i="6"/>
  <c r="BX75" i="6"/>
  <c r="BX37" i="6"/>
  <c r="BX77" i="6" l="1"/>
  <c r="BD39" i="6"/>
  <c r="BD42" i="6" s="1"/>
  <c r="BD37" i="6"/>
  <c r="BD77" i="6"/>
  <c r="BD75" i="6"/>
  <c r="BX74" i="6"/>
  <c r="BX38" i="6"/>
  <c r="BX40" i="6"/>
  <c r="BX39" i="6"/>
  <c r="BX51" i="6" s="1"/>
  <c r="BU99" i="6"/>
  <c r="BU100" i="6"/>
  <c r="BD55" i="6" l="1"/>
  <c r="BD48" i="6"/>
  <c r="BD50" i="6"/>
  <c r="BD41" i="6"/>
  <c r="BD53" i="6"/>
  <c r="BD54" i="6"/>
  <c r="BD43" i="6"/>
  <c r="BD59" i="6"/>
  <c r="BD52" i="6"/>
  <c r="BD57" i="6"/>
  <c r="BD58" i="6"/>
  <c r="BD47" i="6"/>
  <c r="BD63" i="6"/>
  <c r="BD56" i="6"/>
  <c r="BD45" i="6"/>
  <c r="BD61" i="6"/>
  <c r="BD46" i="6"/>
  <c r="BD62" i="6"/>
  <c r="BD51" i="6"/>
  <c r="BD44" i="6"/>
  <c r="BD60" i="6"/>
  <c r="BD49" i="6"/>
  <c r="BX63" i="6"/>
  <c r="BX47" i="6"/>
  <c r="BX59" i="6"/>
  <c r="BX43" i="6"/>
  <c r="BX45" i="6"/>
  <c r="BX50" i="6"/>
  <c r="BX56" i="6"/>
  <c r="BX61" i="6"/>
  <c r="BX46" i="6"/>
  <c r="BX52" i="6"/>
  <c r="BX57" i="6"/>
  <c r="BX62" i="6"/>
  <c r="BX42" i="6"/>
  <c r="BX48" i="6"/>
  <c r="BX53" i="6"/>
  <c r="BX58" i="6"/>
  <c r="BX41" i="6"/>
  <c r="BX44" i="6"/>
  <c r="BX49" i="6"/>
  <c r="BX54" i="6"/>
  <c r="BX60" i="6"/>
  <c r="BX55" i="6"/>
  <c r="F40" i="6"/>
  <c r="F39" i="6"/>
  <c r="F38" i="6"/>
  <c r="F37" i="6"/>
  <c r="D37" i="6" l="1"/>
  <c r="D38" i="6"/>
  <c r="D39" i="6"/>
  <c r="D40" i="6"/>
  <c r="D51" i="6" l="1"/>
  <c r="D44" i="6"/>
  <c r="D48" i="6"/>
  <c r="D52" i="6"/>
  <c r="D56" i="6"/>
  <c r="D41" i="6"/>
  <c r="D45" i="6"/>
  <c r="D49" i="6"/>
  <c r="D53" i="6"/>
  <c r="D57" i="6"/>
  <c r="D61" i="6"/>
  <c r="D42" i="6"/>
  <c r="D46" i="6"/>
  <c r="D50" i="6"/>
  <c r="D54" i="6"/>
  <c r="D58" i="6"/>
  <c r="D62" i="6"/>
  <c r="D43" i="6"/>
  <c r="D47" i="6"/>
  <c r="D55" i="6"/>
  <c r="D59" i="6"/>
  <c r="D63" i="6"/>
  <c r="D60" i="6"/>
  <c r="BU77" i="6"/>
  <c r="BU76" i="6"/>
  <c r="BU38" i="6"/>
  <c r="BU74" i="6"/>
  <c r="BU40" i="6" l="1"/>
  <c r="BU75" i="6"/>
  <c r="BU37" i="6"/>
  <c r="BU39" i="6"/>
  <c r="BU45" i="6" l="1"/>
  <c r="BU53" i="6"/>
  <c r="BU43" i="6"/>
  <c r="BU47" i="6"/>
  <c r="BU51" i="6"/>
  <c r="BU55" i="6"/>
  <c r="BU59" i="6"/>
  <c r="BU44" i="6"/>
  <c r="BU48" i="6"/>
  <c r="BU52" i="6"/>
  <c r="BU56" i="6"/>
  <c r="BU60" i="6"/>
  <c r="BU49" i="6"/>
  <c r="BU57" i="6"/>
  <c r="BU61" i="6"/>
  <c r="BU42" i="6"/>
  <c r="BU46" i="6"/>
  <c r="BU50" i="6"/>
  <c r="BU54" i="6"/>
  <c r="BU58" i="6"/>
  <c r="BU41" i="6"/>
  <c r="BL40" i="6"/>
  <c r="BL76" i="6"/>
  <c r="BL38" i="6"/>
  <c r="BL37" i="6"/>
  <c r="BL77" i="6" l="1"/>
  <c r="BL74" i="6"/>
  <c r="BL75" i="6"/>
  <c r="BL39" i="6"/>
  <c r="BL43" i="6" l="1"/>
  <c r="BL47" i="6"/>
  <c r="BL51" i="6"/>
  <c r="BL55" i="6"/>
  <c r="BL59" i="6"/>
  <c r="BL63" i="6"/>
  <c r="BL100" i="6" s="1"/>
  <c r="BL44" i="6"/>
  <c r="BL48" i="6"/>
  <c r="BL52" i="6"/>
  <c r="BL56" i="6"/>
  <c r="BL60" i="6"/>
  <c r="BL41" i="6"/>
  <c r="BL45" i="6"/>
  <c r="BL49" i="6"/>
  <c r="BL53" i="6"/>
  <c r="BL57" i="6"/>
  <c r="BL61" i="6"/>
  <c r="BL42" i="6"/>
  <c r="BL46" i="6"/>
  <c r="BL50" i="6"/>
  <c r="BL54" i="6"/>
  <c r="BL58" i="6"/>
  <c r="BL62" i="6"/>
  <c r="BF77" i="6" l="1"/>
  <c r="BF76" i="6"/>
  <c r="BF38" i="6"/>
  <c r="BF74" i="6"/>
  <c r="N39" i="6"/>
  <c r="N38" i="6"/>
  <c r="N37" i="6"/>
  <c r="BF75" i="6" l="1"/>
  <c r="BF37" i="6"/>
  <c r="BF40" i="6"/>
  <c r="BF39" i="6"/>
  <c r="N44" i="6"/>
  <c r="N47" i="6"/>
  <c r="N63" i="6"/>
  <c r="N51" i="6"/>
  <c r="N55" i="6"/>
  <c r="N43" i="6"/>
  <c r="N59" i="6"/>
  <c r="N62" i="6"/>
  <c r="N58" i="6"/>
  <c r="N54" i="6"/>
  <c r="N50" i="6"/>
  <c r="N46" i="6"/>
  <c r="N42" i="6"/>
  <c r="N61" i="6"/>
  <c r="N57" i="6"/>
  <c r="N53" i="6"/>
  <c r="N49" i="6"/>
  <c r="N45" i="6"/>
  <c r="N41" i="6"/>
  <c r="N60" i="6"/>
  <c r="N56" i="6"/>
  <c r="N52" i="6"/>
  <c r="N48" i="6"/>
  <c r="N66" i="6" l="1"/>
  <c r="BF43" i="6"/>
  <c r="BF47" i="6"/>
  <c r="BF51" i="6"/>
  <c r="BF55" i="6"/>
  <c r="BF59" i="6"/>
  <c r="BF63" i="6"/>
  <c r="BF44" i="6"/>
  <c r="BF48" i="6"/>
  <c r="BF52" i="6"/>
  <c r="BF56" i="6"/>
  <c r="BF60" i="6"/>
  <c r="BF41" i="6"/>
  <c r="BF45" i="6"/>
  <c r="BF49" i="6"/>
  <c r="BF53" i="6"/>
  <c r="BF57" i="6"/>
  <c r="BF61" i="6"/>
  <c r="BF42" i="6"/>
  <c r="BF46" i="6"/>
  <c r="BF50" i="6"/>
  <c r="BF54" i="6"/>
  <c r="BF58" i="6"/>
  <c r="BF62" i="6"/>
  <c r="CC76" i="6" l="1"/>
  <c r="BZ76" i="6"/>
  <c r="BY76" i="6"/>
  <c r="BV76" i="6"/>
  <c r="BS76" i="6"/>
  <c r="BR76" i="6"/>
  <c r="BQ39" i="6"/>
  <c r="BO39" i="6"/>
  <c r="BN76" i="6"/>
  <c r="BK76" i="6"/>
  <c r="BI76" i="6"/>
  <c r="BH76" i="6"/>
  <c r="BG76" i="6"/>
  <c r="BC76" i="6"/>
  <c r="BB39" i="6"/>
  <c r="BA76" i="6"/>
  <c r="AY39" i="6"/>
  <c r="AW76" i="6"/>
  <c r="AV39" i="6"/>
  <c r="AT39" i="6"/>
  <c r="AR39" i="6"/>
  <c r="AQ76" i="6"/>
  <c r="AO76" i="6"/>
  <c r="AN39" i="6"/>
  <c r="AM39" i="6"/>
  <c r="AK76" i="6"/>
  <c r="AJ39" i="6"/>
  <c r="AI39" i="6"/>
  <c r="AG39" i="6"/>
  <c r="AF76" i="6"/>
  <c r="AE39" i="6"/>
  <c r="AB39" i="6"/>
  <c r="AA39" i="6"/>
  <c r="Z76" i="6"/>
  <c r="W76" i="6"/>
  <c r="V39" i="6"/>
  <c r="U39" i="6"/>
  <c r="S76" i="6"/>
  <c r="R39" i="6"/>
  <c r="Q76" i="6"/>
  <c r="Q39" i="6"/>
  <c r="A39" i="6"/>
  <c r="K39" i="6"/>
  <c r="J39" i="6"/>
  <c r="I39" i="6"/>
  <c r="H39" i="6"/>
  <c r="H41" i="6" s="1"/>
  <c r="G39" i="6"/>
  <c r="C39" i="6"/>
  <c r="K41" i="6" l="1"/>
  <c r="B39" i="6"/>
  <c r="B41" i="6" s="1"/>
  <c r="C43" i="6"/>
  <c r="AW39" i="6"/>
  <c r="AW60" i="6" s="1"/>
  <c r="BQ76" i="6"/>
  <c r="BR39" i="6"/>
  <c r="BR59" i="6" s="1"/>
  <c r="AJ76" i="6"/>
  <c r="BN39" i="6"/>
  <c r="BN59" i="6" s="1"/>
  <c r="BN96" i="6" s="1"/>
  <c r="BB76" i="6"/>
  <c r="V76" i="6"/>
  <c r="BH39" i="6"/>
  <c r="BH59" i="6" s="1"/>
  <c r="BH96" i="6" s="1"/>
  <c r="AF39" i="6"/>
  <c r="AF60" i="6" s="1"/>
  <c r="AV76" i="6"/>
  <c r="R76" i="6"/>
  <c r="BY39" i="6"/>
  <c r="BY59" i="6" s="1"/>
  <c r="BY96" i="6" s="1"/>
  <c r="AN76" i="6"/>
  <c r="BO59" i="6"/>
  <c r="BO60" i="6"/>
  <c r="AB59" i="6"/>
  <c r="AB60" i="6"/>
  <c r="AG60" i="6"/>
  <c r="AG59" i="6"/>
  <c r="AT59" i="6"/>
  <c r="AT60" i="6"/>
  <c r="AY60" i="6"/>
  <c r="AY59" i="6"/>
  <c r="BY60" i="6"/>
  <c r="BY97" i="6" s="1"/>
  <c r="BN60" i="6"/>
  <c r="BN97" i="6" s="1"/>
  <c r="BB60" i="6"/>
  <c r="BB59" i="6"/>
  <c r="AK39" i="6"/>
  <c r="W39" i="6"/>
  <c r="BS39" i="6"/>
  <c r="BI39" i="6"/>
  <c r="AJ60" i="6"/>
  <c r="AJ97" i="6" s="1"/>
  <c r="AJ59" i="6"/>
  <c r="AJ96" i="6" s="1"/>
  <c r="S39" i="6"/>
  <c r="S41" i="6" s="1"/>
  <c r="BO76" i="6"/>
  <c r="U59" i="6"/>
  <c r="U60" i="6"/>
  <c r="AE59" i="6"/>
  <c r="AE96" i="6" s="1"/>
  <c r="AE60" i="6"/>
  <c r="AE97" i="6" s="1"/>
  <c r="AI59" i="6"/>
  <c r="AI60" i="6"/>
  <c r="AM59" i="6"/>
  <c r="AM60" i="6"/>
  <c r="AV59" i="6"/>
  <c r="AV60" i="6"/>
  <c r="BQ59" i="6"/>
  <c r="BQ96" i="6" s="1"/>
  <c r="BQ60" i="6"/>
  <c r="BQ97" i="6" s="1"/>
  <c r="AQ39" i="6"/>
  <c r="R60" i="6"/>
  <c r="R59" i="6"/>
  <c r="AT76" i="6"/>
  <c r="AE76" i="6"/>
  <c r="V59" i="6"/>
  <c r="V60" i="6"/>
  <c r="AA60" i="6"/>
  <c r="AA59" i="6"/>
  <c r="AN59" i="6"/>
  <c r="AN96" i="6" s="1"/>
  <c r="AN60" i="6"/>
  <c r="AN97" i="6" s="1"/>
  <c r="AR60" i="6"/>
  <c r="AR59" i="6"/>
  <c r="BZ39" i="6"/>
  <c r="BC39" i="6"/>
  <c r="AO39" i="6"/>
  <c r="Z39" i="6"/>
  <c r="AB76" i="6"/>
  <c r="J60" i="6"/>
  <c r="J43" i="6"/>
  <c r="J42" i="6"/>
  <c r="T76" i="6"/>
  <c r="T39" i="6"/>
  <c r="T43" i="6" s="1"/>
  <c r="Y76" i="6"/>
  <c r="Y39" i="6"/>
  <c r="Y41" i="6" s="1"/>
  <c r="AD76" i="6"/>
  <c r="AD39" i="6"/>
  <c r="AH76" i="6"/>
  <c r="AH39" i="6"/>
  <c r="AL76" i="6"/>
  <c r="AL39" i="6"/>
  <c r="AP76" i="6"/>
  <c r="AP39" i="6"/>
  <c r="AU76" i="6"/>
  <c r="AU39" i="6"/>
  <c r="AU41" i="6" s="1"/>
  <c r="AU78" i="6" s="1"/>
  <c r="AZ76" i="6"/>
  <c r="AZ39" i="6"/>
  <c r="BE76" i="6"/>
  <c r="BE39" i="6"/>
  <c r="BJ76" i="6"/>
  <c r="BJ39" i="6"/>
  <c r="BP76" i="6"/>
  <c r="BP39" i="6"/>
  <c r="BT76" i="6"/>
  <c r="BT39" i="6"/>
  <c r="CB76" i="6"/>
  <c r="CB39" i="6"/>
  <c r="AI76" i="6"/>
  <c r="CC39" i="6"/>
  <c r="BV39" i="6"/>
  <c r="BK39" i="6"/>
  <c r="BG39" i="6"/>
  <c r="BA39" i="6"/>
  <c r="AY76" i="6"/>
  <c r="AR76" i="6"/>
  <c r="AM76" i="6"/>
  <c r="AG76" i="6"/>
  <c r="AA76" i="6"/>
  <c r="U76" i="6"/>
  <c r="B42" i="6"/>
  <c r="J41" i="6"/>
  <c r="B43" i="6"/>
  <c r="I43" i="6"/>
  <c r="I42" i="6"/>
  <c r="I41" i="6"/>
  <c r="C41" i="6"/>
  <c r="C42" i="6"/>
  <c r="H43" i="6"/>
  <c r="H42" i="6"/>
  <c r="K43" i="6"/>
  <c r="G43" i="6"/>
  <c r="K42" i="6"/>
  <c r="G42" i="6"/>
  <c r="G41" i="6"/>
  <c r="CC40" i="6"/>
  <c r="CC38" i="6"/>
  <c r="CC37" i="6"/>
  <c r="CB77" i="6"/>
  <c r="CB38" i="6"/>
  <c r="CB74" i="6"/>
  <c r="BZ75" i="6"/>
  <c r="BZ37" i="6"/>
  <c r="BY77" i="6"/>
  <c r="BY38" i="6"/>
  <c r="BY74" i="6"/>
  <c r="BV40" i="6"/>
  <c r="BV75" i="6"/>
  <c r="BV37" i="6"/>
  <c r="BT77" i="6"/>
  <c r="BT38" i="6"/>
  <c r="BT74" i="6"/>
  <c r="BS40" i="6"/>
  <c r="BS75" i="6"/>
  <c r="BS37" i="6"/>
  <c r="BR77" i="6"/>
  <c r="BR38" i="6"/>
  <c r="BR74" i="6"/>
  <c r="BQ40" i="6"/>
  <c r="BQ75" i="6"/>
  <c r="BQ37" i="6"/>
  <c r="BP77" i="6"/>
  <c r="BP38" i="6"/>
  <c r="BP74" i="6"/>
  <c r="BO40" i="6"/>
  <c r="BO75" i="6"/>
  <c r="BO37" i="6"/>
  <c r="BN40" i="6"/>
  <c r="BN38" i="6"/>
  <c r="BN74" i="6"/>
  <c r="BK40" i="6"/>
  <c r="BK75" i="6"/>
  <c r="BK37" i="6"/>
  <c r="BJ77" i="6"/>
  <c r="BJ38" i="6"/>
  <c r="BJ37" i="6"/>
  <c r="BI40" i="6"/>
  <c r="BI75" i="6"/>
  <c r="BI37" i="6"/>
  <c r="BH77" i="6"/>
  <c r="BH38" i="6"/>
  <c r="BH74" i="6"/>
  <c r="BG40" i="6"/>
  <c r="BG75" i="6"/>
  <c r="BG37" i="6"/>
  <c r="BE77" i="6"/>
  <c r="BE38" i="6"/>
  <c r="BE37" i="6"/>
  <c r="BC40" i="6"/>
  <c r="BC75" i="6"/>
  <c r="BC37" i="6"/>
  <c r="BB77" i="6"/>
  <c r="BB38" i="6"/>
  <c r="BB74" i="6"/>
  <c r="BA40" i="6"/>
  <c r="BA38" i="6"/>
  <c r="BA37" i="6"/>
  <c r="AZ77" i="6"/>
  <c r="AZ38" i="6"/>
  <c r="AZ37" i="6"/>
  <c r="AY40" i="6"/>
  <c r="AY75" i="6"/>
  <c r="AY37" i="6"/>
  <c r="AW38" i="6"/>
  <c r="AW74" i="6"/>
  <c r="AV40" i="6"/>
  <c r="AV38" i="6"/>
  <c r="AV37" i="6"/>
  <c r="AU77" i="6"/>
  <c r="AU38" i="6"/>
  <c r="AU37" i="6"/>
  <c r="AT40" i="6"/>
  <c r="AT75" i="6"/>
  <c r="AT37" i="6"/>
  <c r="AR40" i="6"/>
  <c r="AR38" i="6"/>
  <c r="AR74" i="6"/>
  <c r="AQ40" i="6"/>
  <c r="AQ38" i="6"/>
  <c r="AQ37" i="6"/>
  <c r="AP77" i="6"/>
  <c r="AP38" i="6"/>
  <c r="AP37" i="6"/>
  <c r="AO40" i="6"/>
  <c r="AO75" i="6"/>
  <c r="AO37" i="6"/>
  <c r="AN40" i="6"/>
  <c r="AN38" i="6"/>
  <c r="AN74" i="6"/>
  <c r="AM40" i="6"/>
  <c r="AM38" i="6"/>
  <c r="AM37" i="6"/>
  <c r="AL77" i="6"/>
  <c r="AL38" i="6"/>
  <c r="AL37" i="6"/>
  <c r="AK40" i="6"/>
  <c r="AK75" i="6"/>
  <c r="AK37" i="6"/>
  <c r="AJ40" i="6"/>
  <c r="AJ38" i="6"/>
  <c r="AJ74" i="6"/>
  <c r="AI40" i="6"/>
  <c r="AI38" i="6"/>
  <c r="AI37" i="6"/>
  <c r="AH77" i="6"/>
  <c r="AH38" i="6"/>
  <c r="AH37" i="6"/>
  <c r="AG40" i="6"/>
  <c r="AG75" i="6"/>
  <c r="AG37" i="6"/>
  <c r="AF40" i="6"/>
  <c r="AF38" i="6"/>
  <c r="AF74" i="6"/>
  <c r="AE40" i="6"/>
  <c r="AE38" i="6"/>
  <c r="AE37" i="6"/>
  <c r="AD77" i="6"/>
  <c r="AD38" i="6"/>
  <c r="AD37" i="6"/>
  <c r="AB40" i="6"/>
  <c r="AB75" i="6"/>
  <c r="AB37" i="6"/>
  <c r="AA40" i="6"/>
  <c r="AA38" i="6"/>
  <c r="AA74" i="6"/>
  <c r="Z40" i="6"/>
  <c r="Z38" i="6"/>
  <c r="Z37" i="6"/>
  <c r="Y77" i="6"/>
  <c r="Y38" i="6"/>
  <c r="Y37" i="6"/>
  <c r="W75" i="6"/>
  <c r="W37" i="6"/>
  <c r="V40" i="6"/>
  <c r="V38" i="6"/>
  <c r="V74" i="6"/>
  <c r="U40" i="6"/>
  <c r="U38" i="6"/>
  <c r="U37" i="6"/>
  <c r="T77" i="6"/>
  <c r="T38" i="6"/>
  <c r="T37" i="6"/>
  <c r="S40" i="6"/>
  <c r="S75" i="6"/>
  <c r="S37" i="6"/>
  <c r="R40" i="6"/>
  <c r="R38" i="6"/>
  <c r="BZ40" i="6" l="1"/>
  <c r="W40" i="6"/>
  <c r="AW77" i="6"/>
  <c r="R97" i="6"/>
  <c r="R96" i="6"/>
  <c r="AW59" i="6"/>
  <c r="BR60" i="6"/>
  <c r="BR97" i="6" s="1"/>
  <c r="AF59" i="6"/>
  <c r="BH60" i="6"/>
  <c r="BH97" i="6" s="1"/>
  <c r="BG59" i="6"/>
  <c r="BG60" i="6"/>
  <c r="BC60" i="6"/>
  <c r="BC59" i="6"/>
  <c r="AQ59" i="6"/>
  <c r="AQ60" i="6"/>
  <c r="BS60" i="6"/>
  <c r="BS59" i="6"/>
  <c r="BK59" i="6"/>
  <c r="BK60" i="6"/>
  <c r="BT59" i="6"/>
  <c r="BT60" i="6"/>
  <c r="BJ60" i="6"/>
  <c r="BJ97" i="6" s="1"/>
  <c r="BJ59" i="6"/>
  <c r="AZ59" i="6"/>
  <c r="AZ60" i="6"/>
  <c r="AP60" i="6"/>
  <c r="AP59" i="6"/>
  <c r="AH59" i="6"/>
  <c r="AH60" i="6"/>
  <c r="Y60" i="6"/>
  <c r="Y97" i="6" s="1"/>
  <c r="Y59" i="6"/>
  <c r="BZ60" i="6"/>
  <c r="BZ59" i="6"/>
  <c r="BV59" i="6"/>
  <c r="BV60" i="6"/>
  <c r="Z59" i="6"/>
  <c r="Z60" i="6"/>
  <c r="S60" i="6"/>
  <c r="S59" i="6"/>
  <c r="W60" i="6"/>
  <c r="W59" i="6"/>
  <c r="BA59" i="6"/>
  <c r="BA60" i="6"/>
  <c r="CC59" i="6"/>
  <c r="CC60" i="6"/>
  <c r="CB60" i="6"/>
  <c r="CB59" i="6"/>
  <c r="BP60" i="6"/>
  <c r="BP97" i="6" s="1"/>
  <c r="BP59" i="6"/>
  <c r="BP96" i="6" s="1"/>
  <c r="BE60" i="6"/>
  <c r="BE59" i="6"/>
  <c r="AU60" i="6"/>
  <c r="AU97" i="6" s="1"/>
  <c r="AU59" i="6"/>
  <c r="AU96" i="6" s="1"/>
  <c r="AL60" i="6"/>
  <c r="AL59" i="6"/>
  <c r="AD60" i="6"/>
  <c r="AD59" i="6"/>
  <c r="T60" i="6"/>
  <c r="T59" i="6"/>
  <c r="AO60" i="6"/>
  <c r="AO59" i="6"/>
  <c r="BI60" i="6"/>
  <c r="BI97" i="6" s="1"/>
  <c r="BI59" i="6"/>
  <c r="BI96" i="6" s="1"/>
  <c r="AK60" i="6"/>
  <c r="AK97" i="6" s="1"/>
  <c r="AK59" i="6"/>
  <c r="AK96" i="6" s="1"/>
  <c r="BY40" i="6"/>
  <c r="AW40" i="6"/>
  <c r="CB37" i="6"/>
  <c r="BN77" i="6"/>
  <c r="BR40" i="6"/>
  <c r="BV38" i="6"/>
  <c r="BT37" i="6"/>
  <c r="CC75" i="6"/>
  <c r="BH40" i="6"/>
  <c r="BQ38" i="6"/>
  <c r="BP37" i="6"/>
  <c r="BB40" i="6"/>
  <c r="BK38" i="6"/>
  <c r="BG38" i="6"/>
  <c r="CB40" i="6"/>
  <c r="BT40" i="6"/>
  <c r="BP40" i="6"/>
  <c r="BJ40" i="6"/>
  <c r="BE40" i="6"/>
  <c r="AZ40" i="6"/>
  <c r="AU40" i="6"/>
  <c r="AP40" i="6"/>
  <c r="AL40" i="6"/>
  <c r="AH40" i="6"/>
  <c r="AD40" i="6"/>
  <c r="Y40" i="6"/>
  <c r="T40" i="6"/>
  <c r="BZ38" i="6"/>
  <c r="BS38" i="6"/>
  <c r="BO38" i="6"/>
  <c r="BI38" i="6"/>
  <c r="BC38" i="6"/>
  <c r="AY38" i="6"/>
  <c r="AT38" i="6"/>
  <c r="AO38" i="6"/>
  <c r="AK38" i="6"/>
  <c r="AG38" i="6"/>
  <c r="AB38" i="6"/>
  <c r="W38" i="6"/>
  <c r="S38" i="6"/>
  <c r="BY37" i="6"/>
  <c r="BR37" i="6"/>
  <c r="BN37" i="6"/>
  <c r="BH37" i="6"/>
  <c r="BB37" i="6"/>
  <c r="AW37" i="6"/>
  <c r="AR37" i="6"/>
  <c r="AN37" i="6"/>
  <c r="AJ37" i="6"/>
  <c r="AF37" i="6"/>
  <c r="AA37" i="6"/>
  <c r="V37" i="6"/>
  <c r="R77" i="6"/>
  <c r="BZ77" i="6"/>
  <c r="BS77" i="6"/>
  <c r="BO77" i="6"/>
  <c r="BI77" i="6"/>
  <c r="BC77" i="6"/>
  <c r="AY77" i="6"/>
  <c r="AT77" i="6"/>
  <c r="AO77" i="6"/>
  <c r="AK77" i="6"/>
  <c r="AG77" i="6"/>
  <c r="AB77" i="6"/>
  <c r="W77" i="6"/>
  <c r="S77" i="6"/>
  <c r="BY75" i="6"/>
  <c r="BR75" i="6"/>
  <c r="BN75" i="6"/>
  <c r="BH75" i="6"/>
  <c r="BB75" i="6"/>
  <c r="AW75" i="6"/>
  <c r="AR75" i="6"/>
  <c r="AN75" i="6"/>
  <c r="AJ75" i="6"/>
  <c r="AF75" i="6"/>
  <c r="AA75" i="6"/>
  <c r="V75" i="6"/>
  <c r="CC74" i="6"/>
  <c r="BV74" i="6"/>
  <c r="BQ74" i="6"/>
  <c r="BK74" i="6"/>
  <c r="BG74" i="6"/>
  <c r="BA74" i="6"/>
  <c r="AV74" i="6"/>
  <c r="AQ74" i="6"/>
  <c r="AM74" i="6"/>
  <c r="AI74" i="6"/>
  <c r="AE74" i="6"/>
  <c r="Z74" i="6"/>
  <c r="U74" i="6"/>
  <c r="R75" i="6"/>
  <c r="AR77" i="6"/>
  <c r="AN77" i="6"/>
  <c r="AJ77" i="6"/>
  <c r="AF77" i="6"/>
  <c r="AA77" i="6"/>
  <c r="V77" i="6"/>
  <c r="BA75" i="6"/>
  <c r="AV75" i="6"/>
  <c r="AQ75" i="6"/>
  <c r="AM75" i="6"/>
  <c r="AI75" i="6"/>
  <c r="AE75" i="6"/>
  <c r="Z75" i="6"/>
  <c r="U75" i="6"/>
  <c r="BJ74" i="6"/>
  <c r="BE74" i="6"/>
  <c r="AZ74" i="6"/>
  <c r="AU74" i="6"/>
  <c r="AP74" i="6"/>
  <c r="AL74" i="6"/>
  <c r="AH74" i="6"/>
  <c r="AD74" i="6"/>
  <c r="Y74" i="6"/>
  <c r="T74" i="6"/>
  <c r="CC77" i="6"/>
  <c r="BV77" i="6"/>
  <c r="BQ77" i="6"/>
  <c r="BK77" i="6"/>
  <c r="BG77" i="6"/>
  <c r="BA77" i="6"/>
  <c r="AV77" i="6"/>
  <c r="AQ77" i="6"/>
  <c r="AM77" i="6"/>
  <c r="AI77" i="6"/>
  <c r="AE77" i="6"/>
  <c r="Z77" i="6"/>
  <c r="U77" i="6"/>
  <c r="CB75" i="6"/>
  <c r="BT75" i="6"/>
  <c r="BP75" i="6"/>
  <c r="BJ75" i="6"/>
  <c r="BE75" i="6"/>
  <c r="AZ75" i="6"/>
  <c r="AU75" i="6"/>
  <c r="AP75" i="6"/>
  <c r="AL75" i="6"/>
  <c r="AH75" i="6"/>
  <c r="AD75" i="6"/>
  <c r="Y75" i="6"/>
  <c r="T75" i="6"/>
  <c r="BZ74" i="6"/>
  <c r="BS74" i="6"/>
  <c r="BO74" i="6"/>
  <c r="BI74" i="6"/>
  <c r="BC74" i="6"/>
  <c r="AY74" i="6"/>
  <c r="AT74" i="6"/>
  <c r="AO74" i="6"/>
  <c r="AK74" i="6"/>
  <c r="AG74" i="6"/>
  <c r="AB74" i="6"/>
  <c r="W74" i="6"/>
  <c r="S74" i="6"/>
  <c r="Q75" i="6"/>
  <c r="Q77" i="6"/>
  <c r="Q74" i="6"/>
  <c r="A38" i="6"/>
  <c r="A40" i="6"/>
  <c r="A37" i="6"/>
  <c r="Q38" i="6"/>
  <c r="Q40" i="6"/>
  <c r="Q37" i="6"/>
  <c r="I38" i="6"/>
  <c r="BW80" i="6"/>
  <c r="K38" i="6"/>
  <c r="K37" i="6"/>
  <c r="J40" i="6"/>
  <c r="J38" i="6"/>
  <c r="J37" i="6"/>
  <c r="I40" i="6"/>
  <c r="I37" i="6"/>
  <c r="H40" i="6"/>
  <c r="H38" i="6"/>
  <c r="H37" i="6"/>
  <c r="G40" i="6"/>
  <c r="G38" i="6"/>
  <c r="G37" i="6"/>
  <c r="C40" i="6"/>
  <c r="C38" i="6"/>
  <c r="C37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Q99" i="6"/>
  <c r="Q100" i="6"/>
  <c r="S78" i="6" l="1"/>
  <c r="CA80" i="6"/>
  <c r="CA78" i="6"/>
  <c r="CA79" i="6"/>
  <c r="BW97" i="6"/>
  <c r="BW78" i="6"/>
  <c r="BW79" i="6"/>
  <c r="K40" i="6"/>
  <c r="X78" i="6"/>
  <c r="BM78" i="6"/>
  <c r="BX78" i="6"/>
  <c r="BX80" i="6"/>
  <c r="BM80" i="6"/>
  <c r="BL78" i="6"/>
  <c r="BX79" i="6"/>
  <c r="BM79" i="6"/>
  <c r="X80" i="6"/>
  <c r="X79" i="6"/>
  <c r="AS80" i="6"/>
  <c r="AS79" i="6"/>
  <c r="AS78" i="6"/>
  <c r="AX80" i="6"/>
  <c r="AX79" i="6"/>
  <c r="AX78" i="6"/>
  <c r="B40" i="6"/>
  <c r="B38" i="6"/>
  <c r="B44" i="6"/>
  <c r="B37" i="6"/>
  <c r="BD80" i="6"/>
  <c r="BD79" i="6"/>
  <c r="BD78" i="6"/>
  <c r="BU78" i="6"/>
  <c r="BL80" i="6"/>
  <c r="BL79" i="6"/>
  <c r="BU79" i="6"/>
  <c r="BU80" i="6"/>
  <c r="BG102" i="6" l="1"/>
  <c r="AT102" i="6"/>
  <c r="R74" i="6"/>
  <c r="R37" i="6"/>
  <c r="K63" i="6"/>
  <c r="BX100" i="6" s="1"/>
  <c r="I63" i="6"/>
  <c r="H63" i="6"/>
  <c r="G63" i="6"/>
  <c r="C63" i="6"/>
  <c r="K62" i="6"/>
  <c r="J63" i="6"/>
  <c r="I62" i="6"/>
  <c r="H62" i="6"/>
  <c r="G62" i="6"/>
  <c r="C62" i="6"/>
  <c r="CC63" i="6"/>
  <c r="CB63" i="6"/>
  <c r="BZ63" i="6"/>
  <c r="BZ100" i="6" s="1"/>
  <c r="BY63" i="6"/>
  <c r="BY100" i="6" s="1"/>
  <c r="BV63" i="6"/>
  <c r="BT63" i="6"/>
  <c r="BS63" i="6"/>
  <c r="BS100" i="6" s="1"/>
  <c r="BR63" i="6"/>
  <c r="BR100" i="6" s="1"/>
  <c r="BQ63" i="6"/>
  <c r="BQ100" i="6" s="1"/>
  <c r="BO63" i="6"/>
  <c r="BO100" i="6" s="1"/>
  <c r="BK63" i="6"/>
  <c r="BJ63" i="6"/>
  <c r="BJ100" i="6" s="1"/>
  <c r="BI63" i="6"/>
  <c r="BI100" i="6" s="1"/>
  <c r="BH63" i="6"/>
  <c r="BH100" i="6" s="1"/>
  <c r="BG63" i="6"/>
  <c r="BE63" i="6"/>
  <c r="BC63" i="6"/>
  <c r="BB63" i="6"/>
  <c r="BA63" i="6"/>
  <c r="AZ63" i="6"/>
  <c r="AY63" i="6"/>
  <c r="AY100" i="6" s="1"/>
  <c r="AW63" i="6"/>
  <c r="AV63" i="6"/>
  <c r="AV100" i="6" s="1"/>
  <c r="AU63" i="6"/>
  <c r="AU100" i="6" s="1"/>
  <c r="AT63" i="6"/>
  <c r="AR63" i="6"/>
  <c r="AQ63" i="6"/>
  <c r="AP63" i="6"/>
  <c r="AO63" i="6"/>
  <c r="AO100" i="6" s="1"/>
  <c r="AM63" i="6"/>
  <c r="AL63" i="6"/>
  <c r="AI63" i="6"/>
  <c r="AI100" i="6" s="1"/>
  <c r="AH63" i="6"/>
  <c r="AG63" i="6"/>
  <c r="AF63" i="6"/>
  <c r="AF100" i="6" s="1"/>
  <c r="AD63" i="6"/>
  <c r="AB63" i="6"/>
  <c r="AA63" i="6"/>
  <c r="Z63" i="6"/>
  <c r="Z100" i="6" s="1"/>
  <c r="Y63" i="6"/>
  <c r="Y100" i="6" s="1"/>
  <c r="W63" i="6"/>
  <c r="V63" i="6"/>
  <c r="U63" i="6"/>
  <c r="U100" i="6" s="1"/>
  <c r="T63" i="6"/>
  <c r="T100" i="6" s="1"/>
  <c r="S63" i="6"/>
  <c r="S100" i="6" s="1"/>
  <c r="R63" i="6"/>
  <c r="R100" i="6" s="1"/>
  <c r="K61" i="6"/>
  <c r="J62" i="6"/>
  <c r="I61" i="6"/>
  <c r="H61" i="6"/>
  <c r="G61" i="6"/>
  <c r="C61" i="6"/>
  <c r="CC62" i="6"/>
  <c r="CB62" i="6"/>
  <c r="BZ62" i="6"/>
  <c r="BZ99" i="6" s="1"/>
  <c r="BY62" i="6"/>
  <c r="BY99" i="6" s="1"/>
  <c r="BV62" i="6"/>
  <c r="BT62" i="6"/>
  <c r="BS62" i="6"/>
  <c r="BS99" i="6" s="1"/>
  <c r="BR62" i="6"/>
  <c r="BR99" i="6" s="1"/>
  <c r="BQ62" i="6"/>
  <c r="BQ99" i="6" s="1"/>
  <c r="BO62" i="6"/>
  <c r="BO99" i="6" s="1"/>
  <c r="BK62" i="6"/>
  <c r="BJ62" i="6"/>
  <c r="BJ99" i="6" s="1"/>
  <c r="BI62" i="6"/>
  <c r="BI99" i="6" s="1"/>
  <c r="BH62" i="6"/>
  <c r="BH99" i="6" s="1"/>
  <c r="BG62" i="6"/>
  <c r="BE62" i="6"/>
  <c r="BC62" i="6"/>
  <c r="BB62" i="6"/>
  <c r="BA62" i="6"/>
  <c r="AZ62" i="6"/>
  <c r="AY62" i="6"/>
  <c r="AY99" i="6" s="1"/>
  <c r="AW62" i="6"/>
  <c r="AV62" i="6"/>
  <c r="AV99" i="6" s="1"/>
  <c r="AU62" i="6"/>
  <c r="AU99" i="6" s="1"/>
  <c r="AT62" i="6"/>
  <c r="AR62" i="6"/>
  <c r="AQ62" i="6"/>
  <c r="AP62" i="6"/>
  <c r="AO62" i="6"/>
  <c r="AO99" i="6" s="1"/>
  <c r="AM62" i="6"/>
  <c r="AL62" i="6"/>
  <c r="AI62" i="6"/>
  <c r="AH62" i="6"/>
  <c r="AG62" i="6"/>
  <c r="AF62" i="6"/>
  <c r="AF99" i="6" s="1"/>
  <c r="AD62" i="6"/>
  <c r="AB62" i="6"/>
  <c r="AA62" i="6"/>
  <c r="Z62" i="6"/>
  <c r="Z99" i="6" s="1"/>
  <c r="Y62" i="6"/>
  <c r="Y99" i="6" s="1"/>
  <c r="W62" i="6"/>
  <c r="V62" i="6"/>
  <c r="U62" i="6"/>
  <c r="U99" i="6" s="1"/>
  <c r="T62" i="6"/>
  <c r="T99" i="6" s="1"/>
  <c r="S62" i="6"/>
  <c r="S99" i="6" s="1"/>
  <c r="R62" i="6"/>
  <c r="R99" i="6" s="1"/>
  <c r="K60" i="6"/>
  <c r="AC97" i="6" s="1"/>
  <c r="J61" i="6"/>
  <c r="I60" i="6"/>
  <c r="H60" i="6"/>
  <c r="G60" i="6"/>
  <c r="CA97" i="6" s="1"/>
  <c r="C60" i="6"/>
  <c r="CC61" i="6"/>
  <c r="CB61" i="6"/>
  <c r="BZ61" i="6"/>
  <c r="BY61" i="6"/>
  <c r="BY98" i="6" s="1"/>
  <c r="BV61" i="6"/>
  <c r="BT61" i="6"/>
  <c r="BS61" i="6"/>
  <c r="BR61" i="6"/>
  <c r="BR98" i="6" s="1"/>
  <c r="BQ61" i="6"/>
  <c r="BQ98" i="6" s="1"/>
  <c r="BO61" i="6"/>
  <c r="BK61" i="6"/>
  <c r="BJ61" i="6"/>
  <c r="BJ98" i="6" s="1"/>
  <c r="BI61" i="6"/>
  <c r="BI98" i="6" s="1"/>
  <c r="BH61" i="6"/>
  <c r="BH98" i="6" s="1"/>
  <c r="BG61" i="6"/>
  <c r="BE61" i="6"/>
  <c r="BC61" i="6"/>
  <c r="BB61" i="6"/>
  <c r="BA61" i="6"/>
  <c r="AZ61" i="6"/>
  <c r="AY61" i="6"/>
  <c r="AW61" i="6"/>
  <c r="AV61" i="6"/>
  <c r="AU61" i="6"/>
  <c r="AU98" i="6" s="1"/>
  <c r="AT61" i="6"/>
  <c r="AR61" i="6"/>
  <c r="AQ61" i="6"/>
  <c r="AP61" i="6"/>
  <c r="AO61" i="6"/>
  <c r="AM61" i="6"/>
  <c r="AL61" i="6"/>
  <c r="AI61" i="6"/>
  <c r="AH61" i="6"/>
  <c r="AG61" i="6"/>
  <c r="AF61" i="6"/>
  <c r="AD61" i="6"/>
  <c r="AB61" i="6"/>
  <c r="AA61" i="6"/>
  <c r="Z61" i="6"/>
  <c r="Y61" i="6"/>
  <c r="Y98" i="6" s="1"/>
  <c r="W61" i="6"/>
  <c r="V61" i="6"/>
  <c r="U61" i="6"/>
  <c r="U98" i="6" s="1"/>
  <c r="T61" i="6"/>
  <c r="S61" i="6"/>
  <c r="R61" i="6"/>
  <c r="R98" i="6" s="1"/>
  <c r="K59" i="6"/>
  <c r="J59" i="6"/>
  <c r="I59" i="6"/>
  <c r="H59" i="6"/>
  <c r="G59" i="6"/>
  <c r="C59" i="6"/>
  <c r="CC58" i="6"/>
  <c r="CB58" i="6"/>
  <c r="BZ58" i="6"/>
  <c r="BY58" i="6"/>
  <c r="BY95" i="6" s="1"/>
  <c r="BV58" i="6"/>
  <c r="BT58" i="6"/>
  <c r="BS58" i="6"/>
  <c r="BR58" i="6"/>
  <c r="BR95" i="6" s="1"/>
  <c r="BQ58" i="6"/>
  <c r="BQ95" i="6" s="1"/>
  <c r="BO58" i="6"/>
  <c r="BK58" i="6"/>
  <c r="BJ58" i="6"/>
  <c r="BJ95" i="6" s="1"/>
  <c r="BI58" i="6"/>
  <c r="BI95" i="6" s="1"/>
  <c r="BH58" i="6"/>
  <c r="BH95" i="6" s="1"/>
  <c r="BG58" i="6"/>
  <c r="BE58" i="6"/>
  <c r="BC58" i="6"/>
  <c r="BB58" i="6"/>
  <c r="BA58" i="6"/>
  <c r="AZ58" i="6"/>
  <c r="AY58" i="6"/>
  <c r="AW58" i="6"/>
  <c r="AV58" i="6"/>
  <c r="AU58" i="6"/>
  <c r="AU95" i="6" s="1"/>
  <c r="AT58" i="6"/>
  <c r="AR58" i="6"/>
  <c r="AQ58" i="6"/>
  <c r="AP58" i="6"/>
  <c r="AO58" i="6"/>
  <c r="AM58" i="6"/>
  <c r="AL58" i="6"/>
  <c r="AI58" i="6"/>
  <c r="AH58" i="6"/>
  <c r="AG58" i="6"/>
  <c r="AF58" i="6"/>
  <c r="AD58" i="6"/>
  <c r="AB58" i="6"/>
  <c r="AA58" i="6"/>
  <c r="Z58" i="6"/>
  <c r="Y58" i="6"/>
  <c r="Y95" i="6" s="1"/>
  <c r="W58" i="6"/>
  <c r="V58" i="6"/>
  <c r="U58" i="6"/>
  <c r="T58" i="6"/>
  <c r="S58" i="6"/>
  <c r="R58" i="6"/>
  <c r="R95" i="6" s="1"/>
  <c r="K58" i="6"/>
  <c r="J58" i="6"/>
  <c r="I58" i="6"/>
  <c r="H58" i="6"/>
  <c r="G58" i="6"/>
  <c r="CA95" i="6" s="1"/>
  <c r="C58" i="6"/>
  <c r="CC57" i="6"/>
  <c r="CB57" i="6"/>
  <c r="BZ57" i="6"/>
  <c r="BY57" i="6"/>
  <c r="BY94" i="6" s="1"/>
  <c r="BV57" i="6"/>
  <c r="BT57" i="6"/>
  <c r="BS57" i="6"/>
  <c r="BR57" i="6"/>
  <c r="BR94" i="6" s="1"/>
  <c r="BQ57" i="6"/>
  <c r="BQ94" i="6" s="1"/>
  <c r="BO57" i="6"/>
  <c r="BK57" i="6"/>
  <c r="BJ57" i="6"/>
  <c r="BJ94" i="6" s="1"/>
  <c r="BI57" i="6"/>
  <c r="BI94" i="6" s="1"/>
  <c r="BH57" i="6"/>
  <c r="BH94" i="6" s="1"/>
  <c r="BG57" i="6"/>
  <c r="BE57" i="6"/>
  <c r="BC57" i="6"/>
  <c r="BB57" i="6"/>
  <c r="BA57" i="6"/>
  <c r="AZ57" i="6"/>
  <c r="AY57" i="6"/>
  <c r="AW57" i="6"/>
  <c r="AV57" i="6"/>
  <c r="AU57" i="6"/>
  <c r="AU94" i="6" s="1"/>
  <c r="AT57" i="6"/>
  <c r="AR57" i="6"/>
  <c r="AQ57" i="6"/>
  <c r="AP57" i="6"/>
  <c r="AO57" i="6"/>
  <c r="AM57" i="6"/>
  <c r="AL57" i="6"/>
  <c r="AI57" i="6"/>
  <c r="AH57" i="6"/>
  <c r="AG57" i="6"/>
  <c r="AF57" i="6"/>
  <c r="AD57" i="6"/>
  <c r="AB57" i="6"/>
  <c r="AA57" i="6"/>
  <c r="Z57" i="6"/>
  <c r="Y57" i="6"/>
  <c r="Y94" i="6" s="1"/>
  <c r="W57" i="6"/>
  <c r="V57" i="6"/>
  <c r="U57" i="6"/>
  <c r="T57" i="6"/>
  <c r="S57" i="6"/>
  <c r="R57" i="6"/>
  <c r="R94" i="6" s="1"/>
  <c r="K57" i="6"/>
  <c r="J57" i="6"/>
  <c r="I57" i="6"/>
  <c r="H57" i="6"/>
  <c r="G57" i="6"/>
  <c r="C57" i="6"/>
  <c r="CC56" i="6"/>
  <c r="CB56" i="6"/>
  <c r="BZ56" i="6"/>
  <c r="BY56" i="6"/>
  <c r="BY93" i="6" s="1"/>
  <c r="BV56" i="6"/>
  <c r="BT56" i="6"/>
  <c r="BS56" i="6"/>
  <c r="BR56" i="6"/>
  <c r="BR93" i="6" s="1"/>
  <c r="BQ56" i="6"/>
  <c r="BQ93" i="6" s="1"/>
  <c r="BO56" i="6"/>
  <c r="BK56" i="6"/>
  <c r="BJ56" i="6"/>
  <c r="BJ93" i="6" s="1"/>
  <c r="BI56" i="6"/>
  <c r="BI93" i="6" s="1"/>
  <c r="BH56" i="6"/>
  <c r="BH93" i="6" s="1"/>
  <c r="BG56" i="6"/>
  <c r="BE56" i="6"/>
  <c r="BC56" i="6"/>
  <c r="BB56" i="6"/>
  <c r="BA56" i="6"/>
  <c r="AZ56" i="6"/>
  <c r="AY56" i="6"/>
  <c r="AW56" i="6"/>
  <c r="AV56" i="6"/>
  <c r="AU56" i="6"/>
  <c r="AU93" i="6" s="1"/>
  <c r="AT56" i="6"/>
  <c r="AR56" i="6"/>
  <c r="AQ56" i="6"/>
  <c r="AP56" i="6"/>
  <c r="AO56" i="6"/>
  <c r="AM56" i="6"/>
  <c r="AL56" i="6"/>
  <c r="AI56" i="6"/>
  <c r="AH56" i="6"/>
  <c r="AG56" i="6"/>
  <c r="AF56" i="6"/>
  <c r="AD56" i="6"/>
  <c r="AB56" i="6"/>
  <c r="AA56" i="6"/>
  <c r="Z56" i="6"/>
  <c r="Y56" i="6"/>
  <c r="Y93" i="6" s="1"/>
  <c r="W56" i="6"/>
  <c r="V56" i="6"/>
  <c r="U56" i="6"/>
  <c r="T56" i="6"/>
  <c r="S56" i="6"/>
  <c r="R56" i="6"/>
  <c r="R93" i="6" s="1"/>
  <c r="K56" i="6"/>
  <c r="J56" i="6"/>
  <c r="I56" i="6"/>
  <c r="H56" i="6"/>
  <c r="G56" i="6"/>
  <c r="CA93" i="6" s="1"/>
  <c r="C56" i="6"/>
  <c r="CC55" i="6"/>
  <c r="CB55" i="6"/>
  <c r="BZ55" i="6"/>
  <c r="BY55" i="6"/>
  <c r="BY92" i="6" s="1"/>
  <c r="BV55" i="6"/>
  <c r="BT55" i="6"/>
  <c r="BS55" i="6"/>
  <c r="BR55" i="6"/>
  <c r="BR92" i="6" s="1"/>
  <c r="BQ55" i="6"/>
  <c r="BQ92" i="6" s="1"/>
  <c r="BO55" i="6"/>
  <c r="BN55" i="6"/>
  <c r="BN92" i="6" s="1"/>
  <c r="BK55" i="6"/>
  <c r="BJ55" i="6"/>
  <c r="BJ92" i="6" s="1"/>
  <c r="BI55" i="6"/>
  <c r="BI92" i="6" s="1"/>
  <c r="BH55" i="6"/>
  <c r="BH92" i="6" s="1"/>
  <c r="BG55" i="6"/>
  <c r="BE55" i="6"/>
  <c r="BC55" i="6"/>
  <c r="BB55" i="6"/>
  <c r="BA55" i="6"/>
  <c r="AZ55" i="6"/>
  <c r="AY55" i="6"/>
  <c r="AW55" i="6"/>
  <c r="AV55" i="6"/>
  <c r="AU55" i="6"/>
  <c r="AU92" i="6" s="1"/>
  <c r="AT55" i="6"/>
  <c r="AR55" i="6"/>
  <c r="AQ55" i="6"/>
  <c r="AP55" i="6"/>
  <c r="AO55" i="6"/>
  <c r="AM55" i="6"/>
  <c r="AL55" i="6"/>
  <c r="AI55" i="6"/>
  <c r="AH55" i="6"/>
  <c r="AG55" i="6"/>
  <c r="AF55" i="6"/>
  <c r="AD55" i="6"/>
  <c r="AB55" i="6"/>
  <c r="AA55" i="6"/>
  <c r="Z55" i="6"/>
  <c r="Y55" i="6"/>
  <c r="Y92" i="6" s="1"/>
  <c r="W55" i="6"/>
  <c r="V55" i="6"/>
  <c r="U55" i="6"/>
  <c r="T55" i="6"/>
  <c r="S55" i="6"/>
  <c r="R55" i="6"/>
  <c r="R92" i="6" s="1"/>
  <c r="K55" i="6"/>
  <c r="J55" i="6"/>
  <c r="I55" i="6"/>
  <c r="H55" i="6"/>
  <c r="G55" i="6"/>
  <c r="C55" i="6"/>
  <c r="CC54" i="6"/>
  <c r="CB54" i="6"/>
  <c r="BZ54" i="6"/>
  <c r="BY54" i="6"/>
  <c r="BY91" i="6" s="1"/>
  <c r="BV54" i="6"/>
  <c r="BT54" i="6"/>
  <c r="BS54" i="6"/>
  <c r="BR54" i="6"/>
  <c r="BR91" i="6" s="1"/>
  <c r="BQ54" i="6"/>
  <c r="BQ91" i="6" s="1"/>
  <c r="BO54" i="6"/>
  <c r="BN54" i="6"/>
  <c r="BN91" i="6" s="1"/>
  <c r="BK54" i="6"/>
  <c r="BJ54" i="6"/>
  <c r="BJ91" i="6" s="1"/>
  <c r="BI54" i="6"/>
  <c r="BI91" i="6" s="1"/>
  <c r="BH54" i="6"/>
  <c r="BH91" i="6" s="1"/>
  <c r="BG54" i="6"/>
  <c r="BE54" i="6"/>
  <c r="BC54" i="6"/>
  <c r="BB54" i="6"/>
  <c r="BA54" i="6"/>
  <c r="AZ54" i="6"/>
  <c r="AY54" i="6"/>
  <c r="AW54" i="6"/>
  <c r="AV54" i="6"/>
  <c r="AU54" i="6"/>
  <c r="AU91" i="6" s="1"/>
  <c r="AT54" i="6"/>
  <c r="AR54" i="6"/>
  <c r="AQ54" i="6"/>
  <c r="AP54" i="6"/>
  <c r="AO54" i="6"/>
  <c r="AM54" i="6"/>
  <c r="AL54" i="6"/>
  <c r="AI54" i="6"/>
  <c r="AH54" i="6"/>
  <c r="AG54" i="6"/>
  <c r="AF54" i="6"/>
  <c r="AD54" i="6"/>
  <c r="AB54" i="6"/>
  <c r="AA54" i="6"/>
  <c r="Z54" i="6"/>
  <c r="Y54" i="6"/>
  <c r="Y91" i="6" s="1"/>
  <c r="W54" i="6"/>
  <c r="V54" i="6"/>
  <c r="U54" i="6"/>
  <c r="T54" i="6"/>
  <c r="S54" i="6"/>
  <c r="R54" i="6"/>
  <c r="R91" i="6" s="1"/>
  <c r="K54" i="6"/>
  <c r="J54" i="6"/>
  <c r="I54" i="6"/>
  <c r="H54" i="6"/>
  <c r="G54" i="6"/>
  <c r="C54" i="6"/>
  <c r="CC53" i="6"/>
  <c r="CB53" i="6"/>
  <c r="BZ53" i="6"/>
  <c r="BY53" i="6"/>
  <c r="BY90" i="6" s="1"/>
  <c r="BV53" i="6"/>
  <c r="BT53" i="6"/>
  <c r="BS53" i="6"/>
  <c r="BR53" i="6"/>
  <c r="BR90" i="6" s="1"/>
  <c r="BQ53" i="6"/>
  <c r="BQ90" i="6" s="1"/>
  <c r="BO53" i="6"/>
  <c r="BN53" i="6"/>
  <c r="BN90" i="6" s="1"/>
  <c r="BK53" i="6"/>
  <c r="BJ53" i="6"/>
  <c r="BJ90" i="6" s="1"/>
  <c r="BI53" i="6"/>
  <c r="BI90" i="6" s="1"/>
  <c r="BH53" i="6"/>
  <c r="BH90" i="6" s="1"/>
  <c r="BG53" i="6"/>
  <c r="BE53" i="6"/>
  <c r="BC53" i="6"/>
  <c r="BB53" i="6"/>
  <c r="BA53" i="6"/>
  <c r="AZ53" i="6"/>
  <c r="AY53" i="6"/>
  <c r="AW53" i="6"/>
  <c r="AV53" i="6"/>
  <c r="AU53" i="6"/>
  <c r="AU90" i="6" s="1"/>
  <c r="AT53" i="6"/>
  <c r="AR53" i="6"/>
  <c r="AQ53" i="6"/>
  <c r="AP53" i="6"/>
  <c r="AO53" i="6"/>
  <c r="AM53" i="6"/>
  <c r="AL53" i="6"/>
  <c r="AI53" i="6"/>
  <c r="AH53" i="6"/>
  <c r="AG53" i="6"/>
  <c r="AF53" i="6"/>
  <c r="AD53" i="6"/>
  <c r="AB53" i="6"/>
  <c r="AA53" i="6"/>
  <c r="Z53" i="6"/>
  <c r="Y53" i="6"/>
  <c r="Y90" i="6" s="1"/>
  <c r="W53" i="6"/>
  <c r="V53" i="6"/>
  <c r="U53" i="6"/>
  <c r="T53" i="6"/>
  <c r="S53" i="6"/>
  <c r="R53" i="6"/>
  <c r="R90" i="6" s="1"/>
  <c r="K53" i="6"/>
  <c r="J53" i="6"/>
  <c r="I53" i="6"/>
  <c r="H53" i="6"/>
  <c r="G53" i="6"/>
  <c r="C53" i="6"/>
  <c r="CC52" i="6"/>
  <c r="CB52" i="6"/>
  <c r="BZ52" i="6"/>
  <c r="BY52" i="6"/>
  <c r="BY89" i="6" s="1"/>
  <c r="BV52" i="6"/>
  <c r="BT52" i="6"/>
  <c r="BS52" i="6"/>
  <c r="BR52" i="6"/>
  <c r="BR89" i="6" s="1"/>
  <c r="BQ52" i="6"/>
  <c r="BQ89" i="6" s="1"/>
  <c r="BO52" i="6"/>
  <c r="BN52" i="6"/>
  <c r="BN89" i="6" s="1"/>
  <c r="BK52" i="6"/>
  <c r="BJ52" i="6"/>
  <c r="BJ89" i="6" s="1"/>
  <c r="BI52" i="6"/>
  <c r="BI89" i="6" s="1"/>
  <c r="BH52" i="6"/>
  <c r="BH89" i="6" s="1"/>
  <c r="BG52" i="6"/>
  <c r="BE52" i="6"/>
  <c r="BC52" i="6"/>
  <c r="BB52" i="6"/>
  <c r="BA52" i="6"/>
  <c r="AZ52" i="6"/>
  <c r="AY52" i="6"/>
  <c r="AW52" i="6"/>
  <c r="AV52" i="6"/>
  <c r="AU52" i="6"/>
  <c r="AU89" i="6" s="1"/>
  <c r="AT52" i="6"/>
  <c r="AR52" i="6"/>
  <c r="AQ52" i="6"/>
  <c r="AP52" i="6"/>
  <c r="AO52" i="6"/>
  <c r="AM52" i="6"/>
  <c r="AL52" i="6"/>
  <c r="AI52" i="6"/>
  <c r="AH52" i="6"/>
  <c r="AG52" i="6"/>
  <c r="AF52" i="6"/>
  <c r="AD52" i="6"/>
  <c r="AB52" i="6"/>
  <c r="AA52" i="6"/>
  <c r="Z52" i="6"/>
  <c r="Y52" i="6"/>
  <c r="Y89" i="6" s="1"/>
  <c r="W52" i="6"/>
  <c r="V52" i="6"/>
  <c r="U52" i="6"/>
  <c r="T52" i="6"/>
  <c r="S52" i="6"/>
  <c r="R52" i="6"/>
  <c r="R89" i="6" s="1"/>
  <c r="K52" i="6"/>
  <c r="J52" i="6"/>
  <c r="I52" i="6"/>
  <c r="H52" i="6"/>
  <c r="G52" i="6"/>
  <c r="C52" i="6"/>
  <c r="CC51" i="6"/>
  <c r="CB51" i="6"/>
  <c r="BZ51" i="6"/>
  <c r="BY51" i="6"/>
  <c r="BY88" i="6" s="1"/>
  <c r="BV51" i="6"/>
  <c r="BT51" i="6"/>
  <c r="BS51" i="6"/>
  <c r="BR51" i="6"/>
  <c r="BR88" i="6" s="1"/>
  <c r="BQ51" i="6"/>
  <c r="BQ88" i="6" s="1"/>
  <c r="BO51" i="6"/>
  <c r="BN51" i="6"/>
  <c r="BN88" i="6" s="1"/>
  <c r="BK51" i="6"/>
  <c r="BJ51" i="6"/>
  <c r="BJ88" i="6" s="1"/>
  <c r="BI51" i="6"/>
  <c r="BI88" i="6" s="1"/>
  <c r="BH51" i="6"/>
  <c r="BH88" i="6" s="1"/>
  <c r="BG51" i="6"/>
  <c r="BE51" i="6"/>
  <c r="BC51" i="6"/>
  <c r="BB51" i="6"/>
  <c r="BA51" i="6"/>
  <c r="AZ51" i="6"/>
  <c r="AY51" i="6"/>
  <c r="AW51" i="6"/>
  <c r="AV51" i="6"/>
  <c r="AU51" i="6"/>
  <c r="AU88" i="6" s="1"/>
  <c r="AT51" i="6"/>
  <c r="AR51" i="6"/>
  <c r="AQ51" i="6"/>
  <c r="AP51" i="6"/>
  <c r="AO51" i="6"/>
  <c r="AM51" i="6"/>
  <c r="AL51" i="6"/>
  <c r="AI51" i="6"/>
  <c r="AH51" i="6"/>
  <c r="AG51" i="6"/>
  <c r="AF51" i="6"/>
  <c r="AD51" i="6"/>
  <c r="AB51" i="6"/>
  <c r="AA51" i="6"/>
  <c r="Z51" i="6"/>
  <c r="Y51" i="6"/>
  <c r="Y88" i="6" s="1"/>
  <c r="W51" i="6"/>
  <c r="V51" i="6"/>
  <c r="U51" i="6"/>
  <c r="T51" i="6"/>
  <c r="S51" i="6"/>
  <c r="R51" i="6"/>
  <c r="R88" i="6" s="1"/>
  <c r="K51" i="6"/>
  <c r="J51" i="6"/>
  <c r="I51" i="6"/>
  <c r="H51" i="6"/>
  <c r="G51" i="6"/>
  <c r="C51" i="6"/>
  <c r="CC50" i="6"/>
  <c r="CB50" i="6"/>
  <c r="BZ50" i="6"/>
  <c r="BY50" i="6"/>
  <c r="BY87" i="6" s="1"/>
  <c r="BV50" i="6"/>
  <c r="BT50" i="6"/>
  <c r="BS50" i="6"/>
  <c r="BR50" i="6"/>
  <c r="BR87" i="6" s="1"/>
  <c r="BQ50" i="6"/>
  <c r="BQ87" i="6" s="1"/>
  <c r="BO50" i="6"/>
  <c r="BN50" i="6"/>
  <c r="BN87" i="6" s="1"/>
  <c r="BK50" i="6"/>
  <c r="BJ50" i="6"/>
  <c r="BJ87" i="6" s="1"/>
  <c r="BI50" i="6"/>
  <c r="BI87" i="6" s="1"/>
  <c r="BH50" i="6"/>
  <c r="BH87" i="6" s="1"/>
  <c r="BG50" i="6"/>
  <c r="BE50" i="6"/>
  <c r="BC50" i="6"/>
  <c r="BB50" i="6"/>
  <c r="BA50" i="6"/>
  <c r="AZ50" i="6"/>
  <c r="AY50" i="6"/>
  <c r="AW50" i="6"/>
  <c r="AV50" i="6"/>
  <c r="AU50" i="6"/>
  <c r="AU87" i="6" s="1"/>
  <c r="AT50" i="6"/>
  <c r="AR50" i="6"/>
  <c r="AQ50" i="6"/>
  <c r="AP50" i="6"/>
  <c r="AO50" i="6"/>
  <c r="AM50" i="6"/>
  <c r="AL50" i="6"/>
  <c r="AI50" i="6"/>
  <c r="AH50" i="6"/>
  <c r="AG50" i="6"/>
  <c r="AF50" i="6"/>
  <c r="AD50" i="6"/>
  <c r="AB50" i="6"/>
  <c r="AA50" i="6"/>
  <c r="Z50" i="6"/>
  <c r="Y50" i="6"/>
  <c r="Y87" i="6" s="1"/>
  <c r="W50" i="6"/>
  <c r="V50" i="6"/>
  <c r="U50" i="6"/>
  <c r="T50" i="6"/>
  <c r="S50" i="6"/>
  <c r="R50" i="6"/>
  <c r="R87" i="6" s="1"/>
  <c r="K50" i="6"/>
  <c r="J50" i="6"/>
  <c r="BW87" i="6" s="1"/>
  <c r="I50" i="6"/>
  <c r="H50" i="6"/>
  <c r="G50" i="6"/>
  <c r="C50" i="6"/>
  <c r="CC49" i="6"/>
  <c r="CB49" i="6"/>
  <c r="BZ49" i="6"/>
  <c r="BY49" i="6"/>
  <c r="BY86" i="6" s="1"/>
  <c r="BV49" i="6"/>
  <c r="BT49" i="6"/>
  <c r="BS49" i="6"/>
  <c r="BR49" i="6"/>
  <c r="BR86" i="6" s="1"/>
  <c r="BQ49" i="6"/>
  <c r="BQ86" i="6" s="1"/>
  <c r="BO49" i="6"/>
  <c r="BN49" i="6"/>
  <c r="BN86" i="6" s="1"/>
  <c r="BK49" i="6"/>
  <c r="BJ49" i="6"/>
  <c r="BJ86" i="6" s="1"/>
  <c r="BI49" i="6"/>
  <c r="BI86" i="6" s="1"/>
  <c r="BH49" i="6"/>
  <c r="BH86" i="6" s="1"/>
  <c r="BG49" i="6"/>
  <c r="BE49" i="6"/>
  <c r="BC49" i="6"/>
  <c r="BB49" i="6"/>
  <c r="BA49" i="6"/>
  <c r="AZ49" i="6"/>
  <c r="AY49" i="6"/>
  <c r="AW49" i="6"/>
  <c r="AV49" i="6"/>
  <c r="AU49" i="6"/>
  <c r="AU86" i="6" s="1"/>
  <c r="AT49" i="6"/>
  <c r="AR49" i="6"/>
  <c r="AQ49" i="6"/>
  <c r="AP49" i="6"/>
  <c r="AO49" i="6"/>
  <c r="AM49" i="6"/>
  <c r="AL49" i="6"/>
  <c r="AI49" i="6"/>
  <c r="AH49" i="6"/>
  <c r="AG49" i="6"/>
  <c r="AF49" i="6"/>
  <c r="AD49" i="6"/>
  <c r="AB49" i="6"/>
  <c r="AA49" i="6"/>
  <c r="Z49" i="6"/>
  <c r="Y49" i="6"/>
  <c r="Y86" i="6" s="1"/>
  <c r="W49" i="6"/>
  <c r="V49" i="6"/>
  <c r="U49" i="6"/>
  <c r="T49" i="6"/>
  <c r="S49" i="6"/>
  <c r="R49" i="6"/>
  <c r="R86" i="6" s="1"/>
  <c r="K49" i="6"/>
  <c r="J49" i="6"/>
  <c r="BW86" i="6" s="1"/>
  <c r="I49" i="6"/>
  <c r="H49" i="6"/>
  <c r="G49" i="6"/>
  <c r="C49" i="6"/>
  <c r="CC48" i="6"/>
  <c r="CB48" i="6"/>
  <c r="BZ48" i="6"/>
  <c r="BY48" i="6"/>
  <c r="BY85" i="6" s="1"/>
  <c r="BV48" i="6"/>
  <c r="BT48" i="6"/>
  <c r="BS48" i="6"/>
  <c r="BR48" i="6"/>
  <c r="BR85" i="6" s="1"/>
  <c r="BQ48" i="6"/>
  <c r="BQ85" i="6" s="1"/>
  <c r="BO48" i="6"/>
  <c r="BN48" i="6"/>
  <c r="BN85" i="6" s="1"/>
  <c r="BK48" i="6"/>
  <c r="BJ48" i="6"/>
  <c r="BJ85" i="6" s="1"/>
  <c r="BI48" i="6"/>
  <c r="BI85" i="6" s="1"/>
  <c r="BH48" i="6"/>
  <c r="BH85" i="6" s="1"/>
  <c r="BG48" i="6"/>
  <c r="BE48" i="6"/>
  <c r="BC48" i="6"/>
  <c r="BB48" i="6"/>
  <c r="BA48" i="6"/>
  <c r="AZ48" i="6"/>
  <c r="AY48" i="6"/>
  <c r="AW48" i="6"/>
  <c r="AV48" i="6"/>
  <c r="AU48" i="6"/>
  <c r="AU85" i="6" s="1"/>
  <c r="AT48" i="6"/>
  <c r="AR48" i="6"/>
  <c r="AQ48" i="6"/>
  <c r="AP48" i="6"/>
  <c r="AO48" i="6"/>
  <c r="AM48" i="6"/>
  <c r="AL48" i="6"/>
  <c r="AI48" i="6"/>
  <c r="AH48" i="6"/>
  <c r="AG48" i="6"/>
  <c r="AF48" i="6"/>
  <c r="AD48" i="6"/>
  <c r="AB48" i="6"/>
  <c r="AA48" i="6"/>
  <c r="Z48" i="6"/>
  <c r="Y48" i="6"/>
  <c r="Y85" i="6" s="1"/>
  <c r="W48" i="6"/>
  <c r="V48" i="6"/>
  <c r="U48" i="6"/>
  <c r="T48" i="6"/>
  <c r="S48" i="6"/>
  <c r="R48" i="6"/>
  <c r="R85" i="6" s="1"/>
  <c r="K48" i="6"/>
  <c r="J48" i="6"/>
  <c r="BW85" i="6" s="1"/>
  <c r="I48" i="6"/>
  <c r="H48" i="6"/>
  <c r="G48" i="6"/>
  <c r="C48" i="6"/>
  <c r="CC47" i="6"/>
  <c r="CB47" i="6"/>
  <c r="BZ47" i="6"/>
  <c r="BY47" i="6"/>
  <c r="BY84" i="6" s="1"/>
  <c r="BV47" i="6"/>
  <c r="BT47" i="6"/>
  <c r="BS47" i="6"/>
  <c r="BR47" i="6"/>
  <c r="BR84" i="6" s="1"/>
  <c r="BQ47" i="6"/>
  <c r="BQ84" i="6" s="1"/>
  <c r="BO47" i="6"/>
  <c r="BN47" i="6"/>
  <c r="BN84" i="6" s="1"/>
  <c r="BK47" i="6"/>
  <c r="BJ47" i="6"/>
  <c r="BJ84" i="6" s="1"/>
  <c r="BI47" i="6"/>
  <c r="BI84" i="6" s="1"/>
  <c r="BH47" i="6"/>
  <c r="BH84" i="6" s="1"/>
  <c r="BG47" i="6"/>
  <c r="BE47" i="6"/>
  <c r="BC47" i="6"/>
  <c r="BB47" i="6"/>
  <c r="BA47" i="6"/>
  <c r="AZ47" i="6"/>
  <c r="AY47" i="6"/>
  <c r="AW47" i="6"/>
  <c r="AV47" i="6"/>
  <c r="AU47" i="6"/>
  <c r="AU84" i="6" s="1"/>
  <c r="AT47" i="6"/>
  <c r="AR47" i="6"/>
  <c r="AQ47" i="6"/>
  <c r="AP47" i="6"/>
  <c r="AO47" i="6"/>
  <c r="AM47" i="6"/>
  <c r="AL47" i="6"/>
  <c r="AI47" i="6"/>
  <c r="AH47" i="6"/>
  <c r="AG47" i="6"/>
  <c r="AF47" i="6"/>
  <c r="AD47" i="6"/>
  <c r="AB47" i="6"/>
  <c r="AA47" i="6"/>
  <c r="Z47" i="6"/>
  <c r="Y47" i="6"/>
  <c r="Y84" i="6" s="1"/>
  <c r="W47" i="6"/>
  <c r="V47" i="6"/>
  <c r="U47" i="6"/>
  <c r="T47" i="6"/>
  <c r="S47" i="6"/>
  <c r="R47" i="6"/>
  <c r="R84" i="6" s="1"/>
  <c r="K47" i="6"/>
  <c r="J47" i="6"/>
  <c r="BW84" i="6" s="1"/>
  <c r="I47" i="6"/>
  <c r="H47" i="6"/>
  <c r="G47" i="6"/>
  <c r="C47" i="6"/>
  <c r="CC46" i="6"/>
  <c r="CB46" i="6"/>
  <c r="BZ46" i="6"/>
  <c r="BY46" i="6"/>
  <c r="BY83" i="6" s="1"/>
  <c r="BV46" i="6"/>
  <c r="BT46" i="6"/>
  <c r="BS46" i="6"/>
  <c r="BR46" i="6"/>
  <c r="BR83" i="6" s="1"/>
  <c r="BQ46" i="6"/>
  <c r="BQ83" i="6" s="1"/>
  <c r="BO46" i="6"/>
  <c r="BN46" i="6"/>
  <c r="BN83" i="6" s="1"/>
  <c r="BK46" i="6"/>
  <c r="BJ46" i="6"/>
  <c r="BJ83" i="6" s="1"/>
  <c r="BI46" i="6"/>
  <c r="BI83" i="6" s="1"/>
  <c r="BH46" i="6"/>
  <c r="BH83" i="6" s="1"/>
  <c r="BG46" i="6"/>
  <c r="BE46" i="6"/>
  <c r="BC46" i="6"/>
  <c r="BB46" i="6"/>
  <c r="BA46" i="6"/>
  <c r="AZ46" i="6"/>
  <c r="AY46" i="6"/>
  <c r="AW46" i="6"/>
  <c r="AV46" i="6"/>
  <c r="AU46" i="6"/>
  <c r="AU83" i="6" s="1"/>
  <c r="AT46" i="6"/>
  <c r="AR46" i="6"/>
  <c r="AQ46" i="6"/>
  <c r="AP46" i="6"/>
  <c r="AO46" i="6"/>
  <c r="AM46" i="6"/>
  <c r="AL46" i="6"/>
  <c r="AI46" i="6"/>
  <c r="AH46" i="6"/>
  <c r="AG46" i="6"/>
  <c r="AF46" i="6"/>
  <c r="AD46" i="6"/>
  <c r="AB46" i="6"/>
  <c r="AA46" i="6"/>
  <c r="Z46" i="6"/>
  <c r="Y46" i="6"/>
  <c r="Y83" i="6" s="1"/>
  <c r="W46" i="6"/>
  <c r="V46" i="6"/>
  <c r="U46" i="6"/>
  <c r="T46" i="6"/>
  <c r="S46" i="6"/>
  <c r="R46" i="6"/>
  <c r="R83" i="6" s="1"/>
  <c r="K46" i="6"/>
  <c r="J46" i="6"/>
  <c r="BW83" i="6" s="1"/>
  <c r="I46" i="6"/>
  <c r="H46" i="6"/>
  <c r="G46" i="6"/>
  <c r="C46" i="6"/>
  <c r="CC45" i="6"/>
  <c r="CB45" i="6"/>
  <c r="BZ45" i="6"/>
  <c r="BY45" i="6"/>
  <c r="BY82" i="6" s="1"/>
  <c r="BV45" i="6"/>
  <c r="BT45" i="6"/>
  <c r="BS45" i="6"/>
  <c r="BR45" i="6"/>
  <c r="BR82" i="6" s="1"/>
  <c r="BQ45" i="6"/>
  <c r="BQ82" i="6" s="1"/>
  <c r="BO45" i="6"/>
  <c r="BN45" i="6"/>
  <c r="BN82" i="6" s="1"/>
  <c r="BK45" i="6"/>
  <c r="BJ45" i="6"/>
  <c r="BJ82" i="6" s="1"/>
  <c r="BI45" i="6"/>
  <c r="BI82" i="6" s="1"/>
  <c r="BH45" i="6"/>
  <c r="BH82" i="6" s="1"/>
  <c r="BG45" i="6"/>
  <c r="BE45" i="6"/>
  <c r="BC45" i="6"/>
  <c r="BB45" i="6"/>
  <c r="BA45" i="6"/>
  <c r="AZ45" i="6"/>
  <c r="AY45" i="6"/>
  <c r="AW45" i="6"/>
  <c r="AV45" i="6"/>
  <c r="AU45" i="6"/>
  <c r="AU82" i="6" s="1"/>
  <c r="AT45" i="6"/>
  <c r="AR45" i="6"/>
  <c r="AQ45" i="6"/>
  <c r="AP45" i="6"/>
  <c r="AO45" i="6"/>
  <c r="AM45" i="6"/>
  <c r="AL45" i="6"/>
  <c r="AI45" i="6"/>
  <c r="AH45" i="6"/>
  <c r="AG45" i="6"/>
  <c r="AF45" i="6"/>
  <c r="AD45" i="6"/>
  <c r="AB45" i="6"/>
  <c r="AA45" i="6"/>
  <c r="Z45" i="6"/>
  <c r="Y45" i="6"/>
  <c r="Y82" i="6" s="1"/>
  <c r="W45" i="6"/>
  <c r="V45" i="6"/>
  <c r="U45" i="6"/>
  <c r="T45" i="6"/>
  <c r="S45" i="6"/>
  <c r="R45" i="6"/>
  <c r="R82" i="6" s="1"/>
  <c r="K45" i="6"/>
  <c r="J45" i="6"/>
  <c r="BW82" i="6" s="1"/>
  <c r="I45" i="6"/>
  <c r="H45" i="6"/>
  <c r="G45" i="6"/>
  <c r="C45" i="6"/>
  <c r="CC44" i="6"/>
  <c r="CB44" i="6"/>
  <c r="BZ44" i="6"/>
  <c r="BY44" i="6"/>
  <c r="BY81" i="6" s="1"/>
  <c r="BV44" i="6"/>
  <c r="BT44" i="6"/>
  <c r="BS44" i="6"/>
  <c r="BR44" i="6"/>
  <c r="BR81" i="6" s="1"/>
  <c r="BQ44" i="6"/>
  <c r="BQ81" i="6" s="1"/>
  <c r="BO44" i="6"/>
  <c r="BN44" i="6"/>
  <c r="BN81" i="6" s="1"/>
  <c r="BK44" i="6"/>
  <c r="BJ44" i="6"/>
  <c r="BJ81" i="6" s="1"/>
  <c r="BI44" i="6"/>
  <c r="BI81" i="6" s="1"/>
  <c r="BH44" i="6"/>
  <c r="BH81" i="6" s="1"/>
  <c r="BG44" i="6"/>
  <c r="BE44" i="6"/>
  <c r="BC44" i="6"/>
  <c r="BB44" i="6"/>
  <c r="BA44" i="6"/>
  <c r="AZ44" i="6"/>
  <c r="AY44" i="6"/>
  <c r="AW44" i="6"/>
  <c r="AV44" i="6"/>
  <c r="AU44" i="6"/>
  <c r="AU81" i="6" s="1"/>
  <c r="AT44" i="6"/>
  <c r="AR44" i="6"/>
  <c r="AQ44" i="6"/>
  <c r="AP44" i="6"/>
  <c r="AO44" i="6"/>
  <c r="AM44" i="6"/>
  <c r="AL44" i="6"/>
  <c r="AI44" i="6"/>
  <c r="AH44" i="6"/>
  <c r="AG44" i="6"/>
  <c r="AF44" i="6"/>
  <c r="AD44" i="6"/>
  <c r="AB44" i="6"/>
  <c r="AA44" i="6"/>
  <c r="Z44" i="6"/>
  <c r="Y44" i="6"/>
  <c r="Y81" i="6" s="1"/>
  <c r="W44" i="6"/>
  <c r="V44" i="6"/>
  <c r="U44" i="6"/>
  <c r="T44" i="6"/>
  <c r="S44" i="6"/>
  <c r="R44" i="6"/>
  <c r="R81" i="6" s="1"/>
  <c r="K44" i="6"/>
  <c r="J44" i="6"/>
  <c r="BW81" i="6" s="1"/>
  <c r="I44" i="6"/>
  <c r="H44" i="6"/>
  <c r="G44" i="6"/>
  <c r="C44" i="6"/>
  <c r="CC43" i="6"/>
  <c r="CC80" i="6" s="1"/>
  <c r="CB43" i="6"/>
  <c r="BZ43" i="6"/>
  <c r="BZ80" i="6" s="1"/>
  <c r="BY43" i="6"/>
  <c r="BY80" i="6" s="1"/>
  <c r="BV43" i="6"/>
  <c r="BT43" i="6"/>
  <c r="BS43" i="6"/>
  <c r="BS80" i="6" s="1"/>
  <c r="BR43" i="6"/>
  <c r="BR80" i="6" s="1"/>
  <c r="BQ43" i="6"/>
  <c r="BQ80" i="6" s="1"/>
  <c r="BO43" i="6"/>
  <c r="BO80" i="6" s="1"/>
  <c r="BN43" i="6"/>
  <c r="BN80" i="6" s="1"/>
  <c r="BK43" i="6"/>
  <c r="BJ43" i="6"/>
  <c r="BJ80" i="6" s="1"/>
  <c r="BI43" i="6"/>
  <c r="BI80" i="6" s="1"/>
  <c r="BH43" i="6"/>
  <c r="BH80" i="6" s="1"/>
  <c r="BG43" i="6"/>
  <c r="BE43" i="6"/>
  <c r="BE80" i="6" s="1"/>
  <c r="BC43" i="6"/>
  <c r="BB43" i="6"/>
  <c r="BA43" i="6"/>
  <c r="BA80" i="6" s="1"/>
  <c r="AZ43" i="6"/>
  <c r="AZ80" i="6" s="1"/>
  <c r="AY43" i="6"/>
  <c r="AY80" i="6" s="1"/>
  <c r="AW43" i="6"/>
  <c r="AV43" i="6"/>
  <c r="AV80" i="6" s="1"/>
  <c r="AU43" i="6"/>
  <c r="AU80" i="6" s="1"/>
  <c r="AT43" i="6"/>
  <c r="AR43" i="6"/>
  <c r="AQ43" i="6"/>
  <c r="AP43" i="6"/>
  <c r="AO43" i="6"/>
  <c r="AO80" i="6" s="1"/>
  <c r="AM43" i="6"/>
  <c r="AL43" i="6"/>
  <c r="AI43" i="6"/>
  <c r="AI80" i="6" s="1"/>
  <c r="AH43" i="6"/>
  <c r="AG43" i="6"/>
  <c r="AF43" i="6"/>
  <c r="AF80" i="6" s="1"/>
  <c r="AD43" i="6"/>
  <c r="AB43" i="6"/>
  <c r="AA43" i="6"/>
  <c r="Z43" i="6"/>
  <c r="Z80" i="6" s="1"/>
  <c r="Y43" i="6"/>
  <c r="Y80" i="6" s="1"/>
  <c r="W43" i="6"/>
  <c r="V43" i="6"/>
  <c r="U43" i="6"/>
  <c r="U80" i="6" s="1"/>
  <c r="T80" i="6"/>
  <c r="S43" i="6"/>
  <c r="S80" i="6" s="1"/>
  <c r="R43" i="6"/>
  <c r="R80" i="6" s="1"/>
  <c r="CC42" i="6"/>
  <c r="CC79" i="6" s="1"/>
  <c r="CB42" i="6"/>
  <c r="BZ42" i="6"/>
  <c r="BZ79" i="6" s="1"/>
  <c r="BY42" i="6"/>
  <c r="BY79" i="6" s="1"/>
  <c r="BV42" i="6"/>
  <c r="BT42" i="6"/>
  <c r="BS42" i="6"/>
  <c r="BS79" i="6" s="1"/>
  <c r="BR42" i="6"/>
  <c r="BR79" i="6" s="1"/>
  <c r="BQ42" i="6"/>
  <c r="BQ79" i="6" s="1"/>
  <c r="BO42" i="6"/>
  <c r="BO79" i="6" s="1"/>
  <c r="BN42" i="6"/>
  <c r="BN79" i="6" s="1"/>
  <c r="BK42" i="6"/>
  <c r="BJ42" i="6"/>
  <c r="BJ79" i="6" s="1"/>
  <c r="BI42" i="6"/>
  <c r="BI79" i="6" s="1"/>
  <c r="BH42" i="6"/>
  <c r="BH79" i="6" s="1"/>
  <c r="BG42" i="6"/>
  <c r="BE42" i="6"/>
  <c r="BE79" i="6" s="1"/>
  <c r="BC42" i="6"/>
  <c r="BB42" i="6"/>
  <c r="BA42" i="6"/>
  <c r="BA79" i="6" s="1"/>
  <c r="AZ42" i="6"/>
  <c r="AZ79" i="6" s="1"/>
  <c r="AY42" i="6"/>
  <c r="AY79" i="6" s="1"/>
  <c r="AW42" i="6"/>
  <c r="AV42" i="6"/>
  <c r="AV79" i="6" s="1"/>
  <c r="AU42" i="6"/>
  <c r="AU79" i="6" s="1"/>
  <c r="AT42" i="6"/>
  <c r="AR42" i="6"/>
  <c r="AQ42" i="6"/>
  <c r="AP42" i="6"/>
  <c r="AO42" i="6"/>
  <c r="AO79" i="6" s="1"/>
  <c r="AM42" i="6"/>
  <c r="AL42" i="6"/>
  <c r="AI42" i="6"/>
  <c r="AI79" i="6" s="1"/>
  <c r="AH42" i="6"/>
  <c r="AG42" i="6"/>
  <c r="AF42" i="6"/>
  <c r="AF79" i="6" s="1"/>
  <c r="AD42" i="6"/>
  <c r="AB42" i="6"/>
  <c r="AA42" i="6"/>
  <c r="Z42" i="6"/>
  <c r="Z79" i="6" s="1"/>
  <c r="Y42" i="6"/>
  <c r="Y79" i="6" s="1"/>
  <c r="W42" i="6"/>
  <c r="V42" i="6"/>
  <c r="U42" i="6"/>
  <c r="U79" i="6" s="1"/>
  <c r="T42" i="6"/>
  <c r="T79" i="6" s="1"/>
  <c r="S42" i="6"/>
  <c r="S79" i="6" s="1"/>
  <c r="R42" i="6"/>
  <c r="R79" i="6" s="1"/>
  <c r="CC41" i="6"/>
  <c r="CC78" i="6" s="1"/>
  <c r="CB41" i="6"/>
  <c r="CB78" i="6" s="1"/>
  <c r="BZ41" i="6"/>
  <c r="BZ78" i="6" s="1"/>
  <c r="BY41" i="6"/>
  <c r="BY78" i="6" s="1"/>
  <c r="BV41" i="6"/>
  <c r="BV78" i="6" s="1"/>
  <c r="BT41" i="6"/>
  <c r="BT78" i="6" s="1"/>
  <c r="BS41" i="6"/>
  <c r="BS78" i="6" s="1"/>
  <c r="BR41" i="6"/>
  <c r="BR78" i="6" s="1"/>
  <c r="BQ41" i="6"/>
  <c r="BQ78" i="6" s="1"/>
  <c r="BO41" i="6"/>
  <c r="BO78" i="6" s="1"/>
  <c r="BN41" i="6"/>
  <c r="BN78" i="6" s="1"/>
  <c r="BK41" i="6"/>
  <c r="BK78" i="6" s="1"/>
  <c r="BJ41" i="6"/>
  <c r="BJ78" i="6" s="1"/>
  <c r="BI41" i="6"/>
  <c r="BI78" i="6" s="1"/>
  <c r="BH41" i="6"/>
  <c r="BH78" i="6" s="1"/>
  <c r="BG41" i="6"/>
  <c r="BE41" i="6"/>
  <c r="BE78" i="6" s="1"/>
  <c r="BC41" i="6"/>
  <c r="BC78" i="6" s="1"/>
  <c r="BB41" i="6"/>
  <c r="BB78" i="6" s="1"/>
  <c r="BA41" i="6"/>
  <c r="BA78" i="6" s="1"/>
  <c r="AZ41" i="6"/>
  <c r="AZ78" i="6" s="1"/>
  <c r="AY41" i="6"/>
  <c r="AY78" i="6" s="1"/>
  <c r="AW41" i="6"/>
  <c r="AW78" i="6" s="1"/>
  <c r="AV41" i="6"/>
  <c r="AV78" i="6" s="1"/>
  <c r="AT41" i="6"/>
  <c r="AR41" i="6"/>
  <c r="AR78" i="6" s="1"/>
  <c r="AQ41" i="6"/>
  <c r="AQ78" i="6" s="1"/>
  <c r="AP41" i="6"/>
  <c r="AP78" i="6" s="1"/>
  <c r="AO41" i="6"/>
  <c r="AO78" i="6" s="1"/>
  <c r="AM41" i="6"/>
  <c r="AM78" i="6" s="1"/>
  <c r="AL41" i="6"/>
  <c r="AL78" i="6" s="1"/>
  <c r="AI41" i="6"/>
  <c r="AI78" i="6" s="1"/>
  <c r="AH41" i="6"/>
  <c r="AH78" i="6" s="1"/>
  <c r="AG41" i="6"/>
  <c r="AG78" i="6" s="1"/>
  <c r="AF41" i="6"/>
  <c r="AF78" i="6" s="1"/>
  <c r="AD41" i="6"/>
  <c r="AD78" i="6" s="1"/>
  <c r="AB41" i="6"/>
  <c r="AB78" i="6" s="1"/>
  <c r="AA41" i="6"/>
  <c r="AA78" i="6" s="1"/>
  <c r="Z41" i="6"/>
  <c r="Z78" i="6" s="1"/>
  <c r="Y78" i="6"/>
  <c r="W41" i="6"/>
  <c r="W78" i="6" s="1"/>
  <c r="V41" i="6"/>
  <c r="V78" i="6" s="1"/>
  <c r="U41" i="6"/>
  <c r="U78" i="6" s="1"/>
  <c r="T41" i="6"/>
  <c r="T78" i="6" s="1"/>
  <c r="R41" i="6"/>
  <c r="R78" i="6" s="1"/>
  <c r="H33" i="5"/>
  <c r="C33" i="5"/>
  <c r="I33" i="5" s="1"/>
  <c r="H32" i="5"/>
  <c r="C32" i="5"/>
  <c r="I32" i="5" s="1"/>
  <c r="H31" i="5"/>
  <c r="C31" i="5"/>
  <c r="I31" i="5" s="1"/>
  <c r="H30" i="5"/>
  <c r="C30" i="5"/>
  <c r="I30" i="5" s="1"/>
  <c r="BW89" i="6" l="1"/>
  <c r="AC89" i="6"/>
  <c r="BW91" i="6"/>
  <c r="AC91" i="6"/>
  <c r="BW93" i="6"/>
  <c r="AC93" i="6"/>
  <c r="CA96" i="6"/>
  <c r="BW98" i="6"/>
  <c r="AC98" i="6"/>
  <c r="BW94" i="6"/>
  <c r="AC94" i="6"/>
  <c r="BW88" i="6"/>
  <c r="AC88" i="6"/>
  <c r="BW90" i="6"/>
  <c r="AC90" i="6"/>
  <c r="BW92" i="6"/>
  <c r="AC92" i="6"/>
  <c r="CA94" i="6"/>
  <c r="BW95" i="6"/>
  <c r="AC95" i="6"/>
  <c r="CA98" i="6"/>
  <c r="BW96" i="6"/>
  <c r="AC96" i="6"/>
  <c r="AC41" i="6"/>
  <c r="CA91" i="6"/>
  <c r="CA84" i="6"/>
  <c r="CA86" i="6"/>
  <c r="CA88" i="6"/>
  <c r="CA90" i="6"/>
  <c r="CA92" i="6"/>
  <c r="CA81" i="6"/>
  <c r="Z82" i="6"/>
  <c r="CA82" i="6"/>
  <c r="CA85" i="6"/>
  <c r="CA87" i="6"/>
  <c r="CA89" i="6"/>
  <c r="Z83" i="6"/>
  <c r="CA83" i="6"/>
  <c r="X97" i="6"/>
  <c r="BM97" i="6"/>
  <c r="X98" i="6"/>
  <c r="BM98" i="6"/>
  <c r="BK82" i="6"/>
  <c r="BA93" i="6"/>
  <c r="AI90" i="6"/>
  <c r="AS90" i="6"/>
  <c r="BY102" i="6"/>
  <c r="X81" i="6"/>
  <c r="BM81" i="6"/>
  <c r="BX81" i="6"/>
  <c r="X96" i="6"/>
  <c r="BM96" i="6"/>
  <c r="BX96" i="6"/>
  <c r="X82" i="6"/>
  <c r="BM82" i="6"/>
  <c r="BX82" i="6"/>
  <c r="X85" i="6"/>
  <c r="BM85" i="6"/>
  <c r="BX85" i="6"/>
  <c r="X87" i="6"/>
  <c r="BM87" i="6"/>
  <c r="BX87" i="6"/>
  <c r="X89" i="6"/>
  <c r="BM89" i="6"/>
  <c r="BX89" i="6"/>
  <c r="X91" i="6"/>
  <c r="BM91" i="6"/>
  <c r="BX91" i="6"/>
  <c r="X93" i="6"/>
  <c r="BM93" i="6"/>
  <c r="BX93" i="6"/>
  <c r="X83" i="6"/>
  <c r="BM83" i="6"/>
  <c r="BX83" i="6"/>
  <c r="X94" i="6"/>
  <c r="BM94" i="6"/>
  <c r="BX94" i="6"/>
  <c r="X84" i="6"/>
  <c r="BM84" i="6"/>
  <c r="BX84" i="6"/>
  <c r="X86" i="6"/>
  <c r="BM86" i="6"/>
  <c r="BX86" i="6"/>
  <c r="X88" i="6"/>
  <c r="BM88" i="6"/>
  <c r="BX88" i="6"/>
  <c r="X90" i="6"/>
  <c r="BM90" i="6"/>
  <c r="BX90" i="6"/>
  <c r="X92" i="6"/>
  <c r="BM92" i="6"/>
  <c r="BX92" i="6"/>
  <c r="X95" i="6"/>
  <c r="BM95" i="6"/>
  <c r="BX95" i="6"/>
  <c r="AS89" i="6"/>
  <c r="AS88" i="6"/>
  <c r="H66" i="6"/>
  <c r="V82" i="6"/>
  <c r="AX82" i="6"/>
  <c r="AX85" i="6"/>
  <c r="AX87" i="6"/>
  <c r="AS91" i="6"/>
  <c r="AS93" i="6"/>
  <c r="G66" i="6"/>
  <c r="K66" i="6"/>
  <c r="AS87" i="6"/>
  <c r="I66" i="6"/>
  <c r="J66" i="6"/>
  <c r="AX84" i="6"/>
  <c r="AX86" i="6"/>
  <c r="AX88" i="6"/>
  <c r="AS82" i="6"/>
  <c r="AS85" i="6"/>
  <c r="AS98" i="6"/>
  <c r="AS94" i="6"/>
  <c r="AS84" i="6"/>
  <c r="AS86" i="6"/>
  <c r="AS96" i="6"/>
  <c r="AS92" i="6"/>
  <c r="AS83" i="6"/>
  <c r="AS97" i="6"/>
  <c r="AS95" i="6"/>
  <c r="AS81" i="6"/>
  <c r="AX89" i="6"/>
  <c r="AX90" i="6"/>
  <c r="AX91" i="6"/>
  <c r="AX93" i="6"/>
  <c r="AX97" i="6"/>
  <c r="AX96" i="6"/>
  <c r="AX94" i="6"/>
  <c r="AX92" i="6"/>
  <c r="AX95" i="6"/>
  <c r="AX81" i="6"/>
  <c r="AX83" i="6"/>
  <c r="AX98" i="6"/>
  <c r="AI99" i="6"/>
  <c r="BL99" i="6"/>
  <c r="BX99" i="6"/>
  <c r="BD82" i="6"/>
  <c r="BD85" i="6"/>
  <c r="BD87" i="6"/>
  <c r="BD89" i="6"/>
  <c r="BD91" i="6"/>
  <c r="BD84" i="6"/>
  <c r="BD86" i="6"/>
  <c r="BD88" i="6"/>
  <c r="BD90" i="6"/>
  <c r="BD92" i="6"/>
  <c r="BD94" i="6"/>
  <c r="BL83" i="6"/>
  <c r="BD81" i="6"/>
  <c r="BL81" i="6"/>
  <c r="BD93" i="6"/>
  <c r="BD83" i="6"/>
  <c r="BD99" i="6"/>
  <c r="BD100" i="6"/>
  <c r="BL82" i="6"/>
  <c r="AI83" i="6"/>
  <c r="BL85" i="6"/>
  <c r="AI94" i="6"/>
  <c r="AI81" i="6"/>
  <c r="BL84" i="6"/>
  <c r="BL86" i="6"/>
  <c r="AI98" i="6"/>
  <c r="AI82" i="6"/>
  <c r="AI85" i="6"/>
  <c r="AI87" i="6"/>
  <c r="AI89" i="6"/>
  <c r="AI91" i="6"/>
  <c r="AI93" i="6"/>
  <c r="BL96" i="6"/>
  <c r="AI96" i="6"/>
  <c r="BL87" i="6"/>
  <c r="BL89" i="6"/>
  <c r="BL91" i="6"/>
  <c r="BL93" i="6"/>
  <c r="BD97" i="6"/>
  <c r="BL97" i="6"/>
  <c r="AI97" i="6"/>
  <c r="AI84" i="6"/>
  <c r="AI86" i="6"/>
  <c r="AI88" i="6"/>
  <c r="AI92" i="6"/>
  <c r="BL94" i="6"/>
  <c r="BD95" i="6"/>
  <c r="AI95" i="6"/>
  <c r="BX98" i="6"/>
  <c r="BL98" i="6"/>
  <c r="BL88" i="6"/>
  <c r="BL90" i="6"/>
  <c r="BL92" i="6"/>
  <c r="BL95" i="6"/>
  <c r="BD96" i="6"/>
  <c r="BD98" i="6"/>
  <c r="BU97" i="6"/>
  <c r="BX97" i="6"/>
  <c r="BO94" i="6"/>
  <c r="BZ94" i="6"/>
  <c r="AF94" i="6"/>
  <c r="BS94" i="6"/>
  <c r="T94" i="6"/>
  <c r="U94" i="6"/>
  <c r="AO94" i="6"/>
  <c r="Z94" i="6"/>
  <c r="AY94" i="6"/>
  <c r="S94" i="6"/>
  <c r="AV94" i="6"/>
  <c r="S82" i="6"/>
  <c r="AY82" i="6"/>
  <c r="AV82" i="6"/>
  <c r="BS82" i="6"/>
  <c r="AF82" i="6"/>
  <c r="T82" i="6"/>
  <c r="U82" i="6"/>
  <c r="AO82" i="6"/>
  <c r="BZ82" i="6"/>
  <c r="BO82" i="6"/>
  <c r="AY85" i="6"/>
  <c r="AV85" i="6"/>
  <c r="AF85" i="6"/>
  <c r="T85" i="6"/>
  <c r="BS85" i="6"/>
  <c r="BO85" i="6"/>
  <c r="Z85" i="6"/>
  <c r="AO85" i="6"/>
  <c r="BZ85" i="6"/>
  <c r="S85" i="6"/>
  <c r="U85" i="6"/>
  <c r="T87" i="6"/>
  <c r="BS87" i="6"/>
  <c r="AF87" i="6"/>
  <c r="AO87" i="6"/>
  <c r="BZ87" i="6"/>
  <c r="BO87" i="6"/>
  <c r="U87" i="6"/>
  <c r="S87" i="6"/>
  <c r="AY87" i="6"/>
  <c r="Z87" i="6"/>
  <c r="AV87" i="6"/>
  <c r="AY89" i="6"/>
  <c r="AV89" i="6"/>
  <c r="BS89" i="6"/>
  <c r="Z89" i="6"/>
  <c r="AF89" i="6"/>
  <c r="T89" i="6"/>
  <c r="BO89" i="6"/>
  <c r="BZ89" i="6"/>
  <c r="S89" i="6"/>
  <c r="U89" i="6"/>
  <c r="AO89" i="6"/>
  <c r="AV91" i="6"/>
  <c r="BO91" i="6"/>
  <c r="U91" i="6"/>
  <c r="T91" i="6"/>
  <c r="S91" i="6"/>
  <c r="Z91" i="6"/>
  <c r="AO91" i="6"/>
  <c r="BZ91" i="6"/>
  <c r="BS91" i="6"/>
  <c r="AF91" i="6"/>
  <c r="AY91" i="6"/>
  <c r="AY93" i="6"/>
  <c r="AV93" i="6"/>
  <c r="BS93" i="6"/>
  <c r="U93" i="6"/>
  <c r="AF93" i="6"/>
  <c r="T93" i="6"/>
  <c r="AO93" i="6"/>
  <c r="Z93" i="6"/>
  <c r="BO93" i="6"/>
  <c r="BZ93" i="6"/>
  <c r="S93" i="6"/>
  <c r="U97" i="6"/>
  <c r="BZ97" i="6"/>
  <c r="S97" i="6"/>
  <c r="AF97" i="6"/>
  <c r="AV97" i="6"/>
  <c r="BS97" i="6"/>
  <c r="T97" i="6"/>
  <c r="Z97" i="6"/>
  <c r="AO97" i="6"/>
  <c r="AY97" i="6"/>
  <c r="BO97" i="6"/>
  <c r="T84" i="6"/>
  <c r="BO84" i="6"/>
  <c r="U84" i="6"/>
  <c r="AY84" i="6"/>
  <c r="Z84" i="6"/>
  <c r="AO84" i="6"/>
  <c r="BZ84" i="6"/>
  <c r="AV84" i="6"/>
  <c r="BS84" i="6"/>
  <c r="AF84" i="6"/>
  <c r="S84" i="6"/>
  <c r="BS86" i="6"/>
  <c r="AF86" i="6"/>
  <c r="T86" i="6"/>
  <c r="AO86" i="6"/>
  <c r="BO86" i="6"/>
  <c r="U86" i="6"/>
  <c r="BZ86" i="6"/>
  <c r="S86" i="6"/>
  <c r="AY86" i="6"/>
  <c r="AV86" i="6"/>
  <c r="Z86" i="6"/>
  <c r="AV88" i="6"/>
  <c r="BS88" i="6"/>
  <c r="U88" i="6"/>
  <c r="Z88" i="6"/>
  <c r="T88" i="6"/>
  <c r="BO88" i="6"/>
  <c r="AF88" i="6"/>
  <c r="AO88" i="6"/>
  <c r="BZ88" i="6"/>
  <c r="S88" i="6"/>
  <c r="AY88" i="6"/>
  <c r="BO90" i="6"/>
  <c r="U90" i="6"/>
  <c r="AO90" i="6"/>
  <c r="BZ90" i="6"/>
  <c r="S90" i="6"/>
  <c r="BS90" i="6"/>
  <c r="AF90" i="6"/>
  <c r="T90" i="6"/>
  <c r="Z90" i="6"/>
  <c r="AY90" i="6"/>
  <c r="AV90" i="6"/>
  <c r="AV92" i="6"/>
  <c r="BS92" i="6"/>
  <c r="AF92" i="6"/>
  <c r="Z92" i="6"/>
  <c r="T92" i="6"/>
  <c r="BO92" i="6"/>
  <c r="U92" i="6"/>
  <c r="BZ92" i="6"/>
  <c r="S92" i="6"/>
  <c r="AY92" i="6"/>
  <c r="AO92" i="6"/>
  <c r="BS95" i="6"/>
  <c r="AF95" i="6"/>
  <c r="T95" i="6"/>
  <c r="AO95" i="6"/>
  <c r="BO95" i="6"/>
  <c r="U95" i="6"/>
  <c r="AY95" i="6"/>
  <c r="AV95" i="6"/>
  <c r="S95" i="6"/>
  <c r="Z95" i="6"/>
  <c r="BZ95" i="6"/>
  <c r="BO83" i="6"/>
  <c r="U83" i="6"/>
  <c r="BZ83" i="6"/>
  <c r="AO83" i="6"/>
  <c r="S83" i="6"/>
  <c r="BS83" i="6"/>
  <c r="AF83" i="6"/>
  <c r="T83" i="6"/>
  <c r="AV83" i="6"/>
  <c r="AY83" i="6"/>
  <c r="AV98" i="6"/>
  <c r="BZ98" i="6"/>
  <c r="BS98" i="6"/>
  <c r="BO98" i="6"/>
  <c r="AO98" i="6"/>
  <c r="S98" i="6"/>
  <c r="Z98" i="6"/>
  <c r="T98" i="6"/>
  <c r="AY98" i="6"/>
  <c r="AF98" i="6"/>
  <c r="AY81" i="6"/>
  <c r="AV81" i="6"/>
  <c r="Z81" i="6"/>
  <c r="BO81" i="6"/>
  <c r="AO81" i="6"/>
  <c r="AF81" i="6"/>
  <c r="T81" i="6"/>
  <c r="BS81" i="6"/>
  <c r="BZ81" i="6"/>
  <c r="S81" i="6"/>
  <c r="U81" i="6"/>
  <c r="BO96" i="6"/>
  <c r="U96" i="6"/>
  <c r="BZ96" i="6"/>
  <c r="Z96" i="6"/>
  <c r="AO96" i="6"/>
  <c r="AV96" i="6"/>
  <c r="BS96" i="6"/>
  <c r="AF96" i="6"/>
  <c r="T96" i="6"/>
  <c r="S96" i="6"/>
  <c r="AY96" i="6"/>
  <c r="BU83" i="6"/>
  <c r="BU84" i="6"/>
  <c r="BU90" i="6"/>
  <c r="BU81" i="6"/>
  <c r="BU96" i="6"/>
  <c r="BU94" i="6"/>
  <c r="BU86" i="6"/>
  <c r="BU88" i="6"/>
  <c r="BU92" i="6"/>
  <c r="BU95" i="6"/>
  <c r="BU82" i="6"/>
  <c r="BU85" i="6"/>
  <c r="BU87" i="6"/>
  <c r="BU89" i="6"/>
  <c r="BU91" i="6"/>
  <c r="BU93" i="6"/>
  <c r="BU98" i="6"/>
  <c r="BA96" i="6"/>
  <c r="BA97" i="6"/>
  <c r="AZ97" i="6"/>
  <c r="BE97" i="6"/>
  <c r="CC97" i="6"/>
  <c r="AZ96" i="6"/>
  <c r="CC96" i="6"/>
  <c r="BE96" i="6"/>
  <c r="AR99" i="6"/>
  <c r="CB100" i="6"/>
  <c r="BP42" i="6"/>
  <c r="BP79" i="6" s="1"/>
  <c r="AK43" i="6"/>
  <c r="AK80" i="6" s="1"/>
  <c r="BP44" i="6"/>
  <c r="BP81" i="6" s="1"/>
  <c r="AE45" i="6"/>
  <c r="AE82" i="6" s="1"/>
  <c r="AK49" i="6"/>
  <c r="AK86" i="6" s="1"/>
  <c r="AK51" i="6"/>
  <c r="AK88" i="6" s="1"/>
  <c r="AK52" i="6"/>
  <c r="AK89" i="6" s="1"/>
  <c r="AK53" i="6"/>
  <c r="AK90" i="6" s="1"/>
  <c r="AK54" i="6"/>
  <c r="AK91" i="6" s="1"/>
  <c r="AK57" i="6"/>
  <c r="AK94" i="6" s="1"/>
  <c r="AK58" i="6"/>
  <c r="AK95" i="6" s="1"/>
  <c r="AK61" i="6"/>
  <c r="AK98" i="6" s="1"/>
  <c r="AJ41" i="6"/>
  <c r="AJ78" i="6" s="1"/>
  <c r="AN41" i="6"/>
  <c r="AN78" i="6" s="1"/>
  <c r="BP43" i="6"/>
  <c r="BP80" i="6" s="1"/>
  <c r="BA82" i="6"/>
  <c r="AJ45" i="6"/>
  <c r="AJ82" i="6" s="1"/>
  <c r="AN45" i="6"/>
  <c r="AN82" i="6" s="1"/>
  <c r="BP49" i="6"/>
  <c r="BP86" i="6" s="1"/>
  <c r="BP54" i="6"/>
  <c r="BP91" i="6" s="1"/>
  <c r="BP61" i="6"/>
  <c r="BP98" i="6" s="1"/>
  <c r="BP62" i="6"/>
  <c r="BP99" i="6" s="1"/>
  <c r="BP63" i="6"/>
  <c r="BP100" i="6" s="1"/>
  <c r="AB100" i="6"/>
  <c r="AJ42" i="6"/>
  <c r="AJ79" i="6" s="1"/>
  <c r="AN42" i="6"/>
  <c r="AN79" i="6" s="1"/>
  <c r="BP41" i="6"/>
  <c r="BP78" i="6" s="1"/>
  <c r="AK42" i="6"/>
  <c r="AK79" i="6" s="1"/>
  <c r="AJ43" i="6"/>
  <c r="AJ80" i="6" s="1"/>
  <c r="AN43" i="6"/>
  <c r="AN80" i="6" s="1"/>
  <c r="AK44" i="6"/>
  <c r="AK81" i="6" s="1"/>
  <c r="BP45" i="6"/>
  <c r="BP82" i="6" s="1"/>
  <c r="AE46" i="6"/>
  <c r="AE83" i="6" s="1"/>
  <c r="AJ47" i="6"/>
  <c r="AJ84" i="6" s="1"/>
  <c r="AN47" i="6"/>
  <c r="AN84" i="6" s="1"/>
  <c r="AJ48" i="6"/>
  <c r="AJ85" i="6" s="1"/>
  <c r="AN48" i="6"/>
  <c r="AN85" i="6" s="1"/>
  <c r="AJ49" i="6"/>
  <c r="AJ86" i="6" s="1"/>
  <c r="AN49" i="6"/>
  <c r="AN86" i="6" s="1"/>
  <c r="AJ50" i="6"/>
  <c r="AJ87" i="6" s="1"/>
  <c r="AN50" i="6"/>
  <c r="AN87" i="6" s="1"/>
  <c r="AJ51" i="6"/>
  <c r="AJ88" i="6" s="1"/>
  <c r="AN51" i="6"/>
  <c r="AN88" i="6" s="1"/>
  <c r="AJ52" i="6"/>
  <c r="AJ89" i="6" s="1"/>
  <c r="AN52" i="6"/>
  <c r="AN89" i="6" s="1"/>
  <c r="AJ53" i="6"/>
  <c r="AJ90" i="6" s="1"/>
  <c r="AN53" i="6"/>
  <c r="AN90" i="6" s="1"/>
  <c r="AJ54" i="6"/>
  <c r="AJ91" i="6" s="1"/>
  <c r="AN54" i="6"/>
  <c r="AN91" i="6" s="1"/>
  <c r="AJ55" i="6"/>
  <c r="AJ92" i="6" s="1"/>
  <c r="AN55" i="6"/>
  <c r="AN92" i="6" s="1"/>
  <c r="AJ56" i="6"/>
  <c r="AJ93" i="6" s="1"/>
  <c r="AN56" i="6"/>
  <c r="AN93" i="6" s="1"/>
  <c r="BN56" i="6"/>
  <c r="BN93" i="6" s="1"/>
  <c r="AJ57" i="6"/>
  <c r="AJ94" i="6" s="1"/>
  <c r="AN57" i="6"/>
  <c r="AN94" i="6" s="1"/>
  <c r="BN57" i="6"/>
  <c r="BN94" i="6" s="1"/>
  <c r="AJ58" i="6"/>
  <c r="AJ95" i="6" s="1"/>
  <c r="AN58" i="6"/>
  <c r="AN95" i="6" s="1"/>
  <c r="BN58" i="6"/>
  <c r="BN95" i="6" s="1"/>
  <c r="AJ61" i="6"/>
  <c r="AJ98" i="6" s="1"/>
  <c r="AN61" i="6"/>
  <c r="AN98" i="6" s="1"/>
  <c r="BN61" i="6"/>
  <c r="BN98" i="6" s="1"/>
  <c r="AJ62" i="6"/>
  <c r="AJ99" i="6" s="1"/>
  <c r="AN62" i="6"/>
  <c r="AN99" i="6" s="1"/>
  <c r="BN62" i="6"/>
  <c r="BN99" i="6" s="1"/>
  <c r="AJ63" i="6"/>
  <c r="AJ100" i="6" s="1"/>
  <c r="AN63" i="6"/>
  <c r="AN100" i="6" s="1"/>
  <c r="BN63" i="6"/>
  <c r="BN100" i="6" s="1"/>
  <c r="AB99" i="6"/>
  <c r="AE41" i="6"/>
  <c r="AE78" i="6" s="1"/>
  <c r="AJ46" i="6"/>
  <c r="AJ83" i="6" s="1"/>
  <c r="AN46" i="6"/>
  <c r="AN83" i="6" s="1"/>
  <c r="AK47" i="6"/>
  <c r="AK84" i="6" s="1"/>
  <c r="AK48" i="6"/>
  <c r="AK85" i="6" s="1"/>
  <c r="AK50" i="6"/>
  <c r="AK87" i="6" s="1"/>
  <c r="AK55" i="6"/>
  <c r="AK92" i="6" s="1"/>
  <c r="AK56" i="6"/>
  <c r="AK93" i="6" s="1"/>
  <c r="AK62" i="6"/>
  <c r="AK99" i="6" s="1"/>
  <c r="AK63" i="6"/>
  <c r="AK100" i="6" s="1"/>
  <c r="AE42" i="6"/>
  <c r="AE79" i="6" s="1"/>
  <c r="AZ81" i="6"/>
  <c r="AE44" i="6"/>
  <c r="AE81" i="6" s="1"/>
  <c r="AK46" i="6"/>
  <c r="AK83" i="6" s="1"/>
  <c r="BP47" i="6"/>
  <c r="BP84" i="6" s="1"/>
  <c r="BP48" i="6"/>
  <c r="BP85" i="6" s="1"/>
  <c r="BP50" i="6"/>
  <c r="BP87" i="6" s="1"/>
  <c r="BP51" i="6"/>
  <c r="BP88" i="6" s="1"/>
  <c r="BP52" i="6"/>
  <c r="BP89" i="6" s="1"/>
  <c r="BP53" i="6"/>
  <c r="BP90" i="6" s="1"/>
  <c r="BP55" i="6"/>
  <c r="BP92" i="6" s="1"/>
  <c r="BP56" i="6"/>
  <c r="BP93" i="6" s="1"/>
  <c r="BP57" i="6"/>
  <c r="BP94" i="6" s="1"/>
  <c r="BP58" i="6"/>
  <c r="BP95" i="6" s="1"/>
  <c r="AK41" i="6"/>
  <c r="AK78" i="6" s="1"/>
  <c r="AE43" i="6"/>
  <c r="AE80" i="6" s="1"/>
  <c r="BA81" i="6"/>
  <c r="AJ44" i="6"/>
  <c r="AJ81" i="6" s="1"/>
  <c r="AN44" i="6"/>
  <c r="AN81" i="6" s="1"/>
  <c r="AK45" i="6"/>
  <c r="AK82" i="6" s="1"/>
  <c r="BP46" i="6"/>
  <c r="BP83" i="6" s="1"/>
  <c r="AZ84" i="6"/>
  <c r="AE47" i="6"/>
  <c r="AE84" i="6" s="1"/>
  <c r="AZ85" i="6"/>
  <c r="AE48" i="6"/>
  <c r="AE85" i="6" s="1"/>
  <c r="AZ86" i="6"/>
  <c r="AE49" i="6"/>
  <c r="AE86" i="6" s="1"/>
  <c r="AZ87" i="6"/>
  <c r="AE50" i="6"/>
  <c r="AE87" i="6" s="1"/>
  <c r="AZ88" i="6"/>
  <c r="AE51" i="6"/>
  <c r="AE88" i="6" s="1"/>
  <c r="AZ89" i="6"/>
  <c r="AE52" i="6"/>
  <c r="AE89" i="6" s="1"/>
  <c r="AZ90" i="6"/>
  <c r="AE53" i="6"/>
  <c r="AE90" i="6" s="1"/>
  <c r="AZ91" i="6"/>
  <c r="AE54" i="6"/>
  <c r="AE91" i="6" s="1"/>
  <c r="AZ92" i="6"/>
  <c r="AE55" i="6"/>
  <c r="AE92" i="6" s="1"/>
  <c r="AZ93" i="6"/>
  <c r="AE56" i="6"/>
  <c r="AE93" i="6" s="1"/>
  <c r="AZ94" i="6"/>
  <c r="AE57" i="6"/>
  <c r="AE94" i="6" s="1"/>
  <c r="AZ95" i="6"/>
  <c r="AE58" i="6"/>
  <c r="AE95" i="6" s="1"/>
  <c r="AE61" i="6"/>
  <c r="AE98" i="6" s="1"/>
  <c r="AE62" i="6"/>
  <c r="AE99" i="6" s="1"/>
  <c r="AZ98" i="6"/>
  <c r="AE63" i="6"/>
  <c r="AE100" i="6" s="1"/>
  <c r="BE81" i="6"/>
  <c r="CC81" i="6"/>
  <c r="AG99" i="6"/>
  <c r="AZ99" i="6"/>
  <c r="AA100" i="6"/>
  <c r="BT100" i="6"/>
  <c r="BE84" i="6"/>
  <c r="CC84" i="6"/>
  <c r="CC85" i="6"/>
  <c r="BE85" i="6"/>
  <c r="CC88" i="6"/>
  <c r="BE88" i="6"/>
  <c r="CC89" i="6"/>
  <c r="BE89" i="6"/>
  <c r="BE92" i="6"/>
  <c r="CC92" i="6"/>
  <c r="CC93" i="6"/>
  <c r="BE93" i="6"/>
  <c r="AR100" i="6"/>
  <c r="AZ83" i="6"/>
  <c r="BE83" i="6"/>
  <c r="CC83" i="6"/>
  <c r="BA84" i="6"/>
  <c r="BA85" i="6"/>
  <c r="BA86" i="6"/>
  <c r="BA87" i="6"/>
  <c r="BA88" i="6"/>
  <c r="BA89" i="6"/>
  <c r="BA90" i="6"/>
  <c r="BA91" i="6"/>
  <c r="BA92" i="6"/>
  <c r="BA94" i="6"/>
  <c r="BA95" i="6"/>
  <c r="BA98" i="6"/>
  <c r="BE100" i="6"/>
  <c r="CC100" i="6"/>
  <c r="BE99" i="6"/>
  <c r="CC99" i="6"/>
  <c r="BB100" i="6"/>
  <c r="BA100" i="6"/>
  <c r="BE86" i="6"/>
  <c r="CC86" i="6"/>
  <c r="BE87" i="6"/>
  <c r="CC87" i="6"/>
  <c r="CC90" i="6"/>
  <c r="BE90" i="6"/>
  <c r="BE91" i="6"/>
  <c r="CC91" i="6"/>
  <c r="CC94" i="6"/>
  <c r="BE94" i="6"/>
  <c r="BE95" i="6"/>
  <c r="CC95" i="6"/>
  <c r="BE98" i="6"/>
  <c r="CC98" i="6"/>
  <c r="BB99" i="6"/>
  <c r="BA99" i="6"/>
  <c r="AZ82" i="6"/>
  <c r="CC82" i="6"/>
  <c r="BE82" i="6"/>
  <c r="BA83" i="6"/>
  <c r="AG100" i="6"/>
  <c r="AZ100" i="6"/>
  <c r="V100" i="6"/>
  <c r="V99" i="6"/>
  <c r="AA99" i="6"/>
  <c r="AD99" i="6"/>
  <c r="AH99" i="6"/>
  <c r="AL99" i="6"/>
  <c r="AP99" i="6"/>
  <c r="BC99" i="6"/>
  <c r="BK99" i="6"/>
  <c r="AD100" i="6"/>
  <c r="AH100" i="6"/>
  <c r="AL100" i="6"/>
  <c r="AP100" i="6"/>
  <c r="BC100" i="6"/>
  <c r="BK100" i="6"/>
  <c r="AM99" i="6"/>
  <c r="AQ99" i="6"/>
  <c r="AW99" i="6"/>
  <c r="AM100" i="6"/>
  <c r="AQ100" i="6"/>
  <c r="AW100" i="6"/>
  <c r="BT99" i="6"/>
  <c r="CB99" i="6"/>
  <c r="W99" i="6"/>
  <c r="BV99" i="6"/>
  <c r="W100" i="6"/>
  <c r="BV100" i="6"/>
  <c r="BB98" i="6"/>
  <c r="AP98" i="6"/>
  <c r="AH98" i="6"/>
  <c r="CB98" i="6"/>
  <c r="AQ98" i="6"/>
  <c r="BC98" i="6"/>
  <c r="BT98" i="6"/>
  <c r="BK98" i="6"/>
  <c r="AB98" i="6"/>
  <c r="W98" i="6"/>
  <c r="V98" i="6"/>
  <c r="AL98" i="6"/>
  <c r="AD98" i="6"/>
  <c r="AG98" i="6"/>
  <c r="AR98" i="6"/>
  <c r="AA98" i="6"/>
  <c r="AM98" i="6"/>
  <c r="BV98" i="6"/>
  <c r="AW98" i="6"/>
  <c r="AM97" i="6"/>
  <c r="AL87" i="6"/>
  <c r="AG88" i="6"/>
  <c r="AM89" i="6"/>
  <c r="AL95" i="6"/>
  <c r="AG96" i="6"/>
  <c r="AG79" i="6"/>
  <c r="W86" i="6"/>
  <c r="AG81" i="6"/>
  <c r="AA82" i="6"/>
  <c r="AR82" i="6"/>
  <c r="AW82" i="6"/>
  <c r="BB82" i="6"/>
  <c r="AW88" i="6"/>
  <c r="AL89" i="6"/>
  <c r="AG90" i="6"/>
  <c r="AM91" i="6"/>
  <c r="BV91" i="6"/>
  <c r="AW96" i="6"/>
  <c r="AL97" i="6"/>
  <c r="AM80" i="6"/>
  <c r="BV80" i="6"/>
  <c r="AG82" i="6"/>
  <c r="AW86" i="6"/>
  <c r="BV89" i="6"/>
  <c r="AW94" i="6"/>
  <c r="AW84" i="6"/>
  <c r="AL85" i="6"/>
  <c r="AG86" i="6"/>
  <c r="AM87" i="6"/>
  <c r="BV87" i="6"/>
  <c r="AW92" i="6"/>
  <c r="AL93" i="6"/>
  <c r="AG94" i="6"/>
  <c r="AM95" i="6"/>
  <c r="AH83" i="6"/>
  <c r="AL83" i="6"/>
  <c r="BT83" i="6"/>
  <c r="CB83" i="6"/>
  <c r="W84" i="6"/>
  <c r="AG84" i="6"/>
  <c r="AW90" i="6"/>
  <c r="AL91" i="6"/>
  <c r="AG92" i="6"/>
  <c r="AM93" i="6"/>
  <c r="Q78" i="6"/>
  <c r="Q41" i="6"/>
  <c r="A41" i="6"/>
  <c r="V79" i="6"/>
  <c r="AA79" i="6"/>
  <c r="AR79" i="6"/>
  <c r="AW79" i="6"/>
  <c r="BB79" i="6"/>
  <c r="Q80" i="6"/>
  <c r="Q43" i="6"/>
  <c r="A43" i="6"/>
  <c r="AD80" i="6"/>
  <c r="AH80" i="6"/>
  <c r="AL80" i="6"/>
  <c r="AP80" i="6"/>
  <c r="BT80" i="6"/>
  <c r="CB80" i="6"/>
  <c r="V81" i="6"/>
  <c r="AA81" i="6"/>
  <c r="AR81" i="6"/>
  <c r="AW81" i="6"/>
  <c r="BB81" i="6"/>
  <c r="Q82" i="6"/>
  <c r="A45" i="6"/>
  <c r="Q45" i="6"/>
  <c r="V84" i="6"/>
  <c r="AA84" i="6"/>
  <c r="AR84" i="6"/>
  <c r="BB84" i="6"/>
  <c r="Q85" i="6"/>
  <c r="A48" i="6"/>
  <c r="Q48" i="6"/>
  <c r="AD85" i="6"/>
  <c r="AH85" i="6"/>
  <c r="AP85" i="6"/>
  <c r="BT85" i="6"/>
  <c r="CB85" i="6"/>
  <c r="AB86" i="6"/>
  <c r="BC86" i="6"/>
  <c r="AQ87" i="6"/>
  <c r="BK87" i="6"/>
  <c r="W79" i="6"/>
  <c r="AB79" i="6"/>
  <c r="BC79" i="6"/>
  <c r="AQ80" i="6"/>
  <c r="BK80" i="6"/>
  <c r="W81" i="6"/>
  <c r="AB81" i="6"/>
  <c r="BC81" i="6"/>
  <c r="Q83" i="6"/>
  <c r="Q46" i="6"/>
  <c r="A46" i="6"/>
  <c r="AD83" i="6"/>
  <c r="AP83" i="6"/>
  <c r="AB84" i="6"/>
  <c r="BC84" i="6"/>
  <c r="AM85" i="6"/>
  <c r="AQ85" i="6"/>
  <c r="BK85" i="6"/>
  <c r="BV85" i="6"/>
  <c r="Q79" i="6"/>
  <c r="Q42" i="6"/>
  <c r="A42" i="6"/>
  <c r="AD79" i="6"/>
  <c r="AH79" i="6"/>
  <c r="AL79" i="6"/>
  <c r="AP79" i="6"/>
  <c r="BT79" i="6"/>
  <c r="CB79" i="6"/>
  <c r="V80" i="6"/>
  <c r="AA80" i="6"/>
  <c r="AR80" i="6"/>
  <c r="AW80" i="6"/>
  <c r="BB80" i="6"/>
  <c r="Q81" i="6"/>
  <c r="Q44" i="6"/>
  <c r="A44" i="6"/>
  <c r="AD81" i="6"/>
  <c r="AH81" i="6"/>
  <c r="AL81" i="6"/>
  <c r="AP81" i="6"/>
  <c r="BT81" i="6"/>
  <c r="CB81" i="6"/>
  <c r="W82" i="6"/>
  <c r="AB82" i="6"/>
  <c r="BC82" i="6"/>
  <c r="AM83" i="6"/>
  <c r="AQ83" i="6"/>
  <c r="BK83" i="6"/>
  <c r="BV83" i="6"/>
  <c r="AD84" i="6"/>
  <c r="AH84" i="6"/>
  <c r="AL84" i="6"/>
  <c r="AP84" i="6"/>
  <c r="AM79" i="6"/>
  <c r="AQ79" i="6"/>
  <c r="BK79" i="6"/>
  <c r="BV79" i="6"/>
  <c r="W80" i="6"/>
  <c r="AB80" i="6"/>
  <c r="AG80" i="6"/>
  <c r="BC80" i="6"/>
  <c r="AM81" i="6"/>
  <c r="AQ81" i="6"/>
  <c r="BK81" i="6"/>
  <c r="BV81" i="6"/>
  <c r="AD82" i="6"/>
  <c r="AH82" i="6"/>
  <c r="AL82" i="6"/>
  <c r="AP82" i="6"/>
  <c r="BT82" i="6"/>
  <c r="CB82" i="6"/>
  <c r="V83" i="6"/>
  <c r="AA83" i="6"/>
  <c r="AR83" i="6"/>
  <c r="AW83" i="6"/>
  <c r="BB83" i="6"/>
  <c r="Q84" i="6"/>
  <c r="A47" i="6"/>
  <c r="Q47" i="6"/>
  <c r="V86" i="6"/>
  <c r="AM82" i="6"/>
  <c r="AQ82" i="6"/>
  <c r="BV82" i="6"/>
  <c r="W83" i="6"/>
  <c r="AB83" i="6"/>
  <c r="AG83" i="6"/>
  <c r="BC83" i="6"/>
  <c r="AM84" i="6"/>
  <c r="AQ84" i="6"/>
  <c r="BK84" i="6"/>
  <c r="BV84" i="6"/>
  <c r="W85" i="6"/>
  <c r="AB85" i="6"/>
  <c r="AG85" i="6"/>
  <c r="BC85" i="6"/>
  <c r="AM86" i="6"/>
  <c r="AQ86" i="6"/>
  <c r="BK86" i="6"/>
  <c r="BV86" i="6"/>
  <c r="W87" i="6"/>
  <c r="AB87" i="6"/>
  <c r="AG87" i="6"/>
  <c r="BC87" i="6"/>
  <c r="AM88" i="6"/>
  <c r="AQ88" i="6"/>
  <c r="BK88" i="6"/>
  <c r="BV88" i="6"/>
  <c r="W89" i="6"/>
  <c r="AB89" i="6"/>
  <c r="AG89" i="6"/>
  <c r="BC89" i="6"/>
  <c r="AM90" i="6"/>
  <c r="AQ90" i="6"/>
  <c r="BK90" i="6"/>
  <c r="BV90" i="6"/>
  <c r="W91" i="6"/>
  <c r="AB91" i="6"/>
  <c r="AG91" i="6"/>
  <c r="BC91" i="6"/>
  <c r="AM92" i="6"/>
  <c r="AQ92" i="6"/>
  <c r="BK92" i="6"/>
  <c r="BV92" i="6"/>
  <c r="W93" i="6"/>
  <c r="AB93" i="6"/>
  <c r="AG93" i="6"/>
  <c r="BC93" i="6"/>
  <c r="AM94" i="6"/>
  <c r="AQ94" i="6"/>
  <c r="BK94" i="6"/>
  <c r="BV94" i="6"/>
  <c r="W95" i="6"/>
  <c r="AB95" i="6"/>
  <c r="AG95" i="6"/>
  <c r="BC95" i="6"/>
  <c r="AM96" i="6"/>
  <c r="AQ96" i="6"/>
  <c r="BK96" i="6"/>
  <c r="BV96" i="6"/>
  <c r="W97" i="6"/>
  <c r="AB97" i="6"/>
  <c r="AG97" i="6"/>
  <c r="BC97" i="6"/>
  <c r="AA86" i="6"/>
  <c r="AR86" i="6"/>
  <c r="BB86" i="6"/>
  <c r="Q87" i="6"/>
  <c r="A50" i="6"/>
  <c r="Q50" i="6"/>
  <c r="AD87" i="6"/>
  <c r="AH87" i="6"/>
  <c r="AP87" i="6"/>
  <c r="BT87" i="6"/>
  <c r="CB87" i="6"/>
  <c r="V88" i="6"/>
  <c r="AA88" i="6"/>
  <c r="AR88" i="6"/>
  <c r="BB88" i="6"/>
  <c r="Q89" i="6"/>
  <c r="A52" i="6"/>
  <c r="Q52" i="6"/>
  <c r="AD89" i="6"/>
  <c r="AH89" i="6"/>
  <c r="AP89" i="6"/>
  <c r="BT89" i="6"/>
  <c r="CB89" i="6"/>
  <c r="V90" i="6"/>
  <c r="AA90" i="6"/>
  <c r="AR90" i="6"/>
  <c r="BB90" i="6"/>
  <c r="Q91" i="6"/>
  <c r="Q54" i="6"/>
  <c r="A54" i="6"/>
  <c r="AD91" i="6"/>
  <c r="AH91" i="6"/>
  <c r="AP91" i="6"/>
  <c r="BT91" i="6"/>
  <c r="CB91" i="6"/>
  <c r="V92" i="6"/>
  <c r="AA92" i="6"/>
  <c r="AR92" i="6"/>
  <c r="BB92" i="6"/>
  <c r="Q93" i="6"/>
  <c r="A56" i="6"/>
  <c r="Q56" i="6"/>
  <c r="AD93" i="6"/>
  <c r="AH93" i="6"/>
  <c r="AP93" i="6"/>
  <c r="BT93" i="6"/>
  <c r="CB93" i="6"/>
  <c r="V94" i="6"/>
  <c r="AA94" i="6"/>
  <c r="AR94" i="6"/>
  <c r="BB94" i="6"/>
  <c r="Q95" i="6"/>
  <c r="A58" i="6"/>
  <c r="Q58" i="6"/>
  <c r="AD95" i="6"/>
  <c r="AH95" i="6"/>
  <c r="AP95" i="6"/>
  <c r="BT95" i="6"/>
  <c r="CB95" i="6"/>
  <c r="V96" i="6"/>
  <c r="AA96" i="6"/>
  <c r="AR96" i="6"/>
  <c r="BB96" i="6"/>
  <c r="Q97" i="6"/>
  <c r="Q60" i="6"/>
  <c r="A60" i="6"/>
  <c r="AD97" i="6"/>
  <c r="AH97" i="6"/>
  <c r="AP97" i="6"/>
  <c r="BT97" i="6"/>
  <c r="CB97" i="6"/>
  <c r="A62" i="6"/>
  <c r="Q62" i="6"/>
  <c r="W88" i="6"/>
  <c r="AB88" i="6"/>
  <c r="BC88" i="6"/>
  <c r="AQ89" i="6"/>
  <c r="BK89" i="6"/>
  <c r="W90" i="6"/>
  <c r="AB90" i="6"/>
  <c r="BC90" i="6"/>
  <c r="AQ91" i="6"/>
  <c r="BK91" i="6"/>
  <c r="W92" i="6"/>
  <c r="AB92" i="6"/>
  <c r="BC92" i="6"/>
  <c r="AQ93" i="6"/>
  <c r="BK93" i="6"/>
  <c r="BV93" i="6"/>
  <c r="W94" i="6"/>
  <c r="AB94" i="6"/>
  <c r="BC94" i="6"/>
  <c r="AQ95" i="6"/>
  <c r="BK95" i="6"/>
  <c r="BV95" i="6"/>
  <c r="W96" i="6"/>
  <c r="AB96" i="6"/>
  <c r="BC96" i="6"/>
  <c r="AQ97" i="6"/>
  <c r="BK97" i="6"/>
  <c r="BV97" i="6"/>
  <c r="BT84" i="6"/>
  <c r="CB84" i="6"/>
  <c r="V85" i="6"/>
  <c r="AA85" i="6"/>
  <c r="AR85" i="6"/>
  <c r="AW85" i="6"/>
  <c r="BB85" i="6"/>
  <c r="Q86" i="6"/>
  <c r="A49" i="6"/>
  <c r="Q49" i="6"/>
  <c r="AD86" i="6"/>
  <c r="AH86" i="6"/>
  <c r="AL86" i="6"/>
  <c r="AP86" i="6"/>
  <c r="BT86" i="6"/>
  <c r="CB86" i="6"/>
  <c r="V87" i="6"/>
  <c r="AA87" i="6"/>
  <c r="AR87" i="6"/>
  <c r="AW87" i="6"/>
  <c r="BB87" i="6"/>
  <c r="Q88" i="6"/>
  <c r="A51" i="6"/>
  <c r="Q51" i="6"/>
  <c r="AD88" i="6"/>
  <c r="AH88" i="6"/>
  <c r="AL88" i="6"/>
  <c r="AP88" i="6"/>
  <c r="BT88" i="6"/>
  <c r="CB88" i="6"/>
  <c r="V89" i="6"/>
  <c r="AA89" i="6"/>
  <c r="AR89" i="6"/>
  <c r="AW89" i="6"/>
  <c r="BB89" i="6"/>
  <c r="Q90" i="6"/>
  <c r="A53" i="6"/>
  <c r="Q53" i="6"/>
  <c r="AD90" i="6"/>
  <c r="AH90" i="6"/>
  <c r="AL90" i="6"/>
  <c r="AP90" i="6"/>
  <c r="BT90" i="6"/>
  <c r="CB90" i="6"/>
  <c r="V91" i="6"/>
  <c r="AA91" i="6"/>
  <c r="AR91" i="6"/>
  <c r="AW91" i="6"/>
  <c r="BB91" i="6"/>
  <c r="Q92" i="6"/>
  <c r="A55" i="6"/>
  <c r="Q55" i="6"/>
  <c r="AD92" i="6"/>
  <c r="AH92" i="6"/>
  <c r="AL92" i="6"/>
  <c r="AP92" i="6"/>
  <c r="BT92" i="6"/>
  <c r="CB92" i="6"/>
  <c r="V93" i="6"/>
  <c r="AA93" i="6"/>
  <c r="AR93" i="6"/>
  <c r="AW93" i="6"/>
  <c r="BB93" i="6"/>
  <c r="Q94" i="6"/>
  <c r="A57" i="6"/>
  <c r="Q57" i="6"/>
  <c r="AD94" i="6"/>
  <c r="AH94" i="6"/>
  <c r="AL94" i="6"/>
  <c r="AP94" i="6"/>
  <c r="BT94" i="6"/>
  <c r="CB94" i="6"/>
  <c r="V95" i="6"/>
  <c r="AA95" i="6"/>
  <c r="AR95" i="6"/>
  <c r="AW95" i="6"/>
  <c r="BB95" i="6"/>
  <c r="Q96" i="6"/>
  <c r="A59" i="6"/>
  <c r="Q59" i="6"/>
  <c r="AD96" i="6"/>
  <c r="AH96" i="6"/>
  <c r="AL96" i="6"/>
  <c r="AP96" i="6"/>
  <c r="BT96" i="6"/>
  <c r="CB96" i="6"/>
  <c r="V97" i="6"/>
  <c r="AA97" i="6"/>
  <c r="AR97" i="6"/>
  <c r="AW97" i="6"/>
  <c r="BB97" i="6"/>
  <c r="Q98" i="6"/>
  <c r="A61" i="6"/>
  <c r="Q61" i="6"/>
  <c r="A63" i="6"/>
  <c r="Q63" i="6"/>
  <c r="BW102" i="6" l="1"/>
  <c r="BM102" i="6"/>
  <c r="AB102" i="6"/>
  <c r="H70" i="6"/>
  <c r="AC78" i="6"/>
  <c r="AC102" i="6" s="1"/>
  <c r="CA102" i="6"/>
  <c r="X102" i="6"/>
  <c r="T102" i="6"/>
  <c r="U102" i="6"/>
  <c r="S102" i="6"/>
  <c r="AX102" i="6"/>
  <c r="AS102" i="6"/>
  <c r="BX102" i="6"/>
  <c r="BU102" i="6"/>
  <c r="BD102" i="6"/>
  <c r="BL102" i="6"/>
  <c r="BQ102" i="6"/>
  <c r="BE102" i="6"/>
  <c r="BP102" i="6"/>
  <c r="BN102" i="6"/>
  <c r="CC102" i="6"/>
  <c r="BV102" i="6"/>
  <c r="AV102" i="6"/>
  <c r="Z102" i="6"/>
  <c r="AF102" i="6"/>
  <c r="AM102" i="6"/>
  <c r="BZ102" i="6"/>
  <c r="BC102" i="6"/>
  <c r="AG102" i="6"/>
  <c r="BR102" i="6"/>
  <c r="AW102" i="6"/>
  <c r="V102" i="6"/>
  <c r="BJ102" i="6"/>
  <c r="AP102" i="6"/>
  <c r="Y102" i="6"/>
  <c r="BS102" i="6"/>
  <c r="AY102" i="6"/>
  <c r="AR102" i="6"/>
  <c r="AQ102" i="6"/>
  <c r="AL102" i="6"/>
  <c r="BO102" i="6"/>
  <c r="AO102" i="6"/>
  <c r="W102" i="6"/>
  <c r="BH102" i="6"/>
  <c r="BK102" i="6"/>
  <c r="CB102" i="6"/>
  <c r="AZ102" i="6"/>
  <c r="AH102" i="6"/>
  <c r="BI102" i="6"/>
  <c r="BB102" i="6"/>
  <c r="AA102" i="6"/>
  <c r="BA102" i="6"/>
  <c r="BT102" i="6"/>
  <c r="AU102" i="6"/>
  <c r="AD102" i="6"/>
  <c r="Y105" i="6" l="1"/>
  <c r="V117" i="6" s="1"/>
  <c r="BP105" i="6"/>
  <c r="V123" i="6" s="1"/>
  <c r="R105" i="6"/>
  <c r="BY105" i="6"/>
  <c r="CB105" i="6"/>
  <c r="V125" i="6" s="1"/>
  <c r="V124" i="6"/>
  <c r="AY105" i="6"/>
  <c r="V114" i="6" s="1"/>
  <c r="AN105" i="6"/>
  <c r="V121" i="6" s="1"/>
  <c r="AK105" i="6"/>
  <c r="V120" i="6" s="1"/>
  <c r="BG105" i="6"/>
  <c r="V115" i="6" s="1"/>
  <c r="V116" i="6"/>
  <c r="AI102" i="6"/>
  <c r="I22" i="5"/>
  <c r="C22" i="5"/>
  <c r="AE105" i="6" l="1"/>
  <c r="V118" i="6" s="1"/>
  <c r="I23" i="5"/>
  <c r="I25" i="5" s="1"/>
  <c r="K30" i="5" s="1"/>
  <c r="C23" i="5"/>
  <c r="C24" i="5" s="1"/>
  <c r="D31" i="5" s="1"/>
  <c r="I24" i="5" l="1"/>
  <c r="J33" i="5" s="1"/>
  <c r="K33" i="5"/>
  <c r="K31" i="5"/>
  <c r="K32" i="5"/>
  <c r="C25" i="5"/>
  <c r="E30" i="5" s="1"/>
  <c r="D33" i="5"/>
  <c r="D30" i="5"/>
  <c r="D32" i="5"/>
  <c r="J32" i="5" l="1"/>
  <c r="J31" i="5"/>
  <c r="J30" i="5"/>
  <c r="E32" i="5"/>
  <c r="E31" i="5"/>
  <c r="E33" i="5"/>
</calcChain>
</file>

<file path=xl/sharedStrings.xml><?xml version="1.0" encoding="utf-8"?>
<sst xmlns="http://schemas.openxmlformats.org/spreadsheetml/2006/main" count="474" uniqueCount="267">
  <si>
    <t>BBB+</t>
  </si>
  <si>
    <t>AA+</t>
  </si>
  <si>
    <t>Calculation of the risk-free rate</t>
  </si>
  <si>
    <t>Calculation of the debt premium</t>
  </si>
  <si>
    <t>Raw data from Bloomberg on bid yield to maturity for New Zealand government bonds</t>
  </si>
  <si>
    <t>Raw data from Bloomberg on bid yield to maturity for vanilla NZ$ denominated corporate bonds</t>
  </si>
  <si>
    <t>MRP</t>
  </si>
  <si>
    <t>Vector</t>
  </si>
  <si>
    <t>WIAL</t>
  </si>
  <si>
    <t>Contact</t>
  </si>
  <si>
    <t>Powerco</t>
  </si>
  <si>
    <t>Transpower</t>
  </si>
  <si>
    <t>Fonterra</t>
  </si>
  <si>
    <t>Meridian</t>
  </si>
  <si>
    <t>CIAL</t>
  </si>
  <si>
    <t>Annualised bid yield to maturity for each business day</t>
  </si>
  <si>
    <t>Un-weighted arithmetic average of the daily annualised bid yields to maturity</t>
  </si>
  <si>
    <t>Average</t>
  </si>
  <si>
    <t>Calculation of the interpolated risk-free rate</t>
  </si>
  <si>
    <t>Calculation of the interpolated bid to bid spread between corporate bonds and New Zealand government bonds</t>
  </si>
  <si>
    <t>Un-weighted arithmetic average of the daily spreads</t>
  </si>
  <si>
    <t>In this case, the yield on the bond with the closest match to the required term to maturity is used when estimating the debt premium.</t>
  </si>
  <si>
    <t>Issuer</t>
  </si>
  <si>
    <t xml:space="preserve">  Issuers bond(s) analysed</t>
  </si>
  <si>
    <t>Debt premium</t>
  </si>
  <si>
    <t>AIAL</t>
  </si>
  <si>
    <t>Genesis Energy</t>
  </si>
  <si>
    <t>-</t>
  </si>
  <si>
    <t>Parameters</t>
  </si>
  <si>
    <t>Inputs</t>
  </si>
  <si>
    <t>Estimates</t>
  </si>
  <si>
    <t>Std Error</t>
  </si>
  <si>
    <t>Risk-free rate</t>
  </si>
  <si>
    <t>Leverage</t>
  </si>
  <si>
    <t>Asset beta</t>
  </si>
  <si>
    <t>Debt beta</t>
  </si>
  <si>
    <t>TAMRP</t>
  </si>
  <si>
    <t>Corporate tax rate</t>
  </si>
  <si>
    <t>Investor tax rate</t>
  </si>
  <si>
    <t>Debt issuance costs</t>
  </si>
  <si>
    <t>Equity beta</t>
  </si>
  <si>
    <t>Cost of equity</t>
  </si>
  <si>
    <t>Cost of debt</t>
  </si>
  <si>
    <t>Vanilla WACC (mid-point)</t>
  </si>
  <si>
    <t>Post-tax WACC (mid-point)</t>
  </si>
  <si>
    <t>WACC</t>
  </si>
  <si>
    <t>Percentile</t>
  </si>
  <si>
    <t>t-stat</t>
  </si>
  <si>
    <t>Vanilla</t>
  </si>
  <si>
    <t>Post-tax</t>
  </si>
  <si>
    <r>
      <rPr>
        <b/>
        <sz val="11"/>
        <color indexed="8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Cells are left blank where there is insufficient data to linearly interpolate the debt premium.</t>
    </r>
  </si>
  <si>
    <t>Majority owned by Crown or local authority?</t>
  </si>
  <si>
    <t>Yes</t>
  </si>
  <si>
    <t>No</t>
  </si>
  <si>
    <t>Spark</t>
  </si>
  <si>
    <t>Summary of data used to estimate 5-year debt premium</t>
  </si>
  <si>
    <t>WIANZ</t>
  </si>
  <si>
    <t>Security name</t>
  </si>
  <si>
    <t>Coupon frequency</t>
  </si>
  <si>
    <t>Issuer credit rating</t>
  </si>
  <si>
    <t>Bond credit rating</t>
  </si>
  <si>
    <t>AIANZ 7 1/4 11/07/15</t>
  </si>
  <si>
    <t>AIANZ 8 08/10/16</t>
  </si>
  <si>
    <t>AIANZ 8 11/15/16</t>
  </si>
  <si>
    <t>AIANZ 5.47 10/17/17</t>
  </si>
  <si>
    <t>AIANZ 4.73 12/13/19</t>
  </si>
  <si>
    <t>AIANZ 5.52 05/28/21</t>
  </si>
  <si>
    <t>GENEPO 7.65 03/15/16</t>
  </si>
  <si>
    <t>GENEPO 7.185 09/15/16</t>
  </si>
  <si>
    <t>GENEPO 5.205 11/01/19</t>
  </si>
  <si>
    <t>GENEPO 8.3 06/23/20</t>
  </si>
  <si>
    <t>GENEPO 5.81 03/08/23</t>
  </si>
  <si>
    <t>MRPNZ 8.36 05/15/13</t>
  </si>
  <si>
    <t>MRPNZ 7.55 10/12/16</t>
  </si>
  <si>
    <t>MRPNZ 5.029 03/06/19</t>
  </si>
  <si>
    <t>MRPNZ 8.21 02/11/20</t>
  </si>
  <si>
    <t>MRPNZ 5.793 03/06/23</t>
  </si>
  <si>
    <t>VCTNZ 7.8 10/15/14</t>
  </si>
  <si>
    <t>WIANZ 7 1/2 11/15/13</t>
  </si>
  <si>
    <t>WIANZ 5.27 06/11/20</t>
  </si>
  <si>
    <t>WIANZ 6 1/4 05/15/21</t>
  </si>
  <si>
    <t>CENNZ 8 05/15/14</t>
  </si>
  <si>
    <t>CENNZ 7.855 04/13/17</t>
  </si>
  <si>
    <t>CENNZ 4.8 05/24/18</t>
  </si>
  <si>
    <t>CENNZ 5.8 05/15/19</t>
  </si>
  <si>
    <t>CENNZ 5.277 05/27/20</t>
  </si>
  <si>
    <t>PIFAU 6.39 03/29/13</t>
  </si>
  <si>
    <t>PIFAU 6.53 06/29/15</t>
  </si>
  <si>
    <t>PIFAU 6.74 09/28/17</t>
  </si>
  <si>
    <t>PIFAU 6.31 12/20/18</t>
  </si>
  <si>
    <t>TPNZ 6.595 02/15/17</t>
  </si>
  <si>
    <t>TPNZ 5.14 11/30/18</t>
  </si>
  <si>
    <t>TPNZ 4.65 09/06/19</t>
  </si>
  <si>
    <t>TPNZ 7.19 11/12/19</t>
  </si>
  <si>
    <t>TPNZ 6.95 06/10/20</t>
  </si>
  <si>
    <t>TPNZ 5.448 03/15/23</t>
  </si>
  <si>
    <t>SPKNZ 6.92 03/22/13</t>
  </si>
  <si>
    <t>SPKNZ 8.65 06/15/15</t>
  </si>
  <si>
    <t>SPKNZ 8.35 06/15/15</t>
  </si>
  <si>
    <t>SPKNZ 7.04 03/22/16</t>
  </si>
  <si>
    <t>SPKNZ 5 1/4 10/25/19</t>
  </si>
  <si>
    <t>TLSAU 7.15 11/24/14</t>
  </si>
  <si>
    <t>TLSAU 7.515 07/11/17</t>
  </si>
  <si>
    <t>FCGNZ 6.86 04/21/14</t>
  </si>
  <si>
    <t>FCGNZ 7 3/4 03/10/15</t>
  </si>
  <si>
    <t>FCGNZ 6.83 03/04/16</t>
  </si>
  <si>
    <t>FCGNZ 4.6 10/24/17</t>
  </si>
  <si>
    <t>FCGNZ 5.52 02/25/20</t>
  </si>
  <si>
    <t>FCGNZ 5.9 02/25/22</t>
  </si>
  <si>
    <t>MERINZ 7.15 03/16/15</t>
  </si>
  <si>
    <t>MERINZ 7.55 03/16/17</t>
  </si>
  <si>
    <t>CHRINT 5.15 12/06/19</t>
  </si>
  <si>
    <t>CHRINT 6 1/4 10/04/21</t>
  </si>
  <si>
    <t>A-</t>
  </si>
  <si>
    <t>BBB</t>
  </si>
  <si>
    <t>AA-</t>
  </si>
  <si>
    <t>#N/A N/A</t>
  </si>
  <si>
    <t>A</t>
  </si>
  <si>
    <t>NR</t>
  </si>
  <si>
    <t>S/A</t>
  </si>
  <si>
    <t>Qtrly</t>
  </si>
  <si>
    <t>7/11/2015</t>
  </si>
  <si>
    <t>10/08/2016</t>
  </si>
  <si>
    <t>15/11/2016</t>
  </si>
  <si>
    <t>17/10/2017</t>
  </si>
  <si>
    <t>13/12/2019</t>
  </si>
  <si>
    <t>28/05/2021</t>
  </si>
  <si>
    <t>15/03/2016</t>
  </si>
  <si>
    <t>15/09/2016</t>
  </si>
  <si>
    <t>1/11/2019</t>
  </si>
  <si>
    <t>23/06/2020</t>
  </si>
  <si>
    <t>8/03/2023</t>
  </si>
  <si>
    <t>15/05/2013</t>
  </si>
  <si>
    <t>12/10/2016</t>
  </si>
  <si>
    <t>6/03/2019</t>
  </si>
  <si>
    <t>11/02/2020</t>
  </si>
  <si>
    <t>6/03/2023</t>
  </si>
  <si>
    <t>15/10/2014</t>
  </si>
  <si>
    <t>15/11/2013</t>
  </si>
  <si>
    <t>11/06/2020</t>
  </si>
  <si>
    <t>15/05/2021</t>
  </si>
  <si>
    <t>15/05/2014</t>
  </si>
  <si>
    <t>13/04/2017</t>
  </si>
  <si>
    <t>24/05/2018</t>
  </si>
  <si>
    <t>15/05/2019</t>
  </si>
  <si>
    <t>27/05/2020</t>
  </si>
  <si>
    <t>29/03/2013</t>
  </si>
  <si>
    <t>29/06/2015</t>
  </si>
  <si>
    <t>28/09/2017</t>
  </si>
  <si>
    <t>20/12/2018</t>
  </si>
  <si>
    <t>15/02/2017</t>
  </si>
  <si>
    <t>30/11/2018</t>
  </si>
  <si>
    <t>6/09/2019</t>
  </si>
  <si>
    <t>12/11/2019</t>
  </si>
  <si>
    <t>10/06/2020</t>
  </si>
  <si>
    <t>15/03/2023</t>
  </si>
  <si>
    <t>22/03/2013</t>
  </si>
  <si>
    <t>15/06/2015</t>
  </si>
  <si>
    <t>22/03/2016</t>
  </si>
  <si>
    <t>25/10/2019</t>
  </si>
  <si>
    <t>24/11/2014</t>
  </si>
  <si>
    <t>11/07/2017</t>
  </si>
  <si>
    <t>21/04/2014</t>
  </si>
  <si>
    <t>10/03/2015</t>
  </si>
  <si>
    <t>4/03/2016</t>
  </si>
  <si>
    <t>24/10/2017</t>
  </si>
  <si>
    <t>25/02/2020</t>
  </si>
  <si>
    <t>25/02/2022</t>
  </si>
  <si>
    <t>16/03/2015</t>
  </si>
  <si>
    <t>16/03/2017</t>
  </si>
  <si>
    <t>6/12/2019</t>
  </si>
  <si>
    <t>4/10/2021</t>
  </si>
  <si>
    <t>NZGB 6 11/15/11</t>
  </si>
  <si>
    <t>NZGB 6 1/2 04/15/13</t>
  </si>
  <si>
    <t>NZGB 6 04/15/15</t>
  </si>
  <si>
    <t>NZGB 6 12/15/17</t>
  </si>
  <si>
    <t>NZGB 5 03/15/19</t>
  </si>
  <si>
    <t>NZGB 3 04/15/20</t>
  </si>
  <si>
    <t>NZGB 6 05/15/21</t>
  </si>
  <si>
    <t>NZGB 5 1/2 04/15/23</t>
  </si>
  <si>
    <t>15/11/2011</t>
  </si>
  <si>
    <t>15/04/2013</t>
  </si>
  <si>
    <t>15/04/2015</t>
  </si>
  <si>
    <t>15/12/2017</t>
  </si>
  <si>
    <t>15/03/2019</t>
  </si>
  <si>
    <t>15/04/2020</t>
  </si>
  <si>
    <t>15/04/2023</t>
  </si>
  <si>
    <t>Cost of capital determination</t>
  </si>
  <si>
    <t>Maturity date</t>
  </si>
  <si>
    <t>WACC estimated as at:</t>
  </si>
  <si>
    <t>AIANZ</t>
  </si>
  <si>
    <t>GENEPO</t>
  </si>
  <si>
    <t>MRPNZ</t>
  </si>
  <si>
    <t>VCTNZ</t>
  </si>
  <si>
    <t>CENNZ</t>
  </si>
  <si>
    <t>PIFAU</t>
  </si>
  <si>
    <t>TPNZ</t>
  </si>
  <si>
    <t>SPKNZ</t>
  </si>
  <si>
    <t>TLSAU</t>
  </si>
  <si>
    <t>FCGNZ</t>
  </si>
  <si>
    <t>MERINZ</t>
  </si>
  <si>
    <t>CHRINT</t>
  </si>
  <si>
    <t>Sector:</t>
  </si>
  <si>
    <t>EDBs/Transpower</t>
  </si>
  <si>
    <t>Airports</t>
  </si>
  <si>
    <t>N/A</t>
  </si>
  <si>
    <t>Annualisation reflects six monthly  or quarterly payment of interest</t>
  </si>
  <si>
    <t>Annualisation reflects six monthly or quarterly payment of interest</t>
  </si>
  <si>
    <t>Term to maturity</t>
  </si>
  <si>
    <t>Term (years):</t>
  </si>
  <si>
    <t>WACC estimate</t>
  </si>
  <si>
    <t>Term (years)</t>
  </si>
  <si>
    <t>NZGB 4 1/2 04/15/27</t>
  </si>
  <si>
    <t>15/04/2027</t>
  </si>
  <si>
    <t>TPNZ 5.893 03/15/28</t>
  </si>
  <si>
    <t>15/03/2028</t>
  </si>
  <si>
    <t>5 year debt premium</t>
  </si>
  <si>
    <t>AIAL 4.73% bond maturing 13/12/2019; 5.52% bond maturing 28/05/2021.</t>
  </si>
  <si>
    <t>N/A.</t>
  </si>
  <si>
    <t>CIAL 5.15% bond maturing 6/12/2019; 6.25% bond maturing 4/10/2021.</t>
  </si>
  <si>
    <t>Calculation of risk-free rate and inputs for debt premium determination</t>
  </si>
  <si>
    <t>SPKNZ 4 1/2 03/25/22</t>
  </si>
  <si>
    <t>25/03/2022</t>
  </si>
  <si>
    <t xml:space="preserve">Spark 5.25% bond maturing 25/10/2019; 4.5% bond maturing 25/03/2022. </t>
  </si>
  <si>
    <t>FCGNZ 4.33 10/20/21</t>
  </si>
  <si>
    <t>20/10/2021</t>
  </si>
  <si>
    <t>A-1+</t>
  </si>
  <si>
    <t>FCGNZ 5.08 06/19/25</t>
  </si>
  <si>
    <t>19/06/2025</t>
  </si>
  <si>
    <t>TPNZ 4.3 06/30/22</t>
  </si>
  <si>
    <t>30/06/2022</t>
  </si>
  <si>
    <t>Transpower 6.95% bond maturing 10/06/2020; 4.3% bond maturing 30/06/2022.</t>
  </si>
  <si>
    <t>WIAL 5.27% bond maturing 11/06/2020; 6.25% bond maturing 15/05/2021.</t>
  </si>
  <si>
    <t>Fonterra 5.52% bond maturing 25/02/2020; 4.33% bond maturing 20/10/2021.</t>
  </si>
  <si>
    <t>NZTB 0 03/02/16</t>
  </si>
  <si>
    <t>2/03/2016</t>
  </si>
  <si>
    <t>CENNZ 4.4 11/15/21</t>
  </si>
  <si>
    <t>AIANZ 4.28 11/09/22</t>
  </si>
  <si>
    <t>9/11/2022</t>
  </si>
  <si>
    <t>PIFAU 4.76 09/28/22</t>
  </si>
  <si>
    <t>28/09/2022</t>
  </si>
  <si>
    <t>SPKNZ 4.51 03/10/23</t>
  </si>
  <si>
    <t>10/03/2023</t>
  </si>
  <si>
    <t>NZGB 3 1/2 04/14/33</t>
  </si>
  <si>
    <t>MRP 8.21% bond maturing 11/02/2020; 5.79% bond maturing 6/03/2023.</t>
  </si>
  <si>
    <t>Contact Energy 5.28% bond maturing 27/05/2020; 4.40% bond maturing 15/11/2021.</t>
  </si>
  <si>
    <t>15/11/2021</t>
  </si>
  <si>
    <t>14/04/2033</t>
  </si>
  <si>
    <t>FCGNZ 4.42 03/07/23</t>
  </si>
  <si>
    <t>7/03/2023</t>
  </si>
  <si>
    <t>14/03/2023</t>
  </si>
  <si>
    <r>
      <rPr>
        <b/>
        <sz val="11"/>
        <rFont val="Calibri"/>
        <family val="2"/>
        <scheme val="minor"/>
      </rPr>
      <t>Date:</t>
    </r>
    <r>
      <rPr>
        <sz val="11"/>
        <rFont val="Calibri"/>
        <family val="2"/>
        <scheme val="minor"/>
      </rPr>
      <t xml:space="preserve"> 29 April 2016</t>
    </r>
  </si>
  <si>
    <t>WACC estimates for EDB &amp; WIAL ID 2017</t>
  </si>
  <si>
    <t>MERINZ 4.53 03/14/23</t>
  </si>
  <si>
    <t>NZGB 2 3/4 04/15/25</t>
  </si>
  <si>
    <t>15/04/2025</t>
  </si>
  <si>
    <t>GENEPO 4.14 03/18/22</t>
  </si>
  <si>
    <t>18/03/2022</t>
  </si>
  <si>
    <t>NZTB 0 03/01/17</t>
  </si>
  <si>
    <t>1/03/2017</t>
  </si>
  <si>
    <t>Meridian 7.55% bond maturing 16/03/2017; 4.53% bond maturing 14/03/2023.</t>
  </si>
  <si>
    <t>EDB/Transpower WACC estimate</t>
  </si>
  <si>
    <t>Airports WACC estimate</t>
  </si>
  <si>
    <t>Genesis Energy 8.3% bond maturing 23/06/2020; 4.14% bond maturing 18/03/2022.</t>
  </si>
  <si>
    <t/>
  </si>
  <si>
    <t>(Estimated as at 1 April 2016)</t>
  </si>
  <si>
    <t>WACC estimates as at 1 April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</si>
</sst>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00"/>
    <numFmt numFmtId="166" formatCode="0.0"/>
    <numFmt numFmtId="167" formatCode="0.0%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1"/>
      <name val="Calibri"/>
      <family val="2"/>
      <scheme val="minor"/>
    </font>
    <font>
      <u/>
      <sz val="10"/>
      <name val="Arial"/>
      <family val="2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i/>
      <sz val="11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color indexed="81"/>
      <name val="Tahoma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9">
    <xf numFmtId="0" fontId="0" fillId="0" borderId="0"/>
    <xf numFmtId="0" fontId="6" fillId="0" borderId="0"/>
    <xf numFmtId="0" fontId="8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2" borderId="0" applyNumberFormat="0" applyBorder="0" applyAlignment="0" applyProtection="0"/>
    <xf numFmtId="0" fontId="26" fillId="6" borderId="0" applyNumberFormat="0" applyBorder="0" applyAlignment="0" applyProtection="0"/>
    <xf numFmtId="0" fontId="27" fillId="23" borderId="16" applyNumberFormat="0" applyAlignment="0" applyProtection="0"/>
    <xf numFmtId="0" fontId="28" fillId="24" borderId="17" applyNumberFormat="0" applyAlignment="0" applyProtection="0"/>
    <xf numFmtId="0" fontId="29" fillId="0" borderId="0" applyNumberFormat="0" applyFill="0" applyBorder="0" applyAlignment="0" applyProtection="0"/>
    <xf numFmtId="0" fontId="30" fillId="7" borderId="0" applyNumberFormat="0" applyBorder="0" applyAlignment="0" applyProtection="0"/>
    <xf numFmtId="0" fontId="31" fillId="0" borderId="18" applyNumberFormat="0" applyFill="0" applyAlignment="0" applyProtection="0"/>
    <xf numFmtId="0" fontId="32" fillId="0" borderId="19" applyNumberFormat="0" applyFill="0" applyAlignment="0" applyProtection="0"/>
    <xf numFmtId="0" fontId="33" fillId="0" borderId="20" applyNumberFormat="0" applyFill="0" applyAlignment="0" applyProtection="0"/>
    <xf numFmtId="0" fontId="33" fillId="0" borderId="0" applyNumberFormat="0" applyFill="0" applyBorder="0" applyAlignment="0" applyProtection="0"/>
    <xf numFmtId="0" fontId="34" fillId="10" borderId="16" applyNumberFormat="0" applyAlignment="0" applyProtection="0"/>
    <xf numFmtId="0" fontId="35" fillId="0" borderId="21" applyNumberFormat="0" applyFill="0" applyAlignment="0" applyProtection="0"/>
    <xf numFmtId="0" fontId="36" fillId="2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26" borderId="22" applyNumberFormat="0" applyFont="0" applyAlignment="0" applyProtection="0"/>
    <xf numFmtId="0" fontId="7" fillId="26" borderId="22" applyNumberFormat="0" applyFont="0" applyAlignment="0" applyProtection="0"/>
    <xf numFmtId="0" fontId="7" fillId="26" borderId="22" applyNumberFormat="0" applyFont="0" applyAlignment="0" applyProtection="0"/>
    <xf numFmtId="0" fontId="7" fillId="26" borderId="22" applyNumberFormat="0" applyFont="0" applyAlignment="0" applyProtection="0"/>
    <xf numFmtId="0" fontId="7" fillId="26" borderId="22" applyNumberFormat="0" applyFont="0" applyAlignment="0" applyProtection="0"/>
    <xf numFmtId="0" fontId="7" fillId="26" borderId="22" applyNumberFormat="0" applyFont="0" applyAlignment="0" applyProtection="0"/>
    <xf numFmtId="0" fontId="37" fillId="23" borderId="23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4" applyNumberFormat="0" applyFill="0" applyAlignment="0" applyProtection="0"/>
    <xf numFmtId="0" fontId="40" fillId="0" borderId="0" applyNumberForma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26" borderId="22" applyNumberFormat="0" applyFont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3" fillId="0" borderId="0"/>
    <xf numFmtId="164" fontId="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70">
    <xf numFmtId="0" fontId="0" fillId="0" borderId="0" xfId="0"/>
    <xf numFmtId="0" fontId="18" fillId="3" borderId="0" xfId="0" applyFont="1" applyFill="1" applyBorder="1"/>
    <xf numFmtId="0" fontId="13" fillId="3" borderId="0" xfId="0" applyFont="1" applyFill="1" applyBorder="1"/>
    <xf numFmtId="0" fontId="13" fillId="3" borderId="0" xfId="0" applyFont="1" applyFill="1"/>
    <xf numFmtId="0" fontId="19" fillId="3" borderId="0" xfId="0" applyFont="1" applyFill="1" applyBorder="1"/>
    <xf numFmtId="0" fontId="19" fillId="3" borderId="6" xfId="0" applyFont="1" applyFill="1" applyBorder="1"/>
    <xf numFmtId="0" fontId="13" fillId="3" borderId="7" xfId="0" applyFont="1" applyFill="1" applyBorder="1"/>
    <xf numFmtId="0" fontId="13" fillId="3" borderId="6" xfId="0" applyFont="1" applyFill="1" applyBorder="1"/>
    <xf numFmtId="0" fontId="19" fillId="3" borderId="0" xfId="0" applyFont="1" applyFill="1" applyBorder="1" applyAlignment="1">
      <alignment horizontal="center"/>
    </xf>
    <xf numFmtId="2" fontId="13" fillId="3" borderId="0" xfId="0" applyNumberFormat="1" applyFont="1" applyFill="1" applyBorder="1"/>
    <xf numFmtId="167" fontId="13" fillId="3" borderId="0" xfId="0" applyNumberFormat="1" applyFont="1" applyFill="1" applyBorder="1"/>
    <xf numFmtId="0" fontId="13" fillId="3" borderId="12" xfId="0" applyFont="1" applyFill="1" applyBorder="1"/>
    <xf numFmtId="10" fontId="13" fillId="3" borderId="15" xfId="0" applyNumberFormat="1" applyFont="1" applyFill="1" applyBorder="1"/>
    <xf numFmtId="0" fontId="13" fillId="3" borderId="15" xfId="0" applyFont="1" applyFill="1" applyBorder="1"/>
    <xf numFmtId="0" fontId="13" fillId="3" borderId="5" xfId="0" applyFont="1" applyFill="1" applyBorder="1"/>
    <xf numFmtId="10" fontId="13" fillId="3" borderId="0" xfId="0" applyNumberFormat="1" applyFont="1" applyFill="1"/>
    <xf numFmtId="0" fontId="13" fillId="3" borderId="10" xfId="0" applyFont="1" applyFill="1" applyBorder="1"/>
    <xf numFmtId="10" fontId="13" fillId="3" borderId="8" xfId="0" applyNumberFormat="1" applyFont="1" applyFill="1" applyBorder="1"/>
    <xf numFmtId="0" fontId="13" fillId="3" borderId="8" xfId="0" applyFont="1" applyFill="1" applyBorder="1"/>
    <xf numFmtId="0" fontId="19" fillId="3" borderId="12" xfId="0" applyFont="1" applyFill="1" applyBorder="1"/>
    <xf numFmtId="10" fontId="19" fillId="3" borderId="15" xfId="0" applyNumberFormat="1" applyFont="1" applyFill="1" applyBorder="1"/>
    <xf numFmtId="165" fontId="13" fillId="3" borderId="0" xfId="0" applyNumberFormat="1" applyFont="1" applyFill="1"/>
    <xf numFmtId="0" fontId="19" fillId="3" borderId="10" xfId="0" applyFont="1" applyFill="1" applyBorder="1"/>
    <xf numFmtId="10" fontId="19" fillId="3" borderId="8" xfId="0" applyNumberFormat="1" applyFont="1" applyFill="1" applyBorder="1"/>
    <xf numFmtId="165" fontId="13" fillId="3" borderId="9" xfId="0" applyNumberFormat="1" applyFont="1" applyFill="1" applyBorder="1"/>
    <xf numFmtId="10" fontId="13" fillId="3" borderId="0" xfId="24" applyNumberFormat="1" applyFont="1" applyFill="1"/>
    <xf numFmtId="10" fontId="13" fillId="3" borderId="0" xfId="24" applyNumberFormat="1" applyFont="1" applyFill="1" applyBorder="1"/>
    <xf numFmtId="10" fontId="13" fillId="3" borderId="7" xfId="24" applyNumberFormat="1" applyFont="1" applyFill="1" applyBorder="1"/>
    <xf numFmtId="0" fontId="13" fillId="3" borderId="9" xfId="0" applyFont="1" applyFill="1" applyBorder="1"/>
    <xf numFmtId="0" fontId="21" fillId="3" borderId="0" xfId="0" applyFont="1" applyFill="1"/>
    <xf numFmtId="0" fontId="9" fillId="3" borderId="0" xfId="0" applyFont="1" applyFill="1" applyBorder="1" applyAlignment="1"/>
    <xf numFmtId="0" fontId="9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164" fontId="5" fillId="3" borderId="0" xfId="141" applyFont="1" applyFill="1"/>
    <xf numFmtId="2" fontId="9" fillId="3" borderId="0" xfId="0" applyNumberFormat="1" applyFont="1" applyFill="1" applyBorder="1" applyAlignment="1"/>
    <xf numFmtId="2" fontId="9" fillId="3" borderId="0" xfId="0" applyNumberFormat="1" applyFont="1" applyFill="1" applyBorder="1" applyAlignment="1">
      <alignment horizontal="center"/>
    </xf>
    <xf numFmtId="2" fontId="12" fillId="3" borderId="0" xfId="0" applyNumberFormat="1" applyFont="1" applyFill="1" applyBorder="1" applyAlignment="1"/>
    <xf numFmtId="2" fontId="12" fillId="3" borderId="0" xfId="0" applyNumberFormat="1" applyFont="1" applyFill="1" applyBorder="1" applyAlignment="1">
      <alignment horizontal="center"/>
    </xf>
    <xf numFmtId="14" fontId="9" fillId="3" borderId="0" xfId="0" applyNumberFormat="1" applyFont="1" applyFill="1" applyBorder="1" applyAlignment="1">
      <alignment wrapText="1"/>
    </xf>
    <xf numFmtId="14" fontId="9" fillId="3" borderId="0" xfId="0" applyNumberFormat="1" applyFont="1" applyFill="1" applyBorder="1" applyAlignment="1">
      <alignment horizontal="center" wrapText="1"/>
    </xf>
    <xf numFmtId="165" fontId="9" fillId="3" borderId="0" xfId="0" applyNumberFormat="1" applyFont="1" applyFill="1" applyBorder="1" applyAlignment="1">
      <alignment horizontal="center"/>
    </xf>
    <xf numFmtId="165" fontId="9" fillId="3" borderId="0" xfId="0" applyNumberFormat="1" applyFont="1" applyFill="1" applyBorder="1"/>
    <xf numFmtId="0" fontId="14" fillId="3" borderId="0" xfId="0" applyFont="1" applyFill="1"/>
    <xf numFmtId="0" fontId="9" fillId="3" borderId="0" xfId="0" applyFont="1" applyFill="1"/>
    <xf numFmtId="0" fontId="9" fillId="3" borderId="0" xfId="0" applyFont="1" applyFill="1" applyAlignment="1">
      <alignment horizontal="right"/>
    </xf>
    <xf numFmtId="0" fontId="9" fillId="3" borderId="0" xfId="0" applyFont="1" applyFill="1" applyBorder="1"/>
    <xf numFmtId="165" fontId="9" fillId="3" borderId="8" xfId="0" applyNumberFormat="1" applyFont="1" applyFill="1" applyBorder="1"/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 indent="1"/>
    </xf>
    <xf numFmtId="0" fontId="12" fillId="3" borderId="0" xfId="0" applyFont="1" applyFill="1" applyBorder="1"/>
    <xf numFmtId="166" fontId="12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horizontal="right"/>
    </xf>
    <xf numFmtId="0" fontId="9" fillId="3" borderId="0" xfId="0" applyFont="1" applyFill="1" applyBorder="1" applyAlignment="1">
      <alignment wrapText="1"/>
    </xf>
    <xf numFmtId="0" fontId="9" fillId="3" borderId="0" xfId="0" applyFont="1" applyFill="1" applyBorder="1" applyAlignment="1">
      <alignment horizontal="center" wrapText="1"/>
    </xf>
    <xf numFmtId="2" fontId="5" fillId="3" borderId="0" xfId="26" applyNumberFormat="1" applyFont="1" applyFill="1" applyBorder="1" applyAlignment="1">
      <alignment horizontal="center"/>
    </xf>
    <xf numFmtId="0" fontId="5" fillId="3" borderId="13" xfId="140" applyFont="1" applyFill="1" applyBorder="1" applyAlignment="1">
      <alignment horizontal="right"/>
    </xf>
    <xf numFmtId="0" fontId="5" fillId="3" borderId="0" xfId="140" applyFont="1" applyFill="1" applyBorder="1" applyAlignment="1">
      <alignment horizontal="right"/>
    </xf>
    <xf numFmtId="0" fontId="13" fillId="3" borderId="14" xfId="0" applyFont="1" applyFill="1" applyBorder="1"/>
    <xf numFmtId="0" fontId="13" fillId="3" borderId="0" xfId="0" applyFont="1" applyFill="1" applyBorder="1" applyAlignment="1">
      <alignment horizontal="right"/>
    </xf>
    <xf numFmtId="0" fontId="13" fillId="3" borderId="14" xfId="0" applyFont="1" applyFill="1" applyBorder="1" applyAlignment="1">
      <alignment horizontal="right"/>
    </xf>
    <xf numFmtId="0" fontId="13" fillId="3" borderId="6" xfId="0" applyFont="1" applyFill="1" applyBorder="1" applyAlignment="1">
      <alignment horizontal="right"/>
    </xf>
    <xf numFmtId="0" fontId="13" fillId="3" borderId="13" xfId="0" applyFont="1" applyFill="1" applyBorder="1" applyAlignment="1">
      <alignment horizontal="right"/>
    </xf>
    <xf numFmtId="14" fontId="13" fillId="3" borderId="0" xfId="0" applyNumberFormat="1" applyFont="1" applyFill="1" applyBorder="1" applyAlignment="1">
      <alignment horizontal="right"/>
    </xf>
    <xf numFmtId="14" fontId="13" fillId="3" borderId="7" xfId="0" applyNumberFormat="1" applyFont="1" applyFill="1" applyBorder="1"/>
    <xf numFmtId="14" fontId="13" fillId="3" borderId="9" xfId="0" applyNumberFormat="1" applyFont="1" applyFill="1" applyBorder="1" applyAlignment="1">
      <alignment horizontal="right"/>
    </xf>
    <xf numFmtId="14" fontId="13" fillId="3" borderId="11" xfId="0" applyNumberFormat="1" applyFont="1" applyFill="1" applyBorder="1" applyAlignment="1">
      <alignment horizontal="right"/>
    </xf>
    <xf numFmtId="165" fontId="13" fillId="3" borderId="6" xfId="0" applyNumberFormat="1" applyFont="1" applyFill="1" applyBorder="1"/>
    <xf numFmtId="165" fontId="13" fillId="3" borderId="0" xfId="0" applyNumberFormat="1" applyFont="1" applyFill="1" applyBorder="1"/>
    <xf numFmtId="14" fontId="13" fillId="3" borderId="0" xfId="0" applyNumberFormat="1" applyFont="1" applyFill="1" applyBorder="1"/>
    <xf numFmtId="165" fontId="13" fillId="3" borderId="14" xfId="0" applyNumberFormat="1" applyFont="1" applyFill="1" applyBorder="1"/>
    <xf numFmtId="165" fontId="13" fillId="3" borderId="10" xfId="0" applyNumberFormat="1" applyFont="1" applyFill="1" applyBorder="1"/>
    <xf numFmtId="165" fontId="13" fillId="3" borderId="11" xfId="0" applyNumberFormat="1" applyFont="1" applyFill="1" applyBorder="1"/>
    <xf numFmtId="165" fontId="13" fillId="3" borderId="8" xfId="0" applyNumberFormat="1" applyFont="1" applyFill="1" applyBorder="1"/>
    <xf numFmtId="2" fontId="13" fillId="3" borderId="0" xfId="0" applyNumberFormat="1" applyFont="1" applyFill="1"/>
    <xf numFmtId="14" fontId="13" fillId="3" borderId="0" xfId="0" applyNumberFormat="1" applyFont="1" applyFill="1"/>
    <xf numFmtId="0" fontId="13" fillId="3" borderId="15" xfId="0" applyFont="1" applyFill="1" applyBorder="1" applyAlignment="1">
      <alignment horizontal="right"/>
    </xf>
    <xf numFmtId="165" fontId="13" fillId="3" borderId="15" xfId="0" applyNumberFormat="1" applyFont="1" applyFill="1" applyBorder="1"/>
    <xf numFmtId="14" fontId="13" fillId="3" borderId="0" xfId="0" applyNumberFormat="1" applyFont="1" applyFill="1" applyAlignment="1">
      <alignment horizontal="right" wrapText="1"/>
    </xf>
    <xf numFmtId="165" fontId="13" fillId="3" borderId="2" xfId="0" applyNumberFormat="1" applyFont="1" applyFill="1" applyBorder="1"/>
    <xf numFmtId="165" fontId="13" fillId="3" borderId="3" xfId="0" applyNumberFormat="1" applyFont="1" applyFill="1" applyBorder="1"/>
    <xf numFmtId="165" fontId="13" fillId="3" borderId="4" xfId="0" applyNumberFormat="1" applyFont="1" applyFill="1" applyBorder="1"/>
    <xf numFmtId="14" fontId="13" fillId="3" borderId="0" xfId="0" applyNumberFormat="1" applyFont="1" applyFill="1" applyAlignment="1">
      <alignment wrapText="1"/>
    </xf>
    <xf numFmtId="0" fontId="13" fillId="3" borderId="0" xfId="0" applyFont="1" applyFill="1" applyAlignment="1">
      <alignment horizontal="right"/>
    </xf>
    <xf numFmtId="0" fontId="13" fillId="3" borderId="2" xfId="0" applyFont="1" applyFill="1" applyBorder="1" applyAlignment="1">
      <alignment horizontal="right"/>
    </xf>
    <xf numFmtId="0" fontId="13" fillId="3" borderId="3" xfId="0" applyFont="1" applyFill="1" applyBorder="1" applyAlignment="1">
      <alignment horizontal="right"/>
    </xf>
    <xf numFmtId="0" fontId="13" fillId="3" borderId="4" xfId="0" applyFont="1" applyFill="1" applyBorder="1" applyAlignment="1">
      <alignment horizontal="right"/>
    </xf>
    <xf numFmtId="0" fontId="13" fillId="3" borderId="1" xfId="0" applyFont="1" applyFill="1" applyBorder="1" applyAlignment="1">
      <alignment horizontal="right"/>
    </xf>
    <xf numFmtId="165" fontId="13" fillId="3" borderId="3" xfId="0" applyNumberFormat="1" applyFont="1" applyFill="1" applyBorder="1" applyAlignment="1">
      <alignment horizontal="right"/>
    </xf>
    <xf numFmtId="165" fontId="13" fillId="3" borderId="4" xfId="0" applyNumberFormat="1" applyFont="1" applyFill="1" applyBorder="1" applyAlignment="1">
      <alignment horizontal="right"/>
    </xf>
    <xf numFmtId="0" fontId="13" fillId="3" borderId="3" xfId="0" applyFont="1" applyFill="1" applyBorder="1"/>
    <xf numFmtId="0" fontId="13" fillId="3" borderId="12" xfId="0" applyFont="1" applyFill="1" applyBorder="1" applyAlignment="1">
      <alignment horizontal="right"/>
    </xf>
    <xf numFmtId="0" fontId="13" fillId="3" borderId="0" xfId="0" applyFont="1" applyFill="1" applyBorder="1" applyAlignment="1">
      <alignment horizontal="left"/>
    </xf>
    <xf numFmtId="0" fontId="13" fillId="3" borderId="4" xfId="0" applyFont="1" applyFill="1" applyBorder="1"/>
    <xf numFmtId="0" fontId="13" fillId="3" borderId="0" xfId="0" applyFont="1" applyFill="1" applyBorder="1" applyAlignment="1">
      <alignment horizontal="center"/>
    </xf>
    <xf numFmtId="2" fontId="13" fillId="3" borderId="0" xfId="0" applyNumberFormat="1" applyFont="1" applyFill="1" applyBorder="1" applyAlignment="1">
      <alignment horizontal="center"/>
    </xf>
    <xf numFmtId="166" fontId="13" fillId="3" borderId="0" xfId="0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horizontal="left" indent="1"/>
    </xf>
    <xf numFmtId="0" fontId="13" fillId="3" borderId="0" xfId="0" applyFont="1" applyFill="1" applyBorder="1" applyAlignment="1">
      <alignment wrapText="1"/>
    </xf>
    <xf numFmtId="0" fontId="13" fillId="3" borderId="0" xfId="0" applyFont="1" applyFill="1" applyBorder="1" applyAlignment="1">
      <alignment horizontal="center" wrapText="1"/>
    </xf>
    <xf numFmtId="166" fontId="13" fillId="3" borderId="0" xfId="0" applyNumberFormat="1" applyFont="1" applyFill="1" applyBorder="1" applyAlignment="1">
      <alignment horizontal="center" wrapText="1"/>
    </xf>
    <xf numFmtId="2" fontId="13" fillId="3" borderId="0" xfId="0" applyNumberFormat="1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left" vertical="center"/>
    </xf>
    <xf numFmtId="2" fontId="13" fillId="3" borderId="0" xfId="0" applyNumberFormat="1" applyFont="1" applyFill="1" applyBorder="1" applyAlignment="1">
      <alignment horizontal="left"/>
    </xf>
    <xf numFmtId="166" fontId="13" fillId="3" borderId="0" xfId="0" applyNumberFormat="1" applyFont="1" applyFill="1" applyBorder="1" applyAlignment="1">
      <alignment horizontal="left"/>
    </xf>
    <xf numFmtId="0" fontId="5" fillId="3" borderId="0" xfId="0" applyFont="1" applyFill="1"/>
    <xf numFmtId="2" fontId="5" fillId="3" borderId="0" xfId="0" applyNumberFormat="1" applyFont="1" applyFill="1" applyBorder="1"/>
    <xf numFmtId="14" fontId="5" fillId="3" borderId="0" xfId="0" applyNumberFormat="1" applyFont="1" applyFill="1"/>
    <xf numFmtId="10" fontId="13" fillId="3" borderId="0" xfId="0" applyNumberFormat="1" applyFont="1" applyFill="1" applyBorder="1"/>
    <xf numFmtId="165" fontId="13" fillId="2" borderId="13" xfId="96" applyNumberFormat="1" applyFont="1" applyFill="1" applyBorder="1"/>
    <xf numFmtId="165" fontId="13" fillId="2" borderId="13" xfId="101" applyNumberFormat="1" applyFont="1" applyFill="1" applyBorder="1"/>
    <xf numFmtId="165" fontId="13" fillId="2" borderId="13" xfId="110" applyNumberFormat="1" applyFont="1" applyFill="1" applyBorder="1"/>
    <xf numFmtId="165" fontId="13" fillId="2" borderId="13" xfId="112" applyNumberFormat="1" applyFont="1" applyFill="1" applyBorder="1"/>
    <xf numFmtId="165" fontId="13" fillId="2" borderId="13" xfId="113" applyNumberFormat="1" applyFont="1" applyFill="1" applyBorder="1"/>
    <xf numFmtId="165" fontId="13" fillId="2" borderId="13" xfId="118" applyNumberFormat="1" applyFont="1" applyFill="1" applyBorder="1"/>
    <xf numFmtId="165" fontId="13" fillId="2" borderId="13" xfId="124" applyNumberFormat="1" applyFont="1" applyFill="1" applyBorder="1"/>
    <xf numFmtId="165" fontId="13" fillId="2" borderId="13" xfId="126" applyNumberFormat="1" applyFont="1" applyFill="1" applyBorder="1"/>
    <xf numFmtId="165" fontId="13" fillId="2" borderId="13" xfId="129" applyNumberFormat="1" applyFont="1" applyFill="1" applyBorder="1"/>
    <xf numFmtId="165" fontId="13" fillId="2" borderId="13" xfId="132" applyNumberFormat="1" applyFont="1" applyFill="1" applyBorder="1"/>
    <xf numFmtId="165" fontId="13" fillId="2" borderId="14" xfId="101" applyNumberFormat="1" applyFont="1" applyFill="1" applyBorder="1"/>
    <xf numFmtId="165" fontId="13" fillId="2" borderId="14" xfId="110" applyNumberFormat="1" applyFont="1" applyFill="1" applyBorder="1"/>
    <xf numFmtId="165" fontId="13" fillId="2" borderId="14" xfId="112" applyNumberFormat="1" applyFont="1" applyFill="1" applyBorder="1"/>
    <xf numFmtId="165" fontId="13" fillId="2" borderId="14" xfId="113" applyNumberFormat="1" applyFont="1" applyFill="1" applyBorder="1"/>
    <xf numFmtId="165" fontId="13" fillId="2" borderId="14" xfId="118" applyNumberFormat="1" applyFont="1" applyFill="1" applyBorder="1"/>
    <xf numFmtId="165" fontId="13" fillId="2" borderId="14" xfId="124" applyNumberFormat="1" applyFont="1" applyFill="1" applyBorder="1"/>
    <xf numFmtId="165" fontId="13" fillId="2" borderId="14" xfId="126" applyNumberFormat="1" applyFont="1" applyFill="1" applyBorder="1"/>
    <xf numFmtId="165" fontId="13" fillId="2" borderId="14" xfId="129" applyNumberFormat="1" applyFont="1" applyFill="1" applyBorder="1"/>
    <xf numFmtId="165" fontId="13" fillId="2" borderId="14" xfId="132" applyNumberFormat="1" applyFont="1" applyFill="1" applyBorder="1"/>
    <xf numFmtId="9" fontId="13" fillId="3" borderId="0" xfId="0" applyNumberFormat="1" applyFont="1" applyFill="1" applyBorder="1"/>
    <xf numFmtId="0" fontId="18" fillId="3" borderId="0" xfId="0" applyFont="1" applyFill="1"/>
    <xf numFmtId="0" fontId="19" fillId="3" borderId="0" xfId="0" applyFont="1" applyFill="1"/>
    <xf numFmtId="0" fontId="13" fillId="3" borderId="5" xfId="0" applyFont="1" applyFill="1" applyBorder="1" applyAlignment="1">
      <alignment horizontal="right"/>
    </xf>
    <xf numFmtId="165" fontId="13" fillId="2" borderId="14" xfId="96" applyNumberFormat="1" applyFont="1" applyFill="1" applyBorder="1"/>
    <xf numFmtId="165" fontId="13" fillId="2" borderId="0" xfId="94" applyNumberFormat="1" applyFont="1" applyFill="1" applyBorder="1"/>
    <xf numFmtId="165" fontId="13" fillId="2" borderId="0" xfId="97" applyNumberFormat="1" applyFont="1" applyFill="1" applyBorder="1"/>
    <xf numFmtId="165" fontId="13" fillId="2" borderId="0" xfId="113" applyNumberFormat="1" applyFont="1" applyFill="1" applyBorder="1"/>
    <xf numFmtId="165" fontId="13" fillId="2" borderId="0" xfId="123" applyNumberFormat="1" applyFont="1" applyFill="1" applyBorder="1"/>
    <xf numFmtId="165" fontId="13" fillId="2" borderId="0" xfId="125" applyNumberFormat="1" applyFont="1" applyFill="1" applyBorder="1"/>
    <xf numFmtId="165" fontId="13" fillId="2" borderId="0" xfId="129" applyNumberFormat="1" applyFont="1" applyFill="1" applyBorder="1"/>
    <xf numFmtId="165" fontId="13" fillId="2" borderId="0" xfId="131" applyNumberFormat="1" applyFont="1" applyFill="1" applyBorder="1"/>
    <xf numFmtId="165" fontId="13" fillId="2" borderId="15" xfId="94" applyNumberFormat="1" applyFont="1" applyFill="1" applyBorder="1"/>
    <xf numFmtId="165" fontId="13" fillId="2" borderId="15" xfId="97" applyNumberFormat="1" applyFont="1" applyFill="1" applyBorder="1"/>
    <xf numFmtId="165" fontId="13" fillId="2" borderId="15" xfId="113" applyNumberFormat="1" applyFont="1" applyFill="1" applyBorder="1"/>
    <xf numFmtId="165" fontId="13" fillId="2" borderId="5" xfId="119" applyNumberFormat="1" applyFont="1" applyFill="1" applyBorder="1"/>
    <xf numFmtId="165" fontId="13" fillId="2" borderId="7" xfId="119" applyNumberFormat="1" applyFont="1" applyFill="1" applyBorder="1"/>
    <xf numFmtId="165" fontId="13" fillId="2" borderId="15" xfId="123" applyNumberFormat="1" applyFont="1" applyFill="1" applyBorder="1"/>
    <xf numFmtId="165" fontId="13" fillId="2" borderId="15" xfId="125" applyNumberFormat="1" applyFont="1" applyFill="1" applyBorder="1"/>
    <xf numFmtId="165" fontId="13" fillId="2" borderId="15" xfId="131" applyNumberFormat="1" applyFont="1" applyFill="1" applyBorder="1"/>
    <xf numFmtId="165" fontId="13" fillId="2" borderId="15" xfId="129" applyNumberFormat="1" applyFont="1" applyFill="1" applyBorder="1"/>
    <xf numFmtId="0" fontId="16" fillId="3" borderId="0" xfId="0" applyFont="1" applyFill="1" applyBorder="1" applyAlignment="1"/>
    <xf numFmtId="0" fontId="5" fillId="3" borderId="0" xfId="0" applyFont="1" applyFill="1" applyBorder="1"/>
    <xf numFmtId="0" fontId="24" fillId="3" borderId="0" xfId="0" applyFont="1" applyFill="1"/>
    <xf numFmtId="0" fontId="0" fillId="3" borderId="0" xfId="0" applyFill="1"/>
    <xf numFmtId="9" fontId="13" fillId="3" borderId="0" xfId="0" applyNumberFormat="1" applyFont="1" applyFill="1"/>
    <xf numFmtId="10" fontId="13" fillId="3" borderId="7" xfId="0" applyNumberFormat="1" applyFont="1" applyFill="1" applyBorder="1"/>
    <xf numFmtId="10" fontId="19" fillId="3" borderId="15" xfId="142" applyNumberFormat="1" applyFont="1" applyFill="1" applyBorder="1"/>
    <xf numFmtId="10" fontId="13" fillId="3" borderId="15" xfId="142" applyNumberFormat="1" applyFont="1" applyFill="1" applyBorder="1"/>
    <xf numFmtId="10" fontId="13" fillId="3" borderId="5" xfId="142" applyNumberFormat="1" applyFont="1" applyFill="1" applyBorder="1"/>
    <xf numFmtId="10" fontId="13" fillId="3" borderId="9" xfId="142" applyNumberFormat="1" applyFont="1" applyFill="1" applyBorder="1"/>
    <xf numFmtId="0" fontId="0" fillId="3" borderId="0" xfId="0" applyFill="1" applyBorder="1"/>
    <xf numFmtId="0" fontId="41" fillId="3" borderId="0" xfId="0" applyFont="1" applyFill="1" applyBorder="1" applyAlignment="1"/>
    <xf numFmtId="0" fontId="9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/>
    </xf>
    <xf numFmtId="166" fontId="12" fillId="3" borderId="0" xfId="0" applyNumberFormat="1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166" fontId="0" fillId="3" borderId="0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42" fillId="3" borderId="0" xfId="0" applyFont="1" applyFill="1" applyBorder="1" applyAlignment="1">
      <alignment horizontal="left"/>
    </xf>
    <xf numFmtId="0" fontId="42" fillId="3" borderId="0" xfId="0" applyFont="1" applyFill="1" applyBorder="1" applyAlignment="1">
      <alignment horizontal="center"/>
    </xf>
    <xf numFmtId="0" fontId="42" fillId="3" borderId="0" xfId="0" applyFont="1" applyFill="1" applyBorder="1"/>
    <xf numFmtId="14" fontId="5" fillId="3" borderId="0" xfId="0" applyNumberFormat="1" applyFont="1" applyFill="1" applyBorder="1"/>
    <xf numFmtId="10" fontId="5" fillId="3" borderId="0" xfId="0" applyNumberFormat="1" applyFont="1" applyFill="1" applyBorder="1"/>
    <xf numFmtId="0" fontId="13" fillId="0" borderId="0" xfId="0" applyFont="1" applyFill="1"/>
    <xf numFmtId="0" fontId="43" fillId="3" borderId="0" xfId="0" applyFont="1" applyFill="1" applyBorder="1"/>
    <xf numFmtId="0" fontId="13" fillId="3" borderId="7" xfId="0" applyFont="1" applyFill="1" applyBorder="1" applyAlignment="1">
      <alignment horizontal="right"/>
    </xf>
    <xf numFmtId="0" fontId="13" fillId="27" borderId="0" xfId="0" applyFont="1" applyFill="1" applyBorder="1"/>
    <xf numFmtId="0" fontId="13" fillId="27" borderId="7" xfId="0" applyFont="1" applyFill="1" applyBorder="1"/>
    <xf numFmtId="0" fontId="19" fillId="3" borderId="0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9" xfId="0" applyFont="1" applyFill="1" applyBorder="1" applyAlignment="1">
      <alignment horizontal="center"/>
    </xf>
    <xf numFmtId="14" fontId="13" fillId="3" borderId="10" xfId="0" applyNumberFormat="1" applyFont="1" applyFill="1" applyBorder="1" applyAlignment="1">
      <alignment horizontal="right"/>
    </xf>
    <xf numFmtId="0" fontId="5" fillId="3" borderId="14" xfId="140" applyFont="1" applyFill="1" applyBorder="1" applyAlignment="1">
      <alignment horizontal="right"/>
    </xf>
    <xf numFmtId="0" fontId="13" fillId="3" borderId="10" xfId="0" applyFont="1" applyFill="1" applyBorder="1" applyAlignment="1">
      <alignment horizontal="right"/>
    </xf>
    <xf numFmtId="0" fontId="13" fillId="3" borderId="8" xfId="0" applyFont="1" applyFill="1" applyBorder="1" applyAlignment="1">
      <alignment horizontal="right"/>
    </xf>
    <xf numFmtId="0" fontId="13" fillId="3" borderId="9" xfId="0" applyFont="1" applyFill="1" applyBorder="1" applyAlignment="1">
      <alignment horizontal="right"/>
    </xf>
    <xf numFmtId="0" fontId="13" fillId="3" borderId="11" xfId="0" applyFont="1" applyFill="1" applyBorder="1" applyAlignment="1">
      <alignment horizontal="right"/>
    </xf>
    <xf numFmtId="165" fontId="13" fillId="2" borderId="0" xfId="88" applyNumberFormat="1" applyFont="1" applyFill="1" applyBorder="1"/>
    <xf numFmtId="165" fontId="13" fillId="2" borderId="14" xfId="85" applyNumberFormat="1" applyFont="1" applyFill="1" applyBorder="1"/>
    <xf numFmtId="165" fontId="13" fillId="2" borderId="14" xfId="86" applyNumberFormat="1" applyFont="1" applyFill="1" applyBorder="1"/>
    <xf numFmtId="165" fontId="13" fillId="2" borderId="14" xfId="87" applyNumberFormat="1" applyFont="1" applyFill="1" applyBorder="1"/>
    <xf numFmtId="165" fontId="13" fillId="2" borderId="14" xfId="89" applyNumberFormat="1" applyFont="1" applyFill="1" applyBorder="1"/>
    <xf numFmtId="165" fontId="13" fillId="2" borderId="11" xfId="85" applyNumberFormat="1" applyFont="1" applyFill="1" applyBorder="1"/>
    <xf numFmtId="165" fontId="13" fillId="2" borderId="9" xfId="85" applyNumberFormat="1" applyFont="1" applyFill="1" applyBorder="1"/>
    <xf numFmtId="165" fontId="13" fillId="2" borderId="11" xfId="86" applyNumberFormat="1" applyFont="1" applyFill="1" applyBorder="1"/>
    <xf numFmtId="165" fontId="13" fillId="2" borderId="11" xfId="87" applyNumberFormat="1" applyFont="1" applyFill="1" applyBorder="1"/>
    <xf numFmtId="165" fontId="13" fillId="2" borderId="8" xfId="88" applyNumberFormat="1" applyFont="1" applyFill="1" applyBorder="1"/>
    <xf numFmtId="165" fontId="13" fillId="2" borderId="11" xfId="89" applyNumberFormat="1" applyFont="1" applyFill="1" applyBorder="1"/>
    <xf numFmtId="165" fontId="13" fillId="2" borderId="13" xfId="93" applyNumberFormat="1" applyFont="1" applyFill="1" applyBorder="1"/>
    <xf numFmtId="165" fontId="13" fillId="2" borderId="14" xfId="98" applyNumberFormat="1" applyFont="1" applyFill="1" applyBorder="1"/>
    <xf numFmtId="165" fontId="13" fillId="2" borderId="13" xfId="99" applyNumberFormat="1" applyFont="1" applyFill="1" applyBorder="1"/>
    <xf numFmtId="165" fontId="13" fillId="2" borderId="15" xfId="100" applyNumberFormat="1" applyFont="1" applyFill="1" applyBorder="1"/>
    <xf numFmtId="165" fontId="13" fillId="2" borderId="5" xfId="102" applyNumberFormat="1" applyFont="1" applyFill="1" applyBorder="1"/>
    <xf numFmtId="165" fontId="13" fillId="2" borderId="15" xfId="104" applyNumberFormat="1" applyFont="1" applyFill="1" applyBorder="1"/>
    <xf numFmtId="165" fontId="13" fillId="2" borderId="13" xfId="105" applyNumberFormat="1" applyFont="1" applyFill="1" applyBorder="1"/>
    <xf numFmtId="165" fontId="13" fillId="2" borderId="15" xfId="106" applyNumberFormat="1" applyFont="1" applyFill="1" applyBorder="1"/>
    <xf numFmtId="165" fontId="13" fillId="2" borderId="13" xfId="107" applyNumberFormat="1" applyFont="1" applyFill="1" applyBorder="1"/>
    <xf numFmtId="165" fontId="13" fillId="2" borderId="15" xfId="109" applyNumberFormat="1" applyFont="1" applyFill="1" applyBorder="1"/>
    <xf numFmtId="165" fontId="13" fillId="2" borderId="14" xfId="93" applyNumberFormat="1" applyFont="1" applyFill="1" applyBorder="1"/>
    <xf numFmtId="165" fontId="13" fillId="2" borderId="14" xfId="99" applyNumberFormat="1" applyFont="1" applyFill="1" applyBorder="1"/>
    <xf numFmtId="165" fontId="13" fillId="2" borderId="0" xfId="100" applyNumberFormat="1" applyFont="1" applyFill="1" applyBorder="1"/>
    <xf numFmtId="165" fontId="13" fillId="2" borderId="7" xfId="102" applyNumberFormat="1" applyFont="1" applyFill="1" applyBorder="1"/>
    <xf numFmtId="165" fontId="13" fillId="2" borderId="0" xfId="103" applyNumberFormat="1" applyFont="1" applyFill="1" applyBorder="1"/>
    <xf numFmtId="165" fontId="13" fillId="2" borderId="0" xfId="104" applyNumberFormat="1" applyFont="1" applyFill="1" applyBorder="1"/>
    <xf numFmtId="165" fontId="13" fillId="2" borderId="14" xfId="105" applyNumberFormat="1" applyFont="1" applyFill="1" applyBorder="1"/>
    <xf numFmtId="165" fontId="13" fillId="2" borderId="0" xfId="106" applyNumberFormat="1" applyFont="1" applyFill="1" applyBorder="1"/>
    <xf numFmtId="165" fontId="13" fillId="2" borderId="14" xfId="107" applyNumberFormat="1" applyFont="1" applyFill="1" applyBorder="1"/>
    <xf numFmtId="165" fontId="13" fillId="2" borderId="0" xfId="109" applyNumberFormat="1" applyFont="1" applyFill="1" applyBorder="1"/>
    <xf numFmtId="0" fontId="20" fillId="3" borderId="0" xfId="0" applyFont="1" applyFill="1"/>
    <xf numFmtId="0" fontId="44" fillId="3" borderId="0" xfId="0" applyFont="1" applyFill="1"/>
    <xf numFmtId="0" fontId="45" fillId="3" borderId="7" xfId="0" applyFont="1" applyFill="1" applyBorder="1" applyAlignment="1">
      <alignment horizontal="right"/>
    </xf>
    <xf numFmtId="14" fontId="45" fillId="3" borderId="7" xfId="0" applyNumberFormat="1" applyFont="1" applyFill="1" applyBorder="1" applyAlignment="1">
      <alignment horizontal="right"/>
    </xf>
    <xf numFmtId="0" fontId="45" fillId="3" borderId="0" xfId="0" applyFont="1" applyFill="1" applyAlignment="1">
      <alignment horizontal="right"/>
    </xf>
    <xf numFmtId="0" fontId="45" fillId="3" borderId="0" xfId="0" applyFont="1" applyFill="1" applyBorder="1" applyAlignment="1">
      <alignment horizontal="right"/>
    </xf>
    <xf numFmtId="14" fontId="13" fillId="3" borderId="8" xfId="0" applyNumberFormat="1" applyFont="1" applyFill="1" applyBorder="1" applyAlignment="1">
      <alignment horizontal="right"/>
    </xf>
    <xf numFmtId="14" fontId="5" fillId="3" borderId="11" xfId="140" applyNumberFormat="1" applyFont="1" applyFill="1" applyBorder="1" applyAlignment="1">
      <alignment horizontal="right"/>
    </xf>
    <xf numFmtId="14" fontId="5" fillId="3" borderId="8" xfId="140" applyNumberFormat="1" applyFont="1" applyFill="1" applyBorder="1" applyAlignment="1">
      <alignment horizontal="right"/>
    </xf>
    <xf numFmtId="165" fontId="13" fillId="2" borderId="13" xfId="120" applyNumberFormat="1" applyFont="1" applyFill="1" applyBorder="1"/>
    <xf numFmtId="165" fontId="13" fillId="2" borderId="14" xfId="120" applyNumberFormat="1" applyFont="1" applyFill="1" applyBorder="1"/>
    <xf numFmtId="0" fontId="46" fillId="3" borderId="0" xfId="0" applyFont="1" applyFill="1" applyBorder="1"/>
    <xf numFmtId="0" fontId="13" fillId="27" borderId="8" xfId="0" applyFont="1" applyFill="1" applyBorder="1"/>
    <xf numFmtId="0" fontId="13" fillId="27" borderId="9" xfId="0" applyFont="1" applyFill="1" applyBorder="1"/>
    <xf numFmtId="165" fontId="13" fillId="27" borderId="6" xfId="0" applyNumberFormat="1" applyFont="1" applyFill="1" applyBorder="1"/>
    <xf numFmtId="165" fontId="13" fillId="27" borderId="14" xfId="0" applyNumberFormat="1" applyFont="1" applyFill="1" applyBorder="1"/>
    <xf numFmtId="165" fontId="13" fillId="27" borderId="7" xfId="0" applyNumberFormat="1" applyFont="1" applyFill="1" applyBorder="1"/>
    <xf numFmtId="165" fontId="13" fillId="27" borderId="0" xfId="0" applyNumberFormat="1" applyFont="1" applyFill="1" applyBorder="1"/>
    <xf numFmtId="165" fontId="13" fillId="27" borderId="10" xfId="0" applyNumberFormat="1" applyFont="1" applyFill="1" applyBorder="1"/>
    <xf numFmtId="165" fontId="13" fillId="27" borderId="11" xfId="0" applyNumberFormat="1" applyFont="1" applyFill="1" applyBorder="1"/>
    <xf numFmtId="165" fontId="13" fillId="27" borderId="9" xfId="0" applyNumberFormat="1" applyFont="1" applyFill="1" applyBorder="1"/>
    <xf numFmtId="165" fontId="13" fillId="27" borderId="8" xfId="0" applyNumberFormat="1" applyFont="1" applyFill="1" applyBorder="1"/>
    <xf numFmtId="0" fontId="20" fillId="3" borderId="0" xfId="0" applyFont="1" applyFill="1" applyBorder="1" applyAlignment="1">
      <alignment horizontal="center"/>
    </xf>
    <xf numFmtId="0" fontId="23" fillId="3" borderId="0" xfId="0" applyFont="1" applyFill="1" applyBorder="1"/>
    <xf numFmtId="0" fontId="20" fillId="3" borderId="0" xfId="0" applyFont="1" applyFill="1" applyBorder="1"/>
    <xf numFmtId="0" fontId="24" fillId="3" borderId="0" xfId="0" applyFont="1" applyFill="1" applyBorder="1"/>
    <xf numFmtId="2" fontId="13" fillId="27" borderId="8" xfId="0" applyNumberFormat="1" applyFont="1" applyFill="1" applyBorder="1"/>
    <xf numFmtId="0" fontId="13" fillId="27" borderId="13" xfId="0" applyFont="1" applyFill="1" applyBorder="1" applyAlignment="1">
      <alignment wrapText="1"/>
    </xf>
    <xf numFmtId="0" fontId="13" fillId="27" borderId="13" xfId="0" applyFont="1" applyFill="1" applyBorder="1" applyAlignment="1">
      <alignment horizontal="center" wrapText="1"/>
    </xf>
    <xf numFmtId="0" fontId="13" fillId="27" borderId="15" xfId="0" applyFont="1" applyFill="1" applyBorder="1" applyAlignment="1">
      <alignment horizontal="left" vertical="center"/>
    </xf>
    <xf numFmtId="0" fontId="9" fillId="27" borderId="15" xfId="0" applyFont="1" applyFill="1" applyBorder="1" applyAlignment="1">
      <alignment horizontal="left" vertical="center"/>
    </xf>
    <xf numFmtId="0" fontId="9" fillId="27" borderId="5" xfId="0" applyFont="1" applyFill="1" applyBorder="1" applyAlignment="1">
      <alignment horizontal="left" vertical="center"/>
    </xf>
    <xf numFmtId="0" fontId="4" fillId="27" borderId="0" xfId="0" applyFont="1" applyFill="1" applyBorder="1" applyAlignment="1">
      <alignment horizontal="center"/>
    </xf>
    <xf numFmtId="2" fontId="13" fillId="27" borderId="0" xfId="0" applyNumberFormat="1" applyFont="1" applyFill="1" applyBorder="1"/>
    <xf numFmtId="2" fontId="4" fillId="27" borderId="0" xfId="0" applyNumberFormat="1" applyFont="1" applyFill="1" applyBorder="1" applyAlignment="1">
      <alignment horizontal="center"/>
    </xf>
    <xf numFmtId="10" fontId="13" fillId="27" borderId="0" xfId="0" applyNumberFormat="1" applyFont="1" applyFill="1" applyBorder="1"/>
    <xf numFmtId="0" fontId="9" fillId="3" borderId="13" xfId="0" applyFont="1" applyFill="1" applyBorder="1" applyAlignment="1">
      <alignment wrapText="1"/>
    </xf>
    <xf numFmtId="0" fontId="9" fillId="3" borderId="13" xfId="0" applyFont="1" applyFill="1" applyBorder="1" applyAlignment="1">
      <alignment horizontal="center" wrapText="1"/>
    </xf>
    <xf numFmtId="0" fontId="9" fillId="3" borderId="12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2" fontId="13" fillId="27" borderId="7" xfId="0" applyNumberFormat="1" applyFont="1" applyFill="1" applyBorder="1"/>
    <xf numFmtId="0" fontId="4" fillId="27" borderId="15" xfId="0" applyFont="1" applyFill="1" applyBorder="1" applyAlignment="1">
      <alignment horizontal="center"/>
    </xf>
    <xf numFmtId="0" fontId="13" fillId="27" borderId="14" xfId="0" applyFont="1" applyFill="1" applyBorder="1"/>
    <xf numFmtId="0" fontId="13" fillId="27" borderId="14" xfId="0" applyFont="1" applyFill="1" applyBorder="1" applyAlignment="1">
      <alignment horizontal="center"/>
    </xf>
    <xf numFmtId="0" fontId="13" fillId="27" borderId="14" xfId="0" applyNumberFormat="1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47" fillId="3" borderId="0" xfId="0" applyFont="1" applyFill="1" applyBorder="1"/>
    <xf numFmtId="0" fontId="47" fillId="3" borderId="0" xfId="0" applyFont="1" applyFill="1"/>
    <xf numFmtId="0" fontId="47" fillId="27" borderId="1" xfId="0" applyFont="1" applyFill="1" applyBorder="1" applyAlignment="1">
      <alignment horizontal="center"/>
    </xf>
    <xf numFmtId="0" fontId="47" fillId="27" borderId="11" xfId="0" applyFont="1" applyFill="1" applyBorder="1" applyAlignment="1">
      <alignment horizontal="center"/>
    </xf>
    <xf numFmtId="165" fontId="13" fillId="2" borderId="6" xfId="120" applyNumberFormat="1" applyFont="1" applyFill="1" applyBorder="1"/>
    <xf numFmtId="165" fontId="13" fillId="2" borderId="12" xfId="120" applyNumberFormat="1" applyFont="1" applyFill="1" applyBorder="1"/>
    <xf numFmtId="0" fontId="13" fillId="3" borderId="0" xfId="282" applyFont="1" applyFill="1" applyBorder="1" applyAlignment="1">
      <alignment horizontal="left"/>
    </xf>
    <xf numFmtId="165" fontId="9" fillId="3" borderId="12" xfId="0" applyNumberFormat="1" applyFont="1" applyFill="1" applyBorder="1" applyAlignment="1">
      <alignment horizontal="center"/>
    </xf>
    <xf numFmtId="165" fontId="9" fillId="3" borderId="15" xfId="0" applyNumberFormat="1" applyFont="1" applyFill="1" applyBorder="1" applyAlignment="1">
      <alignment horizontal="center"/>
    </xf>
    <xf numFmtId="165" fontId="9" fillId="3" borderId="5" xfId="0" applyNumberFormat="1" applyFont="1" applyFill="1" applyBorder="1" applyAlignment="1">
      <alignment horizontal="center"/>
    </xf>
    <xf numFmtId="166" fontId="13" fillId="3" borderId="0" xfId="0" applyNumberFormat="1" applyFont="1" applyFill="1"/>
    <xf numFmtId="0" fontId="15" fillId="3" borderId="0" xfId="0" applyFont="1" applyFill="1"/>
    <xf numFmtId="165" fontId="13" fillId="27" borderId="6" xfId="0" applyNumberFormat="1" applyFont="1" applyFill="1" applyBorder="1"/>
    <xf numFmtId="165" fontId="13" fillId="27" borderId="14" xfId="0" applyNumberFormat="1" applyFont="1" applyFill="1" applyBorder="1"/>
    <xf numFmtId="165" fontId="13" fillId="27" borderId="0" xfId="0" applyNumberFormat="1" applyFont="1" applyFill="1" applyBorder="1"/>
    <xf numFmtId="2" fontId="9" fillId="27" borderId="8" xfId="0" applyNumberFormat="1" applyFont="1" applyFill="1" applyBorder="1" applyAlignment="1">
      <alignment horizontal="center"/>
    </xf>
    <xf numFmtId="165" fontId="13" fillId="2" borderId="13" xfId="133" applyNumberFormat="1" applyFont="1" applyFill="1" applyBorder="1"/>
    <xf numFmtId="165" fontId="13" fillId="2" borderId="14" xfId="133" applyNumberFormat="1" applyFont="1" applyFill="1" applyBorder="1"/>
    <xf numFmtId="165" fontId="13" fillId="2" borderId="11" xfId="133" applyNumberFormat="1" applyFont="1" applyFill="1" applyBorder="1"/>
    <xf numFmtId="0" fontId="5" fillId="3" borderId="15" xfId="140" applyFont="1" applyFill="1" applyBorder="1" applyAlignment="1">
      <alignment horizontal="right"/>
    </xf>
    <xf numFmtId="165" fontId="13" fillId="2" borderId="11" xfId="93" applyNumberFormat="1" applyFont="1" applyFill="1" applyBorder="1"/>
    <xf numFmtId="165" fontId="13" fillId="2" borderId="8" xfId="94" applyNumberFormat="1" applyFont="1" applyFill="1" applyBorder="1"/>
    <xf numFmtId="165" fontId="13" fillId="2" borderId="11" xfId="96" applyNumberFormat="1" applyFont="1" applyFill="1" applyBorder="1"/>
    <xf numFmtId="165" fontId="13" fillId="2" borderId="8" xfId="97" applyNumberFormat="1" applyFont="1" applyFill="1" applyBorder="1"/>
    <xf numFmtId="165" fontId="13" fillId="2" borderId="11" xfId="98" applyNumberFormat="1" applyFont="1" applyFill="1" applyBorder="1"/>
    <xf numFmtId="165" fontId="13" fillId="2" borderId="11" xfId="99" applyNumberFormat="1" applyFont="1" applyFill="1" applyBorder="1"/>
    <xf numFmtId="165" fontId="13" fillId="2" borderId="8" xfId="100" applyNumberFormat="1" applyFont="1" applyFill="1" applyBorder="1"/>
    <xf numFmtId="165" fontId="13" fillId="2" borderId="11" xfId="101" applyNumberFormat="1" applyFont="1" applyFill="1" applyBorder="1"/>
    <xf numFmtId="165" fontId="13" fillId="2" borderId="9" xfId="102" applyNumberFormat="1" applyFont="1" applyFill="1" applyBorder="1"/>
    <xf numFmtId="165" fontId="13" fillId="2" borderId="8" xfId="104" applyNumberFormat="1" applyFont="1" applyFill="1" applyBorder="1"/>
    <xf numFmtId="165" fontId="13" fillId="2" borderId="11" xfId="105" applyNumberFormat="1" applyFont="1" applyFill="1" applyBorder="1"/>
    <xf numFmtId="165" fontId="13" fillId="2" borderId="8" xfId="106" applyNumberFormat="1" applyFont="1" applyFill="1" applyBorder="1"/>
    <xf numFmtId="165" fontId="13" fillId="2" borderId="11" xfId="107" applyNumberFormat="1" applyFont="1" applyFill="1" applyBorder="1"/>
    <xf numFmtId="165" fontId="13" fillId="2" borderId="8" xfId="109" applyNumberFormat="1" applyFont="1" applyFill="1" applyBorder="1"/>
    <xf numFmtId="165" fontId="13" fillId="2" borderId="11" xfId="110" applyNumberFormat="1" applyFont="1" applyFill="1" applyBorder="1"/>
    <xf numFmtId="165" fontId="13" fillId="2" borderId="11" xfId="112" applyNumberFormat="1" applyFont="1" applyFill="1" applyBorder="1"/>
    <xf numFmtId="165" fontId="13" fillId="2" borderId="8" xfId="113" applyNumberFormat="1" applyFont="1" applyFill="1" applyBorder="1"/>
    <xf numFmtId="165" fontId="13" fillId="2" borderId="11" xfId="113" applyNumberFormat="1" applyFont="1" applyFill="1" applyBorder="1"/>
    <xf numFmtId="165" fontId="13" fillId="2" borderId="11" xfId="118" applyNumberFormat="1" applyFont="1" applyFill="1" applyBorder="1"/>
    <xf numFmtId="165" fontId="13" fillId="2" borderId="9" xfId="119" applyNumberFormat="1" applyFont="1" applyFill="1" applyBorder="1"/>
    <xf numFmtId="165" fontId="13" fillId="2" borderId="11" xfId="120" applyNumberFormat="1" applyFont="1" applyFill="1" applyBorder="1"/>
    <xf numFmtId="165" fontId="13" fillId="2" borderId="10" xfId="120" applyNumberFormat="1" applyFont="1" applyFill="1" applyBorder="1"/>
    <xf numFmtId="165" fontId="13" fillId="2" borderId="8" xfId="123" applyNumberFormat="1" applyFont="1" applyFill="1" applyBorder="1"/>
    <xf numFmtId="165" fontId="13" fillId="2" borderId="11" xfId="124" applyNumberFormat="1" applyFont="1" applyFill="1" applyBorder="1"/>
    <xf numFmtId="165" fontId="13" fillId="2" borderId="8" xfId="125" applyNumberFormat="1" applyFont="1" applyFill="1" applyBorder="1"/>
    <xf numFmtId="165" fontId="13" fillId="2" borderId="11" xfId="126" applyNumberFormat="1" applyFont="1" applyFill="1" applyBorder="1"/>
    <xf numFmtId="165" fontId="13" fillId="2" borderId="11" xfId="129" applyNumberFormat="1" applyFont="1" applyFill="1" applyBorder="1"/>
    <xf numFmtId="165" fontId="13" fillId="2" borderId="8" xfId="129" applyNumberFormat="1" applyFont="1" applyFill="1" applyBorder="1"/>
    <xf numFmtId="165" fontId="13" fillId="2" borderId="8" xfId="131" applyNumberFormat="1" applyFont="1" applyFill="1" applyBorder="1"/>
    <xf numFmtId="165" fontId="13" fillId="2" borderId="11" xfId="132" applyNumberFormat="1" applyFont="1" applyFill="1" applyBorder="1"/>
    <xf numFmtId="0" fontId="13" fillId="28" borderId="12" xfId="0" applyFont="1" applyFill="1" applyBorder="1" applyAlignment="1">
      <alignment horizontal="right"/>
    </xf>
    <xf numFmtId="0" fontId="13" fillId="28" borderId="6" xfId="0" applyFont="1" applyFill="1" applyBorder="1" applyAlignment="1">
      <alignment horizontal="right"/>
    </xf>
    <xf numFmtId="14" fontId="13" fillId="28" borderId="10" xfId="0" applyNumberFormat="1" applyFont="1" applyFill="1" applyBorder="1" applyAlignment="1">
      <alignment horizontal="right"/>
    </xf>
    <xf numFmtId="0" fontId="13" fillId="28" borderId="13" xfId="0" applyFont="1" applyFill="1" applyBorder="1" applyAlignment="1">
      <alignment horizontal="right"/>
    </xf>
    <xf numFmtId="0" fontId="13" fillId="28" borderId="14" xfId="0" applyFont="1" applyFill="1" applyBorder="1" applyAlignment="1">
      <alignment horizontal="right"/>
    </xf>
    <xf numFmtId="14" fontId="13" fillId="28" borderId="11" xfId="0" applyNumberFormat="1" applyFont="1" applyFill="1" applyBorder="1" applyAlignment="1">
      <alignment horizontal="right"/>
    </xf>
    <xf numFmtId="165" fontId="13" fillId="28" borderId="3" xfId="0" applyNumberFormat="1" applyFont="1" applyFill="1" applyBorder="1"/>
    <xf numFmtId="165" fontId="13" fillId="28" borderId="13" xfId="116" applyNumberFormat="1" applyFont="1" applyFill="1" applyBorder="1"/>
    <xf numFmtId="165" fontId="13" fillId="28" borderId="12" xfId="117" applyNumberFormat="1" applyFont="1" applyFill="1" applyBorder="1"/>
    <xf numFmtId="165" fontId="13" fillId="28" borderId="14" xfId="116" applyNumberFormat="1" applyFont="1" applyFill="1" applyBorder="1"/>
    <xf numFmtId="165" fontId="13" fillId="28" borderId="6" xfId="117" applyNumberFormat="1" applyFont="1" applyFill="1" applyBorder="1"/>
    <xf numFmtId="165" fontId="13" fillId="28" borderId="11" xfId="116" applyNumberFormat="1" applyFont="1" applyFill="1" applyBorder="1"/>
    <xf numFmtId="165" fontId="13" fillId="28" borderId="10" xfId="117" applyNumberFormat="1" applyFont="1" applyFill="1" applyBorder="1"/>
    <xf numFmtId="0" fontId="13" fillId="28" borderId="10" xfId="0" applyFont="1" applyFill="1" applyBorder="1" applyAlignment="1">
      <alignment horizontal="right"/>
    </xf>
    <xf numFmtId="165" fontId="13" fillId="28" borderId="14" xfId="0" applyNumberFormat="1" applyFont="1" applyFill="1" applyBorder="1"/>
    <xf numFmtId="165" fontId="13" fillId="28" borderId="11" xfId="0" applyNumberFormat="1" applyFont="1" applyFill="1" applyBorder="1"/>
    <xf numFmtId="2" fontId="9" fillId="3" borderId="0" xfId="0" applyNumberFormat="1" applyFont="1" applyFill="1" applyBorder="1" applyAlignment="1">
      <alignment horizontal="left" vertical="center"/>
    </xf>
    <xf numFmtId="165" fontId="13" fillId="2" borderId="9" xfId="114" applyNumberFormat="1" applyFont="1" applyFill="1" applyBorder="1"/>
    <xf numFmtId="165" fontId="13" fillId="2" borderId="5" xfId="114" applyNumberFormat="1" applyFont="1" applyFill="1" applyBorder="1"/>
    <xf numFmtId="165" fontId="13" fillId="2" borderId="7" xfId="114" applyNumberFormat="1" applyFont="1" applyFill="1" applyBorder="1"/>
    <xf numFmtId="165" fontId="13" fillId="2" borderId="13" xfId="114" applyNumberFormat="1" applyFont="1" applyFill="1" applyBorder="1"/>
    <xf numFmtId="165" fontId="13" fillId="2" borderId="14" xfId="114" applyNumberFormat="1" applyFont="1" applyFill="1" applyBorder="1"/>
    <xf numFmtId="165" fontId="13" fillId="2" borderId="11" xfId="114" applyNumberFormat="1" applyFont="1" applyFill="1" applyBorder="1"/>
    <xf numFmtId="165" fontId="13" fillId="28" borderId="11" xfId="117" applyNumberFormat="1" applyFont="1" applyFill="1" applyBorder="1"/>
    <xf numFmtId="0" fontId="13" fillId="27" borderId="6" xfId="0" applyFont="1" applyFill="1" applyBorder="1"/>
    <xf numFmtId="0" fontId="13" fillId="27" borderId="10" xfId="0" applyFont="1" applyFill="1" applyBorder="1"/>
    <xf numFmtId="2" fontId="4" fillId="27" borderId="6" xfId="0" applyNumberFormat="1" applyFont="1" applyFill="1" applyBorder="1" applyAlignment="1">
      <alignment horizontal="center"/>
    </xf>
    <xf numFmtId="0" fontId="13" fillId="27" borderId="6" xfId="0" applyFont="1" applyFill="1" applyBorder="1" applyAlignment="1">
      <alignment horizontal="center"/>
    </xf>
    <xf numFmtId="0" fontId="13" fillId="27" borderId="10" xfId="0" applyFont="1" applyFill="1" applyBorder="1" applyAlignment="1">
      <alignment horizontal="center"/>
    </xf>
    <xf numFmtId="0" fontId="13" fillId="27" borderId="6" xfId="0" applyNumberFormat="1" applyFont="1" applyFill="1" applyBorder="1" applyAlignment="1">
      <alignment horizontal="center"/>
    </xf>
    <xf numFmtId="166" fontId="13" fillId="27" borderId="6" xfId="0" applyNumberFormat="1" applyFont="1" applyFill="1" applyBorder="1" applyAlignment="1">
      <alignment horizontal="center"/>
    </xf>
    <xf numFmtId="166" fontId="13" fillId="27" borderId="10" xfId="0" applyNumberFormat="1" applyFont="1" applyFill="1" applyBorder="1" applyAlignment="1">
      <alignment horizontal="center"/>
    </xf>
    <xf numFmtId="2" fontId="5" fillId="27" borderId="6" xfId="26" applyNumberFormat="1" applyFont="1" applyFill="1" applyBorder="1" applyAlignment="1">
      <alignment horizontal="center"/>
    </xf>
    <xf numFmtId="2" fontId="5" fillId="27" borderId="10" xfId="26" applyNumberFormat="1" applyFont="1" applyFill="1" applyBorder="1" applyAlignment="1">
      <alignment horizontal="center"/>
    </xf>
    <xf numFmtId="2" fontId="13" fillId="27" borderId="10" xfId="0" applyNumberFormat="1" applyFont="1" applyFill="1" applyBorder="1"/>
    <xf numFmtId="0" fontId="13" fillId="0" borderId="14" xfId="0" applyFont="1" applyFill="1" applyBorder="1" applyAlignment="1">
      <alignment horizontal="right"/>
    </xf>
    <xf numFmtId="2" fontId="4" fillId="27" borderId="10" xfId="0" applyNumberFormat="1" applyFont="1" applyFill="1" applyBorder="1" applyAlignment="1">
      <alignment horizontal="center"/>
    </xf>
    <xf numFmtId="165" fontId="13" fillId="27" borderId="13" xfId="0" applyNumberFormat="1" applyFont="1" applyFill="1" applyBorder="1"/>
    <xf numFmtId="165" fontId="13" fillId="27" borderId="5" xfId="0" applyNumberFormat="1" applyFont="1" applyFill="1" applyBorder="1"/>
    <xf numFmtId="2" fontId="13" fillId="27" borderId="12" xfId="0" applyNumberFormat="1" applyFont="1" applyFill="1" applyBorder="1" applyAlignment="1">
      <alignment horizontal="center"/>
    </xf>
    <xf numFmtId="2" fontId="13" fillId="27" borderId="6" xfId="26" applyNumberFormat="1" applyFont="1" applyFill="1" applyBorder="1" applyAlignment="1">
      <alignment horizontal="center"/>
    </xf>
    <xf numFmtId="2" fontId="13" fillId="27" borderId="6" xfId="0" applyNumberFormat="1" applyFont="1" applyFill="1" applyBorder="1"/>
    <xf numFmtId="2" fontId="13" fillId="27" borderId="12" xfId="0" applyNumberFormat="1" applyFont="1" applyFill="1" applyBorder="1"/>
    <xf numFmtId="0" fontId="13" fillId="29" borderId="14" xfId="0" applyFont="1" applyFill="1" applyBorder="1" applyAlignment="1">
      <alignment horizontal="right"/>
    </xf>
    <xf numFmtId="0" fontId="13" fillId="29" borderId="7" xfId="0" applyFont="1" applyFill="1" applyBorder="1" applyAlignment="1">
      <alignment horizontal="right"/>
    </xf>
    <xf numFmtId="165" fontId="13" fillId="2" borderId="13" xfId="131" applyNumberFormat="1" applyFont="1" applyFill="1" applyBorder="1"/>
    <xf numFmtId="165" fontId="13" fillId="2" borderId="14" xfId="131" applyNumberFormat="1" applyFont="1" applyFill="1" applyBorder="1"/>
    <xf numFmtId="165" fontId="13" fillId="2" borderId="10" xfId="129" applyNumberFormat="1" applyFont="1" applyFill="1" applyBorder="1"/>
    <xf numFmtId="0" fontId="5" fillId="3" borderId="11" xfId="140" applyFont="1" applyFill="1" applyBorder="1" applyAlignment="1">
      <alignment horizontal="right"/>
    </xf>
    <xf numFmtId="165" fontId="13" fillId="3" borderId="1" xfId="0" applyNumberFormat="1" applyFont="1" applyFill="1" applyBorder="1"/>
    <xf numFmtId="166" fontId="13" fillId="27" borderId="12" xfId="0" applyNumberFormat="1" applyFont="1" applyFill="1" applyBorder="1" applyAlignment="1">
      <alignment horizontal="center"/>
    </xf>
    <xf numFmtId="166" fontId="5" fillId="27" borderId="6" xfId="26" applyNumberFormat="1" applyFont="1" applyFill="1" applyBorder="1" applyAlignment="1">
      <alignment horizontal="center"/>
    </xf>
    <xf numFmtId="0" fontId="13" fillId="4" borderId="12" xfId="0" applyFont="1" applyFill="1" applyBorder="1" applyAlignment="1">
      <alignment horizontal="right"/>
    </xf>
    <xf numFmtId="0" fontId="13" fillId="4" borderId="13" xfId="0" applyFont="1" applyFill="1" applyBorder="1" applyAlignment="1">
      <alignment horizontal="right"/>
    </xf>
    <xf numFmtId="0" fontId="13" fillId="4" borderId="6" xfId="0" applyFont="1" applyFill="1" applyBorder="1" applyAlignment="1">
      <alignment horizontal="right"/>
    </xf>
    <xf numFmtId="0" fontId="13" fillId="4" borderId="14" xfId="0" applyFont="1" applyFill="1" applyBorder="1" applyAlignment="1">
      <alignment horizontal="right"/>
    </xf>
    <xf numFmtId="14" fontId="13" fillId="4" borderId="10" xfId="0" applyNumberFormat="1" applyFont="1" applyFill="1" applyBorder="1" applyAlignment="1">
      <alignment horizontal="right"/>
    </xf>
    <xf numFmtId="14" fontId="13" fillId="4" borderId="11" xfId="0" applyNumberFormat="1" applyFont="1" applyFill="1" applyBorder="1" applyAlignment="1">
      <alignment horizontal="right"/>
    </xf>
    <xf numFmtId="0" fontId="13" fillId="4" borderId="11" xfId="0" applyFont="1" applyFill="1" applyBorder="1" applyAlignment="1">
      <alignment horizontal="right"/>
    </xf>
    <xf numFmtId="165" fontId="13" fillId="4" borderId="6" xfId="0" applyNumberFormat="1" applyFont="1" applyFill="1" applyBorder="1"/>
    <xf numFmtId="165" fontId="13" fillId="4" borderId="14" xfId="0" applyNumberFormat="1" applyFont="1" applyFill="1" applyBorder="1"/>
    <xf numFmtId="165" fontId="13" fillId="4" borderId="14" xfId="85" applyNumberFormat="1" applyFont="1" applyFill="1" applyBorder="1"/>
    <xf numFmtId="165" fontId="13" fillId="4" borderId="10" xfId="0" applyNumberFormat="1" applyFont="1" applyFill="1" applyBorder="1"/>
    <xf numFmtId="165" fontId="13" fillId="4" borderId="11" xfId="85" applyNumberFormat="1" applyFont="1" applyFill="1" applyBorder="1"/>
    <xf numFmtId="165" fontId="13" fillId="4" borderId="12" xfId="92" applyNumberFormat="1" applyFont="1" applyFill="1" applyBorder="1"/>
    <xf numFmtId="165" fontId="13" fillId="4" borderId="6" xfId="92" applyNumberFormat="1" applyFont="1" applyFill="1" applyBorder="1"/>
    <xf numFmtId="165" fontId="13" fillId="4" borderId="10" xfId="92" applyNumberFormat="1" applyFont="1" applyFill="1" applyBorder="1"/>
    <xf numFmtId="165" fontId="5" fillId="4" borderId="14" xfId="140" applyNumberFormat="1" applyFont="1" applyFill="1" applyBorder="1"/>
    <xf numFmtId="165" fontId="5" fillId="4" borderId="11" xfId="140" applyNumberFormat="1" applyFont="1" applyFill="1" applyBorder="1"/>
    <xf numFmtId="0" fontId="13" fillId="4" borderId="15" xfId="0" applyFont="1" applyFill="1" applyBorder="1" applyAlignment="1">
      <alignment horizontal="right"/>
    </xf>
    <xf numFmtId="0" fontId="13" fillId="4" borderId="0" xfId="0" applyFont="1" applyFill="1" applyBorder="1" applyAlignment="1">
      <alignment horizontal="right"/>
    </xf>
    <xf numFmtId="14" fontId="13" fillId="4" borderId="8" xfId="0" applyNumberFormat="1" applyFont="1" applyFill="1" applyBorder="1" applyAlignment="1">
      <alignment horizontal="right"/>
    </xf>
    <xf numFmtId="165" fontId="13" fillId="4" borderId="15" xfId="108" applyNumberFormat="1" applyFont="1" applyFill="1" applyBorder="1"/>
    <xf numFmtId="165" fontId="13" fillId="4" borderId="0" xfId="108" applyNumberFormat="1" applyFont="1" applyFill="1" applyBorder="1"/>
    <xf numFmtId="165" fontId="13" fillId="4" borderId="8" xfId="108" applyNumberFormat="1" applyFont="1" applyFill="1" applyBorder="1"/>
    <xf numFmtId="165" fontId="13" fillId="4" borderId="15" xfId="111" applyNumberFormat="1" applyFont="1" applyFill="1" applyBorder="1"/>
    <xf numFmtId="165" fontId="13" fillId="4" borderId="0" xfId="111" applyNumberFormat="1" applyFont="1" applyFill="1" applyBorder="1"/>
    <xf numFmtId="165" fontId="13" fillId="4" borderId="8" xfId="111" applyNumberFormat="1" applyFont="1" applyFill="1" applyBorder="1"/>
    <xf numFmtId="165" fontId="5" fillId="4" borderId="5" xfId="140" applyNumberFormat="1" applyFont="1" applyFill="1" applyBorder="1"/>
    <xf numFmtId="165" fontId="5" fillId="4" borderId="7" xfId="140" applyNumberFormat="1" applyFont="1" applyFill="1" applyBorder="1"/>
    <xf numFmtId="165" fontId="5" fillId="4" borderId="9" xfId="140" applyNumberFormat="1" applyFont="1" applyFill="1" applyBorder="1"/>
    <xf numFmtId="165" fontId="13" fillId="4" borderId="15" xfId="115" applyNumberFormat="1" applyFont="1" applyFill="1" applyBorder="1"/>
    <xf numFmtId="165" fontId="13" fillId="4" borderId="0" xfId="115" applyNumberFormat="1" applyFont="1" applyFill="1" applyBorder="1"/>
    <xf numFmtId="165" fontId="13" fillId="4" borderId="8" xfId="115" applyNumberFormat="1" applyFont="1" applyFill="1" applyBorder="1"/>
    <xf numFmtId="165" fontId="13" fillId="4" borderId="15" xfId="121" applyNumberFormat="1" applyFont="1" applyFill="1" applyBorder="1"/>
    <xf numFmtId="165" fontId="13" fillId="4" borderId="13" xfId="122" applyNumberFormat="1" applyFont="1" applyFill="1" applyBorder="1"/>
    <xf numFmtId="165" fontId="13" fillId="4" borderId="0" xfId="121" applyNumberFormat="1" applyFont="1" applyFill="1" applyBorder="1"/>
    <xf numFmtId="165" fontId="13" fillId="4" borderId="14" xfId="122" applyNumberFormat="1" applyFont="1" applyFill="1" applyBorder="1"/>
    <xf numFmtId="165" fontId="13" fillId="4" borderId="8" xfId="121" applyNumberFormat="1" applyFont="1" applyFill="1" applyBorder="1"/>
    <xf numFmtId="165" fontId="13" fillId="4" borderId="11" xfId="122" applyNumberFormat="1" applyFont="1" applyFill="1" applyBorder="1"/>
    <xf numFmtId="14" fontId="13" fillId="4" borderId="15" xfId="0" applyNumberFormat="1" applyFont="1" applyFill="1" applyBorder="1" applyAlignment="1">
      <alignment horizontal="right"/>
    </xf>
    <xf numFmtId="14" fontId="13" fillId="4" borderId="0" xfId="0" applyNumberFormat="1" applyFont="1" applyFill="1" applyBorder="1" applyAlignment="1">
      <alignment horizontal="right"/>
    </xf>
    <xf numFmtId="165" fontId="13" fillId="4" borderId="15" xfId="127" applyNumberFormat="1" applyFont="1" applyFill="1" applyBorder="1"/>
    <xf numFmtId="165" fontId="13" fillId="4" borderId="13" xfId="128" applyNumberFormat="1" applyFont="1" applyFill="1" applyBorder="1"/>
    <xf numFmtId="165" fontId="13" fillId="4" borderId="0" xfId="127" applyNumberFormat="1" applyFont="1" applyFill="1" applyBorder="1"/>
    <xf numFmtId="165" fontId="13" fillId="4" borderId="14" xfId="128" applyNumberFormat="1" applyFont="1" applyFill="1" applyBorder="1"/>
    <xf numFmtId="165" fontId="13" fillId="4" borderId="8" xfId="127" applyNumberFormat="1" applyFont="1" applyFill="1" applyBorder="1"/>
    <xf numFmtId="165" fontId="13" fillId="4" borderId="11" xfId="128" applyNumberFormat="1" applyFont="1" applyFill="1" applyBorder="1"/>
    <xf numFmtId="165" fontId="13" fillId="4" borderId="13" xfId="130" applyNumberFormat="1" applyFont="1" applyFill="1" applyBorder="1"/>
    <xf numFmtId="165" fontId="13" fillId="4" borderId="14" xfId="130" applyNumberFormat="1" applyFont="1" applyFill="1" applyBorder="1"/>
    <xf numFmtId="165" fontId="13" fillId="4" borderId="11" xfId="130" applyNumberFormat="1" applyFont="1" applyFill="1" applyBorder="1"/>
    <xf numFmtId="165" fontId="13" fillId="2" borderId="13" xfId="103" applyNumberFormat="1" applyFont="1" applyFill="1" applyBorder="1"/>
    <xf numFmtId="165" fontId="13" fillId="2" borderId="14" xfId="103" applyNumberFormat="1" applyFont="1" applyFill="1" applyBorder="1"/>
    <xf numFmtId="165" fontId="13" fillId="2" borderId="11" xfId="103" applyNumberFormat="1" applyFont="1" applyFill="1" applyBorder="1"/>
    <xf numFmtId="2" fontId="19" fillId="0" borderId="0" xfId="0" applyNumberFormat="1" applyFont="1" applyFill="1" applyBorder="1"/>
    <xf numFmtId="165" fontId="13" fillId="3" borderId="7" xfId="0" applyNumberFormat="1" applyFont="1" applyFill="1" applyBorder="1"/>
    <xf numFmtId="10" fontId="13" fillId="3" borderId="6" xfId="142" applyNumberFormat="1" applyFont="1" applyFill="1" applyBorder="1"/>
    <xf numFmtId="10" fontId="13" fillId="3" borderId="7" xfId="142" applyNumberFormat="1" applyFont="1" applyFill="1" applyBorder="1"/>
    <xf numFmtId="10" fontId="13" fillId="3" borderId="8" xfId="24" applyNumberFormat="1" applyFont="1" applyFill="1" applyBorder="1"/>
    <xf numFmtId="10" fontId="13" fillId="3" borderId="9" xfId="24" applyNumberFormat="1" applyFont="1" applyFill="1" applyBorder="1"/>
    <xf numFmtId="10" fontId="13" fillId="3" borderId="10" xfId="142" applyNumberFormat="1" applyFont="1" applyFill="1" applyBorder="1"/>
    <xf numFmtId="165" fontId="9" fillId="3" borderId="9" xfId="0" applyNumberFormat="1" applyFont="1" applyFill="1" applyBorder="1"/>
    <xf numFmtId="165" fontId="9" fillId="27" borderId="2" xfId="0" applyNumberFormat="1" applyFont="1" applyFill="1" applyBorder="1"/>
    <xf numFmtId="165" fontId="9" fillId="3" borderId="3" xfId="0" applyNumberFormat="1" applyFont="1" applyFill="1" applyBorder="1"/>
    <xf numFmtId="0" fontId="9" fillId="3" borderId="3" xfId="0" applyFont="1" applyFill="1" applyBorder="1"/>
    <xf numFmtId="0" fontId="9" fillId="3" borderId="4" xfId="0" applyFont="1" applyFill="1" applyBorder="1"/>
    <xf numFmtId="165" fontId="9" fillId="27" borderId="3" xfId="0" applyNumberFormat="1" applyFont="1" applyFill="1" applyBorder="1"/>
    <xf numFmtId="0" fontId="9" fillId="27" borderId="1" xfId="0" applyFont="1" applyFill="1" applyBorder="1"/>
    <xf numFmtId="165" fontId="19" fillId="27" borderId="2" xfId="0" applyNumberFormat="1" applyFont="1" applyFill="1" applyBorder="1"/>
    <xf numFmtId="0" fontId="15" fillId="3" borderId="3" xfId="0" applyFont="1" applyFill="1" applyBorder="1"/>
    <xf numFmtId="0" fontId="19" fillId="3" borderId="0" xfId="0" applyFont="1" applyFill="1" applyBorder="1" applyAlignment="1">
      <alignment horizontal="center"/>
    </xf>
    <xf numFmtId="0" fontId="19" fillId="3" borderId="15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20" fillId="27" borderId="12" xfId="0" applyFont="1" applyFill="1" applyBorder="1" applyAlignment="1">
      <alignment horizontal="center"/>
    </xf>
    <xf numFmtId="0" fontId="20" fillId="27" borderId="15" xfId="0" applyFont="1" applyFill="1" applyBorder="1" applyAlignment="1">
      <alignment horizontal="center"/>
    </xf>
    <xf numFmtId="0" fontId="20" fillId="27" borderId="5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9" xfId="0" applyFont="1" applyFill="1" applyBorder="1" applyAlignment="1">
      <alignment horizontal="center"/>
    </xf>
    <xf numFmtId="165" fontId="9" fillId="3" borderId="2" xfId="0" applyNumberFormat="1" applyFont="1" applyFill="1" applyBorder="1" applyAlignment="1">
      <alignment horizontal="center"/>
    </xf>
    <xf numFmtId="165" fontId="9" fillId="3" borderId="3" xfId="0" applyNumberFormat="1" applyFont="1" applyFill="1" applyBorder="1" applyAlignment="1">
      <alignment horizontal="center"/>
    </xf>
    <xf numFmtId="165" fontId="9" fillId="3" borderId="4" xfId="0" applyNumberFormat="1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2" fontId="9" fillId="3" borderId="12" xfId="0" applyNumberFormat="1" applyFont="1" applyFill="1" applyBorder="1" applyAlignment="1">
      <alignment horizontal="center"/>
    </xf>
    <xf numFmtId="2" fontId="9" fillId="3" borderId="15" xfId="0" applyNumberFormat="1" applyFont="1" applyFill="1" applyBorder="1" applyAlignment="1">
      <alignment horizontal="center"/>
    </xf>
    <xf numFmtId="2" fontId="9" fillId="3" borderId="5" xfId="0" applyNumberFormat="1" applyFont="1" applyFill="1" applyBorder="1" applyAlignment="1">
      <alignment horizontal="center"/>
    </xf>
    <xf numFmtId="2" fontId="12" fillId="3" borderId="10" xfId="0" applyNumberFormat="1" applyFont="1" applyFill="1" applyBorder="1" applyAlignment="1">
      <alignment horizontal="center"/>
    </xf>
    <xf numFmtId="2" fontId="12" fillId="3" borderId="8" xfId="0" applyNumberFormat="1" applyFont="1" applyFill="1" applyBorder="1" applyAlignment="1">
      <alignment horizontal="center"/>
    </xf>
    <xf numFmtId="2" fontId="12" fillId="3" borderId="0" xfId="0" applyNumberFormat="1" applyFont="1" applyFill="1" applyBorder="1" applyAlignment="1">
      <alignment horizontal="center"/>
    </xf>
    <xf numFmtId="2" fontId="12" fillId="3" borderId="9" xfId="0" applyNumberFormat="1" applyFont="1" applyFill="1" applyBorder="1" applyAlignment="1">
      <alignment horizontal="center"/>
    </xf>
    <xf numFmtId="14" fontId="9" fillId="3" borderId="2" xfId="0" applyNumberFormat="1" applyFont="1" applyFill="1" applyBorder="1" applyAlignment="1">
      <alignment horizontal="center" wrapText="1"/>
    </xf>
    <xf numFmtId="14" fontId="9" fillId="3" borderId="3" xfId="0" applyNumberFormat="1" applyFont="1" applyFill="1" applyBorder="1" applyAlignment="1">
      <alignment horizontal="center" wrapText="1"/>
    </xf>
    <xf numFmtId="14" fontId="9" fillId="3" borderId="4" xfId="0" applyNumberFormat="1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/>
    </xf>
  </cellXfs>
  <cellStyles count="319">
    <cellStyle name="_x000a_bidires=100_x000d_" xfId="2"/>
    <cellStyle name="_x000a_bidires=100_x000d_ 2" xfId="145"/>
    <cellStyle name="_x000a_bidires=100_x000d_ 2 2" xfId="146"/>
    <cellStyle name="_x000a_bidires=100_x000d_ 2 3" xfId="147"/>
    <cellStyle name="_x000a_bidires=100_x000d_ 2 4" xfId="211"/>
    <cellStyle name="_x000a_bidires=100_x000d_ 3" xfId="148"/>
    <cellStyle name="_x000a_bidires=100_x000d_ 4" xfId="149"/>
    <cellStyle name="_x000a_bidires=100_x000d_ 5" xfId="144"/>
    <cellStyle name="20% - Accent1 2" xfId="150"/>
    <cellStyle name="20% - Accent2 2" xfId="151"/>
    <cellStyle name="20% - Accent3 2" xfId="152"/>
    <cellStyle name="20% - Accent4 2" xfId="153"/>
    <cellStyle name="20% - Accent5 2" xfId="154"/>
    <cellStyle name="20% - Accent6 2" xfId="155"/>
    <cellStyle name="40% - Accent1 2" xfId="156"/>
    <cellStyle name="40% - Accent2 2" xfId="157"/>
    <cellStyle name="40% - Accent3 2" xfId="158"/>
    <cellStyle name="40% - Accent4 2" xfId="159"/>
    <cellStyle name="40% - Accent5 2" xfId="160"/>
    <cellStyle name="40% - Accent6 2" xfId="161"/>
    <cellStyle name="60% - Accent1 2" xfId="162"/>
    <cellStyle name="60% - Accent2 2" xfId="163"/>
    <cellStyle name="60% - Accent3 2" xfId="164"/>
    <cellStyle name="60% - Accent4 2" xfId="165"/>
    <cellStyle name="60% - Accent5 2" xfId="166"/>
    <cellStyle name="60% - Accent6 2" xfId="167"/>
    <cellStyle name="Accent1 2" xfId="168"/>
    <cellStyle name="Accent2 2" xfId="169"/>
    <cellStyle name="Accent3 2" xfId="170"/>
    <cellStyle name="Accent4 2" xfId="171"/>
    <cellStyle name="Accent5 2" xfId="172"/>
    <cellStyle name="Accent6 2" xfId="173"/>
    <cellStyle name="Bad 2" xfId="174"/>
    <cellStyle name="Calculation 2" xfId="175"/>
    <cellStyle name="Check Cell 2" xfId="176"/>
    <cellStyle name="Comma" xfId="141" builtinId="3"/>
    <cellStyle name="Comma  - Style1" xfId="4"/>
    <cellStyle name="Comma 2" xfId="3"/>
    <cellStyle name="Comma 2 2" xfId="215"/>
    <cellStyle name="Comma 2 3" xfId="225"/>
    <cellStyle name="Comma 2 3 2" xfId="290"/>
    <cellStyle name="Comma 2 3 2 2" xfId="314"/>
    <cellStyle name="Comma 2 3 3" xfId="302"/>
    <cellStyle name="Comma 2 4" xfId="284"/>
    <cellStyle name="Comma 2 4 2" xfId="308"/>
    <cellStyle name="Comma 2 5" xfId="296"/>
    <cellStyle name="Comma 3" xfId="138"/>
    <cellStyle name="Comma 3 2" xfId="279"/>
    <cellStyle name="Comma 3 2 2" xfId="292"/>
    <cellStyle name="Comma 3 2 2 2" xfId="316"/>
    <cellStyle name="Comma 3 2 3" xfId="304"/>
    <cellStyle name="Comma 3 3" xfId="286"/>
    <cellStyle name="Comma 3 3 2" xfId="310"/>
    <cellStyle name="Comma 3 4" xfId="298"/>
    <cellStyle name="Comma 4" xfId="139"/>
    <cellStyle name="Comma 4 2" xfId="280"/>
    <cellStyle name="Comma 4 2 2" xfId="293"/>
    <cellStyle name="Comma 4 2 2 2" xfId="317"/>
    <cellStyle name="Comma 4 2 3" xfId="305"/>
    <cellStyle name="Comma 4 3" xfId="287"/>
    <cellStyle name="Comma 4 3 2" xfId="311"/>
    <cellStyle name="Comma 4 4" xfId="299"/>
    <cellStyle name="Curren - Style2" xfId="5"/>
    <cellStyle name="Explanatory Text 2" xfId="177"/>
    <cellStyle name="Good 2" xfId="178"/>
    <cellStyle name="Heading 1 2" xfId="179"/>
    <cellStyle name="Heading 2 2" xfId="180"/>
    <cellStyle name="Heading 3 2" xfId="181"/>
    <cellStyle name="Heading 4 2" xfId="182"/>
    <cellStyle name="Input 2" xfId="183"/>
    <cellStyle name="Linked Cell 2" xfId="184"/>
    <cellStyle name="Neutral 2" xfId="185"/>
    <cellStyle name="Normal" xfId="0" builtinId="0"/>
    <cellStyle name="Normal - Style3" xfId="6"/>
    <cellStyle name="Normal 10" xfId="7"/>
    <cellStyle name="Normal 100" xfId="111"/>
    <cellStyle name="Normal 100 2" xfId="255"/>
    <cellStyle name="Normal 101" xfId="112"/>
    <cellStyle name="Normal 101 2" xfId="256"/>
    <cellStyle name="Normal 102" xfId="113"/>
    <cellStyle name="Normal 102 2" xfId="257"/>
    <cellStyle name="Normal 103" xfId="114"/>
    <cellStyle name="Normal 103 2" xfId="258"/>
    <cellStyle name="Normal 104" xfId="115"/>
    <cellStyle name="Normal 104 2" xfId="259"/>
    <cellStyle name="Normal 105" xfId="116"/>
    <cellStyle name="Normal 105 2" xfId="260"/>
    <cellStyle name="Normal 106" xfId="117"/>
    <cellStyle name="Normal 106 2" xfId="261"/>
    <cellStyle name="Normal 107" xfId="118"/>
    <cellStyle name="Normal 107 2" xfId="262"/>
    <cellStyle name="Normal 108" xfId="119"/>
    <cellStyle name="Normal 108 2" xfId="263"/>
    <cellStyle name="Normal 109" xfId="120"/>
    <cellStyle name="Normal 109 2" xfId="264"/>
    <cellStyle name="Normal 11" xfId="8"/>
    <cellStyle name="Normal 110" xfId="121"/>
    <cellStyle name="Normal 110 2" xfId="265"/>
    <cellStyle name="Normal 111" xfId="122"/>
    <cellStyle name="Normal 111 2" xfId="266"/>
    <cellStyle name="Normal 112" xfId="123"/>
    <cellStyle name="Normal 112 2" xfId="267"/>
    <cellStyle name="Normal 113" xfId="124"/>
    <cellStyle name="Normal 113 2" xfId="268"/>
    <cellStyle name="Normal 114" xfId="125"/>
    <cellStyle name="Normal 114 2" xfId="269"/>
    <cellStyle name="Normal 115" xfId="126"/>
    <cellStyle name="Normal 115 2" xfId="270"/>
    <cellStyle name="Normal 116" xfId="127"/>
    <cellStyle name="Normal 116 2" xfId="271"/>
    <cellStyle name="Normal 117" xfId="128"/>
    <cellStyle name="Normal 117 2" xfId="272"/>
    <cellStyle name="Normal 118" xfId="129"/>
    <cellStyle name="Normal 118 2" xfId="273"/>
    <cellStyle name="Normal 119" xfId="130"/>
    <cellStyle name="Normal 119 2" xfId="274"/>
    <cellStyle name="Normal 12" xfId="9"/>
    <cellStyle name="Normal 120" xfId="131"/>
    <cellStyle name="Normal 120 2" xfId="275"/>
    <cellStyle name="Normal 121" xfId="132"/>
    <cellStyle name="Normal 121 2" xfId="276"/>
    <cellStyle name="Normal 122" xfId="133"/>
    <cellStyle name="Normal 122 2" xfId="277"/>
    <cellStyle name="Normal 123" xfId="134"/>
    <cellStyle name="Normal 124" xfId="135"/>
    <cellStyle name="Normal 125" xfId="136"/>
    <cellStyle name="Normal 126" xfId="1"/>
    <cellStyle name="Normal 126 2" xfId="224"/>
    <cellStyle name="Normal 126 2 2" xfId="289"/>
    <cellStyle name="Normal 126 2 2 2" xfId="313"/>
    <cellStyle name="Normal 126 2 3" xfId="301"/>
    <cellStyle name="Normal 126 3" xfId="283"/>
    <cellStyle name="Normal 126 3 2" xfId="307"/>
    <cellStyle name="Normal 126 4" xfId="295"/>
    <cellStyle name="Normal 127" xfId="137"/>
    <cellStyle name="Normal 127 2" xfId="278"/>
    <cellStyle name="Normal 127 2 2" xfId="291"/>
    <cellStyle name="Normal 127 2 2 2" xfId="315"/>
    <cellStyle name="Normal 127 2 3" xfId="303"/>
    <cellStyle name="Normal 127 3" xfId="285"/>
    <cellStyle name="Normal 127 3 2" xfId="309"/>
    <cellStyle name="Normal 127 4" xfId="297"/>
    <cellStyle name="Normal 128" xfId="140"/>
    <cellStyle name="Normal 128 2" xfId="281"/>
    <cellStyle name="Normal 128 2 2" xfId="294"/>
    <cellStyle name="Normal 128 2 2 2" xfId="318"/>
    <cellStyle name="Normal 128 2 3" xfId="306"/>
    <cellStyle name="Normal 128 3" xfId="288"/>
    <cellStyle name="Normal 128 3 2" xfId="312"/>
    <cellStyle name="Normal 128 4" xfId="300"/>
    <cellStyle name="Normal 129" xfId="143"/>
    <cellStyle name="Normal 13" xfId="10"/>
    <cellStyle name="Normal 130" xfId="187"/>
    <cellStyle name="Normal 131" xfId="212"/>
    <cellStyle name="Normal 132" xfId="213"/>
    <cellStyle name="Normal 133" xfId="214"/>
    <cellStyle name="Normal 134" xfId="186"/>
    <cellStyle name="Normal 135" xfId="216"/>
    <cellStyle name="Normal 136" xfId="217"/>
    <cellStyle name="Normal 137" xfId="218"/>
    <cellStyle name="Normal 138" xfId="210"/>
    <cellStyle name="Normal 139" xfId="221"/>
    <cellStyle name="Normal 14" xfId="11"/>
    <cellStyle name="Normal 140" xfId="222"/>
    <cellStyle name="Normal 141" xfId="223"/>
    <cellStyle name="Normal 142" xfId="282"/>
    <cellStyle name="Normal 15" xfId="12"/>
    <cellStyle name="Normal 16" xfId="13"/>
    <cellStyle name="Normal 17" xfId="28"/>
    <cellStyle name="Normal 18" xfId="29"/>
    <cellStyle name="Normal 19" xfId="30"/>
    <cellStyle name="Normal 2" xfId="14"/>
    <cellStyle name="Normal 2 2" xfId="15"/>
    <cellStyle name="Normal 2 2 2" xfId="226"/>
    <cellStyle name="Normal 2 3" xfId="188"/>
    <cellStyle name="Normal 20" xfId="31"/>
    <cellStyle name="Normal 21" xfId="32"/>
    <cellStyle name="Normal 22" xfId="33"/>
    <cellStyle name="Normal 23" xfId="34"/>
    <cellStyle name="Normal 24" xfId="35"/>
    <cellStyle name="Normal 25" xfId="36"/>
    <cellStyle name="Normal 26" xfId="37"/>
    <cellStyle name="Normal 27" xfId="38"/>
    <cellStyle name="Normal 28" xfId="39"/>
    <cellStyle name="Normal 29" xfId="40"/>
    <cellStyle name="Normal 3" xfId="16"/>
    <cellStyle name="Normal 30" xfId="41"/>
    <cellStyle name="Normal 31" xfId="42"/>
    <cellStyle name="Normal 32" xfId="43"/>
    <cellStyle name="Normal 33" xfId="44"/>
    <cellStyle name="Normal 34" xfId="45"/>
    <cellStyle name="Normal 35" xfId="46"/>
    <cellStyle name="Normal 36" xfId="47"/>
    <cellStyle name="Normal 37" xfId="48"/>
    <cellStyle name="Normal 38" xfId="49"/>
    <cellStyle name="Normal 39" xfId="50"/>
    <cellStyle name="Normal 4" xfId="17"/>
    <cellStyle name="Normal 40" xfId="51"/>
    <cellStyle name="Normal 41" xfId="52"/>
    <cellStyle name="Normal 42" xfId="53"/>
    <cellStyle name="Normal 43" xfId="54"/>
    <cellStyle name="Normal 44" xfId="55"/>
    <cellStyle name="Normal 45" xfId="56"/>
    <cellStyle name="Normal 46" xfId="57"/>
    <cellStyle name="Normal 47" xfId="58"/>
    <cellStyle name="Normal 48" xfId="59"/>
    <cellStyle name="Normal 49" xfId="60"/>
    <cellStyle name="Normal 5" xfId="18"/>
    <cellStyle name="Normal 50" xfId="61"/>
    <cellStyle name="Normal 51" xfId="62"/>
    <cellStyle name="Normal 52" xfId="63"/>
    <cellStyle name="Normal 53" xfId="64"/>
    <cellStyle name="Normal 54" xfId="65"/>
    <cellStyle name="Normal 55" xfId="66"/>
    <cellStyle name="Normal 56" xfId="67"/>
    <cellStyle name="Normal 57" xfId="68"/>
    <cellStyle name="Normal 58" xfId="69"/>
    <cellStyle name="Normal 59" xfId="70"/>
    <cellStyle name="Normal 6" xfId="19"/>
    <cellStyle name="Normal 60" xfId="71"/>
    <cellStyle name="Normal 61" xfId="72"/>
    <cellStyle name="Normal 62" xfId="73"/>
    <cellStyle name="Normal 63" xfId="74"/>
    <cellStyle name="Normal 64" xfId="75"/>
    <cellStyle name="Normal 65" xfId="76"/>
    <cellStyle name="Normal 66" xfId="77"/>
    <cellStyle name="Normal 67" xfId="78"/>
    <cellStyle name="Normal 68" xfId="79"/>
    <cellStyle name="Normal 69" xfId="80"/>
    <cellStyle name="Normal 7" xfId="20"/>
    <cellStyle name="Normal 70" xfId="81"/>
    <cellStyle name="Normal 71" xfId="82"/>
    <cellStyle name="Normal 72" xfId="83"/>
    <cellStyle name="Normal 72 2" xfId="227"/>
    <cellStyle name="Normal 73" xfId="84"/>
    <cellStyle name="Normal 73 2" xfId="228"/>
    <cellStyle name="Normal 74" xfId="85"/>
    <cellStyle name="Normal 74 2" xfId="229"/>
    <cellStyle name="Normal 75" xfId="86"/>
    <cellStyle name="Normal 75 2" xfId="230"/>
    <cellStyle name="Normal 76" xfId="87"/>
    <cellStyle name="Normal 76 2" xfId="231"/>
    <cellStyle name="Normal 77" xfId="88"/>
    <cellStyle name="Normal 77 2" xfId="232"/>
    <cellStyle name="Normal 78" xfId="89"/>
    <cellStyle name="Normal 78 2" xfId="233"/>
    <cellStyle name="Normal 79" xfId="90"/>
    <cellStyle name="Normal 79 2" xfId="234"/>
    <cellStyle name="Normal 8" xfId="21"/>
    <cellStyle name="Normal 80" xfId="91"/>
    <cellStyle name="Normal 80 2" xfId="235"/>
    <cellStyle name="Normal 81" xfId="92"/>
    <cellStyle name="Normal 81 2" xfId="236"/>
    <cellStyle name="Normal 82" xfId="93"/>
    <cellStyle name="Normal 82 2" xfId="237"/>
    <cellStyle name="Normal 83" xfId="94"/>
    <cellStyle name="Normal 83 2" xfId="238"/>
    <cellStyle name="Normal 84" xfId="95"/>
    <cellStyle name="Normal 84 2" xfId="239"/>
    <cellStyle name="Normal 85" xfId="96"/>
    <cellStyle name="Normal 85 2" xfId="240"/>
    <cellStyle name="Normal 86" xfId="97"/>
    <cellStyle name="Normal 86 2" xfId="241"/>
    <cellStyle name="Normal 87" xfId="98"/>
    <cellStyle name="Normal 87 2" xfId="242"/>
    <cellStyle name="Normal 88" xfId="99"/>
    <cellStyle name="Normal 88 2" xfId="243"/>
    <cellStyle name="Normal 89" xfId="100"/>
    <cellStyle name="Normal 89 2" xfId="244"/>
    <cellStyle name="Normal 9" xfId="22"/>
    <cellStyle name="Normal 90" xfId="101"/>
    <cellStyle name="Normal 90 2" xfId="245"/>
    <cellStyle name="Normal 91" xfId="102"/>
    <cellStyle name="Normal 91 2" xfId="246"/>
    <cellStyle name="Normal 92" xfId="103"/>
    <cellStyle name="Normal 92 2" xfId="247"/>
    <cellStyle name="Normal 93" xfId="104"/>
    <cellStyle name="Normal 93 2" xfId="248"/>
    <cellStyle name="Normal 94" xfId="105"/>
    <cellStyle name="Normal 94 2" xfId="249"/>
    <cellStyle name="Normal 95" xfId="106"/>
    <cellStyle name="Normal 95 2" xfId="250"/>
    <cellStyle name="Normal 96" xfId="107"/>
    <cellStyle name="Normal 96 2" xfId="251"/>
    <cellStyle name="Normal 97" xfId="108"/>
    <cellStyle name="Normal 97 2" xfId="252"/>
    <cellStyle name="Normal 98" xfId="109"/>
    <cellStyle name="Normal 98 2" xfId="253"/>
    <cellStyle name="Normal 99" xfId="110"/>
    <cellStyle name="Normal 99 2" xfId="254"/>
    <cellStyle name="Note 2" xfId="190"/>
    <cellStyle name="Note 2 2" xfId="191"/>
    <cellStyle name="Note 2 3" xfId="192"/>
    <cellStyle name="Note 2 4" xfId="219"/>
    <cellStyle name="Note 3" xfId="193"/>
    <cellStyle name="Note 4" xfId="194"/>
    <cellStyle name="Note 5" xfId="189"/>
    <cellStyle name="Output 2" xfId="195"/>
    <cellStyle name="Percent" xfId="142" builtinId="5"/>
    <cellStyle name="Percent 2" xfId="24"/>
    <cellStyle name="Percent 2 2" xfId="25"/>
    <cellStyle name="Percent 2 2 2" xfId="197"/>
    <cellStyle name="Percent 2 3" xfId="198"/>
    <cellStyle name="Percent 2 4" xfId="196"/>
    <cellStyle name="Percent 3" xfId="26"/>
    <cellStyle name="Percent 3 2" xfId="199"/>
    <cellStyle name="Percent 4" xfId="23"/>
    <cellStyle name="Percent 4 2" xfId="200"/>
    <cellStyle name="Style 1" xfId="27"/>
    <cellStyle name="Style 1 2" xfId="202"/>
    <cellStyle name="Style 1 2 2" xfId="203"/>
    <cellStyle name="Style 1 2 3" xfId="204"/>
    <cellStyle name="Style 1 2 4" xfId="220"/>
    <cellStyle name="Style 1 3" xfId="205"/>
    <cellStyle name="Style 1 4" xfId="206"/>
    <cellStyle name="Style 1 5" xfId="201"/>
    <cellStyle name="Title 2" xfId="207"/>
    <cellStyle name="Total 2" xfId="208"/>
    <cellStyle name="Warning Text 2" xfId="209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B15555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352425</xdr:colOff>
      <xdr:row>4</xdr:row>
      <xdr:rowOff>85090</xdr:rowOff>
    </xdr:to>
    <xdr:pic>
      <xdr:nvPicPr>
        <xdr:cNvPr id="4" name="Picture 3" descr="C:\Users\dianap\AppData\Local\Microsoft\Windows\Temporary Internet Files\Content.Outlook\J10GMA6S\ComComNZ-CMYK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0"/>
          <a:ext cx="2181225" cy="6565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vmlDrawing" Target="../drawings/vmlDrawing1.vml" Id="rId2" /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8:E17"/>
  <sheetViews>
    <sheetView tabSelected="1" workbookViewId="0"/>
  </sheetViews>
  <sheetFormatPr defaultColWidth="9.109375" defaultRowHeight="14.4" x14ac:dyDescent="0.3"/>
  <cols>
    <col min="1" max="1" width="1.88671875" style="3" customWidth="1"/>
    <col min="2" max="16384" width="9.109375" style="3"/>
  </cols>
  <sheetData>
    <row r="8" spans="2:2" ht="18" x14ac:dyDescent="0.35">
      <c r="B8" s="153"/>
    </row>
    <row r="10" spans="2:2" ht="25.8" x14ac:dyDescent="0.5">
      <c r="B10" s="224" t="s">
        <v>187</v>
      </c>
    </row>
    <row r="11" spans="2:2" ht="11.25" customHeight="1" x14ac:dyDescent="0.45">
      <c r="B11" s="131"/>
    </row>
    <row r="12" spans="2:2" ht="18" x14ac:dyDescent="0.35">
      <c r="B12" s="223" t="s">
        <v>252</v>
      </c>
    </row>
    <row r="17" spans="2:5" x14ac:dyDescent="0.3">
      <c r="B17" s="177" t="s">
        <v>251</v>
      </c>
      <c r="C17" s="177"/>
      <c r="E17" s="17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63"/>
  <sheetViews>
    <sheetView zoomScale="90" zoomScaleNormal="90" workbookViewId="0"/>
  </sheetViews>
  <sheetFormatPr defaultColWidth="9.109375" defaultRowHeight="14.4" x14ac:dyDescent="0.3"/>
  <cols>
    <col min="1" max="1" width="1.88671875" style="3" customWidth="1"/>
    <col min="2" max="2" width="33.109375" style="3" customWidth="1"/>
    <col min="3" max="3" width="18.88671875" style="3" customWidth="1"/>
    <col min="4" max="4" width="11.33203125" style="3" customWidth="1"/>
    <col min="5" max="5" width="10.6640625" style="3" customWidth="1"/>
    <col min="6" max="6" width="2.88671875" style="3" customWidth="1"/>
    <col min="7" max="7" width="2.33203125" style="3" customWidth="1"/>
    <col min="8" max="8" width="33.109375" style="3" customWidth="1"/>
    <col min="9" max="9" width="19" style="3" customWidth="1"/>
    <col min="10" max="10" width="11.109375" style="3" customWidth="1"/>
    <col min="11" max="11" width="10.33203125" style="3" customWidth="1"/>
    <col min="12" max="12" width="4.88671875" style="3" customWidth="1"/>
    <col min="13" max="16384" width="9.109375" style="3"/>
  </cols>
  <sheetData>
    <row r="1" spans="1:14" ht="23.4" x14ac:dyDescent="0.45">
      <c r="A1" s="1" t="s">
        <v>266</v>
      </c>
      <c r="B1" s="2"/>
    </row>
    <row r="2" spans="1:14" ht="23.4" x14ac:dyDescent="0.45">
      <c r="A2" s="1"/>
      <c r="B2" s="2"/>
      <c r="G2" s="2"/>
      <c r="H2" s="2"/>
      <c r="I2" s="2"/>
      <c r="J2" s="2"/>
      <c r="K2" s="2"/>
      <c r="L2" s="2"/>
      <c r="M2" s="2"/>
      <c r="N2" s="2"/>
    </row>
    <row r="3" spans="1:14" ht="23.4" x14ac:dyDescent="0.45">
      <c r="A3" s="1"/>
      <c r="B3" s="2"/>
      <c r="G3" s="2"/>
      <c r="H3" s="2"/>
      <c r="I3" s="2"/>
      <c r="J3" s="2"/>
      <c r="K3" s="2"/>
      <c r="L3" s="2"/>
      <c r="M3" s="2"/>
      <c r="N3" s="2"/>
    </row>
    <row r="4" spans="1:14" ht="18" x14ac:dyDescent="0.35">
      <c r="A4" s="4"/>
      <c r="B4" s="247" t="s">
        <v>210</v>
      </c>
      <c r="C4" s="153"/>
      <c r="D4" s="153"/>
      <c r="E4" s="153"/>
      <c r="F4" s="248"/>
      <c r="G4" s="248"/>
      <c r="H4" s="247" t="s">
        <v>210</v>
      </c>
      <c r="I4" s="248"/>
      <c r="J4" s="248"/>
      <c r="K4" s="248"/>
      <c r="L4" s="248"/>
      <c r="M4" s="2"/>
      <c r="N4" s="2"/>
    </row>
    <row r="5" spans="1:14" ht="15.6" x14ac:dyDescent="0.3">
      <c r="A5" s="4"/>
      <c r="B5" s="271" t="s">
        <v>202</v>
      </c>
      <c r="C5" s="273" t="s">
        <v>203</v>
      </c>
      <c r="D5" s="272"/>
      <c r="E5" s="272"/>
      <c r="F5" s="271"/>
      <c r="G5" s="271"/>
      <c r="H5" s="271" t="s">
        <v>202</v>
      </c>
      <c r="I5" s="273" t="s">
        <v>204</v>
      </c>
      <c r="J5" s="271"/>
      <c r="K5" s="271"/>
      <c r="L5" s="271"/>
      <c r="M5" s="2"/>
      <c r="N5" s="2"/>
    </row>
    <row r="6" spans="1:14" ht="15.6" x14ac:dyDescent="0.3">
      <c r="A6" s="4"/>
      <c r="B6" s="271" t="s">
        <v>209</v>
      </c>
      <c r="C6" s="274">
        <v>5</v>
      </c>
      <c r="D6" s="272"/>
      <c r="E6" s="272"/>
      <c r="F6" s="271"/>
      <c r="G6" s="271"/>
      <c r="H6" s="271" t="s">
        <v>209</v>
      </c>
      <c r="I6" s="274">
        <v>5</v>
      </c>
      <c r="J6" s="271"/>
      <c r="K6" s="271"/>
      <c r="L6" s="271"/>
      <c r="M6" s="2"/>
      <c r="N6" s="2"/>
    </row>
    <row r="7" spans="1:14" ht="12.75" customHeight="1" x14ac:dyDescent="0.4">
      <c r="A7" s="4"/>
      <c r="B7" s="234"/>
      <c r="F7" s="2"/>
      <c r="G7" s="2"/>
      <c r="H7" s="178"/>
      <c r="I7" s="2"/>
      <c r="J7" s="2"/>
      <c r="K7" s="2"/>
      <c r="L7" s="2"/>
      <c r="M7" s="2"/>
      <c r="N7" s="2"/>
    </row>
    <row r="8" spans="1:14" ht="18" x14ac:dyDescent="0.35">
      <c r="A8" s="269"/>
      <c r="B8" s="444" t="s">
        <v>261</v>
      </c>
      <c r="C8" s="445"/>
      <c r="D8" s="445"/>
      <c r="E8" s="446"/>
      <c r="F8" s="245"/>
      <c r="G8" s="96"/>
      <c r="H8" s="444" t="s">
        <v>262</v>
      </c>
      <c r="I8" s="445"/>
      <c r="J8" s="445"/>
      <c r="K8" s="446"/>
      <c r="L8" s="2"/>
      <c r="M8" s="2"/>
      <c r="N8" s="2"/>
    </row>
    <row r="9" spans="1:14" x14ac:dyDescent="0.3">
      <c r="A9" s="96"/>
      <c r="B9" s="447" t="s">
        <v>265</v>
      </c>
      <c r="C9" s="448"/>
      <c r="D9" s="448"/>
      <c r="E9" s="449"/>
      <c r="F9" s="182"/>
      <c r="G9" s="96"/>
      <c r="H9" s="447" t="s">
        <v>265</v>
      </c>
      <c r="I9" s="448"/>
      <c r="J9" s="448"/>
      <c r="K9" s="449"/>
      <c r="L9" s="2"/>
      <c r="M9" s="2"/>
      <c r="N9" s="2"/>
    </row>
    <row r="10" spans="1:14" x14ac:dyDescent="0.3">
      <c r="A10" s="2"/>
      <c r="B10" s="5" t="s">
        <v>28</v>
      </c>
      <c r="C10" s="441" t="s">
        <v>29</v>
      </c>
      <c r="D10" s="441"/>
      <c r="E10" s="6"/>
      <c r="F10" s="2"/>
      <c r="G10" s="2"/>
      <c r="H10" s="19" t="s">
        <v>28</v>
      </c>
      <c r="I10" s="442" t="s">
        <v>29</v>
      </c>
      <c r="J10" s="442"/>
      <c r="K10" s="14"/>
      <c r="L10" s="2"/>
      <c r="M10" s="246"/>
      <c r="N10" s="2"/>
    </row>
    <row r="11" spans="1:14" x14ac:dyDescent="0.3">
      <c r="A11" s="2"/>
      <c r="B11" s="7"/>
      <c r="C11" s="8" t="s">
        <v>30</v>
      </c>
      <c r="D11" s="8" t="s">
        <v>31</v>
      </c>
      <c r="E11" s="6"/>
      <c r="F11" s="2"/>
      <c r="G11" s="2"/>
      <c r="H11" s="7"/>
      <c r="I11" s="182" t="s">
        <v>30</v>
      </c>
      <c r="J11" s="182" t="s">
        <v>31</v>
      </c>
      <c r="K11" s="6"/>
      <c r="L11" s="2"/>
      <c r="M11" s="2"/>
      <c r="N11" s="2"/>
    </row>
    <row r="12" spans="1:14" x14ac:dyDescent="0.3">
      <c r="A12" s="2"/>
      <c r="B12" s="7" t="s">
        <v>32</v>
      </c>
      <c r="C12" s="110">
        <v>2.4243250871467784E-2</v>
      </c>
      <c r="D12" s="2"/>
      <c r="E12" s="6"/>
      <c r="F12" s="2"/>
      <c r="G12" s="2"/>
      <c r="H12" s="7" t="s">
        <v>32</v>
      </c>
      <c r="I12" s="110">
        <v>2.4243250871467784E-2</v>
      </c>
      <c r="J12" s="2"/>
      <c r="K12" s="6"/>
      <c r="L12" s="2"/>
      <c r="M12" s="2"/>
      <c r="N12" s="2"/>
    </row>
    <row r="13" spans="1:14" x14ac:dyDescent="0.3">
      <c r="A13" s="2"/>
      <c r="B13" s="7" t="s">
        <v>24</v>
      </c>
      <c r="C13" s="110">
        <v>1.6399999999999998E-2</v>
      </c>
      <c r="D13" s="2">
        <v>1.5E-3</v>
      </c>
      <c r="E13" s="6"/>
      <c r="F13" s="2"/>
      <c r="G13" s="2"/>
      <c r="H13" s="7" t="s">
        <v>24</v>
      </c>
      <c r="I13" s="110">
        <v>1.3600000000000001E-2</v>
      </c>
      <c r="J13" s="2">
        <v>1.5E-3</v>
      </c>
      <c r="K13" s="6"/>
      <c r="L13" s="2"/>
      <c r="M13" s="2"/>
      <c r="N13" s="2"/>
    </row>
    <row r="14" spans="1:14" x14ac:dyDescent="0.3">
      <c r="A14" s="2"/>
      <c r="B14" s="7" t="s">
        <v>33</v>
      </c>
      <c r="C14" s="130">
        <v>0.44</v>
      </c>
      <c r="D14" s="2"/>
      <c r="E14" s="6"/>
      <c r="F14" s="2"/>
      <c r="G14" s="2"/>
      <c r="H14" s="7" t="s">
        <v>33</v>
      </c>
      <c r="I14" s="130">
        <v>0.17</v>
      </c>
      <c r="J14" s="2"/>
      <c r="K14" s="6"/>
      <c r="L14" s="2"/>
      <c r="M14" s="2"/>
      <c r="N14" s="2"/>
    </row>
    <row r="15" spans="1:14" x14ac:dyDescent="0.3">
      <c r="A15" s="2"/>
      <c r="B15" s="7" t="s">
        <v>34</v>
      </c>
      <c r="C15" s="9">
        <v>0.34</v>
      </c>
      <c r="D15" s="2"/>
      <c r="E15" s="6"/>
      <c r="F15" s="2"/>
      <c r="G15" s="2"/>
      <c r="H15" s="7" t="s">
        <v>34</v>
      </c>
      <c r="I15" s="9">
        <v>0.6</v>
      </c>
      <c r="J15" s="2"/>
      <c r="K15" s="6"/>
      <c r="L15" s="2"/>
      <c r="M15" s="2"/>
      <c r="N15" s="2"/>
    </row>
    <row r="16" spans="1:14" x14ac:dyDescent="0.3">
      <c r="A16" s="2"/>
      <c r="B16" s="7" t="s">
        <v>35</v>
      </c>
      <c r="C16" s="9">
        <v>0</v>
      </c>
      <c r="D16" s="2"/>
      <c r="E16" s="6"/>
      <c r="F16" s="2"/>
      <c r="G16" s="2"/>
      <c r="H16" s="7" t="s">
        <v>35</v>
      </c>
      <c r="I16" s="9">
        <v>0</v>
      </c>
      <c r="J16" s="2"/>
      <c r="K16" s="6"/>
      <c r="L16" s="2"/>
      <c r="M16" s="2"/>
      <c r="N16" s="2"/>
    </row>
    <row r="17" spans="1:14" x14ac:dyDescent="0.3">
      <c r="A17" s="2"/>
      <c r="B17" s="7" t="s">
        <v>36</v>
      </c>
      <c r="C17" s="10">
        <v>7.0000000000000007E-2</v>
      </c>
      <c r="D17" s="2"/>
      <c r="E17" s="6"/>
      <c r="F17" s="2"/>
      <c r="G17" s="2"/>
      <c r="H17" s="7" t="s">
        <v>36</v>
      </c>
      <c r="I17" s="10">
        <v>7.0000000000000007E-2</v>
      </c>
      <c r="J17" s="2"/>
      <c r="K17" s="6"/>
      <c r="L17" s="2"/>
      <c r="M17" s="2"/>
      <c r="N17" s="2"/>
    </row>
    <row r="18" spans="1:14" x14ac:dyDescent="0.3">
      <c r="A18" s="2"/>
      <c r="B18" s="7" t="s">
        <v>37</v>
      </c>
      <c r="C18" s="10">
        <v>0.28000000000000003</v>
      </c>
      <c r="D18" s="2"/>
      <c r="E18" s="6"/>
      <c r="F18" s="2"/>
      <c r="G18" s="2"/>
      <c r="H18" s="7" t="s">
        <v>37</v>
      </c>
      <c r="I18" s="10">
        <v>0.28000000000000003</v>
      </c>
      <c r="J18" s="2"/>
      <c r="K18" s="6"/>
      <c r="L18" s="2"/>
      <c r="M18" s="2"/>
      <c r="N18" s="2"/>
    </row>
    <row r="19" spans="1:14" x14ac:dyDescent="0.3">
      <c r="A19" s="2"/>
      <c r="B19" s="7" t="s">
        <v>38</v>
      </c>
      <c r="C19" s="10">
        <v>0.28000000000000003</v>
      </c>
      <c r="D19" s="2"/>
      <c r="E19" s="6"/>
      <c r="F19" s="2"/>
      <c r="G19" s="2"/>
      <c r="H19" s="7" t="s">
        <v>38</v>
      </c>
      <c r="I19" s="10">
        <v>0.28000000000000003</v>
      </c>
      <c r="J19" s="2"/>
      <c r="K19" s="6"/>
      <c r="L19" s="2"/>
      <c r="M19" s="2"/>
      <c r="N19" s="2"/>
    </row>
    <row r="20" spans="1:14" x14ac:dyDescent="0.3">
      <c r="A20" s="2"/>
      <c r="B20" s="7" t="s">
        <v>39</v>
      </c>
      <c r="C20" s="26">
        <v>3.5000000000000001E-3</v>
      </c>
      <c r="D20" s="2"/>
      <c r="E20" s="6"/>
      <c r="F20" s="2"/>
      <c r="G20" s="2"/>
      <c r="H20" s="7" t="s">
        <v>39</v>
      </c>
      <c r="I20" s="26">
        <v>3.5000000000000001E-3</v>
      </c>
      <c r="J20" s="2"/>
      <c r="K20" s="6"/>
      <c r="L20" s="2"/>
      <c r="M20" s="2"/>
      <c r="N20" s="2"/>
    </row>
    <row r="21" spans="1:14" x14ac:dyDescent="0.3">
      <c r="A21" s="2"/>
      <c r="B21" s="7" t="s">
        <v>40</v>
      </c>
      <c r="C21" s="9">
        <v>0.61</v>
      </c>
      <c r="D21" s="2"/>
      <c r="E21" s="6"/>
      <c r="F21" s="2"/>
      <c r="G21" s="2"/>
      <c r="H21" s="16" t="s">
        <v>40</v>
      </c>
      <c r="I21" s="9">
        <v>0.72</v>
      </c>
      <c r="J21" s="18"/>
      <c r="K21" s="160"/>
      <c r="L21" s="2"/>
      <c r="M21" s="2"/>
      <c r="N21" s="2"/>
    </row>
    <row r="22" spans="1:14" x14ac:dyDescent="0.3">
      <c r="A22" s="2"/>
      <c r="B22" s="11" t="s">
        <v>41</v>
      </c>
      <c r="C22" s="12">
        <f>C12*(1-C19)+C21*C17</f>
        <v>6.0155140627456805E-2</v>
      </c>
      <c r="D22" s="13"/>
      <c r="E22" s="14"/>
      <c r="F22" s="2"/>
      <c r="G22" s="2"/>
      <c r="H22" s="11" t="s">
        <v>41</v>
      </c>
      <c r="I22" s="158">
        <f>I12*(1-I19)+I21*I17</f>
        <v>6.7855140627456803E-2</v>
      </c>
      <c r="J22" s="13"/>
      <c r="K22" s="159"/>
      <c r="L22" s="2"/>
      <c r="M22" s="2"/>
      <c r="N22" s="2"/>
    </row>
    <row r="23" spans="1:14" x14ac:dyDescent="0.3">
      <c r="A23" s="2"/>
      <c r="B23" s="7" t="s">
        <v>42</v>
      </c>
      <c r="C23" s="110">
        <f>C12+C13+C20</f>
        <v>4.4143250871467782E-2</v>
      </c>
      <c r="D23" s="2"/>
      <c r="E23" s="156"/>
      <c r="F23" s="110"/>
      <c r="G23" s="2"/>
      <c r="H23" s="16" t="s">
        <v>42</v>
      </c>
      <c r="I23" s="17">
        <f>I12+I13+I20</f>
        <v>4.1343250871467785E-2</v>
      </c>
      <c r="J23" s="18"/>
      <c r="K23" s="160"/>
      <c r="L23" s="2"/>
      <c r="M23" s="2"/>
      <c r="N23" s="2"/>
    </row>
    <row r="24" spans="1:14" x14ac:dyDescent="0.3">
      <c r="A24" s="110"/>
      <c r="B24" s="19" t="s">
        <v>43</v>
      </c>
      <c r="C24" s="157">
        <f>C22*(1-C14)+(C23)*C14</f>
        <v>5.3109909134821637E-2</v>
      </c>
      <c r="D24" s="79">
        <v>1.0641691594854645E-2</v>
      </c>
      <c r="E24" s="14"/>
      <c r="F24" s="2"/>
      <c r="G24" s="110"/>
      <c r="H24" s="19" t="s">
        <v>43</v>
      </c>
      <c r="I24" s="20">
        <f>I14*I23+(1-I14)*I22</f>
        <v>6.3348119368938666E-2</v>
      </c>
      <c r="J24" s="79">
        <v>1.4577552092172404E-2</v>
      </c>
      <c r="K24" s="159"/>
      <c r="L24" s="2"/>
      <c r="M24" s="2"/>
      <c r="N24" s="2"/>
    </row>
    <row r="25" spans="1:14" x14ac:dyDescent="0.3">
      <c r="A25" s="2"/>
      <c r="B25" s="22" t="s">
        <v>44</v>
      </c>
      <c r="C25" s="23">
        <f>C22*(1-C14)+(C23)*(1-C18)*C14</f>
        <v>4.7671460627456808E-2</v>
      </c>
      <c r="D25" s="75">
        <v>1.0631830277050138E-2</v>
      </c>
      <c r="E25" s="24"/>
      <c r="F25" s="70"/>
      <c r="G25" s="2"/>
      <c r="H25" s="22" t="s">
        <v>44</v>
      </c>
      <c r="I25" s="23">
        <f>I22*(1-I14)+I23*(1-I18)*I14</f>
        <v>6.1380180627456801E-2</v>
      </c>
      <c r="J25" s="75">
        <v>1.457647793398666E-2</v>
      </c>
      <c r="K25" s="28"/>
      <c r="L25" s="2"/>
      <c r="M25" s="2"/>
      <c r="N25" s="2"/>
    </row>
    <row r="26" spans="1:14" x14ac:dyDescent="0.3">
      <c r="A26" s="70"/>
      <c r="F26" s="2"/>
      <c r="G26" s="70"/>
      <c r="H26" s="2"/>
      <c r="I26" s="2"/>
      <c r="J26" s="2"/>
      <c r="K26" s="2"/>
      <c r="L26" s="2"/>
      <c r="M26" s="2"/>
      <c r="N26" s="2"/>
    </row>
    <row r="27" spans="1:14" x14ac:dyDescent="0.3">
      <c r="A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3">
      <c r="A28" s="6"/>
      <c r="B28" s="11"/>
      <c r="C28" s="14"/>
      <c r="D28" s="442" t="s">
        <v>45</v>
      </c>
      <c r="E28" s="443"/>
      <c r="F28" s="182"/>
      <c r="G28" s="2"/>
      <c r="H28" s="11"/>
      <c r="I28" s="14"/>
      <c r="J28" s="442" t="s">
        <v>45</v>
      </c>
      <c r="K28" s="443"/>
      <c r="L28" s="2"/>
      <c r="M28" s="2"/>
      <c r="N28" s="2"/>
    </row>
    <row r="29" spans="1:14" x14ac:dyDescent="0.3">
      <c r="A29" s="6"/>
      <c r="B29" s="183" t="s">
        <v>46</v>
      </c>
      <c r="C29" s="185" t="s">
        <v>47</v>
      </c>
      <c r="D29" s="184" t="s">
        <v>48</v>
      </c>
      <c r="E29" s="185" t="s">
        <v>49</v>
      </c>
      <c r="F29" s="182"/>
      <c r="G29" s="2"/>
      <c r="H29" s="183" t="s">
        <v>46</v>
      </c>
      <c r="I29" s="185" t="s">
        <v>47</v>
      </c>
      <c r="J29" s="184" t="s">
        <v>48</v>
      </c>
      <c r="K29" s="185" t="s">
        <v>49</v>
      </c>
      <c r="L29" s="2"/>
      <c r="M29" s="2"/>
      <c r="N29" s="2"/>
    </row>
    <row r="30" spans="1:14" x14ac:dyDescent="0.3">
      <c r="A30" s="27"/>
      <c r="B30" s="7">
        <v>25</v>
      </c>
      <c r="C30" s="426">
        <f>ROUND(_xlfn.T.INV((B30/100),10000000000),3)</f>
        <v>-0.67400000000000004</v>
      </c>
      <c r="D30" s="26">
        <f t="shared" ref="D30" si="0">$C$24+($D$24*C30)</f>
        <v>4.5937408999889608E-2</v>
      </c>
      <c r="E30" s="27">
        <f t="shared" ref="E30:E33" si="1">$C$25+($D$25*C30)</f>
        <v>4.0505607020725011E-2</v>
      </c>
      <c r="F30" s="26"/>
      <c r="G30" s="26"/>
      <c r="H30" s="7">
        <f t="shared" ref="H30:I33" si="2">B30</f>
        <v>25</v>
      </c>
      <c r="I30" s="426">
        <f t="shared" si="2"/>
        <v>-0.67400000000000004</v>
      </c>
      <c r="J30" s="427">
        <f t="shared" ref="J30" si="3">$I$24+($J$24*I30)</f>
        <v>5.3522849258814467E-2</v>
      </c>
      <c r="K30" s="428">
        <f t="shared" ref="K30" si="4">$I$25+($J$25*I30)</f>
        <v>5.1555634499949793E-2</v>
      </c>
      <c r="L30" s="161"/>
      <c r="M30" s="2"/>
      <c r="N30" s="2"/>
    </row>
    <row r="31" spans="1:14" x14ac:dyDescent="0.3">
      <c r="A31" s="27"/>
      <c r="B31" s="7">
        <v>50</v>
      </c>
      <c r="C31" s="426">
        <f t="shared" ref="C31:C33" si="5">ROUND(_xlfn.T.INV((B31/100),10000000000),3)</f>
        <v>0</v>
      </c>
      <c r="D31" s="26">
        <f t="shared" ref="D31:D33" si="6">$C$24+($D$24*C31)</f>
        <v>5.3109909134821637E-2</v>
      </c>
      <c r="E31" s="27">
        <f t="shared" si="1"/>
        <v>4.7671460627456808E-2</v>
      </c>
      <c r="F31" s="26"/>
      <c r="G31" s="26"/>
      <c r="H31" s="7">
        <f t="shared" si="2"/>
        <v>50</v>
      </c>
      <c r="I31" s="426">
        <f t="shared" si="2"/>
        <v>0</v>
      </c>
      <c r="J31" s="427">
        <f>$I$24+($J$24*I31)</f>
        <v>6.3348119368938666E-2</v>
      </c>
      <c r="K31" s="428">
        <f>$I$25+($J$25*I31)</f>
        <v>6.1380180627456801E-2</v>
      </c>
      <c r="L31" s="161"/>
      <c r="M31" s="2"/>
      <c r="N31" s="2"/>
    </row>
    <row r="32" spans="1:14" x14ac:dyDescent="0.3">
      <c r="A32" s="27"/>
      <c r="B32" s="7">
        <v>67</v>
      </c>
      <c r="C32" s="426">
        <f t="shared" si="5"/>
        <v>0.44</v>
      </c>
      <c r="D32" s="26">
        <f t="shared" si="6"/>
        <v>5.7792253436557681E-2</v>
      </c>
      <c r="E32" s="27">
        <f t="shared" si="1"/>
        <v>5.2349465949358867E-2</v>
      </c>
      <c r="F32" s="26"/>
      <c r="G32" s="26"/>
      <c r="H32" s="7">
        <f t="shared" si="2"/>
        <v>67</v>
      </c>
      <c r="I32" s="426">
        <f t="shared" si="2"/>
        <v>0.44</v>
      </c>
      <c r="J32" s="427">
        <f t="shared" ref="J32:J33" si="7">$I$24+($J$24*I32)</f>
        <v>6.9762242289494528E-2</v>
      </c>
      <c r="K32" s="428">
        <f t="shared" ref="K32:K33" si="8">$I$25+($J$25*I32)</f>
        <v>6.779383091841093E-2</v>
      </c>
      <c r="L32" s="161"/>
      <c r="M32" s="2"/>
      <c r="N32" s="2"/>
    </row>
    <row r="33" spans="1:20" x14ac:dyDescent="0.3">
      <c r="A33" s="27"/>
      <c r="B33" s="16">
        <v>75</v>
      </c>
      <c r="C33" s="24">
        <f t="shared" si="5"/>
        <v>0.67400000000000004</v>
      </c>
      <c r="D33" s="429">
        <f t="shared" si="6"/>
        <v>6.0282409269753666E-2</v>
      </c>
      <c r="E33" s="430">
        <f t="shared" si="1"/>
        <v>5.4837314234188604E-2</v>
      </c>
      <c r="F33" s="26"/>
      <c r="G33" s="26"/>
      <c r="H33" s="16">
        <f t="shared" si="2"/>
        <v>75</v>
      </c>
      <c r="I33" s="24">
        <f t="shared" si="2"/>
        <v>0.67400000000000004</v>
      </c>
      <c r="J33" s="431">
        <f t="shared" si="7"/>
        <v>7.3173389479062864E-2</v>
      </c>
      <c r="K33" s="160">
        <f t="shared" si="8"/>
        <v>7.120472675496381E-2</v>
      </c>
      <c r="L33" s="161"/>
      <c r="M33" s="2"/>
      <c r="N33" s="2"/>
    </row>
    <row r="34" spans="1:20" x14ac:dyDescent="0.3">
      <c r="A34" s="26"/>
      <c r="B34" s="25"/>
      <c r="F34" s="2"/>
      <c r="G34" s="26"/>
      <c r="H34" s="2"/>
      <c r="I34" s="2"/>
      <c r="J34" s="161"/>
      <c r="K34" s="161"/>
      <c r="L34" s="161"/>
      <c r="M34" s="2"/>
      <c r="N34" s="2"/>
    </row>
    <row r="35" spans="1:20" x14ac:dyDescent="0.3">
      <c r="A35" s="2"/>
      <c r="B35" s="25"/>
      <c r="F35" s="2"/>
      <c r="G35" s="2"/>
      <c r="H35" s="2"/>
      <c r="I35" s="2"/>
      <c r="J35" s="161"/>
      <c r="K35" s="161"/>
      <c r="L35" s="161"/>
      <c r="M35" s="2"/>
      <c r="N35" s="2"/>
      <c r="O35" s="2"/>
      <c r="P35" s="2"/>
      <c r="Q35" s="2"/>
      <c r="R35" s="2"/>
      <c r="S35" s="2"/>
      <c r="T35" s="2"/>
    </row>
    <row r="36" spans="1:20" x14ac:dyDescent="0.3">
      <c r="A36" s="2"/>
      <c r="E36" s="25"/>
      <c r="F36" s="25"/>
      <c r="J36" s="154"/>
      <c r="K36" s="154"/>
      <c r="L36" s="154"/>
      <c r="N36" s="2"/>
    </row>
    <row r="37" spans="1:20" x14ac:dyDescent="0.3">
      <c r="A37" s="26"/>
      <c r="E37" s="25"/>
      <c r="F37" s="25"/>
      <c r="G37" s="25"/>
      <c r="J37" s="154"/>
      <c r="K37" s="154"/>
      <c r="L37" s="154"/>
    </row>
    <row r="38" spans="1:20" x14ac:dyDescent="0.3">
      <c r="A38" s="25"/>
      <c r="E38" s="25"/>
      <c r="F38" s="25"/>
      <c r="G38" s="25"/>
      <c r="J38" s="154"/>
      <c r="K38" s="154"/>
      <c r="L38" s="154"/>
    </row>
    <row r="39" spans="1:20" x14ac:dyDescent="0.3">
      <c r="A39" s="25"/>
      <c r="G39" s="25"/>
      <c r="J39" s="154"/>
      <c r="K39" s="154"/>
      <c r="L39" s="154"/>
    </row>
    <row r="40" spans="1:20" x14ac:dyDescent="0.3">
      <c r="J40" s="154"/>
      <c r="K40" s="154"/>
      <c r="L40" s="154"/>
    </row>
    <row r="41" spans="1:20" x14ac:dyDescent="0.3">
      <c r="C41" s="15"/>
      <c r="J41" s="154"/>
      <c r="K41" s="154"/>
      <c r="L41" s="154"/>
    </row>
    <row r="42" spans="1:20" x14ac:dyDescent="0.3">
      <c r="C42" s="15"/>
      <c r="J42" s="154"/>
      <c r="K42" s="154"/>
      <c r="L42" s="154"/>
    </row>
    <row r="43" spans="1:20" x14ac:dyDescent="0.3">
      <c r="C43" s="155"/>
      <c r="J43" s="154"/>
      <c r="K43" s="154"/>
      <c r="L43" s="154"/>
    </row>
    <row r="44" spans="1:20" x14ac:dyDescent="0.3">
      <c r="J44" s="154"/>
      <c r="K44" s="154"/>
      <c r="L44" s="154"/>
    </row>
    <row r="45" spans="1:20" x14ac:dyDescent="0.3">
      <c r="J45" s="154"/>
      <c r="K45" s="154"/>
      <c r="L45" s="154"/>
    </row>
    <row r="46" spans="1:20" x14ac:dyDescent="0.3">
      <c r="J46" s="154"/>
      <c r="K46" s="154"/>
      <c r="L46" s="154"/>
    </row>
    <row r="47" spans="1:20" x14ac:dyDescent="0.3">
      <c r="C47" s="15"/>
      <c r="J47" s="154"/>
      <c r="K47" s="154"/>
      <c r="L47" s="154"/>
    </row>
    <row r="48" spans="1:20" x14ac:dyDescent="0.3">
      <c r="C48" s="15"/>
      <c r="J48" s="154"/>
      <c r="K48" s="154"/>
      <c r="L48" s="154"/>
    </row>
    <row r="49" spans="3:12" x14ac:dyDescent="0.3">
      <c r="C49" s="15"/>
      <c r="J49" s="154"/>
      <c r="K49" s="154"/>
      <c r="L49" s="154"/>
    </row>
    <row r="50" spans="3:12" x14ac:dyDescent="0.3">
      <c r="C50" s="15"/>
      <c r="J50" s="154"/>
      <c r="K50" s="154"/>
      <c r="L50" s="154"/>
    </row>
    <row r="51" spans="3:12" x14ac:dyDescent="0.3">
      <c r="J51" s="154"/>
      <c r="K51" s="154"/>
      <c r="L51" s="154"/>
    </row>
    <row r="52" spans="3:12" x14ac:dyDescent="0.3">
      <c r="C52" s="15"/>
      <c r="J52" s="154"/>
      <c r="K52" s="154"/>
      <c r="L52" s="154"/>
    </row>
    <row r="53" spans="3:12" x14ac:dyDescent="0.3">
      <c r="C53" s="15"/>
      <c r="J53" s="154"/>
      <c r="K53" s="154"/>
      <c r="L53" s="154"/>
    </row>
    <row r="54" spans="3:12" x14ac:dyDescent="0.3">
      <c r="C54" s="15"/>
      <c r="J54" s="154"/>
      <c r="K54" s="154"/>
      <c r="L54" s="154"/>
    </row>
    <row r="55" spans="3:12" x14ac:dyDescent="0.3">
      <c r="C55" s="15"/>
      <c r="J55" s="154"/>
      <c r="K55" s="154"/>
      <c r="L55" s="154"/>
    </row>
    <row r="56" spans="3:12" x14ac:dyDescent="0.3">
      <c r="J56" s="154"/>
      <c r="K56" s="154"/>
      <c r="L56" s="154"/>
    </row>
    <row r="60" spans="3:12" x14ac:dyDescent="0.3">
      <c r="D60" s="15"/>
      <c r="E60" s="15"/>
      <c r="F60" s="15"/>
    </row>
    <row r="61" spans="3:12" x14ac:dyDescent="0.3">
      <c r="D61" s="15"/>
      <c r="E61" s="15"/>
      <c r="F61" s="15"/>
    </row>
    <row r="62" spans="3:12" x14ac:dyDescent="0.3">
      <c r="D62" s="15"/>
      <c r="E62" s="15"/>
      <c r="F62" s="15"/>
    </row>
    <row r="63" spans="3:12" x14ac:dyDescent="0.3">
      <c r="D63" s="15"/>
      <c r="E63" s="15"/>
      <c r="F63" s="15"/>
    </row>
  </sheetData>
  <mergeCells count="8">
    <mergeCell ref="C10:D10"/>
    <mergeCell ref="D28:E28"/>
    <mergeCell ref="B8:E8"/>
    <mergeCell ref="B9:E9"/>
    <mergeCell ref="H8:K8"/>
    <mergeCell ref="I10:J10"/>
    <mergeCell ref="J28:K28"/>
    <mergeCell ref="H9:K9"/>
  </mergeCells>
  <conditionalFormatting sqref="I14:I25 J24:J25 J13 J30:K33">
    <cfRule type="expression" dxfId="7" priority="17">
      <formula>ISERROR($I$14)</formula>
    </cfRule>
  </conditionalFormatting>
  <conditionalFormatting sqref="C14:C25 D13 D24:D25 D30:E33">
    <cfRule type="expression" dxfId="6" priority="14">
      <formula>ISERROR($C$20)</formula>
    </cfRule>
    <cfRule type="expression" dxfId="5" priority="16">
      <formula>ISERROR($C$14)</formula>
    </cfRule>
  </conditionalFormatting>
  <conditionalFormatting sqref="I14:I25 J13 J24:J25 J30:K33">
    <cfRule type="expression" dxfId="4" priority="13">
      <formula>ISERROR($I$20)</formula>
    </cfRule>
  </conditionalFormatting>
  <conditionalFormatting sqref="I13">
    <cfRule type="expression" dxfId="3" priority="10">
      <formula>ISERROR($I$14)</formula>
    </cfRule>
  </conditionalFormatting>
  <conditionalFormatting sqref="I13">
    <cfRule type="expression" dxfId="2" priority="9">
      <formula>ISERROR($I$20)</formula>
    </cfRule>
  </conditionalFormatting>
  <conditionalFormatting sqref="I12">
    <cfRule type="expression" dxfId="1" priority="8">
      <formula>ISERROR($I$14)</formula>
    </cfRule>
  </conditionalFormatting>
  <conditionalFormatting sqref="I12">
    <cfRule type="expression" dxfId="0" priority="7">
      <formula>ISERROR($I$20)</formula>
    </cfRule>
  </conditionalFormatting>
  <pageMargins left="0.7" right="0.7" top="0.75" bottom="0.75" header="0.3" footer="0.3"/>
  <pageSetup paperSize="9" scale="43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C6 I6</xm:sqref>
        </x14:dataValidation>
        <x14:dataValidation type="list" allowBlank="1" showInputMessage="1" showErrorMessage="1">
          <x14:formula1>
            <xm:f>#REF!</xm:f>
          </x14:formula1>
          <xm:sqref>I5 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C169"/>
  <sheetViews>
    <sheetView zoomScale="70" zoomScaleNormal="70" workbookViewId="0">
      <selection activeCell="B3" sqref="B3"/>
    </sheetView>
  </sheetViews>
  <sheetFormatPr defaultColWidth="9.109375" defaultRowHeight="14.4" x14ac:dyDescent="0.3"/>
  <cols>
    <col min="1" max="1" width="21.88671875" style="3" customWidth="1"/>
    <col min="2" max="2" width="15.88671875" style="3" bestFit="1" customWidth="1"/>
    <col min="3" max="3" width="20.33203125" style="3" bestFit="1" customWidth="1"/>
    <col min="4" max="4" width="20.109375" style="3" bestFit="1" customWidth="1"/>
    <col min="5" max="5" width="22.44140625" style="3" customWidth="1"/>
    <col min="6" max="6" width="23.33203125" style="3" customWidth="1"/>
    <col min="7" max="7" width="16.6640625" style="3" bestFit="1" customWidth="1"/>
    <col min="8" max="8" width="16.5546875" style="3" customWidth="1"/>
    <col min="9" max="9" width="17.44140625" style="3" bestFit="1" customWidth="1"/>
    <col min="10" max="10" width="17.109375" style="3" bestFit="1" customWidth="1"/>
    <col min="11" max="12" width="21.6640625" style="3" customWidth="1"/>
    <col min="13" max="14" width="20.6640625" style="3" customWidth="1"/>
    <col min="15" max="15" width="11.88671875" style="3" customWidth="1"/>
    <col min="16" max="16" width="13.33203125" style="3" customWidth="1"/>
    <col min="17" max="17" width="14.109375" style="3" customWidth="1"/>
    <col min="18" max="18" width="20" style="3" customWidth="1"/>
    <col min="19" max="19" width="16.88671875" style="3" customWidth="1"/>
    <col min="20" max="20" width="16.44140625" style="3" bestFit="1" customWidth="1"/>
    <col min="21" max="22" width="20.109375" style="3" bestFit="1" customWidth="1"/>
    <col min="23" max="24" width="20.88671875" style="3" customWidth="1"/>
    <col min="25" max="25" width="23.44140625" style="3" bestFit="1" customWidth="1"/>
    <col min="26" max="26" width="24.33203125" style="3" bestFit="1" customWidth="1"/>
    <col min="27" max="27" width="23.88671875" style="3" bestFit="1" customWidth="1"/>
    <col min="28" max="28" width="23" style="3" bestFit="1" customWidth="1"/>
    <col min="29" max="30" width="23.88671875" style="3" bestFit="1" customWidth="1"/>
    <col min="31" max="31" width="21.6640625" style="3" bestFit="1" customWidth="1"/>
    <col min="32" max="32" width="21.44140625" style="3" bestFit="1" customWidth="1"/>
    <col min="33" max="33" width="23.5546875" style="3" bestFit="1" customWidth="1"/>
    <col min="34" max="34" width="21.44140625" style="3" bestFit="1" customWidth="1"/>
    <col min="35" max="35" width="24" style="3" bestFit="1" customWidth="1"/>
    <col min="36" max="36" width="19.6640625" style="3" bestFit="1" customWidth="1"/>
    <col min="37" max="37" width="20.33203125" style="3" bestFit="1" customWidth="1"/>
    <col min="38" max="38" width="21" style="3" bestFit="1" customWidth="1"/>
    <col min="39" max="39" width="22.109375" style="3" customWidth="1"/>
    <col min="40" max="40" width="18.33203125" style="3" bestFit="1" customWidth="1"/>
    <col min="41" max="41" width="22.88671875" style="3" bestFit="1" customWidth="1"/>
    <col min="42" max="42" width="20.5546875" style="3" bestFit="1" customWidth="1"/>
    <col min="43" max="43" width="20.109375" style="3" bestFit="1" customWidth="1"/>
    <col min="44" max="44" width="23.5546875" style="3" bestFit="1" customWidth="1"/>
    <col min="45" max="45" width="23.5546875" style="3" customWidth="1"/>
    <col min="46" max="48" width="21" style="3" bestFit="1" customWidth="1"/>
    <col min="49" max="49" width="20.109375" style="3" bestFit="1" customWidth="1"/>
    <col min="50" max="50" width="20.109375" style="3" customWidth="1"/>
    <col min="51" max="51" width="21.109375" style="3" bestFit="1" customWidth="1"/>
    <col min="52" max="52" width="19.109375" style="3" bestFit="1" customWidth="1"/>
    <col min="53" max="53" width="20.33203125" style="3" bestFit="1" customWidth="1"/>
    <col min="54" max="54" width="18.6640625" style="3" bestFit="1" customWidth="1"/>
    <col min="55" max="55" width="20.33203125" style="3" bestFit="1" customWidth="1"/>
    <col min="56" max="56" width="20.33203125" style="3" customWidth="1"/>
    <col min="57" max="57" width="21.5546875" style="3" bestFit="1" customWidth="1"/>
    <col min="58" max="58" width="21.5546875" style="3" customWidth="1"/>
    <col min="59" max="59" width="22" style="3" bestFit="1" customWidth="1"/>
    <col min="60" max="61" width="21.5546875" style="3" bestFit="1" customWidth="1"/>
    <col min="62" max="62" width="22" style="3" bestFit="1" customWidth="1"/>
    <col min="63" max="63" width="21.5546875" style="3" bestFit="1" customWidth="1"/>
    <col min="64" max="65" width="21.5546875" style="3" customWidth="1"/>
    <col min="66" max="66" width="20.5546875" style="3" bestFit="1" customWidth="1"/>
    <col min="67" max="67" width="21.6640625" style="3" bestFit="1" customWidth="1"/>
    <col min="68" max="68" width="21.5546875" style="3" bestFit="1" customWidth="1"/>
    <col min="69" max="70" width="22" style="3" bestFit="1" customWidth="1"/>
    <col min="71" max="71" width="20.33203125" style="3" bestFit="1" customWidth="1"/>
    <col min="72" max="72" width="22.5546875" style="3" bestFit="1" customWidth="1"/>
    <col min="73" max="73" width="22.5546875" style="3" customWidth="1"/>
    <col min="74" max="74" width="21.109375" style="3" bestFit="1" customWidth="1"/>
    <col min="75" max="75" width="22.33203125" style="3" customWidth="1"/>
    <col min="76" max="76" width="24.33203125" style="3" customWidth="1"/>
    <col min="77" max="77" width="21.5546875" style="3" bestFit="1" customWidth="1"/>
    <col min="78" max="79" width="22" style="3" bestFit="1" customWidth="1"/>
    <col min="80" max="80" width="21.5546875" style="3" bestFit="1" customWidth="1"/>
    <col min="81" max="81" width="22" style="3" bestFit="1" customWidth="1"/>
    <col min="82" max="16384" width="9.109375" style="3"/>
  </cols>
  <sheetData>
    <row r="1" spans="1:81" ht="23.4" x14ac:dyDescent="0.45">
      <c r="A1" s="29" t="s">
        <v>220</v>
      </c>
      <c r="I1" s="282"/>
    </row>
    <row r="3" spans="1:81" x14ac:dyDescent="0.3">
      <c r="A3" s="3" t="s">
        <v>189</v>
      </c>
      <c r="B3" s="65">
        <v>42461</v>
      </c>
      <c r="D3" s="132"/>
    </row>
    <row r="5" spans="1:81" x14ac:dyDescent="0.3">
      <c r="B5" s="453" t="s">
        <v>2</v>
      </c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5"/>
      <c r="O5" s="31"/>
      <c r="R5" s="453" t="s">
        <v>3</v>
      </c>
      <c r="S5" s="454"/>
      <c r="T5" s="454"/>
      <c r="U5" s="454"/>
      <c r="V5" s="454"/>
      <c r="W5" s="454"/>
      <c r="X5" s="454"/>
      <c r="Y5" s="454"/>
      <c r="Z5" s="454"/>
      <c r="AA5" s="454"/>
      <c r="AB5" s="454"/>
      <c r="AC5" s="454"/>
      <c r="AD5" s="454"/>
      <c r="AE5" s="454"/>
      <c r="AF5" s="454"/>
      <c r="AG5" s="454"/>
      <c r="AH5" s="454"/>
      <c r="AI5" s="454"/>
      <c r="AJ5" s="454"/>
      <c r="AK5" s="454"/>
      <c r="AL5" s="454"/>
      <c r="AM5" s="454"/>
      <c r="AN5" s="454"/>
      <c r="AO5" s="454"/>
      <c r="AP5" s="454"/>
      <c r="AQ5" s="454"/>
      <c r="AR5" s="454"/>
      <c r="AS5" s="454"/>
      <c r="AT5" s="454"/>
      <c r="AU5" s="454"/>
      <c r="AV5" s="454"/>
      <c r="AW5" s="454"/>
      <c r="AX5" s="454"/>
      <c r="AY5" s="454"/>
      <c r="AZ5" s="454"/>
      <c r="BA5" s="454"/>
      <c r="BB5" s="454"/>
      <c r="BC5" s="454"/>
      <c r="BD5" s="454"/>
      <c r="BE5" s="454"/>
      <c r="BF5" s="454"/>
      <c r="BG5" s="454"/>
      <c r="BH5" s="454"/>
      <c r="BI5" s="454"/>
      <c r="BJ5" s="454"/>
      <c r="BK5" s="454"/>
      <c r="BL5" s="454"/>
      <c r="BM5" s="454"/>
      <c r="BN5" s="454"/>
      <c r="BO5" s="454"/>
      <c r="BP5" s="454"/>
      <c r="BQ5" s="454"/>
      <c r="BR5" s="454"/>
      <c r="BS5" s="454"/>
      <c r="BT5" s="454"/>
      <c r="BU5" s="454"/>
      <c r="BV5" s="454"/>
      <c r="BW5" s="454"/>
      <c r="BX5" s="454"/>
      <c r="BY5" s="454"/>
      <c r="BZ5" s="454"/>
      <c r="CA5" s="454"/>
      <c r="CB5" s="454"/>
      <c r="CC5" s="455"/>
    </row>
    <row r="6" spans="1:81" x14ac:dyDescent="0.3">
      <c r="A6" s="60"/>
      <c r="B6" s="456" t="s">
        <v>4</v>
      </c>
      <c r="C6" s="457"/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8"/>
      <c r="O6" s="30"/>
      <c r="P6" s="31"/>
      <c r="R6" s="456" t="s">
        <v>5</v>
      </c>
      <c r="S6" s="457"/>
      <c r="T6" s="457"/>
      <c r="U6" s="457"/>
      <c r="V6" s="457"/>
      <c r="W6" s="457"/>
      <c r="X6" s="457"/>
      <c r="Y6" s="457"/>
      <c r="Z6" s="457"/>
      <c r="AA6" s="457"/>
      <c r="AB6" s="457"/>
      <c r="AC6" s="457"/>
      <c r="AD6" s="457"/>
      <c r="AE6" s="457"/>
      <c r="AF6" s="457"/>
      <c r="AG6" s="457"/>
      <c r="AH6" s="457"/>
      <c r="AI6" s="457"/>
      <c r="AJ6" s="457"/>
      <c r="AK6" s="457"/>
      <c r="AL6" s="457"/>
      <c r="AM6" s="457"/>
      <c r="AN6" s="457"/>
      <c r="AO6" s="457"/>
      <c r="AP6" s="457"/>
      <c r="AQ6" s="457"/>
      <c r="AR6" s="457"/>
      <c r="AS6" s="457"/>
      <c r="AT6" s="457"/>
      <c r="AU6" s="457"/>
      <c r="AV6" s="457"/>
      <c r="AW6" s="457"/>
      <c r="AX6" s="457"/>
      <c r="AY6" s="457"/>
      <c r="AZ6" s="457"/>
      <c r="BA6" s="457"/>
      <c r="BB6" s="457"/>
      <c r="BC6" s="457"/>
      <c r="BD6" s="457"/>
      <c r="BE6" s="457"/>
      <c r="BF6" s="457"/>
      <c r="BG6" s="457"/>
      <c r="BH6" s="457"/>
      <c r="BI6" s="457"/>
      <c r="BJ6" s="457"/>
      <c r="BK6" s="457"/>
      <c r="BL6" s="457"/>
      <c r="BM6" s="469"/>
      <c r="BN6" s="457"/>
      <c r="BO6" s="457"/>
      <c r="BP6" s="457"/>
      <c r="BQ6" s="457"/>
      <c r="BR6" s="457"/>
      <c r="BS6" s="457"/>
      <c r="BT6" s="457"/>
      <c r="BU6" s="457"/>
      <c r="BV6" s="457"/>
      <c r="BW6" s="457"/>
      <c r="BX6" s="457"/>
      <c r="BY6" s="457"/>
      <c r="BZ6" s="457"/>
      <c r="CA6" s="457"/>
      <c r="CB6" s="457"/>
      <c r="CC6" s="458"/>
    </row>
    <row r="7" spans="1:81" x14ac:dyDescent="0.3">
      <c r="A7" s="225" t="s">
        <v>57</v>
      </c>
      <c r="B7" s="373" t="s">
        <v>172</v>
      </c>
      <c r="C7" s="374" t="s">
        <v>173</v>
      </c>
      <c r="D7" s="373" t="s">
        <v>174</v>
      </c>
      <c r="E7" s="374" t="s">
        <v>234</v>
      </c>
      <c r="F7" s="93" t="s">
        <v>258</v>
      </c>
      <c r="G7" s="64" t="s">
        <v>175</v>
      </c>
      <c r="H7" s="133" t="s">
        <v>176</v>
      </c>
      <c r="I7" s="133" t="s">
        <v>177</v>
      </c>
      <c r="J7" s="133" t="s">
        <v>178</v>
      </c>
      <c r="K7" s="64" t="s">
        <v>179</v>
      </c>
      <c r="L7" s="64" t="s">
        <v>254</v>
      </c>
      <c r="M7" s="64" t="s">
        <v>212</v>
      </c>
      <c r="N7" s="64" t="s">
        <v>243</v>
      </c>
      <c r="O7" s="61"/>
      <c r="P7" s="61"/>
      <c r="Q7" s="227" t="s">
        <v>57</v>
      </c>
      <c r="R7" s="373" t="s">
        <v>61</v>
      </c>
      <c r="S7" s="93" t="s">
        <v>62</v>
      </c>
      <c r="T7" s="93" t="s">
        <v>63</v>
      </c>
      <c r="U7" s="64" t="s">
        <v>64</v>
      </c>
      <c r="V7" s="78" t="s">
        <v>65</v>
      </c>
      <c r="W7" s="58" t="s">
        <v>66</v>
      </c>
      <c r="X7" s="58" t="s">
        <v>237</v>
      </c>
      <c r="Y7" s="64" t="s">
        <v>67</v>
      </c>
      <c r="Z7" s="78" t="s">
        <v>68</v>
      </c>
      <c r="AA7" s="64" t="s">
        <v>69</v>
      </c>
      <c r="AB7" s="133" t="s">
        <v>70</v>
      </c>
      <c r="AC7" s="78" t="s">
        <v>256</v>
      </c>
      <c r="AD7" s="64" t="s">
        <v>71</v>
      </c>
      <c r="AE7" s="374" t="s">
        <v>72</v>
      </c>
      <c r="AF7" s="78" t="s">
        <v>73</v>
      </c>
      <c r="AG7" s="64" t="s">
        <v>74</v>
      </c>
      <c r="AH7" s="78" t="s">
        <v>75</v>
      </c>
      <c r="AI7" s="64" t="s">
        <v>76</v>
      </c>
      <c r="AJ7" s="390" t="s">
        <v>77</v>
      </c>
      <c r="AK7" s="374" t="s">
        <v>78</v>
      </c>
      <c r="AL7" s="78" t="s">
        <v>79</v>
      </c>
      <c r="AM7" s="64" t="s">
        <v>80</v>
      </c>
      <c r="AN7" s="390" t="s">
        <v>81</v>
      </c>
      <c r="AO7" s="64" t="s">
        <v>82</v>
      </c>
      <c r="AP7" s="78" t="s">
        <v>83</v>
      </c>
      <c r="AQ7" s="58" t="s">
        <v>84</v>
      </c>
      <c r="AR7" s="64" t="s">
        <v>85</v>
      </c>
      <c r="AS7" s="78" t="s">
        <v>236</v>
      </c>
      <c r="AT7" s="374" t="s">
        <v>86</v>
      </c>
      <c r="AU7" s="390" t="s">
        <v>87</v>
      </c>
      <c r="AV7" s="324" t="s">
        <v>88</v>
      </c>
      <c r="AW7" s="321" t="s">
        <v>89</v>
      </c>
      <c r="AX7" s="321" t="s">
        <v>239</v>
      </c>
      <c r="AY7" s="64" t="s">
        <v>90</v>
      </c>
      <c r="AZ7" s="64" t="s">
        <v>91</v>
      </c>
      <c r="BA7" s="64" t="s">
        <v>92</v>
      </c>
      <c r="BB7" s="133" t="s">
        <v>93</v>
      </c>
      <c r="BC7" s="64" t="s">
        <v>94</v>
      </c>
      <c r="BD7" s="78" t="s">
        <v>229</v>
      </c>
      <c r="BE7" s="64" t="s">
        <v>95</v>
      </c>
      <c r="BF7" s="64" t="s">
        <v>214</v>
      </c>
      <c r="BG7" s="374" t="s">
        <v>96</v>
      </c>
      <c r="BH7" s="374" t="s">
        <v>97</v>
      </c>
      <c r="BI7" s="374" t="s">
        <v>98</v>
      </c>
      <c r="BJ7" s="64" t="s">
        <v>99</v>
      </c>
      <c r="BK7" s="64" t="s">
        <v>100</v>
      </c>
      <c r="BL7" s="93" t="s">
        <v>221</v>
      </c>
      <c r="BM7" s="64" t="s">
        <v>241</v>
      </c>
      <c r="BN7" s="78" t="s">
        <v>101</v>
      </c>
      <c r="BO7" s="64" t="s">
        <v>102</v>
      </c>
      <c r="BP7" s="411" t="s">
        <v>103</v>
      </c>
      <c r="BQ7" s="374" t="s">
        <v>104</v>
      </c>
      <c r="BR7" s="64" t="s">
        <v>105</v>
      </c>
      <c r="BS7" s="78" t="s">
        <v>106</v>
      </c>
      <c r="BT7" s="58" t="s">
        <v>107</v>
      </c>
      <c r="BU7" s="58" t="s">
        <v>224</v>
      </c>
      <c r="BV7" s="58" t="s">
        <v>108</v>
      </c>
      <c r="BW7" s="58" t="s">
        <v>248</v>
      </c>
      <c r="BX7" s="290" t="s">
        <v>227</v>
      </c>
      <c r="BY7" s="374" t="s">
        <v>109</v>
      </c>
      <c r="BZ7" s="78" t="s">
        <v>110</v>
      </c>
      <c r="CA7" s="64" t="s">
        <v>253</v>
      </c>
      <c r="CB7" s="64" t="s">
        <v>111</v>
      </c>
      <c r="CC7" s="64" t="s">
        <v>112</v>
      </c>
    </row>
    <row r="8" spans="1:81" x14ac:dyDescent="0.3">
      <c r="A8" s="225" t="s">
        <v>60</v>
      </c>
      <c r="B8" s="375" t="s">
        <v>118</v>
      </c>
      <c r="C8" s="376" t="s">
        <v>118</v>
      </c>
      <c r="D8" s="375" t="s">
        <v>118</v>
      </c>
      <c r="E8" s="376" t="s">
        <v>118</v>
      </c>
      <c r="F8" s="63" t="s">
        <v>226</v>
      </c>
      <c r="G8" s="62" t="s">
        <v>1</v>
      </c>
      <c r="H8" s="179" t="s">
        <v>1</v>
      </c>
      <c r="I8" s="179" t="s">
        <v>1</v>
      </c>
      <c r="J8" s="179" t="s">
        <v>1</v>
      </c>
      <c r="K8" s="179" t="s">
        <v>1</v>
      </c>
      <c r="L8" s="179" t="s">
        <v>1</v>
      </c>
      <c r="M8" s="179" t="s">
        <v>1</v>
      </c>
      <c r="N8" s="62" t="s">
        <v>1</v>
      </c>
      <c r="O8" s="61"/>
      <c r="P8" s="61"/>
      <c r="Q8" s="227" t="s">
        <v>60</v>
      </c>
      <c r="R8" s="375" t="s">
        <v>118</v>
      </c>
      <c r="S8" s="63" t="s">
        <v>113</v>
      </c>
      <c r="T8" s="63" t="s">
        <v>113</v>
      </c>
      <c r="U8" s="62" t="s">
        <v>113</v>
      </c>
      <c r="V8" s="61" t="s">
        <v>113</v>
      </c>
      <c r="W8" s="187" t="s">
        <v>113</v>
      </c>
      <c r="X8" s="187" t="s">
        <v>113</v>
      </c>
      <c r="Y8" s="62" t="s">
        <v>118</v>
      </c>
      <c r="Z8" s="61" t="s">
        <v>0</v>
      </c>
      <c r="AA8" s="62" t="s">
        <v>116</v>
      </c>
      <c r="AB8" s="179" t="s">
        <v>0</v>
      </c>
      <c r="AC8" s="179" t="s">
        <v>0</v>
      </c>
      <c r="AD8" s="61" t="s">
        <v>0</v>
      </c>
      <c r="AE8" s="376" t="s">
        <v>118</v>
      </c>
      <c r="AF8" s="61" t="s">
        <v>0</v>
      </c>
      <c r="AG8" s="62" t="s">
        <v>0</v>
      </c>
      <c r="AH8" s="61" t="s">
        <v>0</v>
      </c>
      <c r="AI8" s="62" t="s">
        <v>0</v>
      </c>
      <c r="AJ8" s="391" t="s">
        <v>118</v>
      </c>
      <c r="AK8" s="376" t="s">
        <v>118</v>
      </c>
      <c r="AL8" s="61" t="s">
        <v>0</v>
      </c>
      <c r="AM8" s="62" t="s">
        <v>116</v>
      </c>
      <c r="AN8" s="391" t="s">
        <v>118</v>
      </c>
      <c r="AO8" s="62" t="s">
        <v>114</v>
      </c>
      <c r="AP8" s="61" t="s">
        <v>114</v>
      </c>
      <c r="AQ8" s="187" t="s">
        <v>114</v>
      </c>
      <c r="AR8" s="62" t="s">
        <v>114</v>
      </c>
      <c r="AS8" s="61" t="s">
        <v>114</v>
      </c>
      <c r="AT8" s="376" t="s">
        <v>118</v>
      </c>
      <c r="AU8" s="391" t="s">
        <v>118</v>
      </c>
      <c r="AV8" s="325" t="s">
        <v>114</v>
      </c>
      <c r="AW8" s="322" t="s">
        <v>114</v>
      </c>
      <c r="AX8" s="322" t="s">
        <v>114</v>
      </c>
      <c r="AY8" s="62" t="s">
        <v>115</v>
      </c>
      <c r="AZ8" s="62" t="s">
        <v>115</v>
      </c>
      <c r="BA8" s="62" t="s">
        <v>115</v>
      </c>
      <c r="BB8" s="179" t="s">
        <v>115</v>
      </c>
      <c r="BC8" s="62" t="s">
        <v>115</v>
      </c>
      <c r="BD8" s="61" t="s">
        <v>115</v>
      </c>
      <c r="BE8" s="62" t="s">
        <v>115</v>
      </c>
      <c r="BF8" s="62" t="s">
        <v>115</v>
      </c>
      <c r="BG8" s="376" t="s">
        <v>118</v>
      </c>
      <c r="BH8" s="391" t="s">
        <v>116</v>
      </c>
      <c r="BI8" s="376" t="s">
        <v>116</v>
      </c>
      <c r="BJ8" s="61" t="s">
        <v>118</v>
      </c>
      <c r="BK8" s="62" t="s">
        <v>113</v>
      </c>
      <c r="BL8" s="63" t="s">
        <v>113</v>
      </c>
      <c r="BM8" s="62" t="s">
        <v>113</v>
      </c>
      <c r="BN8" s="61" t="s">
        <v>118</v>
      </c>
      <c r="BO8" s="62" t="s">
        <v>117</v>
      </c>
      <c r="BP8" s="412" t="s">
        <v>118</v>
      </c>
      <c r="BQ8" s="376" t="s">
        <v>118</v>
      </c>
      <c r="BR8" s="62" t="s">
        <v>118</v>
      </c>
      <c r="BS8" s="61" t="s">
        <v>113</v>
      </c>
      <c r="BT8" s="187" t="s">
        <v>113</v>
      </c>
      <c r="BU8" s="187" t="s">
        <v>113</v>
      </c>
      <c r="BV8" s="187" t="s">
        <v>113</v>
      </c>
      <c r="BW8" s="187" t="s">
        <v>113</v>
      </c>
      <c r="BX8" s="59" t="s">
        <v>113</v>
      </c>
      <c r="BY8" s="376" t="s">
        <v>118</v>
      </c>
      <c r="BZ8" s="61" t="s">
        <v>0</v>
      </c>
      <c r="CA8" s="62" t="s">
        <v>0</v>
      </c>
      <c r="CB8" s="62" t="s">
        <v>0</v>
      </c>
      <c r="CC8" s="62" t="s">
        <v>0</v>
      </c>
    </row>
    <row r="9" spans="1:81" x14ac:dyDescent="0.3">
      <c r="A9" s="225" t="s">
        <v>58</v>
      </c>
      <c r="B9" s="375" t="s">
        <v>119</v>
      </c>
      <c r="C9" s="375" t="s">
        <v>119</v>
      </c>
      <c r="D9" s="375" t="s">
        <v>119</v>
      </c>
      <c r="E9" s="376" t="s">
        <v>205</v>
      </c>
      <c r="F9" s="364" t="s">
        <v>205</v>
      </c>
      <c r="G9" s="364" t="s">
        <v>119</v>
      </c>
      <c r="H9" s="365" t="s">
        <v>119</v>
      </c>
      <c r="I9" s="365" t="s">
        <v>119</v>
      </c>
      <c r="J9" s="365" t="s">
        <v>119</v>
      </c>
      <c r="K9" s="365" t="s">
        <v>119</v>
      </c>
      <c r="L9" s="365" t="s">
        <v>119</v>
      </c>
      <c r="M9" s="365" t="s">
        <v>119</v>
      </c>
      <c r="N9" s="364" t="s">
        <v>119</v>
      </c>
      <c r="O9" s="61"/>
      <c r="P9" s="61"/>
      <c r="Q9" s="227" t="s">
        <v>58</v>
      </c>
      <c r="R9" s="375" t="s">
        <v>116</v>
      </c>
      <c r="S9" s="63" t="s">
        <v>119</v>
      </c>
      <c r="T9" s="63" t="s">
        <v>119</v>
      </c>
      <c r="U9" s="62" t="s">
        <v>119</v>
      </c>
      <c r="V9" s="61" t="s">
        <v>119</v>
      </c>
      <c r="W9" s="187" t="s">
        <v>119</v>
      </c>
      <c r="X9" s="187" t="s">
        <v>119</v>
      </c>
      <c r="Y9" s="62" t="s">
        <v>119</v>
      </c>
      <c r="Z9" s="61" t="s">
        <v>119</v>
      </c>
      <c r="AA9" s="62" t="s">
        <v>119</v>
      </c>
      <c r="AB9" s="179" t="s">
        <v>119</v>
      </c>
      <c r="AC9" s="179" t="s">
        <v>119</v>
      </c>
      <c r="AD9" s="61" t="s">
        <v>119</v>
      </c>
      <c r="AE9" s="376" t="s">
        <v>116</v>
      </c>
      <c r="AF9" s="61" t="s">
        <v>119</v>
      </c>
      <c r="AG9" s="62" t="s">
        <v>119</v>
      </c>
      <c r="AH9" s="61" t="s">
        <v>119</v>
      </c>
      <c r="AI9" s="62" t="s">
        <v>119</v>
      </c>
      <c r="AJ9" s="391" t="s">
        <v>116</v>
      </c>
      <c r="AK9" s="376" t="s">
        <v>116</v>
      </c>
      <c r="AL9" s="61" t="s">
        <v>119</v>
      </c>
      <c r="AM9" s="62" t="s">
        <v>119</v>
      </c>
      <c r="AN9" s="391" t="s">
        <v>116</v>
      </c>
      <c r="AO9" s="62" t="s">
        <v>119</v>
      </c>
      <c r="AP9" s="61" t="s">
        <v>119</v>
      </c>
      <c r="AQ9" s="187" t="s">
        <v>120</v>
      </c>
      <c r="AR9" s="62" t="s">
        <v>119</v>
      </c>
      <c r="AS9" s="61" t="s">
        <v>120</v>
      </c>
      <c r="AT9" s="376" t="s">
        <v>116</v>
      </c>
      <c r="AU9" s="391" t="s">
        <v>116</v>
      </c>
      <c r="AV9" s="325" t="s">
        <v>120</v>
      </c>
      <c r="AW9" s="322" t="s">
        <v>119</v>
      </c>
      <c r="AX9" s="322" t="s">
        <v>119</v>
      </c>
      <c r="AY9" s="62" t="s">
        <v>119</v>
      </c>
      <c r="AZ9" s="62" t="s">
        <v>119</v>
      </c>
      <c r="BA9" s="62" t="s">
        <v>119</v>
      </c>
      <c r="BB9" s="179" t="s">
        <v>119</v>
      </c>
      <c r="BC9" s="62" t="s">
        <v>119</v>
      </c>
      <c r="BD9" s="61" t="s">
        <v>119</v>
      </c>
      <c r="BE9" s="62" t="s">
        <v>119</v>
      </c>
      <c r="BF9" s="62" t="s">
        <v>119</v>
      </c>
      <c r="BG9" s="376" t="s">
        <v>116</v>
      </c>
      <c r="BH9" s="391" t="s">
        <v>116</v>
      </c>
      <c r="BI9" s="376" t="s">
        <v>116</v>
      </c>
      <c r="BJ9" s="61" t="s">
        <v>119</v>
      </c>
      <c r="BK9" s="62" t="s">
        <v>119</v>
      </c>
      <c r="BL9" s="63" t="s">
        <v>119</v>
      </c>
      <c r="BM9" s="62" t="s">
        <v>120</v>
      </c>
      <c r="BN9" s="61" t="s">
        <v>116</v>
      </c>
      <c r="BO9" s="62" t="s">
        <v>119</v>
      </c>
      <c r="BP9" s="412" t="s">
        <v>116</v>
      </c>
      <c r="BQ9" s="376" t="s">
        <v>116</v>
      </c>
      <c r="BR9" s="62" t="s">
        <v>119</v>
      </c>
      <c r="BS9" s="61" t="s">
        <v>119</v>
      </c>
      <c r="BT9" s="187" t="s">
        <v>119</v>
      </c>
      <c r="BU9" s="187" t="s">
        <v>119</v>
      </c>
      <c r="BV9" s="187" t="s">
        <v>119</v>
      </c>
      <c r="BW9" s="187" t="s">
        <v>119</v>
      </c>
      <c r="BX9" s="59" t="s">
        <v>119</v>
      </c>
      <c r="BY9" s="376" t="s">
        <v>116</v>
      </c>
      <c r="BZ9" s="61" t="s">
        <v>119</v>
      </c>
      <c r="CA9" s="62" t="s">
        <v>119</v>
      </c>
      <c r="CB9" s="62" t="s">
        <v>119</v>
      </c>
      <c r="CC9" s="62" t="s">
        <v>119</v>
      </c>
    </row>
    <row r="10" spans="1:81" x14ac:dyDescent="0.3">
      <c r="A10" s="226" t="s">
        <v>188</v>
      </c>
      <c r="B10" s="377" t="s">
        <v>180</v>
      </c>
      <c r="C10" s="378" t="s">
        <v>181</v>
      </c>
      <c r="D10" s="377" t="s">
        <v>182</v>
      </c>
      <c r="E10" s="379" t="s">
        <v>235</v>
      </c>
      <c r="F10" s="186" t="s">
        <v>259</v>
      </c>
      <c r="G10" s="68" t="s">
        <v>183</v>
      </c>
      <c r="H10" s="67" t="s">
        <v>184</v>
      </c>
      <c r="I10" s="67" t="s">
        <v>185</v>
      </c>
      <c r="J10" s="68" t="s">
        <v>140</v>
      </c>
      <c r="K10" s="68" t="s">
        <v>186</v>
      </c>
      <c r="L10" s="68" t="s">
        <v>255</v>
      </c>
      <c r="M10" s="68" t="s">
        <v>213</v>
      </c>
      <c r="N10" s="68" t="s">
        <v>247</v>
      </c>
      <c r="O10" s="65"/>
      <c r="P10" s="65"/>
      <c r="Q10" s="227" t="s">
        <v>188</v>
      </c>
      <c r="R10" s="377" t="s">
        <v>121</v>
      </c>
      <c r="S10" s="186" t="s">
        <v>122</v>
      </c>
      <c r="T10" s="186" t="s">
        <v>123</v>
      </c>
      <c r="U10" s="68" t="s">
        <v>124</v>
      </c>
      <c r="V10" s="229" t="s">
        <v>125</v>
      </c>
      <c r="W10" s="230" t="s">
        <v>126</v>
      </c>
      <c r="X10" s="230" t="s">
        <v>238</v>
      </c>
      <c r="Y10" s="68" t="s">
        <v>127</v>
      </c>
      <c r="Z10" s="229" t="s">
        <v>128</v>
      </c>
      <c r="AA10" s="68" t="s">
        <v>129</v>
      </c>
      <c r="AB10" s="67" t="s">
        <v>130</v>
      </c>
      <c r="AC10" s="67" t="s">
        <v>257</v>
      </c>
      <c r="AD10" s="229" t="s">
        <v>131</v>
      </c>
      <c r="AE10" s="378" t="s">
        <v>132</v>
      </c>
      <c r="AF10" s="229" t="s">
        <v>133</v>
      </c>
      <c r="AG10" s="68" t="s">
        <v>134</v>
      </c>
      <c r="AH10" s="229" t="s">
        <v>135</v>
      </c>
      <c r="AI10" s="68" t="s">
        <v>136</v>
      </c>
      <c r="AJ10" s="392" t="s">
        <v>137</v>
      </c>
      <c r="AK10" s="378" t="s">
        <v>138</v>
      </c>
      <c r="AL10" s="229" t="s">
        <v>139</v>
      </c>
      <c r="AM10" s="68" t="s">
        <v>140</v>
      </c>
      <c r="AN10" s="392" t="s">
        <v>141</v>
      </c>
      <c r="AO10" s="68" t="s">
        <v>142</v>
      </c>
      <c r="AP10" s="229" t="s">
        <v>143</v>
      </c>
      <c r="AQ10" s="230" t="s">
        <v>144</v>
      </c>
      <c r="AR10" s="68" t="s">
        <v>145</v>
      </c>
      <c r="AS10" s="67" t="s">
        <v>246</v>
      </c>
      <c r="AT10" s="378" t="s">
        <v>146</v>
      </c>
      <c r="AU10" s="392" t="s">
        <v>147</v>
      </c>
      <c r="AV10" s="326" t="s">
        <v>148</v>
      </c>
      <c r="AW10" s="323" t="s">
        <v>149</v>
      </c>
      <c r="AX10" s="323" t="s">
        <v>240</v>
      </c>
      <c r="AY10" s="68" t="s">
        <v>150</v>
      </c>
      <c r="AZ10" s="68" t="s">
        <v>151</v>
      </c>
      <c r="BA10" s="68" t="s">
        <v>152</v>
      </c>
      <c r="BB10" s="67" t="s">
        <v>153</v>
      </c>
      <c r="BC10" s="68" t="s">
        <v>154</v>
      </c>
      <c r="BD10" s="229" t="s">
        <v>230</v>
      </c>
      <c r="BE10" s="68" t="s">
        <v>155</v>
      </c>
      <c r="BF10" s="68" t="s">
        <v>215</v>
      </c>
      <c r="BG10" s="378" t="s">
        <v>156</v>
      </c>
      <c r="BH10" s="392" t="s">
        <v>157</v>
      </c>
      <c r="BI10" s="378" t="s">
        <v>157</v>
      </c>
      <c r="BJ10" s="229" t="s">
        <v>158</v>
      </c>
      <c r="BK10" s="68" t="s">
        <v>159</v>
      </c>
      <c r="BL10" s="186" t="s">
        <v>222</v>
      </c>
      <c r="BM10" s="191" t="s">
        <v>242</v>
      </c>
      <c r="BN10" s="229" t="s">
        <v>160</v>
      </c>
      <c r="BO10" s="68" t="s">
        <v>161</v>
      </c>
      <c r="BP10" s="392" t="s">
        <v>162</v>
      </c>
      <c r="BQ10" s="378" t="s">
        <v>163</v>
      </c>
      <c r="BR10" s="68" t="s">
        <v>164</v>
      </c>
      <c r="BS10" s="229" t="s">
        <v>165</v>
      </c>
      <c r="BT10" s="230" t="s">
        <v>166</v>
      </c>
      <c r="BU10" s="230" t="s">
        <v>225</v>
      </c>
      <c r="BV10" s="230" t="s">
        <v>167</v>
      </c>
      <c r="BW10" s="369" t="s">
        <v>249</v>
      </c>
      <c r="BX10" s="231" t="s">
        <v>228</v>
      </c>
      <c r="BY10" s="378" t="s">
        <v>168</v>
      </c>
      <c r="BZ10" s="229" t="s">
        <v>169</v>
      </c>
      <c r="CA10" s="68" t="s">
        <v>250</v>
      </c>
      <c r="CB10" s="68" t="s">
        <v>170</v>
      </c>
      <c r="CC10" s="68" t="s">
        <v>171</v>
      </c>
    </row>
    <row r="11" spans="1:81" x14ac:dyDescent="0.3">
      <c r="A11" s="66">
        <v>42430</v>
      </c>
      <c r="B11" s="380">
        <v>0</v>
      </c>
      <c r="C11" s="381">
        <v>0</v>
      </c>
      <c r="D11" s="382">
        <v>0</v>
      </c>
      <c r="E11" s="382">
        <v>0</v>
      </c>
      <c r="F11" s="193">
        <v>2.2570000000000001</v>
      </c>
      <c r="G11" s="193">
        <v>2.25</v>
      </c>
      <c r="H11" s="194">
        <v>2.3159999999999998</v>
      </c>
      <c r="I11" s="195">
        <v>2.4220000000000002</v>
      </c>
      <c r="J11" s="192">
        <v>2.5070000000000001</v>
      </c>
      <c r="K11" s="196">
        <v>2.6659999999999999</v>
      </c>
      <c r="L11" s="196">
        <v>0</v>
      </c>
      <c r="M11" s="196">
        <v>3.028</v>
      </c>
      <c r="N11" s="196">
        <v>3.3319999999999999</v>
      </c>
      <c r="O11" s="71"/>
      <c r="P11" s="70"/>
      <c r="Q11" s="71">
        <v>42430</v>
      </c>
      <c r="R11" s="385">
        <v>0</v>
      </c>
      <c r="S11" s="203">
        <v>3.2669999999999999</v>
      </c>
      <c r="T11" s="142">
        <v>3.0619999999999998</v>
      </c>
      <c r="U11" s="111">
        <v>3.1219999999999999</v>
      </c>
      <c r="V11" s="143">
        <v>3.5259999999999998</v>
      </c>
      <c r="W11" s="204">
        <v>3.8959999999999999</v>
      </c>
      <c r="X11" s="204">
        <v>4.1219999999999999</v>
      </c>
      <c r="Y11" s="205">
        <v>3.5640000000000001</v>
      </c>
      <c r="Z11" s="206">
        <v>3.431</v>
      </c>
      <c r="AA11" s="112">
        <v>3.972</v>
      </c>
      <c r="AB11" s="207">
        <v>4.1619999999999999</v>
      </c>
      <c r="AC11" s="207"/>
      <c r="AD11" s="422">
        <v>4.7549999999999999</v>
      </c>
      <c r="AE11" s="388">
        <v>0</v>
      </c>
      <c r="AF11" s="208">
        <v>3.3170000000000002</v>
      </c>
      <c r="AG11" s="209">
        <v>3.7240000000000002</v>
      </c>
      <c r="AH11" s="210">
        <v>4.0919999999999996</v>
      </c>
      <c r="AI11" s="211">
        <v>4.8029999999999999</v>
      </c>
      <c r="AJ11" s="393">
        <v>0</v>
      </c>
      <c r="AK11" s="388">
        <v>0</v>
      </c>
      <c r="AL11" s="212">
        <v>3.9350000000000001</v>
      </c>
      <c r="AM11" s="113">
        <v>4.133</v>
      </c>
      <c r="AN11" s="396">
        <v>0</v>
      </c>
      <c r="AO11" s="114">
        <v>3.524</v>
      </c>
      <c r="AP11" s="144">
        <v>3.7509999999999999</v>
      </c>
      <c r="AQ11" s="115">
        <v>3.927</v>
      </c>
      <c r="AR11" s="341">
        <v>4.3140000000000001</v>
      </c>
      <c r="AS11" s="339">
        <v>4.5170000000000003</v>
      </c>
      <c r="AT11" s="399">
        <v>0</v>
      </c>
      <c r="AU11" s="402">
        <v>0</v>
      </c>
      <c r="AV11" s="328">
        <v>3.6240000000000001</v>
      </c>
      <c r="AW11" s="329">
        <v>3.923</v>
      </c>
      <c r="AX11" s="331">
        <v>4.6580000000000004</v>
      </c>
      <c r="AY11" s="116">
        <v>2.976</v>
      </c>
      <c r="AZ11" s="116">
        <v>3.2269999999999999</v>
      </c>
      <c r="BA11" s="116">
        <v>3.3410000000000002</v>
      </c>
      <c r="BB11" s="145">
        <v>3.395</v>
      </c>
      <c r="BC11" s="232">
        <v>3.51</v>
      </c>
      <c r="BD11" s="232">
        <v>3.8660000000000001</v>
      </c>
      <c r="BE11" s="276">
        <v>3.9660000000000002</v>
      </c>
      <c r="BF11" s="232">
        <v>4.6580000000000004</v>
      </c>
      <c r="BG11" s="399">
        <v>0</v>
      </c>
      <c r="BH11" s="405">
        <v>0</v>
      </c>
      <c r="BI11" s="406">
        <v>0</v>
      </c>
      <c r="BJ11" s="147">
        <v>3.1019999999999999</v>
      </c>
      <c r="BK11" s="117">
        <v>3.5339999999999998</v>
      </c>
      <c r="BL11" s="126">
        <v>4.1239999999999997</v>
      </c>
      <c r="BM11" s="126">
        <v>4.266</v>
      </c>
      <c r="BN11" s="148">
        <v>0</v>
      </c>
      <c r="BO11" s="118">
        <v>3.0619999999999998</v>
      </c>
      <c r="BP11" s="413">
        <v>0</v>
      </c>
      <c r="BQ11" s="414">
        <v>0</v>
      </c>
      <c r="BR11" s="119">
        <v>6.85</v>
      </c>
      <c r="BS11" s="150">
        <v>3.32</v>
      </c>
      <c r="BT11" s="119">
        <v>3.8079999999999998</v>
      </c>
      <c r="BU11" s="119">
        <v>4.1929999999999996</v>
      </c>
      <c r="BV11" s="119">
        <v>4.3330000000000002</v>
      </c>
      <c r="BW11" s="128">
        <v>4.4080000000000004</v>
      </c>
      <c r="BX11" s="140">
        <v>4.8540000000000001</v>
      </c>
      <c r="BY11" s="419">
        <v>0</v>
      </c>
      <c r="BZ11" s="149">
        <v>3.423</v>
      </c>
      <c r="CA11" s="366"/>
      <c r="CB11" s="120">
        <v>3.7610000000000001</v>
      </c>
      <c r="CC11" s="287">
        <v>4.1779999999999999</v>
      </c>
    </row>
    <row r="12" spans="1:81" x14ac:dyDescent="0.3">
      <c r="A12" s="66">
        <v>42431</v>
      </c>
      <c r="B12" s="380">
        <v>0</v>
      </c>
      <c r="C12" s="381">
        <v>0</v>
      </c>
      <c r="D12" s="382">
        <v>0</v>
      </c>
      <c r="E12" s="382">
        <v>0</v>
      </c>
      <c r="F12" s="193">
        <v>2.2839999999999998</v>
      </c>
      <c r="G12" s="193">
        <v>2.2480000000000002</v>
      </c>
      <c r="H12" s="194">
        <v>2.319</v>
      </c>
      <c r="I12" s="195">
        <v>2.4220000000000002</v>
      </c>
      <c r="J12" s="192">
        <v>2.5089999999999999</v>
      </c>
      <c r="K12" s="196">
        <v>2.7</v>
      </c>
      <c r="L12" s="196">
        <v>0</v>
      </c>
      <c r="M12" s="196">
        <v>3.0569999999999999</v>
      </c>
      <c r="N12" s="196">
        <v>3.38</v>
      </c>
      <c r="O12" s="71"/>
      <c r="P12" s="70"/>
      <c r="Q12" s="71">
        <v>42431</v>
      </c>
      <c r="R12" s="386">
        <v>0</v>
      </c>
      <c r="S12" s="213">
        <v>3.3</v>
      </c>
      <c r="T12" s="135">
        <v>3.12</v>
      </c>
      <c r="U12" s="134">
        <v>3.1480000000000001</v>
      </c>
      <c r="V12" s="136">
        <v>3.5470000000000002</v>
      </c>
      <c r="W12" s="204">
        <v>3.9239999999999999</v>
      </c>
      <c r="X12" s="204">
        <v>4.1550000000000002</v>
      </c>
      <c r="Y12" s="214">
        <v>4.2720000000000002</v>
      </c>
      <c r="Z12" s="215">
        <v>3.4620000000000002</v>
      </c>
      <c r="AA12" s="121">
        <v>4.0090000000000003</v>
      </c>
      <c r="AB12" s="216">
        <v>4.1859999999999999</v>
      </c>
      <c r="AC12" s="217"/>
      <c r="AD12" s="423">
        <v>4.7940000000000005</v>
      </c>
      <c r="AE12" s="388">
        <v>0</v>
      </c>
      <c r="AF12" s="218">
        <v>3.3460000000000001</v>
      </c>
      <c r="AG12" s="219">
        <v>3.7450000000000001</v>
      </c>
      <c r="AH12" s="220">
        <v>4.1139999999999999</v>
      </c>
      <c r="AI12" s="221">
        <v>4.84</v>
      </c>
      <c r="AJ12" s="394">
        <v>0</v>
      </c>
      <c r="AK12" s="388">
        <v>0</v>
      </c>
      <c r="AL12" s="222">
        <v>3.9569999999999999</v>
      </c>
      <c r="AM12" s="122">
        <v>4.1639999999999997</v>
      </c>
      <c r="AN12" s="397">
        <v>0</v>
      </c>
      <c r="AO12" s="123">
        <v>3.5460000000000003</v>
      </c>
      <c r="AP12" s="137">
        <v>3.754</v>
      </c>
      <c r="AQ12" s="124">
        <v>3.9459999999999997</v>
      </c>
      <c r="AR12" s="342">
        <v>4.3380000000000001</v>
      </c>
      <c r="AS12" s="340">
        <v>4.5440000000000005</v>
      </c>
      <c r="AT12" s="400">
        <v>0</v>
      </c>
      <c r="AU12" s="403">
        <v>0</v>
      </c>
      <c r="AV12" s="330">
        <v>3.6440000000000001</v>
      </c>
      <c r="AW12" s="331">
        <v>3.94</v>
      </c>
      <c r="AX12" s="331">
        <v>4.6920000000000002</v>
      </c>
      <c r="AY12" s="125">
        <v>3</v>
      </c>
      <c r="AZ12" s="125">
        <v>3.2439999999999998</v>
      </c>
      <c r="BA12" s="125">
        <v>3.36</v>
      </c>
      <c r="BB12" s="146">
        <v>3.4169999999999998</v>
      </c>
      <c r="BC12" s="233">
        <v>3.532</v>
      </c>
      <c r="BD12" s="233">
        <v>3.899</v>
      </c>
      <c r="BE12" s="275">
        <v>4.0030000000000001</v>
      </c>
      <c r="BF12" s="233">
        <v>4.702</v>
      </c>
      <c r="BG12" s="400">
        <v>0</v>
      </c>
      <c r="BH12" s="407">
        <v>0</v>
      </c>
      <c r="BI12" s="408">
        <v>0</v>
      </c>
      <c r="BJ12" s="138">
        <v>2.9430000000000001</v>
      </c>
      <c r="BK12" s="126">
        <v>3.5789999999999997</v>
      </c>
      <c r="BL12" s="126">
        <v>4.173</v>
      </c>
      <c r="BM12" s="126">
        <v>4.3019999999999996</v>
      </c>
      <c r="BN12" s="139">
        <v>0</v>
      </c>
      <c r="BO12" s="127">
        <v>3.0859999999999999</v>
      </c>
      <c r="BP12" s="415">
        <v>0</v>
      </c>
      <c r="BQ12" s="416">
        <v>0</v>
      </c>
      <c r="BR12" s="128">
        <v>6.85</v>
      </c>
      <c r="BS12" s="140">
        <v>3.3290000000000002</v>
      </c>
      <c r="BT12" s="128">
        <v>3.8369999999999997</v>
      </c>
      <c r="BU12" s="128">
        <v>4.2220000000000004</v>
      </c>
      <c r="BV12" s="128">
        <v>4.3639999999999999</v>
      </c>
      <c r="BW12" s="128">
        <v>4.4530000000000003</v>
      </c>
      <c r="BX12" s="140">
        <v>4.8959999999999999</v>
      </c>
      <c r="BY12" s="420">
        <v>0</v>
      </c>
      <c r="BZ12" s="141">
        <v>3.444</v>
      </c>
      <c r="CA12" s="367"/>
      <c r="CB12" s="129">
        <v>3.7829999999999999</v>
      </c>
      <c r="CC12" s="288">
        <v>4.2080000000000002</v>
      </c>
    </row>
    <row r="13" spans="1:81" x14ac:dyDescent="0.3">
      <c r="A13" s="66">
        <v>42432</v>
      </c>
      <c r="B13" s="380">
        <v>0</v>
      </c>
      <c r="C13" s="381">
        <v>0</v>
      </c>
      <c r="D13" s="382">
        <v>0</v>
      </c>
      <c r="E13" s="382">
        <v>0</v>
      </c>
      <c r="F13" s="193">
        <v>2.2749999999999999</v>
      </c>
      <c r="G13" s="193">
        <v>2.2400000000000002</v>
      </c>
      <c r="H13" s="194">
        <v>2.31</v>
      </c>
      <c r="I13" s="195">
        <v>2.4169999999999998</v>
      </c>
      <c r="J13" s="192">
        <v>2.5</v>
      </c>
      <c r="K13" s="196">
        <v>2.6879999999999997</v>
      </c>
      <c r="L13" s="196">
        <v>0</v>
      </c>
      <c r="M13" s="196">
        <v>3.0710000000000002</v>
      </c>
      <c r="N13" s="196">
        <v>3.3820000000000001</v>
      </c>
      <c r="O13" s="71"/>
      <c r="P13" s="70"/>
      <c r="Q13" s="71">
        <v>42432</v>
      </c>
      <c r="R13" s="386">
        <v>0</v>
      </c>
      <c r="S13" s="213">
        <v>3.3</v>
      </c>
      <c r="T13" s="135">
        <v>3.09</v>
      </c>
      <c r="U13" s="134">
        <v>3.1189999999999998</v>
      </c>
      <c r="V13" s="136">
        <v>3.5179999999999998</v>
      </c>
      <c r="W13" s="204">
        <v>3.9060000000000001</v>
      </c>
      <c r="X13" s="204">
        <v>4.141</v>
      </c>
      <c r="Y13" s="214">
        <v>4.266</v>
      </c>
      <c r="Z13" s="215">
        <v>3.4449999999999998</v>
      </c>
      <c r="AA13" s="121">
        <v>3.9849999999999999</v>
      </c>
      <c r="AB13" s="216">
        <v>4.1609999999999996</v>
      </c>
      <c r="AC13" s="217"/>
      <c r="AD13" s="423">
        <v>4.7690000000000001</v>
      </c>
      <c r="AE13" s="388">
        <v>0</v>
      </c>
      <c r="AF13" s="218">
        <v>3.33</v>
      </c>
      <c r="AG13" s="219">
        <v>3.7279999999999998</v>
      </c>
      <c r="AH13" s="220">
        <v>4.0860000000000003</v>
      </c>
      <c r="AI13" s="221">
        <v>4.8159999999999998</v>
      </c>
      <c r="AJ13" s="394">
        <v>0</v>
      </c>
      <c r="AK13" s="388">
        <v>0</v>
      </c>
      <c r="AL13" s="222">
        <v>3.9340000000000002</v>
      </c>
      <c r="AM13" s="122">
        <v>4.1399999999999997</v>
      </c>
      <c r="AN13" s="397">
        <v>0</v>
      </c>
      <c r="AO13" s="123">
        <v>3.5259999999999998</v>
      </c>
      <c r="AP13" s="137">
        <v>3.7349999999999999</v>
      </c>
      <c r="AQ13" s="124">
        <v>3.9239999999999999</v>
      </c>
      <c r="AR13" s="342">
        <v>4.2990000000000004</v>
      </c>
      <c r="AS13" s="340">
        <v>4.5209999999999999</v>
      </c>
      <c r="AT13" s="400">
        <v>0</v>
      </c>
      <c r="AU13" s="403">
        <v>0</v>
      </c>
      <c r="AV13" s="330">
        <v>3.625</v>
      </c>
      <c r="AW13" s="331">
        <v>3.919</v>
      </c>
      <c r="AX13" s="331">
        <v>4.6829999999999998</v>
      </c>
      <c r="AY13" s="125">
        <v>2.9750000000000001</v>
      </c>
      <c r="AZ13" s="125">
        <v>3.2250000000000001</v>
      </c>
      <c r="BA13" s="125">
        <v>3.3359999999999999</v>
      </c>
      <c r="BB13" s="146">
        <v>3.3929999999999998</v>
      </c>
      <c r="BC13" s="233">
        <v>3.508</v>
      </c>
      <c r="BD13" s="233">
        <v>3.875</v>
      </c>
      <c r="BE13" s="275">
        <v>3.9779999999999998</v>
      </c>
      <c r="BF13" s="233">
        <v>4.6840000000000002</v>
      </c>
      <c r="BG13" s="400">
        <v>0</v>
      </c>
      <c r="BH13" s="407">
        <v>0</v>
      </c>
      <c r="BI13" s="408">
        <v>0</v>
      </c>
      <c r="BJ13" s="138">
        <v>2.9370000000000003</v>
      </c>
      <c r="BK13" s="126">
        <v>3.5529999999999999</v>
      </c>
      <c r="BL13" s="126">
        <v>4.1429999999999998</v>
      </c>
      <c r="BM13" s="126">
        <v>4.2759999999999998</v>
      </c>
      <c r="BN13" s="139">
        <v>0</v>
      </c>
      <c r="BO13" s="127">
        <v>3.0760000000000001</v>
      </c>
      <c r="BP13" s="415">
        <v>0</v>
      </c>
      <c r="BQ13" s="416">
        <v>0</v>
      </c>
      <c r="BR13" s="128">
        <v>6.85</v>
      </c>
      <c r="BS13" s="140">
        <v>3.3170000000000002</v>
      </c>
      <c r="BT13" s="128">
        <v>3.8149999999999999</v>
      </c>
      <c r="BU13" s="128">
        <v>4.2130000000000001</v>
      </c>
      <c r="BV13" s="128">
        <v>4.3529999999999998</v>
      </c>
      <c r="BW13" s="128">
        <v>4.4610000000000003</v>
      </c>
      <c r="BX13" s="140">
        <v>4.8890000000000002</v>
      </c>
      <c r="BY13" s="420">
        <v>0</v>
      </c>
      <c r="BZ13" s="141">
        <v>3.4279999999999999</v>
      </c>
      <c r="CA13" s="367"/>
      <c r="CB13" s="129">
        <v>3.758</v>
      </c>
      <c r="CC13" s="288">
        <v>4.1849999999999996</v>
      </c>
    </row>
    <row r="14" spans="1:81" x14ac:dyDescent="0.3">
      <c r="A14" s="66">
        <v>42433</v>
      </c>
      <c r="B14" s="380">
        <v>0</v>
      </c>
      <c r="C14" s="381">
        <v>0</v>
      </c>
      <c r="D14" s="382">
        <v>0</v>
      </c>
      <c r="E14" s="382">
        <v>0</v>
      </c>
      <c r="F14" s="193">
        <v>2.2669999999999999</v>
      </c>
      <c r="G14" s="193">
        <v>2.2469999999999999</v>
      </c>
      <c r="H14" s="194">
        <v>2.3210000000000002</v>
      </c>
      <c r="I14" s="195">
        <v>2.4159999999999999</v>
      </c>
      <c r="J14" s="192">
        <v>2.5070000000000001</v>
      </c>
      <c r="K14" s="196">
        <v>2.706</v>
      </c>
      <c r="L14" s="196">
        <v>0</v>
      </c>
      <c r="M14" s="196">
        <v>3.0710000000000002</v>
      </c>
      <c r="N14" s="196">
        <v>3.3810000000000002</v>
      </c>
      <c r="O14" s="71"/>
      <c r="P14" s="70"/>
      <c r="Q14" s="71">
        <v>42433</v>
      </c>
      <c r="R14" s="386">
        <v>0</v>
      </c>
      <c r="S14" s="213">
        <v>3.2879999999999998</v>
      </c>
      <c r="T14" s="135">
        <v>3.089</v>
      </c>
      <c r="U14" s="134">
        <v>3.1259999999999999</v>
      </c>
      <c r="V14" s="136">
        <v>3.536</v>
      </c>
      <c r="W14" s="204">
        <v>3.8860000000000001</v>
      </c>
      <c r="X14" s="204">
        <v>4.1589999999999998</v>
      </c>
      <c r="Y14" s="214">
        <v>3.746</v>
      </c>
      <c r="Z14" s="215">
        <v>3.3860000000000001</v>
      </c>
      <c r="AA14" s="121">
        <v>4.0019999999999998</v>
      </c>
      <c r="AB14" s="216">
        <v>4.1779999999999999</v>
      </c>
      <c r="AC14" s="217"/>
      <c r="AD14" s="423">
        <v>4.7869999999999999</v>
      </c>
      <c r="AE14" s="388">
        <v>0</v>
      </c>
      <c r="AF14" s="218">
        <v>3.3180000000000001</v>
      </c>
      <c r="AG14" s="219">
        <v>3.7439999999999998</v>
      </c>
      <c r="AH14" s="220">
        <v>4.1040000000000001</v>
      </c>
      <c r="AI14" s="221">
        <v>4.8339999999999996</v>
      </c>
      <c r="AJ14" s="394">
        <v>0</v>
      </c>
      <c r="AK14" s="388">
        <v>0</v>
      </c>
      <c r="AL14" s="222">
        <v>3.952</v>
      </c>
      <c r="AM14" s="122">
        <v>4.1580000000000004</v>
      </c>
      <c r="AN14" s="397">
        <v>0</v>
      </c>
      <c r="AO14" s="123">
        <v>3.528</v>
      </c>
      <c r="AP14" s="137">
        <v>3.75</v>
      </c>
      <c r="AQ14" s="124">
        <v>3.94</v>
      </c>
      <c r="AR14" s="342">
        <v>4.3129999999999997</v>
      </c>
      <c r="AS14" s="340">
        <v>4.5389999999999997</v>
      </c>
      <c r="AT14" s="400">
        <v>0</v>
      </c>
      <c r="AU14" s="403">
        <v>0</v>
      </c>
      <c r="AV14" s="330">
        <v>3.633</v>
      </c>
      <c r="AW14" s="331">
        <v>3.9340000000000002</v>
      </c>
      <c r="AX14" s="331">
        <v>4.7089999999999996</v>
      </c>
      <c r="AY14" s="125">
        <v>2.976</v>
      </c>
      <c r="AZ14" s="125">
        <v>3.24</v>
      </c>
      <c r="BA14" s="125">
        <v>3.3529999999999998</v>
      </c>
      <c r="BB14" s="146">
        <v>3.4079999999999999</v>
      </c>
      <c r="BC14" s="233">
        <v>3.5249999999999999</v>
      </c>
      <c r="BD14" s="233">
        <v>3.8919999999999999</v>
      </c>
      <c r="BE14" s="275">
        <v>3.996</v>
      </c>
      <c r="BF14" s="233">
        <v>4.7050000000000001</v>
      </c>
      <c r="BG14" s="400">
        <v>0</v>
      </c>
      <c r="BH14" s="407">
        <v>0</v>
      </c>
      <c r="BI14" s="408">
        <v>0</v>
      </c>
      <c r="BJ14" s="138">
        <v>2.968</v>
      </c>
      <c r="BK14" s="126">
        <v>3.5720000000000001</v>
      </c>
      <c r="BL14" s="126">
        <v>4.1639999999999997</v>
      </c>
      <c r="BM14" s="126">
        <v>4.298</v>
      </c>
      <c r="BN14" s="139">
        <v>0</v>
      </c>
      <c r="BO14" s="127">
        <v>3.0779999999999998</v>
      </c>
      <c r="BP14" s="415">
        <v>0</v>
      </c>
      <c r="BQ14" s="416">
        <v>0</v>
      </c>
      <c r="BR14" s="128">
        <v>0</v>
      </c>
      <c r="BS14" s="140">
        <v>3.3279999999999998</v>
      </c>
      <c r="BT14" s="128">
        <v>3.831</v>
      </c>
      <c r="BU14" s="128">
        <v>4.2519999999999998</v>
      </c>
      <c r="BV14" s="128">
        <v>4.3689999999999998</v>
      </c>
      <c r="BW14" s="128">
        <v>4.4800000000000004</v>
      </c>
      <c r="BX14" s="140">
        <v>4.9089999999999998</v>
      </c>
      <c r="BY14" s="420">
        <v>0</v>
      </c>
      <c r="BZ14" s="141">
        <v>3.427</v>
      </c>
      <c r="CA14" s="367"/>
      <c r="CB14" s="129">
        <v>3.7749999999999999</v>
      </c>
      <c r="CC14" s="288">
        <v>4.202</v>
      </c>
    </row>
    <row r="15" spans="1:81" x14ac:dyDescent="0.3">
      <c r="A15" s="66">
        <v>42436</v>
      </c>
      <c r="B15" s="380">
        <v>0</v>
      </c>
      <c r="C15" s="381">
        <v>0</v>
      </c>
      <c r="D15" s="382">
        <v>0</v>
      </c>
      <c r="E15" s="382">
        <v>0</v>
      </c>
      <c r="F15" s="193">
        <v>2.282</v>
      </c>
      <c r="G15" s="193">
        <v>2.2610000000000001</v>
      </c>
      <c r="H15" s="194">
        <v>2.3410000000000002</v>
      </c>
      <c r="I15" s="195">
        <v>2.44</v>
      </c>
      <c r="J15" s="192">
        <v>2.5270000000000001</v>
      </c>
      <c r="K15" s="196">
        <v>2.73</v>
      </c>
      <c r="L15" s="196">
        <v>0</v>
      </c>
      <c r="M15" s="196">
        <v>3.0979999999999999</v>
      </c>
      <c r="N15" s="196">
        <v>3.407</v>
      </c>
      <c r="O15" s="71"/>
      <c r="P15" s="70"/>
      <c r="Q15" s="71">
        <v>42436</v>
      </c>
      <c r="R15" s="386">
        <v>0</v>
      </c>
      <c r="S15" s="213">
        <v>3.2930000000000001</v>
      </c>
      <c r="T15" s="135">
        <v>3.1059999999999999</v>
      </c>
      <c r="U15" s="134">
        <v>3.129</v>
      </c>
      <c r="V15" s="136">
        <v>3.5529999999999999</v>
      </c>
      <c r="W15" s="204">
        <v>3.8929999999999998</v>
      </c>
      <c r="X15" s="204">
        <v>4.173</v>
      </c>
      <c r="Y15" s="214">
        <v>3.7109999999999999</v>
      </c>
      <c r="Z15" s="215">
        <v>3.3460000000000001</v>
      </c>
      <c r="AA15" s="121">
        <v>3.9619999999999997</v>
      </c>
      <c r="AB15" s="216">
        <v>4.0730000000000004</v>
      </c>
      <c r="AC15" s="217"/>
      <c r="AD15" s="423">
        <v>4.82</v>
      </c>
      <c r="AE15" s="388">
        <v>0</v>
      </c>
      <c r="AF15" s="218">
        <v>3.3050000000000002</v>
      </c>
      <c r="AG15" s="219">
        <v>3.7229999999999999</v>
      </c>
      <c r="AH15" s="220">
        <v>3.9820000000000002</v>
      </c>
      <c r="AI15" s="221">
        <v>4.7670000000000003</v>
      </c>
      <c r="AJ15" s="394">
        <v>0</v>
      </c>
      <c r="AK15" s="388">
        <v>0</v>
      </c>
      <c r="AL15" s="222">
        <v>3.9130000000000003</v>
      </c>
      <c r="AM15" s="122">
        <v>4.1829999999999998</v>
      </c>
      <c r="AN15" s="397">
        <v>0</v>
      </c>
      <c r="AO15" s="123">
        <v>3.476</v>
      </c>
      <c r="AP15" s="137">
        <v>3.7349999999999999</v>
      </c>
      <c r="AQ15" s="124">
        <v>3.9590000000000001</v>
      </c>
      <c r="AR15" s="342">
        <v>4.3250000000000002</v>
      </c>
      <c r="AS15" s="340">
        <v>4.5510000000000002</v>
      </c>
      <c r="AT15" s="400">
        <v>0</v>
      </c>
      <c r="AU15" s="403">
        <v>0</v>
      </c>
      <c r="AV15" s="330">
        <v>3.6360000000000001</v>
      </c>
      <c r="AW15" s="331">
        <v>3.9180000000000001</v>
      </c>
      <c r="AX15" s="331">
        <v>4.7729999999999997</v>
      </c>
      <c r="AY15" s="125">
        <v>2.9889999999999999</v>
      </c>
      <c r="AZ15" s="125">
        <v>3.2509999999999999</v>
      </c>
      <c r="BA15" s="125">
        <v>3.35</v>
      </c>
      <c r="BB15" s="146">
        <v>3.4129999999999998</v>
      </c>
      <c r="BC15" s="233">
        <v>3.5230000000000001</v>
      </c>
      <c r="BD15" s="233">
        <v>3.907</v>
      </c>
      <c r="BE15" s="275">
        <v>4.0119999999999996</v>
      </c>
      <c r="BF15" s="233">
        <v>4.7190000000000003</v>
      </c>
      <c r="BG15" s="400">
        <v>0</v>
      </c>
      <c r="BH15" s="407">
        <v>0</v>
      </c>
      <c r="BI15" s="408">
        <v>0</v>
      </c>
      <c r="BJ15" s="138">
        <v>2.9750000000000001</v>
      </c>
      <c r="BK15" s="126">
        <v>3.589</v>
      </c>
      <c r="BL15" s="126">
        <v>4.181</v>
      </c>
      <c r="BM15" s="126">
        <v>4.3070000000000004</v>
      </c>
      <c r="BN15" s="139">
        <v>0</v>
      </c>
      <c r="BO15" s="127">
        <v>3.0539999999999998</v>
      </c>
      <c r="BP15" s="415">
        <v>0</v>
      </c>
      <c r="BQ15" s="416">
        <v>0</v>
      </c>
      <c r="BR15" s="128">
        <v>0</v>
      </c>
      <c r="BS15" s="140">
        <v>3.331</v>
      </c>
      <c r="BT15" s="128">
        <v>3.8359999999999999</v>
      </c>
      <c r="BU15" s="128">
        <v>4.2699999999999996</v>
      </c>
      <c r="BV15" s="128">
        <v>4.3760000000000003</v>
      </c>
      <c r="BW15" s="128">
        <v>4.4820000000000002</v>
      </c>
      <c r="BX15" s="140">
        <v>4.8940000000000001</v>
      </c>
      <c r="BY15" s="420">
        <v>0</v>
      </c>
      <c r="BZ15" s="141">
        <v>3.448</v>
      </c>
      <c r="CA15" s="367"/>
      <c r="CB15" s="129">
        <v>3.8040000000000003</v>
      </c>
      <c r="CC15" s="288">
        <v>4.2750000000000004</v>
      </c>
    </row>
    <row r="16" spans="1:81" x14ac:dyDescent="0.3">
      <c r="A16" s="66">
        <v>42437</v>
      </c>
      <c r="B16" s="380">
        <v>0</v>
      </c>
      <c r="C16" s="381">
        <v>0</v>
      </c>
      <c r="D16" s="382">
        <v>0</v>
      </c>
      <c r="E16" s="382">
        <v>0</v>
      </c>
      <c r="F16" s="193">
        <v>2.2650000000000001</v>
      </c>
      <c r="G16" s="193">
        <v>2.2189999999999999</v>
      </c>
      <c r="H16" s="194">
        <v>2.2919999999999998</v>
      </c>
      <c r="I16" s="195">
        <v>2.39</v>
      </c>
      <c r="J16" s="192">
        <v>2.4740000000000002</v>
      </c>
      <c r="K16" s="196">
        <v>2.67</v>
      </c>
      <c r="L16" s="196">
        <v>0</v>
      </c>
      <c r="M16" s="196">
        <v>3.0310000000000001</v>
      </c>
      <c r="N16" s="196">
        <v>3.3439999999999999</v>
      </c>
      <c r="O16" s="71"/>
      <c r="P16" s="70"/>
      <c r="Q16" s="71">
        <v>42437</v>
      </c>
      <c r="R16" s="386">
        <v>0</v>
      </c>
      <c r="S16" s="213">
        <v>3.2949999999999999</v>
      </c>
      <c r="T16" s="135">
        <v>3.077</v>
      </c>
      <c r="U16" s="134">
        <v>3.1110000000000002</v>
      </c>
      <c r="V16" s="136">
        <v>3.508</v>
      </c>
      <c r="W16" s="204">
        <v>3.84</v>
      </c>
      <c r="X16" s="204">
        <v>4.1150000000000002</v>
      </c>
      <c r="Y16" s="214">
        <v>4.0880000000000001</v>
      </c>
      <c r="Z16" s="215">
        <v>3.347</v>
      </c>
      <c r="AA16" s="121">
        <v>3.931</v>
      </c>
      <c r="AB16" s="216">
        <v>4.032</v>
      </c>
      <c r="AC16" s="217"/>
      <c r="AD16" s="423">
        <v>4.7560000000000002</v>
      </c>
      <c r="AE16" s="388">
        <v>0</v>
      </c>
      <c r="AF16" s="218">
        <v>3.3090000000000002</v>
      </c>
      <c r="AG16" s="219">
        <v>3.6859999999999999</v>
      </c>
      <c r="AH16" s="220">
        <v>3.9449999999999998</v>
      </c>
      <c r="AI16" s="221">
        <v>4.7149999999999999</v>
      </c>
      <c r="AJ16" s="394">
        <v>0</v>
      </c>
      <c r="AK16" s="388">
        <v>0</v>
      </c>
      <c r="AL16" s="222">
        <v>3.8660000000000001</v>
      </c>
      <c r="AM16" s="122">
        <v>4.1449999999999996</v>
      </c>
      <c r="AN16" s="397">
        <v>0</v>
      </c>
      <c r="AO16" s="123">
        <v>3.504</v>
      </c>
      <c r="AP16" s="137">
        <v>3.7050000000000001</v>
      </c>
      <c r="AQ16" s="124">
        <v>3.9159999999999999</v>
      </c>
      <c r="AR16" s="342">
        <v>4.2839999999999998</v>
      </c>
      <c r="AS16" s="340">
        <v>4.5010000000000003</v>
      </c>
      <c r="AT16" s="400">
        <v>0</v>
      </c>
      <c r="AU16" s="403">
        <v>0</v>
      </c>
      <c r="AV16" s="330">
        <v>3.6179999999999999</v>
      </c>
      <c r="AW16" s="331">
        <v>3.8810000000000002</v>
      </c>
      <c r="AX16" s="331">
        <v>4.71</v>
      </c>
      <c r="AY16" s="125">
        <v>2.98</v>
      </c>
      <c r="AZ16" s="125">
        <v>3.2109999999999999</v>
      </c>
      <c r="BA16" s="125">
        <v>3.3119999999999998</v>
      </c>
      <c r="BB16" s="146">
        <v>3.371</v>
      </c>
      <c r="BC16" s="233">
        <v>3.4870000000000001</v>
      </c>
      <c r="BD16" s="233">
        <v>3.8490000000000002</v>
      </c>
      <c r="BE16" s="275">
        <v>3.9510000000000001</v>
      </c>
      <c r="BF16" s="233">
        <v>4.649</v>
      </c>
      <c r="BG16" s="400">
        <v>0</v>
      </c>
      <c r="BH16" s="407">
        <v>0</v>
      </c>
      <c r="BI16" s="408">
        <v>0</v>
      </c>
      <c r="BJ16" s="138">
        <v>3.3220000000000001</v>
      </c>
      <c r="BK16" s="126">
        <v>3.5390000000000001</v>
      </c>
      <c r="BL16" s="126">
        <v>4.1189999999999998</v>
      </c>
      <c r="BM16" s="126">
        <v>4.2469999999999999</v>
      </c>
      <c r="BN16" s="139">
        <v>0</v>
      </c>
      <c r="BO16" s="127">
        <v>3.0539999999999998</v>
      </c>
      <c r="BP16" s="415">
        <v>0</v>
      </c>
      <c r="BQ16" s="416">
        <v>0</v>
      </c>
      <c r="BR16" s="128">
        <v>0</v>
      </c>
      <c r="BS16" s="140">
        <v>3.3119999999999998</v>
      </c>
      <c r="BT16" s="128">
        <v>3.8050000000000002</v>
      </c>
      <c r="BU16" s="128">
        <v>4.2329999999999997</v>
      </c>
      <c r="BV16" s="128">
        <v>4.3209999999999997</v>
      </c>
      <c r="BW16" s="128">
        <v>4.444</v>
      </c>
      <c r="BX16" s="140">
        <v>4.8220000000000001</v>
      </c>
      <c r="BY16" s="420">
        <v>0</v>
      </c>
      <c r="BZ16" s="141">
        <v>3.4489999999999998</v>
      </c>
      <c r="CA16" s="367">
        <v>4.5069999999999997</v>
      </c>
      <c r="CB16" s="129">
        <v>3.76</v>
      </c>
      <c r="CC16" s="288">
        <v>4.2249999999999996</v>
      </c>
    </row>
    <row r="17" spans="1:81" x14ac:dyDescent="0.3">
      <c r="A17" s="66">
        <v>42438</v>
      </c>
      <c r="B17" s="380">
        <v>0</v>
      </c>
      <c r="C17" s="381">
        <v>0</v>
      </c>
      <c r="D17" s="382">
        <v>0</v>
      </c>
      <c r="E17" s="382">
        <v>0</v>
      </c>
      <c r="F17" s="193">
        <v>2.17</v>
      </c>
      <c r="G17" s="193">
        <v>2.0680000000000001</v>
      </c>
      <c r="H17" s="194">
        <v>2.1320000000000001</v>
      </c>
      <c r="I17" s="195">
        <v>2.2640000000000002</v>
      </c>
      <c r="J17" s="192">
        <v>2.3439999999999999</v>
      </c>
      <c r="K17" s="196">
        <v>2.569</v>
      </c>
      <c r="L17" s="196">
        <v>0</v>
      </c>
      <c r="M17" s="196">
        <v>2.9539999999999997</v>
      </c>
      <c r="N17" s="196">
        <v>3.2560000000000002</v>
      </c>
      <c r="O17" s="71"/>
      <c r="P17" s="70"/>
      <c r="Q17" s="71">
        <v>42438</v>
      </c>
      <c r="R17" s="386">
        <v>0</v>
      </c>
      <c r="S17" s="213">
        <v>3.1829999999999998</v>
      </c>
      <c r="T17" s="135">
        <v>2.9210000000000003</v>
      </c>
      <c r="U17" s="134">
        <v>2.9529999999999998</v>
      </c>
      <c r="V17" s="136">
        <v>3.363</v>
      </c>
      <c r="W17" s="204">
        <v>3.7229999999999999</v>
      </c>
      <c r="X17" s="204">
        <v>4</v>
      </c>
      <c r="Y17" s="214">
        <v>6.4080000000000004</v>
      </c>
      <c r="Z17" s="215">
        <v>3.113</v>
      </c>
      <c r="AA17" s="121">
        <v>3.7850000000000001</v>
      </c>
      <c r="AB17" s="216">
        <v>3.9409999999999998</v>
      </c>
      <c r="AC17" s="217"/>
      <c r="AD17" s="423">
        <v>4.601</v>
      </c>
      <c r="AE17" s="388">
        <v>0</v>
      </c>
      <c r="AF17" s="218">
        <v>3.1269999999999998</v>
      </c>
      <c r="AG17" s="219">
        <v>3.5369999999999999</v>
      </c>
      <c r="AH17" s="220">
        <v>3.802</v>
      </c>
      <c r="AI17" s="221">
        <v>4.5579999999999998</v>
      </c>
      <c r="AJ17" s="394">
        <v>0</v>
      </c>
      <c r="AK17" s="388">
        <v>0</v>
      </c>
      <c r="AL17" s="222">
        <v>3.7240000000000002</v>
      </c>
      <c r="AM17" s="122">
        <v>4.0030000000000001</v>
      </c>
      <c r="AN17" s="397">
        <v>0</v>
      </c>
      <c r="AO17" s="123">
        <v>3.3490000000000002</v>
      </c>
      <c r="AP17" s="137">
        <v>3.5540000000000003</v>
      </c>
      <c r="AQ17" s="124">
        <v>3.7679999999999998</v>
      </c>
      <c r="AR17" s="342">
        <v>4.1260000000000003</v>
      </c>
      <c r="AS17" s="340">
        <v>4.3070000000000004</v>
      </c>
      <c r="AT17" s="400">
        <v>0</v>
      </c>
      <c r="AU17" s="403">
        <v>0</v>
      </c>
      <c r="AV17" s="330">
        <v>3.4670000000000001</v>
      </c>
      <c r="AW17" s="331">
        <v>3.7320000000000002</v>
      </c>
      <c r="AX17" s="331">
        <v>4.577</v>
      </c>
      <c r="AY17" s="125">
        <v>2.8330000000000002</v>
      </c>
      <c r="AZ17" s="125">
        <v>3.09</v>
      </c>
      <c r="BA17" s="125">
        <v>3.1989999999999998</v>
      </c>
      <c r="BB17" s="146">
        <v>3.2530000000000001</v>
      </c>
      <c r="BC17" s="233">
        <v>3.3580000000000001</v>
      </c>
      <c r="BD17" s="233">
        <v>3.718</v>
      </c>
      <c r="BE17" s="275">
        <v>3.8609999999999998</v>
      </c>
      <c r="BF17" s="233">
        <v>4.556</v>
      </c>
      <c r="BG17" s="400">
        <v>0</v>
      </c>
      <c r="BH17" s="407">
        <v>0</v>
      </c>
      <c r="BI17" s="408">
        <v>0</v>
      </c>
      <c r="BJ17" s="138">
        <v>3.79</v>
      </c>
      <c r="BK17" s="126">
        <v>3.3890000000000002</v>
      </c>
      <c r="BL17" s="126">
        <v>3.9820000000000002</v>
      </c>
      <c r="BM17" s="126">
        <v>4.1310000000000002</v>
      </c>
      <c r="BN17" s="139">
        <v>0</v>
      </c>
      <c r="BO17" s="127">
        <v>2.9079999999999999</v>
      </c>
      <c r="BP17" s="415">
        <v>0</v>
      </c>
      <c r="BQ17" s="416">
        <v>0</v>
      </c>
      <c r="BR17" s="128">
        <v>0</v>
      </c>
      <c r="BS17" s="140">
        <v>3.157</v>
      </c>
      <c r="BT17" s="128">
        <v>3.6630000000000003</v>
      </c>
      <c r="BU17" s="128">
        <v>4.0940000000000003</v>
      </c>
      <c r="BV17" s="128">
        <v>4.1840000000000002</v>
      </c>
      <c r="BW17" s="128">
        <v>4.3079999999999998</v>
      </c>
      <c r="BX17" s="140">
        <v>4.7039999999999997</v>
      </c>
      <c r="BY17" s="420">
        <v>0</v>
      </c>
      <c r="BZ17" s="141">
        <v>3.2949999999999999</v>
      </c>
      <c r="CA17" s="367">
        <v>4.4039999999999999</v>
      </c>
      <c r="CB17" s="129">
        <v>3.6139999999999999</v>
      </c>
      <c r="CC17" s="288">
        <v>4.0860000000000003</v>
      </c>
    </row>
    <row r="18" spans="1:81" x14ac:dyDescent="0.3">
      <c r="A18" s="66">
        <v>42439</v>
      </c>
      <c r="B18" s="380">
        <v>0</v>
      </c>
      <c r="C18" s="381">
        <v>0</v>
      </c>
      <c r="D18" s="382">
        <v>0</v>
      </c>
      <c r="E18" s="382">
        <v>0</v>
      </c>
      <c r="F18" s="193">
        <v>2.1040000000000001</v>
      </c>
      <c r="G18" s="193">
        <v>2.0760000000000001</v>
      </c>
      <c r="H18" s="194">
        <v>2.137</v>
      </c>
      <c r="I18" s="195">
        <v>2.2519999999999998</v>
      </c>
      <c r="J18" s="192">
        <v>2.3740000000000001</v>
      </c>
      <c r="K18" s="196">
        <v>2.5840000000000001</v>
      </c>
      <c r="L18" s="196">
        <v>0</v>
      </c>
      <c r="M18" s="196">
        <v>2.964</v>
      </c>
      <c r="N18" s="196">
        <v>3.2770000000000001</v>
      </c>
      <c r="O18" s="71"/>
      <c r="P18" s="70"/>
      <c r="Q18" s="71">
        <v>42439</v>
      </c>
      <c r="R18" s="386">
        <v>0</v>
      </c>
      <c r="S18" s="213">
        <v>3.1280000000000001</v>
      </c>
      <c r="T18" s="135">
        <v>2.91</v>
      </c>
      <c r="U18" s="134">
        <v>2.9529999999999998</v>
      </c>
      <c r="V18" s="136">
        <v>3.3449999999999998</v>
      </c>
      <c r="W18" s="204">
        <v>3.722</v>
      </c>
      <c r="X18" s="204">
        <v>3.9980000000000002</v>
      </c>
      <c r="Y18" s="214">
        <v>7.673</v>
      </c>
      <c r="Z18" s="215">
        <v>3.0830000000000002</v>
      </c>
      <c r="AA18" s="121">
        <v>3.7789999999999999</v>
      </c>
      <c r="AB18" s="216">
        <v>3.9370000000000003</v>
      </c>
      <c r="AC18" s="217"/>
      <c r="AD18" s="423">
        <v>4.601</v>
      </c>
      <c r="AE18" s="388">
        <v>0</v>
      </c>
      <c r="AF18" s="218">
        <v>3.1259999999999999</v>
      </c>
      <c r="AG18" s="219">
        <v>3.5339999999999998</v>
      </c>
      <c r="AH18" s="220">
        <v>3.85</v>
      </c>
      <c r="AI18" s="221">
        <v>4.556</v>
      </c>
      <c r="AJ18" s="394">
        <v>0</v>
      </c>
      <c r="AK18" s="388">
        <v>0</v>
      </c>
      <c r="AL18" s="222">
        <v>3.7189999999999999</v>
      </c>
      <c r="AM18" s="122">
        <v>4.0010000000000003</v>
      </c>
      <c r="AN18" s="397">
        <v>0</v>
      </c>
      <c r="AO18" s="123">
        <v>3.3109999999999999</v>
      </c>
      <c r="AP18" s="137">
        <v>3.548</v>
      </c>
      <c r="AQ18" s="124">
        <v>3.7549999999999999</v>
      </c>
      <c r="AR18" s="342">
        <v>4.1210000000000004</v>
      </c>
      <c r="AS18" s="340">
        <v>4.3029999999999999</v>
      </c>
      <c r="AT18" s="400">
        <v>0</v>
      </c>
      <c r="AU18" s="403">
        <v>0</v>
      </c>
      <c r="AV18" s="330">
        <v>3.4590000000000001</v>
      </c>
      <c r="AW18" s="331">
        <v>3.718</v>
      </c>
      <c r="AX18" s="331">
        <v>4.57</v>
      </c>
      <c r="AY18" s="125">
        <v>2.819</v>
      </c>
      <c r="AZ18" s="125">
        <v>3.085</v>
      </c>
      <c r="BA18" s="125">
        <v>3.194</v>
      </c>
      <c r="BB18" s="146">
        <v>3.2389999999999999</v>
      </c>
      <c r="BC18" s="233">
        <v>3.3529999999999998</v>
      </c>
      <c r="BD18" s="233">
        <v>3.7519999999999998</v>
      </c>
      <c r="BE18" s="275">
        <v>3.8559999999999999</v>
      </c>
      <c r="BF18" s="233">
        <v>4.5570000000000004</v>
      </c>
      <c r="BG18" s="400">
        <v>0</v>
      </c>
      <c r="BH18" s="407">
        <v>0</v>
      </c>
      <c r="BI18" s="408">
        <v>0</v>
      </c>
      <c r="BJ18" s="138">
        <v>3.3039999999999998</v>
      </c>
      <c r="BK18" s="126">
        <v>3.4</v>
      </c>
      <c r="BL18" s="126">
        <v>3.992</v>
      </c>
      <c r="BM18" s="126">
        <v>4.1340000000000003</v>
      </c>
      <c r="BN18" s="139">
        <v>0</v>
      </c>
      <c r="BO18" s="127">
        <v>2.9079999999999999</v>
      </c>
      <c r="BP18" s="415">
        <v>0</v>
      </c>
      <c r="BQ18" s="416">
        <v>0</v>
      </c>
      <c r="BR18" s="128">
        <v>0</v>
      </c>
      <c r="BS18" s="140">
        <v>3.1539999999999999</v>
      </c>
      <c r="BT18" s="128">
        <v>3.6419999999999999</v>
      </c>
      <c r="BU18" s="128">
        <v>4.0720000000000001</v>
      </c>
      <c r="BV18" s="128">
        <v>4.181</v>
      </c>
      <c r="BW18" s="128">
        <v>4.3380000000000001</v>
      </c>
      <c r="BX18" s="140">
        <v>4.71</v>
      </c>
      <c r="BY18" s="420">
        <v>0</v>
      </c>
      <c r="BZ18" s="141">
        <v>3.3250000000000002</v>
      </c>
      <c r="CA18" s="367">
        <v>4.4030000000000005</v>
      </c>
      <c r="CB18" s="129">
        <v>3.6059999999999999</v>
      </c>
      <c r="CC18" s="288">
        <v>4.0860000000000003</v>
      </c>
    </row>
    <row r="19" spans="1:81" x14ac:dyDescent="0.3">
      <c r="A19" s="66">
        <v>42440</v>
      </c>
      <c r="B19" s="380">
        <v>0</v>
      </c>
      <c r="C19" s="381">
        <v>0</v>
      </c>
      <c r="D19" s="382">
        <v>0</v>
      </c>
      <c r="E19" s="382">
        <v>0</v>
      </c>
      <c r="F19" s="193">
        <v>2.1070000000000002</v>
      </c>
      <c r="G19" s="193">
        <v>2.08</v>
      </c>
      <c r="H19" s="194">
        <v>2.1459999999999999</v>
      </c>
      <c r="I19" s="195">
        <v>2.27</v>
      </c>
      <c r="J19" s="192">
        <v>2.4020000000000001</v>
      </c>
      <c r="K19" s="196">
        <v>2.6189999999999998</v>
      </c>
      <c r="L19" s="196">
        <v>0</v>
      </c>
      <c r="M19" s="196">
        <v>3.016</v>
      </c>
      <c r="N19" s="196">
        <v>3.34</v>
      </c>
      <c r="O19" s="71"/>
      <c r="P19" s="70"/>
      <c r="Q19" s="71">
        <v>42440</v>
      </c>
      <c r="R19" s="386">
        <v>0</v>
      </c>
      <c r="S19" s="213">
        <v>3.1240000000000001</v>
      </c>
      <c r="T19" s="135">
        <v>2.9050000000000002</v>
      </c>
      <c r="U19" s="134">
        <v>2.9699999999999998</v>
      </c>
      <c r="V19" s="136">
        <v>3.3660000000000001</v>
      </c>
      <c r="W19" s="204">
        <v>3.7530000000000001</v>
      </c>
      <c r="X19" s="204">
        <v>4.0350000000000001</v>
      </c>
      <c r="Y19" s="214">
        <v>7.673</v>
      </c>
      <c r="Z19" s="215">
        <v>3.1320000000000001</v>
      </c>
      <c r="AA19" s="121">
        <v>3.8029999999999999</v>
      </c>
      <c r="AB19" s="216">
        <v>3.9630000000000001</v>
      </c>
      <c r="AC19" s="217"/>
      <c r="AD19" s="423">
        <v>4.6370000000000005</v>
      </c>
      <c r="AE19" s="388">
        <v>0</v>
      </c>
      <c r="AF19" s="218">
        <v>3.129</v>
      </c>
      <c r="AG19" s="219">
        <v>3.5529999999999999</v>
      </c>
      <c r="AH19" s="220">
        <v>3.8769999999999998</v>
      </c>
      <c r="AI19" s="221">
        <v>4.593</v>
      </c>
      <c r="AJ19" s="394">
        <v>0</v>
      </c>
      <c r="AK19" s="388">
        <v>0</v>
      </c>
      <c r="AL19" s="222">
        <v>3.7469999999999999</v>
      </c>
      <c r="AM19" s="122">
        <v>4.0339999999999998</v>
      </c>
      <c r="AN19" s="397">
        <v>0</v>
      </c>
      <c r="AO19" s="123">
        <v>3.3519999999999999</v>
      </c>
      <c r="AP19" s="137">
        <v>3.5620000000000003</v>
      </c>
      <c r="AQ19" s="124">
        <v>3.7730000000000001</v>
      </c>
      <c r="AR19" s="342">
        <v>4.1470000000000002</v>
      </c>
      <c r="AS19" s="340">
        <v>4.3369999999999997</v>
      </c>
      <c r="AT19" s="400">
        <v>0</v>
      </c>
      <c r="AU19" s="403">
        <v>0</v>
      </c>
      <c r="AV19" s="330">
        <v>3.4750000000000001</v>
      </c>
      <c r="AW19" s="331">
        <v>3.74</v>
      </c>
      <c r="AX19" s="331">
        <v>4.609</v>
      </c>
      <c r="AY19" s="125">
        <v>2.8279999999999998</v>
      </c>
      <c r="AZ19" s="125">
        <v>3.1040000000000001</v>
      </c>
      <c r="BA19" s="125">
        <v>3.2149999999999999</v>
      </c>
      <c r="BB19" s="146">
        <v>3.2640000000000002</v>
      </c>
      <c r="BC19" s="233">
        <v>3.379</v>
      </c>
      <c r="BD19" s="233">
        <v>3.7800000000000002</v>
      </c>
      <c r="BE19" s="275">
        <v>3.9130000000000003</v>
      </c>
      <c r="BF19" s="233">
        <v>4.617</v>
      </c>
      <c r="BG19" s="400">
        <v>0</v>
      </c>
      <c r="BH19" s="407">
        <v>0</v>
      </c>
      <c r="BI19" s="408">
        <v>0</v>
      </c>
      <c r="BJ19" s="138">
        <v>3.2949999999999999</v>
      </c>
      <c r="BK19" s="126">
        <v>3.4209999999999998</v>
      </c>
      <c r="BL19" s="126">
        <v>4.0229999999999997</v>
      </c>
      <c r="BM19" s="126">
        <v>4.1680000000000001</v>
      </c>
      <c r="BN19" s="139">
        <v>0</v>
      </c>
      <c r="BO19" s="127">
        <v>2.9210000000000003</v>
      </c>
      <c r="BP19" s="415">
        <v>0</v>
      </c>
      <c r="BQ19" s="416">
        <v>0</v>
      </c>
      <c r="BR19" s="128">
        <v>0</v>
      </c>
      <c r="BS19" s="140">
        <v>3.1680000000000001</v>
      </c>
      <c r="BT19" s="128">
        <v>3.6659999999999999</v>
      </c>
      <c r="BU19" s="128">
        <v>4.101</v>
      </c>
      <c r="BV19" s="128">
        <v>4.2149999999999999</v>
      </c>
      <c r="BW19" s="128">
        <v>4.3760000000000003</v>
      </c>
      <c r="BX19" s="140">
        <v>4.7560000000000002</v>
      </c>
      <c r="BY19" s="420">
        <v>0</v>
      </c>
      <c r="BZ19" s="141">
        <v>3.2879999999999998</v>
      </c>
      <c r="CA19" s="367">
        <v>4.4429999999999996</v>
      </c>
      <c r="CB19" s="129">
        <v>3.6320000000000001</v>
      </c>
      <c r="CC19" s="288">
        <v>4.117</v>
      </c>
    </row>
    <row r="20" spans="1:81" x14ac:dyDescent="0.3">
      <c r="A20" s="66">
        <v>42443</v>
      </c>
      <c r="B20" s="380">
        <v>0</v>
      </c>
      <c r="C20" s="381">
        <v>0</v>
      </c>
      <c r="D20" s="382">
        <v>0</v>
      </c>
      <c r="E20" s="382">
        <v>0</v>
      </c>
      <c r="F20" s="193">
        <v>2.1219999999999999</v>
      </c>
      <c r="G20" s="193">
        <v>2.0910000000000002</v>
      </c>
      <c r="H20" s="194">
        <v>2.1619999999999999</v>
      </c>
      <c r="I20" s="195">
        <v>2.2879999999999998</v>
      </c>
      <c r="J20" s="192">
        <v>2.4289999999999998</v>
      </c>
      <c r="K20" s="196">
        <v>2.6579999999999999</v>
      </c>
      <c r="L20" s="196">
        <v>0</v>
      </c>
      <c r="M20" s="196">
        <v>3.05</v>
      </c>
      <c r="N20" s="196">
        <v>3.3740000000000001</v>
      </c>
      <c r="O20" s="71"/>
      <c r="P20" s="70"/>
      <c r="Q20" s="71">
        <v>42443</v>
      </c>
      <c r="R20" s="386">
        <v>0</v>
      </c>
      <c r="S20" s="213">
        <v>3.1280000000000001</v>
      </c>
      <c r="T20" s="135">
        <v>2.91</v>
      </c>
      <c r="U20" s="134">
        <v>2.9769999999999999</v>
      </c>
      <c r="V20" s="136">
        <v>3.3810000000000002</v>
      </c>
      <c r="W20" s="204">
        <v>3.7650000000000001</v>
      </c>
      <c r="X20" s="204">
        <v>4.0519999999999996</v>
      </c>
      <c r="Y20" s="214">
        <v>7.673</v>
      </c>
      <c r="Z20" s="215">
        <v>3.14</v>
      </c>
      <c r="AA20" s="121">
        <v>3.7829999999999999</v>
      </c>
      <c r="AB20" s="216">
        <v>3.8759999999999999</v>
      </c>
      <c r="AC20" s="217"/>
      <c r="AD20" s="423">
        <v>4.6050000000000004</v>
      </c>
      <c r="AE20" s="388">
        <v>0</v>
      </c>
      <c r="AF20" s="218">
        <v>3.1139999999999999</v>
      </c>
      <c r="AG20" s="219">
        <v>3.5390000000000001</v>
      </c>
      <c r="AH20" s="220">
        <v>3.7869999999999999</v>
      </c>
      <c r="AI20" s="221">
        <v>4.5629999999999997</v>
      </c>
      <c r="AJ20" s="394">
        <v>0</v>
      </c>
      <c r="AK20" s="388">
        <v>0</v>
      </c>
      <c r="AL20" s="222">
        <v>3.7930000000000001</v>
      </c>
      <c r="AM20" s="122">
        <v>4.0419999999999998</v>
      </c>
      <c r="AN20" s="397">
        <v>0</v>
      </c>
      <c r="AO20" s="123">
        <v>3.3529999999999998</v>
      </c>
      <c r="AP20" s="137">
        <v>3.556</v>
      </c>
      <c r="AQ20" s="124">
        <v>3.786</v>
      </c>
      <c r="AR20" s="342">
        <v>4.1660000000000004</v>
      </c>
      <c r="AS20" s="340">
        <v>4.367</v>
      </c>
      <c r="AT20" s="400">
        <v>0</v>
      </c>
      <c r="AU20" s="403">
        <v>0</v>
      </c>
      <c r="AV20" s="330">
        <v>3.4729999999999999</v>
      </c>
      <c r="AW20" s="331">
        <v>3.746</v>
      </c>
      <c r="AX20" s="331">
        <v>4.6340000000000003</v>
      </c>
      <c r="AY20" s="125">
        <v>2.827</v>
      </c>
      <c r="AZ20" s="125">
        <v>3.1059999999999999</v>
      </c>
      <c r="BA20" s="125">
        <v>3.218</v>
      </c>
      <c r="BB20" s="146">
        <v>3.2730000000000001</v>
      </c>
      <c r="BC20" s="233">
        <v>3.387</v>
      </c>
      <c r="BD20" s="233">
        <v>3.8010000000000002</v>
      </c>
      <c r="BE20" s="275">
        <v>3.94</v>
      </c>
      <c r="BF20" s="233">
        <v>4.6580000000000004</v>
      </c>
      <c r="BG20" s="400">
        <v>0</v>
      </c>
      <c r="BH20" s="407">
        <v>0</v>
      </c>
      <c r="BI20" s="408">
        <v>0</v>
      </c>
      <c r="BJ20" s="138">
        <v>3.4239999999999999</v>
      </c>
      <c r="BK20" s="126">
        <v>3.4369999999999998</v>
      </c>
      <c r="BL20" s="126">
        <v>4.0439999999999996</v>
      </c>
      <c r="BM20" s="126">
        <v>4.1920000000000002</v>
      </c>
      <c r="BN20" s="139">
        <v>0</v>
      </c>
      <c r="BO20" s="127">
        <v>2.8980000000000001</v>
      </c>
      <c r="BP20" s="415">
        <v>0</v>
      </c>
      <c r="BQ20" s="416">
        <v>0</v>
      </c>
      <c r="BR20" s="128">
        <v>0</v>
      </c>
      <c r="BS20" s="140">
        <v>3.169</v>
      </c>
      <c r="BT20" s="128">
        <v>3.6829999999999998</v>
      </c>
      <c r="BU20" s="128">
        <v>4.1100000000000003</v>
      </c>
      <c r="BV20" s="128">
        <v>4.234</v>
      </c>
      <c r="BW20" s="128">
        <v>4.3949999999999996</v>
      </c>
      <c r="BX20" s="140">
        <v>4.8289999999999997</v>
      </c>
      <c r="BY20" s="420">
        <v>0</v>
      </c>
      <c r="BZ20" s="141">
        <v>3.2930000000000001</v>
      </c>
      <c r="CA20" s="367">
        <v>4.47</v>
      </c>
      <c r="CB20" s="129">
        <v>3.63</v>
      </c>
      <c r="CC20" s="288">
        <v>4.0990000000000002</v>
      </c>
    </row>
    <row r="21" spans="1:81" x14ac:dyDescent="0.3">
      <c r="A21" s="66">
        <v>42444</v>
      </c>
      <c r="B21" s="380">
        <v>0</v>
      </c>
      <c r="C21" s="381">
        <v>0</v>
      </c>
      <c r="D21" s="382">
        <v>0</v>
      </c>
      <c r="E21" s="382">
        <v>0</v>
      </c>
      <c r="F21" s="193">
        <v>2.1280000000000001</v>
      </c>
      <c r="G21" s="193">
        <v>2.0960000000000001</v>
      </c>
      <c r="H21" s="194">
        <v>2.1709999999999998</v>
      </c>
      <c r="I21" s="195">
        <v>2.302</v>
      </c>
      <c r="J21" s="192">
        <v>2.4470000000000001</v>
      </c>
      <c r="K21" s="196">
        <v>2.6779999999999999</v>
      </c>
      <c r="L21" s="196">
        <v>0</v>
      </c>
      <c r="M21" s="196">
        <v>3.1070000000000002</v>
      </c>
      <c r="N21" s="196">
        <v>3.4079999999999999</v>
      </c>
      <c r="O21" s="71"/>
      <c r="P21" s="70"/>
      <c r="Q21" s="71">
        <v>42444</v>
      </c>
      <c r="R21" s="386">
        <v>0</v>
      </c>
      <c r="S21" s="213">
        <v>3.117</v>
      </c>
      <c r="T21" s="135">
        <v>2.8929999999999998</v>
      </c>
      <c r="U21" s="134">
        <v>2.956</v>
      </c>
      <c r="V21" s="136">
        <v>3.3820000000000001</v>
      </c>
      <c r="W21" s="204">
        <v>3.7480000000000002</v>
      </c>
      <c r="X21" s="204">
        <v>4.0650000000000004</v>
      </c>
      <c r="Y21" s="214">
        <v>0</v>
      </c>
      <c r="Z21" s="215">
        <v>3.0609999999999999</v>
      </c>
      <c r="AA21" s="121">
        <v>3.7810000000000001</v>
      </c>
      <c r="AB21" s="216">
        <v>3.8879999999999999</v>
      </c>
      <c r="AC21" s="217">
        <v>4.2679999999999998</v>
      </c>
      <c r="AD21" s="423">
        <v>4.6219999999999999</v>
      </c>
      <c r="AE21" s="388">
        <v>0</v>
      </c>
      <c r="AF21" s="218">
        <v>3.109</v>
      </c>
      <c r="AG21" s="219">
        <v>3.5329999999999999</v>
      </c>
      <c r="AH21" s="220">
        <v>3.79</v>
      </c>
      <c r="AI21" s="221">
        <v>4.5720000000000001</v>
      </c>
      <c r="AJ21" s="394">
        <v>0</v>
      </c>
      <c r="AK21" s="388">
        <v>0</v>
      </c>
      <c r="AL21" s="222">
        <v>3.7589999999999999</v>
      </c>
      <c r="AM21" s="122">
        <v>4.05</v>
      </c>
      <c r="AN21" s="397">
        <v>0</v>
      </c>
      <c r="AO21" s="123">
        <v>3.34</v>
      </c>
      <c r="AP21" s="137">
        <v>3.5510000000000002</v>
      </c>
      <c r="AQ21" s="124">
        <v>3.7789999999999999</v>
      </c>
      <c r="AR21" s="342">
        <v>4.165</v>
      </c>
      <c r="AS21" s="340">
        <v>4.3</v>
      </c>
      <c r="AT21" s="400">
        <v>0</v>
      </c>
      <c r="AU21" s="403">
        <v>0</v>
      </c>
      <c r="AV21" s="330">
        <v>3.4430000000000001</v>
      </c>
      <c r="AW21" s="331">
        <v>3.742</v>
      </c>
      <c r="AX21" s="331">
        <v>4.6470000000000002</v>
      </c>
      <c r="AY21" s="125">
        <v>2.8129999999999997</v>
      </c>
      <c r="AZ21" s="125">
        <v>3.1019999999999999</v>
      </c>
      <c r="BA21" s="125">
        <v>3.218</v>
      </c>
      <c r="BB21" s="146">
        <v>3.274</v>
      </c>
      <c r="BC21" s="233">
        <v>3.3890000000000002</v>
      </c>
      <c r="BD21" s="233">
        <v>3.8120000000000003</v>
      </c>
      <c r="BE21" s="275">
        <v>3.9340000000000002</v>
      </c>
      <c r="BF21" s="233">
        <v>4.6719999999999997</v>
      </c>
      <c r="BG21" s="400">
        <v>0</v>
      </c>
      <c r="BH21" s="407">
        <v>0</v>
      </c>
      <c r="BI21" s="408">
        <v>0</v>
      </c>
      <c r="BJ21" s="138">
        <v>2.7480000000000002</v>
      </c>
      <c r="BK21" s="126">
        <v>3.4529999999999998</v>
      </c>
      <c r="BL21" s="126">
        <v>4.0549999999999997</v>
      </c>
      <c r="BM21" s="126">
        <v>4.2050000000000001</v>
      </c>
      <c r="BN21" s="139">
        <v>0</v>
      </c>
      <c r="BO21" s="127">
        <v>2.8860000000000001</v>
      </c>
      <c r="BP21" s="415">
        <v>0</v>
      </c>
      <c r="BQ21" s="416">
        <v>0</v>
      </c>
      <c r="BR21" s="128">
        <v>0</v>
      </c>
      <c r="BS21" s="140">
        <v>3.1579999999999999</v>
      </c>
      <c r="BT21" s="128">
        <v>3.6829999999999998</v>
      </c>
      <c r="BU21" s="128">
        <v>4.1360000000000001</v>
      </c>
      <c r="BV21" s="128">
        <v>4.2569999999999997</v>
      </c>
      <c r="BW21" s="128">
        <v>4.4279999999999999</v>
      </c>
      <c r="BX21" s="140">
        <v>4.7780000000000005</v>
      </c>
      <c r="BY21" s="420">
        <v>0</v>
      </c>
      <c r="BZ21" s="141">
        <v>3.2610000000000001</v>
      </c>
      <c r="CA21" s="367">
        <v>4.452</v>
      </c>
      <c r="CB21" s="129">
        <v>3.6320000000000001</v>
      </c>
      <c r="CC21" s="288">
        <v>4.133</v>
      </c>
    </row>
    <row r="22" spans="1:81" x14ac:dyDescent="0.3">
      <c r="A22" s="66">
        <v>42445</v>
      </c>
      <c r="B22" s="380">
        <v>0</v>
      </c>
      <c r="C22" s="381">
        <v>0</v>
      </c>
      <c r="D22" s="382">
        <v>0</v>
      </c>
      <c r="E22" s="382">
        <v>0</v>
      </c>
      <c r="F22" s="193">
        <v>2.1150000000000002</v>
      </c>
      <c r="G22" s="193">
        <v>2.0819999999999999</v>
      </c>
      <c r="H22" s="194">
        <v>2.1509999999999998</v>
      </c>
      <c r="I22" s="195">
        <v>2.294</v>
      </c>
      <c r="J22" s="192">
        <v>2.4140000000000001</v>
      </c>
      <c r="K22" s="196">
        <v>2.649</v>
      </c>
      <c r="L22" s="196">
        <v>0</v>
      </c>
      <c r="M22" s="196">
        <v>3.0590000000000002</v>
      </c>
      <c r="N22" s="196">
        <v>3.363</v>
      </c>
      <c r="O22" s="71"/>
      <c r="P22" s="70"/>
      <c r="Q22" s="71">
        <v>42445</v>
      </c>
      <c r="R22" s="386">
        <v>0</v>
      </c>
      <c r="S22" s="213">
        <v>3.0960000000000001</v>
      </c>
      <c r="T22" s="135">
        <v>2.9009999999999998</v>
      </c>
      <c r="U22" s="134">
        <v>2.9319999999999999</v>
      </c>
      <c r="V22" s="136">
        <v>3.3529999999999998</v>
      </c>
      <c r="W22" s="204">
        <v>3.7130000000000001</v>
      </c>
      <c r="X22" s="204">
        <v>4.0289999999999999</v>
      </c>
      <c r="Y22" s="214">
        <v>0</v>
      </c>
      <c r="Z22" s="215">
        <v>3.052</v>
      </c>
      <c r="AA22" s="121">
        <v>3.762</v>
      </c>
      <c r="AB22" s="216">
        <v>3.8620000000000001</v>
      </c>
      <c r="AC22" s="217">
        <v>4.2560000000000002</v>
      </c>
      <c r="AD22" s="423">
        <v>4.5969999999999995</v>
      </c>
      <c r="AE22" s="388">
        <v>0</v>
      </c>
      <c r="AF22" s="218">
        <v>3.1320000000000001</v>
      </c>
      <c r="AG22" s="219">
        <v>3.5190000000000001</v>
      </c>
      <c r="AH22" s="220">
        <v>3.7709999999999999</v>
      </c>
      <c r="AI22" s="221">
        <v>4.55</v>
      </c>
      <c r="AJ22" s="394">
        <v>0</v>
      </c>
      <c r="AK22" s="388">
        <v>0</v>
      </c>
      <c r="AL22" s="222">
        <v>3.738</v>
      </c>
      <c r="AM22" s="122">
        <v>4.0270000000000001</v>
      </c>
      <c r="AN22" s="397">
        <v>0</v>
      </c>
      <c r="AO22" s="123">
        <v>3.34</v>
      </c>
      <c r="AP22" s="137">
        <v>3.532</v>
      </c>
      <c r="AQ22" s="124">
        <v>3.7589999999999999</v>
      </c>
      <c r="AR22" s="342">
        <v>4.1470000000000002</v>
      </c>
      <c r="AS22" s="340">
        <v>4.2089999999999996</v>
      </c>
      <c r="AT22" s="400">
        <v>0</v>
      </c>
      <c r="AU22" s="403">
        <v>0</v>
      </c>
      <c r="AV22" s="330">
        <v>3.4359999999999999</v>
      </c>
      <c r="AW22" s="331">
        <v>3.7250000000000001</v>
      </c>
      <c r="AX22" s="331">
        <v>4.6260000000000003</v>
      </c>
      <c r="AY22" s="125">
        <v>2.8090000000000002</v>
      </c>
      <c r="AZ22" s="125">
        <v>3.0720000000000001</v>
      </c>
      <c r="BA22" s="125">
        <v>3.1909999999999998</v>
      </c>
      <c r="BB22" s="146">
        <v>3.246</v>
      </c>
      <c r="BC22" s="233">
        <v>3.36</v>
      </c>
      <c r="BD22" s="233">
        <v>3.7669999999999999</v>
      </c>
      <c r="BE22" s="275">
        <v>3.8959999999999999</v>
      </c>
      <c r="BF22" s="233">
        <v>4.633</v>
      </c>
      <c r="BG22" s="400">
        <v>0</v>
      </c>
      <c r="BH22" s="407">
        <v>0</v>
      </c>
      <c r="BI22" s="408">
        <v>0</v>
      </c>
      <c r="BJ22" s="138">
        <v>5.7969999999999997</v>
      </c>
      <c r="BK22" s="126">
        <v>3.4470000000000001</v>
      </c>
      <c r="BL22" s="126">
        <v>4.0119999999999996</v>
      </c>
      <c r="BM22" s="126">
        <v>4.1609999999999996</v>
      </c>
      <c r="BN22" s="139">
        <v>0</v>
      </c>
      <c r="BO22" s="127">
        <v>2.899</v>
      </c>
      <c r="BP22" s="415">
        <v>0</v>
      </c>
      <c r="BQ22" s="416">
        <v>0</v>
      </c>
      <c r="BR22" s="128">
        <v>0</v>
      </c>
      <c r="BS22" s="140">
        <v>3.1440000000000001</v>
      </c>
      <c r="BT22" s="128">
        <v>3.665</v>
      </c>
      <c r="BU22" s="128">
        <v>4.1120000000000001</v>
      </c>
      <c r="BV22" s="128">
        <v>4.2300000000000004</v>
      </c>
      <c r="BW22" s="128">
        <v>4.4050000000000002</v>
      </c>
      <c r="BX22" s="140">
        <v>4.7430000000000003</v>
      </c>
      <c r="BY22" s="420">
        <v>0</v>
      </c>
      <c r="BZ22" s="141">
        <v>3.2759999999999998</v>
      </c>
      <c r="CA22" s="367">
        <v>4.3719999999999999</v>
      </c>
      <c r="CB22" s="129">
        <v>3.6150000000000002</v>
      </c>
      <c r="CC22" s="288">
        <v>4.1100000000000003</v>
      </c>
    </row>
    <row r="23" spans="1:81" x14ac:dyDescent="0.3">
      <c r="A23" s="66">
        <v>42446</v>
      </c>
      <c r="B23" s="380">
        <v>0</v>
      </c>
      <c r="C23" s="381">
        <v>0</v>
      </c>
      <c r="D23" s="382">
        <v>0</v>
      </c>
      <c r="E23" s="382">
        <v>0</v>
      </c>
      <c r="F23" s="193">
        <v>2.101</v>
      </c>
      <c r="G23" s="193">
        <v>2.0819999999999999</v>
      </c>
      <c r="H23" s="194">
        <v>2.1459999999999999</v>
      </c>
      <c r="I23" s="195">
        <v>2.2839999999999998</v>
      </c>
      <c r="J23" s="192">
        <v>2.41</v>
      </c>
      <c r="K23" s="196">
        <v>2.6379999999999999</v>
      </c>
      <c r="L23" s="196">
        <v>0</v>
      </c>
      <c r="M23" s="196">
        <v>3.0489999999999999</v>
      </c>
      <c r="N23" s="196">
        <v>3.3479999999999999</v>
      </c>
      <c r="O23" s="71"/>
      <c r="P23" s="70"/>
      <c r="Q23" s="71">
        <v>42446</v>
      </c>
      <c r="R23" s="386">
        <v>0</v>
      </c>
      <c r="S23" s="213">
        <v>3.073</v>
      </c>
      <c r="T23" s="135">
        <v>2.8650000000000002</v>
      </c>
      <c r="U23" s="134">
        <v>2.9210000000000003</v>
      </c>
      <c r="V23" s="136">
        <v>3.347</v>
      </c>
      <c r="W23" s="204">
        <v>3.7010000000000001</v>
      </c>
      <c r="X23" s="204">
        <v>4.0170000000000003</v>
      </c>
      <c r="Y23" s="214">
        <v>0</v>
      </c>
      <c r="Z23" s="215">
        <v>3.012</v>
      </c>
      <c r="AA23" s="121">
        <v>3.7589999999999999</v>
      </c>
      <c r="AB23" s="216">
        <v>3.8529999999999998</v>
      </c>
      <c r="AC23" s="217">
        <v>4.2210000000000001</v>
      </c>
      <c r="AD23" s="423">
        <v>4.5529999999999999</v>
      </c>
      <c r="AE23" s="388">
        <v>0</v>
      </c>
      <c r="AF23" s="218">
        <v>3.0979999999999999</v>
      </c>
      <c r="AG23" s="219">
        <v>3.5129999999999999</v>
      </c>
      <c r="AH23" s="220">
        <v>3.7629999999999999</v>
      </c>
      <c r="AI23" s="221">
        <v>4.5270000000000001</v>
      </c>
      <c r="AJ23" s="394">
        <v>0</v>
      </c>
      <c r="AK23" s="388">
        <v>0</v>
      </c>
      <c r="AL23" s="222">
        <v>3.7320000000000002</v>
      </c>
      <c r="AM23" s="122">
        <v>4.0149999999999997</v>
      </c>
      <c r="AN23" s="397">
        <v>0</v>
      </c>
      <c r="AO23" s="123">
        <v>3.2829999999999999</v>
      </c>
      <c r="AP23" s="137">
        <v>3.5350000000000001</v>
      </c>
      <c r="AQ23" s="124">
        <v>3.76</v>
      </c>
      <c r="AR23" s="342">
        <v>4.1370000000000005</v>
      </c>
      <c r="AS23" s="340">
        <v>4.2210000000000001</v>
      </c>
      <c r="AT23" s="400">
        <v>0</v>
      </c>
      <c r="AU23" s="403">
        <v>0</v>
      </c>
      <c r="AV23" s="330">
        <v>3.4180000000000001</v>
      </c>
      <c r="AW23" s="331">
        <v>3.722</v>
      </c>
      <c r="AX23" s="331">
        <v>4.6079999999999997</v>
      </c>
      <c r="AY23" s="125">
        <v>2.7800000000000002</v>
      </c>
      <c r="AZ23" s="125">
        <v>3.0670000000000002</v>
      </c>
      <c r="BA23" s="125">
        <v>3.18</v>
      </c>
      <c r="BB23" s="146">
        <v>3.2410000000000001</v>
      </c>
      <c r="BC23" s="233">
        <v>3.351</v>
      </c>
      <c r="BD23" s="233">
        <v>3.7530000000000001</v>
      </c>
      <c r="BE23" s="275">
        <v>3.8730000000000002</v>
      </c>
      <c r="BF23" s="233">
        <v>4.6059999999999999</v>
      </c>
      <c r="BG23" s="400">
        <v>0</v>
      </c>
      <c r="BH23" s="407">
        <v>0</v>
      </c>
      <c r="BI23" s="408">
        <v>0</v>
      </c>
      <c r="BJ23" s="138">
        <v>7.0410000000000004</v>
      </c>
      <c r="BK23" s="126">
        <v>3.448</v>
      </c>
      <c r="BL23" s="126">
        <v>3.9980000000000002</v>
      </c>
      <c r="BM23" s="126">
        <v>4.13</v>
      </c>
      <c r="BN23" s="139">
        <v>0</v>
      </c>
      <c r="BO23" s="127">
        <v>2.8559999999999999</v>
      </c>
      <c r="BP23" s="415">
        <v>0</v>
      </c>
      <c r="BQ23" s="416">
        <v>0</v>
      </c>
      <c r="BR23" s="128">
        <v>0</v>
      </c>
      <c r="BS23" s="140">
        <v>3.1349999999999998</v>
      </c>
      <c r="BT23" s="128">
        <v>3.6520000000000001</v>
      </c>
      <c r="BU23" s="128">
        <v>4.09</v>
      </c>
      <c r="BV23" s="128">
        <v>4.2140000000000004</v>
      </c>
      <c r="BW23" s="128">
        <v>4.383</v>
      </c>
      <c r="BX23" s="140">
        <v>4.8760000000000003</v>
      </c>
      <c r="BY23" s="420">
        <v>0</v>
      </c>
      <c r="BZ23" s="141">
        <v>3.2250000000000001</v>
      </c>
      <c r="CA23" s="367">
        <v>4.2869999999999999</v>
      </c>
      <c r="CB23" s="129">
        <v>3.6070000000000002</v>
      </c>
      <c r="CC23" s="288">
        <v>4.0990000000000002</v>
      </c>
    </row>
    <row r="24" spans="1:81" x14ac:dyDescent="0.3">
      <c r="A24" s="66">
        <v>42447</v>
      </c>
      <c r="B24" s="380">
        <v>0</v>
      </c>
      <c r="C24" s="381">
        <v>0</v>
      </c>
      <c r="D24" s="382">
        <v>0</v>
      </c>
      <c r="E24" s="382">
        <v>0</v>
      </c>
      <c r="F24" s="193">
        <v>2.0779999999999998</v>
      </c>
      <c r="G24" s="193">
        <v>2.056</v>
      </c>
      <c r="H24" s="194">
        <v>2.13</v>
      </c>
      <c r="I24" s="195">
        <v>2.2650000000000001</v>
      </c>
      <c r="J24" s="192">
        <v>2.38</v>
      </c>
      <c r="K24" s="196">
        <v>2.6040000000000001</v>
      </c>
      <c r="L24" s="196">
        <v>0</v>
      </c>
      <c r="M24" s="196">
        <v>3.0049999999999999</v>
      </c>
      <c r="N24" s="196">
        <v>3.319</v>
      </c>
      <c r="O24" s="71"/>
      <c r="P24" s="70"/>
      <c r="Q24" s="71">
        <v>42447</v>
      </c>
      <c r="R24" s="386">
        <v>0</v>
      </c>
      <c r="S24" s="213">
        <v>3.0569999999999999</v>
      </c>
      <c r="T24" s="135">
        <v>2.855</v>
      </c>
      <c r="U24" s="134">
        <v>2.9020000000000001</v>
      </c>
      <c r="V24" s="136">
        <v>3.3149999999999999</v>
      </c>
      <c r="W24" s="204">
        <v>3.6720000000000002</v>
      </c>
      <c r="X24" s="204">
        <v>3.9980000000000002</v>
      </c>
      <c r="Y24" s="214">
        <v>0</v>
      </c>
      <c r="Z24" s="215">
        <v>3.0139999999999998</v>
      </c>
      <c r="AA24" s="121">
        <v>3.7789999999999999</v>
      </c>
      <c r="AB24" s="216">
        <v>3.8289999999999997</v>
      </c>
      <c r="AC24" s="217">
        <v>4.2119999999999997</v>
      </c>
      <c r="AD24" s="423">
        <v>4.5659999999999998</v>
      </c>
      <c r="AE24" s="388">
        <v>0</v>
      </c>
      <c r="AF24" s="218">
        <v>3.0840000000000001</v>
      </c>
      <c r="AG24" s="219">
        <v>3.496</v>
      </c>
      <c r="AH24" s="220">
        <v>3.7410000000000001</v>
      </c>
      <c r="AI24" s="221">
        <v>4.5090000000000003</v>
      </c>
      <c r="AJ24" s="394">
        <v>0</v>
      </c>
      <c r="AK24" s="388">
        <v>0</v>
      </c>
      <c r="AL24" s="222">
        <v>3.7119999999999997</v>
      </c>
      <c r="AM24" s="122">
        <v>4.0060000000000002</v>
      </c>
      <c r="AN24" s="397">
        <v>0</v>
      </c>
      <c r="AO24" s="123">
        <v>3.3010000000000002</v>
      </c>
      <c r="AP24" s="137">
        <v>3.5140000000000002</v>
      </c>
      <c r="AQ24" s="124">
        <v>3.7370000000000001</v>
      </c>
      <c r="AR24" s="342">
        <v>4.1180000000000003</v>
      </c>
      <c r="AS24" s="340">
        <v>4.1769999999999996</v>
      </c>
      <c r="AT24" s="400">
        <v>0</v>
      </c>
      <c r="AU24" s="403">
        <v>0</v>
      </c>
      <c r="AV24" s="330">
        <v>3.407</v>
      </c>
      <c r="AW24" s="331">
        <v>3.7050000000000001</v>
      </c>
      <c r="AX24" s="331">
        <v>4.5869999999999997</v>
      </c>
      <c r="AY24" s="125">
        <v>2.7730000000000001</v>
      </c>
      <c r="AZ24" s="125">
        <v>3.0550000000000002</v>
      </c>
      <c r="BA24" s="125">
        <v>3.1619999999999999</v>
      </c>
      <c r="BB24" s="146">
        <v>3.2189999999999999</v>
      </c>
      <c r="BC24" s="233">
        <v>3.331</v>
      </c>
      <c r="BD24" s="233">
        <v>3.7309999999999999</v>
      </c>
      <c r="BE24" s="275">
        <v>3.8529999999999998</v>
      </c>
      <c r="BF24" s="233">
        <v>4.585</v>
      </c>
      <c r="BG24" s="400">
        <v>0</v>
      </c>
      <c r="BH24" s="407">
        <v>0</v>
      </c>
      <c r="BI24" s="408">
        <v>0</v>
      </c>
      <c r="BJ24" s="138">
        <v>7.0410000000000004</v>
      </c>
      <c r="BK24" s="126">
        <v>3.4140000000000001</v>
      </c>
      <c r="BL24" s="126">
        <v>3.972</v>
      </c>
      <c r="BM24" s="126">
        <v>4.1020000000000003</v>
      </c>
      <c r="BN24" s="139">
        <v>0</v>
      </c>
      <c r="BO24" s="127">
        <v>2.8439999999999999</v>
      </c>
      <c r="BP24" s="415">
        <v>0</v>
      </c>
      <c r="BQ24" s="416">
        <v>0</v>
      </c>
      <c r="BR24" s="128">
        <v>0</v>
      </c>
      <c r="BS24" s="140">
        <v>3.1230000000000002</v>
      </c>
      <c r="BT24" s="128">
        <v>3.6320000000000001</v>
      </c>
      <c r="BU24" s="128">
        <v>4.0650000000000004</v>
      </c>
      <c r="BV24" s="128">
        <v>4.1950000000000003</v>
      </c>
      <c r="BW24" s="128">
        <v>4.3639999999999999</v>
      </c>
      <c r="BX24" s="140">
        <v>4.8570000000000002</v>
      </c>
      <c r="BY24" s="420">
        <v>0</v>
      </c>
      <c r="BZ24" s="141">
        <v>3.2109999999999999</v>
      </c>
      <c r="CA24" s="367">
        <v>4.2679999999999998</v>
      </c>
      <c r="CB24" s="129">
        <v>3.5859999999999999</v>
      </c>
      <c r="CC24" s="288">
        <v>4.077</v>
      </c>
    </row>
    <row r="25" spans="1:81" x14ac:dyDescent="0.3">
      <c r="A25" s="66">
        <v>42450</v>
      </c>
      <c r="B25" s="380">
        <v>0</v>
      </c>
      <c r="C25" s="381">
        <v>0</v>
      </c>
      <c r="D25" s="382">
        <v>0</v>
      </c>
      <c r="E25" s="382">
        <v>0</v>
      </c>
      <c r="F25" s="193">
        <v>2.0859999999999999</v>
      </c>
      <c r="G25" s="193">
        <v>2.0760000000000001</v>
      </c>
      <c r="H25" s="194">
        <v>2.145</v>
      </c>
      <c r="I25" s="195">
        <v>2.274</v>
      </c>
      <c r="J25" s="192">
        <v>2.387</v>
      </c>
      <c r="K25" s="196">
        <v>2.6189999999999998</v>
      </c>
      <c r="L25" s="196">
        <v>0</v>
      </c>
      <c r="M25" s="196">
        <v>3.0179999999999998</v>
      </c>
      <c r="N25" s="196">
        <v>3.343</v>
      </c>
      <c r="O25" s="71"/>
      <c r="P25" s="70"/>
      <c r="Q25" s="71">
        <v>42450</v>
      </c>
      <c r="R25" s="386">
        <v>0</v>
      </c>
      <c r="S25" s="213">
        <v>3.0449999999999999</v>
      </c>
      <c r="T25" s="135">
        <v>2.8540000000000001</v>
      </c>
      <c r="U25" s="134">
        <v>2.8940000000000001</v>
      </c>
      <c r="V25" s="136">
        <v>3.323</v>
      </c>
      <c r="W25" s="204">
        <v>3.6850000000000001</v>
      </c>
      <c r="X25" s="204">
        <v>4.0140000000000002</v>
      </c>
      <c r="Y25" s="214">
        <v>0</v>
      </c>
      <c r="Z25" s="215">
        <v>2.9980000000000002</v>
      </c>
      <c r="AA25" s="121">
        <v>3.79</v>
      </c>
      <c r="AB25" s="216">
        <v>3.839</v>
      </c>
      <c r="AC25" s="217">
        <v>4.1559999999999997</v>
      </c>
      <c r="AD25" s="423">
        <v>4.5819999999999999</v>
      </c>
      <c r="AE25" s="388">
        <v>0</v>
      </c>
      <c r="AF25" s="218">
        <v>3.07</v>
      </c>
      <c r="AG25" s="219">
        <v>3.5</v>
      </c>
      <c r="AH25" s="220">
        <v>3.7480000000000002</v>
      </c>
      <c r="AI25" s="221">
        <v>4.524</v>
      </c>
      <c r="AJ25" s="394">
        <v>0</v>
      </c>
      <c r="AK25" s="388">
        <v>0</v>
      </c>
      <c r="AL25" s="222">
        <v>3.7250000000000001</v>
      </c>
      <c r="AM25" s="122">
        <v>4.0179999999999998</v>
      </c>
      <c r="AN25" s="397">
        <v>0</v>
      </c>
      <c r="AO25" s="123">
        <v>3.274</v>
      </c>
      <c r="AP25" s="137">
        <v>3.5220000000000002</v>
      </c>
      <c r="AQ25" s="124">
        <v>3.74</v>
      </c>
      <c r="AR25" s="342">
        <v>4.1289999999999996</v>
      </c>
      <c r="AS25" s="340">
        <v>4.1820000000000004</v>
      </c>
      <c r="AT25" s="400">
        <v>0</v>
      </c>
      <c r="AU25" s="403">
        <v>0</v>
      </c>
      <c r="AV25" s="330">
        <v>3.3959999999999999</v>
      </c>
      <c r="AW25" s="331">
        <v>3.7029999999999998</v>
      </c>
      <c r="AX25" s="331">
        <v>4.5949999999999998</v>
      </c>
      <c r="AY25" s="125">
        <v>2.7690000000000001</v>
      </c>
      <c r="AZ25" s="125">
        <v>3.0369999999999999</v>
      </c>
      <c r="BA25" s="125">
        <v>3.1680000000000001</v>
      </c>
      <c r="BB25" s="146">
        <v>3.2210000000000001</v>
      </c>
      <c r="BC25" s="233">
        <v>3.3439999999999999</v>
      </c>
      <c r="BD25" s="233">
        <v>3.7410000000000001</v>
      </c>
      <c r="BE25" s="275">
        <v>3.859</v>
      </c>
      <c r="BF25" s="233">
        <v>4.5940000000000003</v>
      </c>
      <c r="BG25" s="400">
        <v>0</v>
      </c>
      <c r="BH25" s="407">
        <v>0</v>
      </c>
      <c r="BI25" s="408">
        <v>0</v>
      </c>
      <c r="BJ25" s="138">
        <v>7.0410000000000004</v>
      </c>
      <c r="BK25" s="126">
        <v>3.43</v>
      </c>
      <c r="BL25" s="126">
        <v>3.9870000000000001</v>
      </c>
      <c r="BM25" s="126">
        <v>4.1189999999999998</v>
      </c>
      <c r="BN25" s="139">
        <v>0</v>
      </c>
      <c r="BO25" s="127">
        <v>2.839</v>
      </c>
      <c r="BP25" s="415">
        <v>0</v>
      </c>
      <c r="BQ25" s="416">
        <v>0</v>
      </c>
      <c r="BR25" s="128">
        <v>0</v>
      </c>
      <c r="BS25" s="140">
        <v>3.117</v>
      </c>
      <c r="BT25" s="128">
        <v>3.64</v>
      </c>
      <c r="BU25" s="128">
        <v>4.0860000000000003</v>
      </c>
      <c r="BV25" s="128">
        <v>4.21</v>
      </c>
      <c r="BW25" s="128">
        <v>4.3810000000000002</v>
      </c>
      <c r="BX25" s="140">
        <v>4.8810000000000002</v>
      </c>
      <c r="BY25" s="420">
        <v>0</v>
      </c>
      <c r="BZ25" s="141">
        <v>3.2290000000000001</v>
      </c>
      <c r="CA25" s="367">
        <v>4.2919999999999998</v>
      </c>
      <c r="CB25" s="129">
        <v>3.597</v>
      </c>
      <c r="CC25" s="288">
        <v>4.09</v>
      </c>
    </row>
    <row r="26" spans="1:81" x14ac:dyDescent="0.3">
      <c r="A26" s="66">
        <v>42451</v>
      </c>
      <c r="B26" s="380">
        <v>0</v>
      </c>
      <c r="C26" s="381">
        <v>0</v>
      </c>
      <c r="D26" s="382">
        <v>0</v>
      </c>
      <c r="E26" s="382">
        <v>0</v>
      </c>
      <c r="F26" s="193">
        <v>2.1019999999999999</v>
      </c>
      <c r="G26" s="193">
        <v>2.097</v>
      </c>
      <c r="H26" s="194">
        <v>2.1720000000000002</v>
      </c>
      <c r="I26" s="195">
        <v>2.3119999999999998</v>
      </c>
      <c r="J26" s="192">
        <v>2.423</v>
      </c>
      <c r="K26" s="196">
        <v>2.6539999999999999</v>
      </c>
      <c r="L26" s="196">
        <v>0</v>
      </c>
      <c r="M26" s="196">
        <v>3.0670000000000002</v>
      </c>
      <c r="N26" s="196">
        <v>3.4020000000000001</v>
      </c>
      <c r="O26" s="71"/>
      <c r="P26" s="70"/>
      <c r="Q26" s="71">
        <v>42451</v>
      </c>
      <c r="R26" s="386">
        <v>0</v>
      </c>
      <c r="S26" s="213">
        <v>3.0630000000000002</v>
      </c>
      <c r="T26" s="135">
        <v>2.8769999999999998</v>
      </c>
      <c r="U26" s="134">
        <v>2.927</v>
      </c>
      <c r="V26" s="136">
        <v>3.3570000000000002</v>
      </c>
      <c r="W26" s="204">
        <v>3.7189999999999999</v>
      </c>
      <c r="X26" s="204">
        <v>4.0449999999999999</v>
      </c>
      <c r="Y26" s="214">
        <v>0</v>
      </c>
      <c r="Z26" s="215">
        <v>3.0449999999999999</v>
      </c>
      <c r="AA26" s="121">
        <v>3.8180000000000001</v>
      </c>
      <c r="AB26" s="216">
        <v>3.863</v>
      </c>
      <c r="AC26" s="217">
        <v>4.125</v>
      </c>
      <c r="AD26" s="423">
        <v>4.6120000000000001</v>
      </c>
      <c r="AE26" s="388">
        <v>0</v>
      </c>
      <c r="AF26" s="218">
        <v>3.1150000000000002</v>
      </c>
      <c r="AG26" s="219">
        <v>3.5220000000000002</v>
      </c>
      <c r="AH26" s="220">
        <v>3.7720000000000002</v>
      </c>
      <c r="AI26" s="221">
        <v>4.5350000000000001</v>
      </c>
      <c r="AJ26" s="394">
        <v>0</v>
      </c>
      <c r="AK26" s="388">
        <v>0</v>
      </c>
      <c r="AL26" s="222">
        <v>3.8029999999999999</v>
      </c>
      <c r="AM26" s="122">
        <v>4.05</v>
      </c>
      <c r="AN26" s="397">
        <v>0</v>
      </c>
      <c r="AO26" s="123">
        <v>3.282</v>
      </c>
      <c r="AP26" s="137">
        <v>3.5720000000000001</v>
      </c>
      <c r="AQ26" s="124">
        <v>3.7749999999999999</v>
      </c>
      <c r="AR26" s="342">
        <v>4.1589999999999998</v>
      </c>
      <c r="AS26" s="340">
        <v>4.1989999999999998</v>
      </c>
      <c r="AT26" s="400">
        <v>0</v>
      </c>
      <c r="AU26" s="403">
        <v>0</v>
      </c>
      <c r="AV26" s="330">
        <v>3.4249999999999998</v>
      </c>
      <c r="AW26" s="331">
        <v>3.73</v>
      </c>
      <c r="AX26" s="331">
        <v>4.5309999999999997</v>
      </c>
      <c r="AY26" s="125">
        <v>2.7770000000000001</v>
      </c>
      <c r="AZ26" s="125">
        <v>3.0870000000000002</v>
      </c>
      <c r="BA26" s="125">
        <v>3.1970000000000001</v>
      </c>
      <c r="BB26" s="146">
        <v>3.2490000000000001</v>
      </c>
      <c r="BC26" s="233">
        <v>3.36</v>
      </c>
      <c r="BD26" s="233">
        <v>3.7709999999999999</v>
      </c>
      <c r="BE26" s="275">
        <v>3.891</v>
      </c>
      <c r="BF26" s="233">
        <v>4.6399999999999997</v>
      </c>
      <c r="BG26" s="400">
        <v>0</v>
      </c>
      <c r="BH26" s="407">
        <v>0</v>
      </c>
      <c r="BI26" s="408">
        <v>0</v>
      </c>
      <c r="BJ26" s="138">
        <v>0</v>
      </c>
      <c r="BK26" s="126">
        <v>3.4620000000000002</v>
      </c>
      <c r="BL26" s="126">
        <v>4.0209999999999999</v>
      </c>
      <c r="BM26" s="126">
        <v>4.1459999999999999</v>
      </c>
      <c r="BN26" s="139">
        <v>0</v>
      </c>
      <c r="BO26" s="127">
        <v>2.8689999999999998</v>
      </c>
      <c r="BP26" s="415">
        <v>0</v>
      </c>
      <c r="BQ26" s="416">
        <v>0</v>
      </c>
      <c r="BR26" s="128">
        <v>0</v>
      </c>
      <c r="BS26" s="140">
        <v>3.1360000000000001</v>
      </c>
      <c r="BT26" s="128">
        <v>3.6669999999999998</v>
      </c>
      <c r="BU26" s="128">
        <v>4.1079999999999997</v>
      </c>
      <c r="BV26" s="128">
        <v>4.2309999999999999</v>
      </c>
      <c r="BW26" s="128">
        <v>4.4009999999999998</v>
      </c>
      <c r="BX26" s="140">
        <v>4.9050000000000002</v>
      </c>
      <c r="BY26" s="420">
        <v>0</v>
      </c>
      <c r="BZ26" s="141">
        <v>3.24</v>
      </c>
      <c r="CA26" s="367">
        <v>4.2770000000000001</v>
      </c>
      <c r="CB26" s="129">
        <v>3.62</v>
      </c>
      <c r="CC26" s="288">
        <v>4.0949999999999998</v>
      </c>
    </row>
    <row r="27" spans="1:81" x14ac:dyDescent="0.3">
      <c r="A27" s="66">
        <v>42452</v>
      </c>
      <c r="B27" s="380">
        <v>0</v>
      </c>
      <c r="C27" s="381">
        <v>0</v>
      </c>
      <c r="D27" s="382">
        <v>0</v>
      </c>
      <c r="E27" s="382">
        <v>0</v>
      </c>
      <c r="F27" s="193">
        <v>2.0910000000000002</v>
      </c>
      <c r="G27" s="193">
        <v>2.073</v>
      </c>
      <c r="H27" s="194">
        <v>2.1429999999999998</v>
      </c>
      <c r="I27" s="195">
        <v>2.2919999999999998</v>
      </c>
      <c r="J27" s="192">
        <v>2.407</v>
      </c>
      <c r="K27" s="196">
        <v>2.6440000000000001</v>
      </c>
      <c r="L27" s="196">
        <v>0</v>
      </c>
      <c r="M27" s="196">
        <v>3.0590000000000002</v>
      </c>
      <c r="N27" s="196">
        <v>3.403</v>
      </c>
      <c r="O27" s="71"/>
      <c r="P27" s="70"/>
      <c r="Q27" s="71">
        <v>42452</v>
      </c>
      <c r="R27" s="386">
        <v>0</v>
      </c>
      <c r="S27" s="213">
        <v>3.0569999999999999</v>
      </c>
      <c r="T27" s="135">
        <v>2.847</v>
      </c>
      <c r="U27" s="134">
        <v>2.9130000000000003</v>
      </c>
      <c r="V27" s="136">
        <v>3.3239999999999998</v>
      </c>
      <c r="W27" s="204">
        <v>3.7050000000000001</v>
      </c>
      <c r="X27" s="204">
        <v>4.0129999999999999</v>
      </c>
      <c r="Y27" s="214">
        <v>0</v>
      </c>
      <c r="Z27" s="215">
        <v>2.9980000000000002</v>
      </c>
      <c r="AA27" s="121">
        <v>3.794</v>
      </c>
      <c r="AB27" s="216">
        <v>3.839</v>
      </c>
      <c r="AC27" s="217">
        <v>4.1180000000000003</v>
      </c>
      <c r="AD27" s="423">
        <v>4.6059999999999999</v>
      </c>
      <c r="AE27" s="388">
        <v>0</v>
      </c>
      <c r="AF27" s="218">
        <v>3.0870000000000002</v>
      </c>
      <c r="AG27" s="219">
        <v>3.492</v>
      </c>
      <c r="AH27" s="220">
        <v>3.742</v>
      </c>
      <c r="AI27" s="221">
        <v>4.5330000000000004</v>
      </c>
      <c r="AJ27" s="394">
        <v>0</v>
      </c>
      <c r="AK27" s="388">
        <v>0</v>
      </c>
      <c r="AL27" s="222">
        <v>3.794</v>
      </c>
      <c r="AM27" s="122">
        <v>4.0350000000000001</v>
      </c>
      <c r="AN27" s="397">
        <v>0</v>
      </c>
      <c r="AO27" s="123">
        <v>3.282</v>
      </c>
      <c r="AP27" s="137">
        <v>3.5419999999999998</v>
      </c>
      <c r="AQ27" s="124">
        <v>3.746</v>
      </c>
      <c r="AR27" s="342">
        <v>4.1440000000000001</v>
      </c>
      <c r="AS27" s="340">
        <v>4.1890000000000001</v>
      </c>
      <c r="AT27" s="400">
        <v>0</v>
      </c>
      <c r="AU27" s="403">
        <v>0</v>
      </c>
      <c r="AV27" s="330">
        <v>3.4020000000000001</v>
      </c>
      <c r="AW27" s="331">
        <v>3.702</v>
      </c>
      <c r="AX27" s="331">
        <v>4.5220000000000002</v>
      </c>
      <c r="AY27" s="125">
        <v>2.7490000000000001</v>
      </c>
      <c r="AZ27" s="125">
        <v>3.0569999999999999</v>
      </c>
      <c r="BA27" s="125">
        <v>3.1680000000000001</v>
      </c>
      <c r="BB27" s="146">
        <v>3.2229999999999999</v>
      </c>
      <c r="BC27" s="233">
        <v>3.3460000000000001</v>
      </c>
      <c r="BD27" s="233">
        <v>3.7640000000000002</v>
      </c>
      <c r="BE27" s="275">
        <v>3.8839999999999999</v>
      </c>
      <c r="BF27" s="233">
        <v>4.6360000000000001</v>
      </c>
      <c r="BG27" s="400">
        <v>0</v>
      </c>
      <c r="BH27" s="407">
        <v>0</v>
      </c>
      <c r="BI27" s="408">
        <v>0</v>
      </c>
      <c r="BJ27" s="138">
        <v>0</v>
      </c>
      <c r="BK27" s="126">
        <v>3.4319999999999999</v>
      </c>
      <c r="BL27" s="126">
        <v>4.0129999999999999</v>
      </c>
      <c r="BM27" s="126">
        <v>4.133</v>
      </c>
      <c r="BN27" s="139">
        <v>0</v>
      </c>
      <c r="BO27" s="127">
        <v>2.851</v>
      </c>
      <c r="BP27" s="415">
        <v>0</v>
      </c>
      <c r="BQ27" s="416">
        <v>0</v>
      </c>
      <c r="BR27" s="128">
        <v>0</v>
      </c>
      <c r="BS27" s="140">
        <v>3.121</v>
      </c>
      <c r="BT27" s="128">
        <v>3.6470000000000002</v>
      </c>
      <c r="BU27" s="128">
        <v>4.1470000000000002</v>
      </c>
      <c r="BV27" s="128">
        <v>4.2290000000000001</v>
      </c>
      <c r="BW27" s="128">
        <v>4.3949999999999996</v>
      </c>
      <c r="BX27" s="140">
        <v>4.9059999999999997</v>
      </c>
      <c r="BY27" s="420">
        <v>0</v>
      </c>
      <c r="BZ27" s="141">
        <v>3.21</v>
      </c>
      <c r="CA27" s="367">
        <v>4.2709999999999999</v>
      </c>
      <c r="CB27" s="129">
        <v>3.5939999999999999</v>
      </c>
      <c r="CC27" s="288">
        <v>4.0860000000000003</v>
      </c>
    </row>
    <row r="28" spans="1:81" x14ac:dyDescent="0.3">
      <c r="A28" s="66">
        <v>42453</v>
      </c>
      <c r="B28" s="380">
        <v>0</v>
      </c>
      <c r="C28" s="381">
        <v>0</v>
      </c>
      <c r="D28" s="382">
        <v>0</v>
      </c>
      <c r="E28" s="382">
        <v>0</v>
      </c>
      <c r="F28" s="193">
        <v>2.0710000000000002</v>
      </c>
      <c r="G28" s="193">
        <v>2.0659999999999998</v>
      </c>
      <c r="H28" s="194">
        <v>2.149</v>
      </c>
      <c r="I28" s="195">
        <v>2.2850000000000001</v>
      </c>
      <c r="J28" s="192">
        <v>2.407</v>
      </c>
      <c r="K28" s="196">
        <v>2.6480000000000001</v>
      </c>
      <c r="L28" s="196">
        <v>0</v>
      </c>
      <c r="M28" s="196">
        <v>3.0550000000000002</v>
      </c>
      <c r="N28" s="196">
        <v>3.3929999999999998</v>
      </c>
      <c r="O28" s="71"/>
      <c r="P28" s="70"/>
      <c r="Q28" s="71">
        <v>42453</v>
      </c>
      <c r="R28" s="386">
        <v>0</v>
      </c>
      <c r="S28" s="213">
        <v>3.0459999999999998</v>
      </c>
      <c r="T28" s="135">
        <v>2.8639999999999999</v>
      </c>
      <c r="U28" s="134">
        <v>2.9050000000000002</v>
      </c>
      <c r="V28" s="136">
        <v>3.35</v>
      </c>
      <c r="W28" s="204">
        <v>3.726</v>
      </c>
      <c r="X28" s="204">
        <v>4.03</v>
      </c>
      <c r="Y28" s="214">
        <v>0</v>
      </c>
      <c r="Z28" s="215">
        <v>2.9889999999999999</v>
      </c>
      <c r="AA28" s="121">
        <v>3.8209999999999997</v>
      </c>
      <c r="AB28" s="216">
        <v>3.8650000000000002</v>
      </c>
      <c r="AC28" s="217">
        <v>4.1280000000000001</v>
      </c>
      <c r="AD28" s="423">
        <v>4.617</v>
      </c>
      <c r="AE28" s="388">
        <v>0</v>
      </c>
      <c r="AF28" s="218">
        <v>3.0619999999999998</v>
      </c>
      <c r="AG28" s="219">
        <v>3.5220000000000002</v>
      </c>
      <c r="AH28" s="220">
        <v>3.7730000000000001</v>
      </c>
      <c r="AI28" s="221">
        <v>4.55</v>
      </c>
      <c r="AJ28" s="394">
        <v>0</v>
      </c>
      <c r="AK28" s="388">
        <v>0</v>
      </c>
      <c r="AL28" s="222">
        <v>3.7589999999999999</v>
      </c>
      <c r="AM28" s="122">
        <v>4.0570000000000004</v>
      </c>
      <c r="AN28" s="397">
        <v>0</v>
      </c>
      <c r="AO28" s="123">
        <v>3.2610000000000001</v>
      </c>
      <c r="AP28" s="137">
        <v>3.508</v>
      </c>
      <c r="AQ28" s="124">
        <v>3.7530000000000001</v>
      </c>
      <c r="AR28" s="342">
        <v>4.125</v>
      </c>
      <c r="AS28" s="340">
        <v>4.1980000000000004</v>
      </c>
      <c r="AT28" s="400">
        <v>0</v>
      </c>
      <c r="AU28" s="403">
        <v>0</v>
      </c>
      <c r="AV28" s="330">
        <v>3.4079999999999999</v>
      </c>
      <c r="AW28" s="331">
        <v>3.7240000000000002</v>
      </c>
      <c r="AX28" s="331">
        <v>4.5380000000000003</v>
      </c>
      <c r="AY28" s="125">
        <v>2.7519999999999998</v>
      </c>
      <c r="AZ28" s="125">
        <v>3.09</v>
      </c>
      <c r="BA28" s="125">
        <v>3.198</v>
      </c>
      <c r="BB28" s="146">
        <v>3.2509999999999999</v>
      </c>
      <c r="BC28" s="233">
        <v>3.371</v>
      </c>
      <c r="BD28" s="233">
        <v>3.7829999999999999</v>
      </c>
      <c r="BE28" s="275">
        <v>3.8980000000000001</v>
      </c>
      <c r="BF28" s="233">
        <v>4.6440000000000001</v>
      </c>
      <c r="BG28" s="400">
        <v>0</v>
      </c>
      <c r="BH28" s="407">
        <v>0</v>
      </c>
      <c r="BI28" s="408">
        <v>0</v>
      </c>
      <c r="BJ28" s="138">
        <v>0</v>
      </c>
      <c r="BK28" s="126">
        <v>3.456</v>
      </c>
      <c r="BL28" s="126">
        <v>4.0270000000000001</v>
      </c>
      <c r="BM28" s="126">
        <v>4.149</v>
      </c>
      <c r="BN28" s="139">
        <v>0</v>
      </c>
      <c r="BO28" s="127">
        <v>2.8330000000000002</v>
      </c>
      <c r="BP28" s="415">
        <v>0</v>
      </c>
      <c r="BQ28" s="416">
        <v>0</v>
      </c>
      <c r="BR28" s="128">
        <v>0</v>
      </c>
      <c r="BS28" s="140">
        <v>3.1320000000000001</v>
      </c>
      <c r="BT28" s="128">
        <v>3.6680000000000001</v>
      </c>
      <c r="BU28" s="128">
        <v>4.13</v>
      </c>
      <c r="BV28" s="128">
        <v>4.2469999999999999</v>
      </c>
      <c r="BW28" s="128">
        <v>4.41</v>
      </c>
      <c r="BX28" s="140">
        <v>4.9119999999999999</v>
      </c>
      <c r="BY28" s="420">
        <v>0</v>
      </c>
      <c r="BZ28" s="141">
        <v>3.214</v>
      </c>
      <c r="CA28" s="367">
        <v>4.2990000000000004</v>
      </c>
      <c r="CB28" s="129">
        <v>3.6240000000000001</v>
      </c>
      <c r="CC28" s="288">
        <v>4.0910000000000002</v>
      </c>
    </row>
    <row r="29" spans="1:81" x14ac:dyDescent="0.3">
      <c r="A29" s="66">
        <v>42458</v>
      </c>
      <c r="B29" s="380">
        <v>0</v>
      </c>
      <c r="C29" s="381">
        <v>0</v>
      </c>
      <c r="D29" s="382">
        <v>0</v>
      </c>
      <c r="E29" s="382">
        <v>0</v>
      </c>
      <c r="F29" s="193">
        <v>2.0510000000000002</v>
      </c>
      <c r="G29" s="193">
        <v>2.0510000000000002</v>
      </c>
      <c r="H29" s="194">
        <v>2.1549999999999998</v>
      </c>
      <c r="I29" s="195">
        <v>2.2560000000000002</v>
      </c>
      <c r="J29" s="192">
        <v>2.3730000000000002</v>
      </c>
      <c r="K29" s="196">
        <v>2.6070000000000002</v>
      </c>
      <c r="L29" s="196">
        <v>0</v>
      </c>
      <c r="M29" s="196">
        <v>3.06</v>
      </c>
      <c r="N29" s="196">
        <v>3.3970000000000002</v>
      </c>
      <c r="O29" s="71"/>
      <c r="P29" s="70"/>
      <c r="Q29" s="71">
        <v>42458</v>
      </c>
      <c r="R29" s="386">
        <v>0</v>
      </c>
      <c r="S29" s="213">
        <v>3.0230000000000001</v>
      </c>
      <c r="T29" s="135">
        <v>2.84</v>
      </c>
      <c r="U29" s="134">
        <v>2.8759999999999999</v>
      </c>
      <c r="V29" s="136">
        <v>3.335</v>
      </c>
      <c r="W29" s="204">
        <v>3.7039999999999997</v>
      </c>
      <c r="X29" s="204">
        <v>4.0030000000000001</v>
      </c>
      <c r="Y29" s="214">
        <v>0</v>
      </c>
      <c r="Z29" s="215">
        <v>3.0049999999999999</v>
      </c>
      <c r="AA29" s="121">
        <v>3.8079999999999998</v>
      </c>
      <c r="AB29" s="216">
        <v>3.8529999999999998</v>
      </c>
      <c r="AC29" s="217">
        <v>4.0209999999999999</v>
      </c>
      <c r="AD29" s="423">
        <v>4.569</v>
      </c>
      <c r="AE29" s="388">
        <v>0</v>
      </c>
      <c r="AF29" s="218">
        <v>3.0720000000000001</v>
      </c>
      <c r="AG29" s="219">
        <v>3.5049999999999999</v>
      </c>
      <c r="AH29" s="220">
        <v>3.7610000000000001</v>
      </c>
      <c r="AI29" s="221">
        <v>4.5270000000000001</v>
      </c>
      <c r="AJ29" s="394">
        <v>0</v>
      </c>
      <c r="AK29" s="388">
        <v>0</v>
      </c>
      <c r="AL29" s="222">
        <v>3.74</v>
      </c>
      <c r="AM29" s="122">
        <v>4.0350000000000001</v>
      </c>
      <c r="AN29" s="397">
        <v>0</v>
      </c>
      <c r="AO29" s="123">
        <v>3.2530000000000001</v>
      </c>
      <c r="AP29" s="137">
        <v>3.49</v>
      </c>
      <c r="AQ29" s="124">
        <v>3.718</v>
      </c>
      <c r="AR29" s="342">
        <v>4.117</v>
      </c>
      <c r="AS29" s="340">
        <v>4.2060000000000004</v>
      </c>
      <c r="AT29" s="400">
        <v>0</v>
      </c>
      <c r="AU29" s="403">
        <v>0</v>
      </c>
      <c r="AV29" s="330">
        <v>3.3839999999999999</v>
      </c>
      <c r="AW29" s="331">
        <v>3.7080000000000002</v>
      </c>
      <c r="AX29" s="331">
        <v>4.4989999999999997</v>
      </c>
      <c r="AY29" s="125">
        <v>2.738</v>
      </c>
      <c r="AZ29" s="125">
        <v>3.0339999999999998</v>
      </c>
      <c r="BA29" s="125">
        <v>3.177</v>
      </c>
      <c r="BB29" s="146">
        <v>3.2320000000000002</v>
      </c>
      <c r="BC29" s="233">
        <v>3.3410000000000002</v>
      </c>
      <c r="BD29" s="233">
        <v>3.7589999999999999</v>
      </c>
      <c r="BE29" s="275">
        <v>3.88</v>
      </c>
      <c r="BF29" s="233">
        <v>4.5999999999999996</v>
      </c>
      <c r="BG29" s="400">
        <v>0</v>
      </c>
      <c r="BH29" s="407">
        <v>0</v>
      </c>
      <c r="BI29" s="408">
        <v>0</v>
      </c>
      <c r="BJ29" s="138">
        <v>0</v>
      </c>
      <c r="BK29" s="126">
        <v>3.4470000000000001</v>
      </c>
      <c r="BL29" s="126">
        <v>4.0140000000000002</v>
      </c>
      <c r="BM29" s="126">
        <v>4.1020000000000003</v>
      </c>
      <c r="BN29" s="139">
        <v>0</v>
      </c>
      <c r="BO29" s="127">
        <v>2.8209999999999997</v>
      </c>
      <c r="BP29" s="415">
        <v>0</v>
      </c>
      <c r="BQ29" s="416">
        <v>0</v>
      </c>
      <c r="BR29" s="128">
        <v>0</v>
      </c>
      <c r="BS29" s="140">
        <v>3.113</v>
      </c>
      <c r="BT29" s="128">
        <v>3.6560000000000001</v>
      </c>
      <c r="BU29" s="128">
        <v>4.1470000000000002</v>
      </c>
      <c r="BV29" s="128">
        <v>4.2229999999999999</v>
      </c>
      <c r="BW29" s="128">
        <v>4.3870000000000005</v>
      </c>
      <c r="BX29" s="140">
        <v>4.8840000000000003</v>
      </c>
      <c r="BY29" s="420">
        <v>0</v>
      </c>
      <c r="BZ29" s="141">
        <v>3.2069999999999999</v>
      </c>
      <c r="CA29" s="367">
        <v>4.2560000000000002</v>
      </c>
      <c r="CB29" s="129">
        <v>3.609</v>
      </c>
      <c r="CC29" s="288">
        <v>4.0739999999999998</v>
      </c>
    </row>
    <row r="30" spans="1:81" x14ac:dyDescent="0.3">
      <c r="A30" s="66">
        <v>42459</v>
      </c>
      <c r="B30" s="380">
        <v>0</v>
      </c>
      <c r="C30" s="381">
        <v>0</v>
      </c>
      <c r="D30" s="382">
        <v>0</v>
      </c>
      <c r="E30" s="382">
        <v>0</v>
      </c>
      <c r="F30" s="193">
        <v>2.0219999999999998</v>
      </c>
      <c r="G30" s="193">
        <v>2.0129999999999999</v>
      </c>
      <c r="H30" s="194">
        <v>2.0939999999999999</v>
      </c>
      <c r="I30" s="195">
        <v>2.242</v>
      </c>
      <c r="J30" s="192">
        <v>2.3479999999999999</v>
      </c>
      <c r="K30" s="196">
        <v>2.5949999999999998</v>
      </c>
      <c r="L30" s="196">
        <v>0</v>
      </c>
      <c r="M30" s="196">
        <v>2.9929999999999999</v>
      </c>
      <c r="N30" s="196">
        <v>3.3319999999999999</v>
      </c>
      <c r="O30" s="70"/>
      <c r="P30" s="70"/>
      <c r="Q30" s="71">
        <v>42459</v>
      </c>
      <c r="R30" s="386">
        <v>0</v>
      </c>
      <c r="S30" s="213">
        <v>3.0339999999999998</v>
      </c>
      <c r="T30" s="135">
        <v>2.903</v>
      </c>
      <c r="U30" s="134">
        <v>2.8679999999999999</v>
      </c>
      <c r="V30" s="136">
        <v>3.32</v>
      </c>
      <c r="W30" s="204">
        <v>3.6720000000000002</v>
      </c>
      <c r="X30" s="204">
        <v>3.9670000000000001</v>
      </c>
      <c r="Y30" s="214">
        <v>0</v>
      </c>
      <c r="Z30" s="215">
        <v>3.0009999999999999</v>
      </c>
      <c r="AA30" s="121">
        <v>3.7800000000000002</v>
      </c>
      <c r="AB30" s="216">
        <v>3.827</v>
      </c>
      <c r="AC30" s="217">
        <v>3.9980000000000002</v>
      </c>
      <c r="AD30" s="423">
        <v>4.4329999999999998</v>
      </c>
      <c r="AE30" s="388">
        <v>0</v>
      </c>
      <c r="AF30" s="218">
        <v>3</v>
      </c>
      <c r="AG30" s="219">
        <v>3.4939999999999998</v>
      </c>
      <c r="AH30" s="220">
        <v>3.7370000000000001</v>
      </c>
      <c r="AI30" s="221">
        <v>4.49</v>
      </c>
      <c r="AJ30" s="394">
        <v>0</v>
      </c>
      <c r="AK30" s="388">
        <v>0</v>
      </c>
      <c r="AL30" s="222">
        <v>3.71</v>
      </c>
      <c r="AM30" s="122">
        <v>4.0049999999999999</v>
      </c>
      <c r="AN30" s="397">
        <v>0</v>
      </c>
      <c r="AO30" s="123">
        <v>3.2269999999999999</v>
      </c>
      <c r="AP30" s="137">
        <v>3.4660000000000002</v>
      </c>
      <c r="AQ30" s="124">
        <v>3.6970000000000001</v>
      </c>
      <c r="AR30" s="342">
        <v>4.0880000000000001</v>
      </c>
      <c r="AS30" s="340">
        <v>4.1370000000000005</v>
      </c>
      <c r="AT30" s="400">
        <v>0</v>
      </c>
      <c r="AU30" s="403">
        <v>0</v>
      </c>
      <c r="AV30" s="330">
        <v>3.375</v>
      </c>
      <c r="AW30" s="331">
        <v>3.681</v>
      </c>
      <c r="AX30" s="331">
        <v>4.4260000000000002</v>
      </c>
      <c r="AY30" s="125">
        <v>2.738</v>
      </c>
      <c r="AZ30" s="125">
        <v>3.0409999999999999</v>
      </c>
      <c r="BA30" s="125">
        <v>3.1659999999999999</v>
      </c>
      <c r="BB30" s="146">
        <v>3.218</v>
      </c>
      <c r="BC30" s="233">
        <v>3.3370000000000002</v>
      </c>
      <c r="BD30" s="233">
        <v>3.722</v>
      </c>
      <c r="BE30" s="275">
        <v>3.8479999999999999</v>
      </c>
      <c r="BF30" s="233">
        <v>4.548</v>
      </c>
      <c r="BG30" s="400">
        <v>0</v>
      </c>
      <c r="BH30" s="407">
        <v>0</v>
      </c>
      <c r="BI30" s="408">
        <v>0</v>
      </c>
      <c r="BJ30" s="138">
        <v>0</v>
      </c>
      <c r="BK30" s="126">
        <v>3.4329999999999998</v>
      </c>
      <c r="BL30" s="126">
        <v>3.9790000000000001</v>
      </c>
      <c r="BM30" s="126">
        <v>4.0720000000000001</v>
      </c>
      <c r="BN30" s="139">
        <v>0</v>
      </c>
      <c r="BO30" s="127">
        <v>2.82</v>
      </c>
      <c r="BP30" s="415">
        <v>0</v>
      </c>
      <c r="BQ30" s="416">
        <v>0</v>
      </c>
      <c r="BR30" s="128">
        <v>0</v>
      </c>
      <c r="BS30" s="140">
        <v>3.109</v>
      </c>
      <c r="BT30" s="128">
        <v>3.6480000000000001</v>
      </c>
      <c r="BU30" s="128">
        <v>4.1040000000000001</v>
      </c>
      <c r="BV30" s="128">
        <v>4.1900000000000004</v>
      </c>
      <c r="BW30" s="128">
        <v>4.351</v>
      </c>
      <c r="BX30" s="140">
        <v>4.8440000000000003</v>
      </c>
      <c r="BY30" s="420">
        <v>0</v>
      </c>
      <c r="BZ30" s="141">
        <v>3.2829999999999999</v>
      </c>
      <c r="CA30" s="367">
        <v>4.218</v>
      </c>
      <c r="CB30" s="129">
        <v>3.5880000000000001</v>
      </c>
      <c r="CC30" s="288">
        <v>4.0419999999999998</v>
      </c>
    </row>
    <row r="31" spans="1:81" x14ac:dyDescent="0.3">
      <c r="A31" s="66">
        <v>42460</v>
      </c>
      <c r="B31" s="380">
        <v>0</v>
      </c>
      <c r="C31" s="381">
        <v>0</v>
      </c>
      <c r="D31" s="382">
        <v>0</v>
      </c>
      <c r="E31" s="382">
        <v>0</v>
      </c>
      <c r="F31" s="193">
        <v>1.9670000000000001</v>
      </c>
      <c r="G31" s="193">
        <v>1.9569999999999999</v>
      </c>
      <c r="H31" s="194">
        <v>2.0470000000000002</v>
      </c>
      <c r="I31" s="195">
        <v>2.1659999999999999</v>
      </c>
      <c r="J31" s="192">
        <v>2.294</v>
      </c>
      <c r="K31" s="196">
        <v>2.5430000000000001</v>
      </c>
      <c r="L31" s="196">
        <v>0</v>
      </c>
      <c r="M31" s="196">
        <v>2.944</v>
      </c>
      <c r="N31" s="196">
        <v>3.3109999999999999</v>
      </c>
      <c r="O31" s="70"/>
      <c r="P31" s="70"/>
      <c r="Q31" s="71">
        <v>42460</v>
      </c>
      <c r="R31" s="386">
        <v>0</v>
      </c>
      <c r="S31" s="213">
        <v>2.9889999999999999</v>
      </c>
      <c r="T31" s="135">
        <v>2.7909999999999999</v>
      </c>
      <c r="U31" s="134">
        <v>2.8660000000000001</v>
      </c>
      <c r="V31" s="136">
        <v>3.274</v>
      </c>
      <c r="W31" s="204">
        <v>3.6269999999999998</v>
      </c>
      <c r="X31" s="204">
        <v>3.9220000000000002</v>
      </c>
      <c r="Y31" s="214">
        <v>0</v>
      </c>
      <c r="Z31" s="215">
        <v>2.988</v>
      </c>
      <c r="AA31" s="121">
        <v>3.5430000000000001</v>
      </c>
      <c r="AB31" s="216">
        <v>3.7039999999999997</v>
      </c>
      <c r="AC31" s="217">
        <v>3.9670000000000001</v>
      </c>
      <c r="AD31" s="423">
        <v>4.4610000000000003</v>
      </c>
      <c r="AE31" s="388">
        <v>0</v>
      </c>
      <c r="AF31" s="218">
        <v>3.0350000000000001</v>
      </c>
      <c r="AG31" s="219">
        <v>3.4529999999999998</v>
      </c>
      <c r="AH31" s="220">
        <v>3.637</v>
      </c>
      <c r="AI31" s="221">
        <v>4.431</v>
      </c>
      <c r="AJ31" s="394">
        <v>0</v>
      </c>
      <c r="AK31" s="388">
        <v>0</v>
      </c>
      <c r="AL31" s="222">
        <v>3.673</v>
      </c>
      <c r="AM31" s="122">
        <v>3.9580000000000002</v>
      </c>
      <c r="AN31" s="397">
        <v>0</v>
      </c>
      <c r="AO31" s="123">
        <v>3.1829999999999998</v>
      </c>
      <c r="AP31" s="137">
        <v>3.419</v>
      </c>
      <c r="AQ31" s="124">
        <v>3.6890000000000001</v>
      </c>
      <c r="AR31" s="342">
        <v>4.0359999999999996</v>
      </c>
      <c r="AS31" s="340">
        <v>4.109</v>
      </c>
      <c r="AT31" s="400">
        <v>0</v>
      </c>
      <c r="AU31" s="403">
        <v>0</v>
      </c>
      <c r="AV31" s="330">
        <v>3.3849999999999998</v>
      </c>
      <c r="AW31" s="331">
        <v>3.6520000000000001</v>
      </c>
      <c r="AX31" s="331">
        <v>4.3870000000000005</v>
      </c>
      <c r="AY31" s="125">
        <v>2.7039999999999997</v>
      </c>
      <c r="AZ31" s="125">
        <v>3.0049999999999999</v>
      </c>
      <c r="BA31" s="125">
        <v>3.1280000000000001</v>
      </c>
      <c r="BB31" s="146">
        <v>3.1789999999999998</v>
      </c>
      <c r="BC31" s="233">
        <v>3.278</v>
      </c>
      <c r="BD31" s="233">
        <v>3.6840000000000002</v>
      </c>
      <c r="BE31" s="275">
        <v>3.8069999999999999</v>
      </c>
      <c r="BF31" s="233">
        <v>4.5090000000000003</v>
      </c>
      <c r="BG31" s="400">
        <v>0</v>
      </c>
      <c r="BH31" s="407">
        <v>0</v>
      </c>
      <c r="BI31" s="408">
        <v>0</v>
      </c>
      <c r="BJ31" s="138">
        <v>0</v>
      </c>
      <c r="BK31" s="126">
        <v>3.3860000000000001</v>
      </c>
      <c r="BL31" s="126">
        <v>3.93</v>
      </c>
      <c r="BM31" s="126">
        <v>4.0259999999999998</v>
      </c>
      <c r="BN31" s="139">
        <v>0</v>
      </c>
      <c r="BO31" s="127">
        <v>2.7749999999999999</v>
      </c>
      <c r="BP31" s="415">
        <v>0</v>
      </c>
      <c r="BQ31" s="416">
        <v>0</v>
      </c>
      <c r="BR31" s="128">
        <v>0</v>
      </c>
      <c r="BS31" s="140">
        <v>3.0750000000000002</v>
      </c>
      <c r="BT31" s="128">
        <v>3.61</v>
      </c>
      <c r="BU31" s="128">
        <v>4.0460000000000003</v>
      </c>
      <c r="BV31" s="128">
        <v>4.1509999999999998</v>
      </c>
      <c r="BW31" s="128">
        <v>4.3120000000000003</v>
      </c>
      <c r="BX31" s="140">
        <v>4.8120000000000003</v>
      </c>
      <c r="BY31" s="420">
        <v>0</v>
      </c>
      <c r="BZ31" s="141">
        <v>3.1760000000000002</v>
      </c>
      <c r="CA31" s="367">
        <v>4.1459999999999999</v>
      </c>
      <c r="CB31" s="129">
        <v>3.5430000000000001</v>
      </c>
      <c r="CC31" s="288">
        <v>4</v>
      </c>
    </row>
    <row r="32" spans="1:81" x14ac:dyDescent="0.3">
      <c r="A32" s="66" t="s">
        <v>264</v>
      </c>
      <c r="B32" s="380">
        <v>0</v>
      </c>
      <c r="C32" s="381">
        <v>0</v>
      </c>
      <c r="D32" s="382">
        <v>0</v>
      </c>
      <c r="E32" s="382">
        <v>0</v>
      </c>
      <c r="F32" s="193">
        <v>0</v>
      </c>
      <c r="G32" s="193">
        <v>0</v>
      </c>
      <c r="H32" s="194">
        <v>0</v>
      </c>
      <c r="I32" s="195">
        <v>0</v>
      </c>
      <c r="J32" s="192">
        <v>0</v>
      </c>
      <c r="K32" s="196">
        <v>0</v>
      </c>
      <c r="L32" s="196">
        <v>0</v>
      </c>
      <c r="M32" s="196">
        <v>0</v>
      </c>
      <c r="N32" s="196">
        <v>0</v>
      </c>
      <c r="O32" s="70"/>
      <c r="P32" s="70"/>
      <c r="Q32" s="71" t="s">
        <v>264</v>
      </c>
      <c r="R32" s="386">
        <v>0</v>
      </c>
      <c r="S32" s="213">
        <v>0</v>
      </c>
      <c r="T32" s="135">
        <v>0</v>
      </c>
      <c r="U32" s="134">
        <v>0</v>
      </c>
      <c r="V32" s="136">
        <v>0</v>
      </c>
      <c r="W32" s="204">
        <v>0</v>
      </c>
      <c r="X32" s="204">
        <v>0</v>
      </c>
      <c r="Y32" s="214">
        <v>0</v>
      </c>
      <c r="Z32" s="215">
        <v>0</v>
      </c>
      <c r="AA32" s="121">
        <v>0</v>
      </c>
      <c r="AB32" s="216">
        <v>0</v>
      </c>
      <c r="AC32" s="217">
        <v>0</v>
      </c>
      <c r="AD32" s="423">
        <v>0</v>
      </c>
      <c r="AE32" s="388">
        <v>0</v>
      </c>
      <c r="AF32" s="218">
        <v>0</v>
      </c>
      <c r="AG32" s="219">
        <v>0</v>
      </c>
      <c r="AH32" s="220">
        <v>0</v>
      </c>
      <c r="AI32" s="221">
        <v>0</v>
      </c>
      <c r="AJ32" s="394">
        <v>0</v>
      </c>
      <c r="AK32" s="388">
        <v>0</v>
      </c>
      <c r="AL32" s="222">
        <v>0</v>
      </c>
      <c r="AM32" s="122">
        <v>0</v>
      </c>
      <c r="AN32" s="397">
        <v>0</v>
      </c>
      <c r="AO32" s="123">
        <v>0</v>
      </c>
      <c r="AP32" s="137">
        <v>0</v>
      </c>
      <c r="AQ32" s="124">
        <v>0</v>
      </c>
      <c r="AR32" s="342">
        <v>0</v>
      </c>
      <c r="AS32" s="340">
        <v>0</v>
      </c>
      <c r="AT32" s="400">
        <v>0</v>
      </c>
      <c r="AU32" s="403">
        <v>0</v>
      </c>
      <c r="AV32" s="330">
        <v>0</v>
      </c>
      <c r="AW32" s="331">
        <v>0</v>
      </c>
      <c r="AX32" s="331">
        <v>0</v>
      </c>
      <c r="AY32" s="125">
        <v>0</v>
      </c>
      <c r="AZ32" s="125">
        <v>0</v>
      </c>
      <c r="BA32" s="125">
        <v>0</v>
      </c>
      <c r="BB32" s="146">
        <v>0</v>
      </c>
      <c r="BC32" s="233">
        <v>0</v>
      </c>
      <c r="BD32" s="233">
        <v>0</v>
      </c>
      <c r="BE32" s="275">
        <v>0</v>
      </c>
      <c r="BF32" s="233">
        <v>0</v>
      </c>
      <c r="BG32" s="400">
        <v>0</v>
      </c>
      <c r="BH32" s="407">
        <v>0</v>
      </c>
      <c r="BI32" s="408">
        <v>0</v>
      </c>
      <c r="BJ32" s="138">
        <v>0</v>
      </c>
      <c r="BK32" s="126">
        <v>0</v>
      </c>
      <c r="BL32" s="126">
        <v>0</v>
      </c>
      <c r="BM32" s="126">
        <v>0</v>
      </c>
      <c r="BN32" s="139">
        <v>0</v>
      </c>
      <c r="BO32" s="127">
        <v>0</v>
      </c>
      <c r="BP32" s="415">
        <v>0</v>
      </c>
      <c r="BQ32" s="416">
        <v>0</v>
      </c>
      <c r="BR32" s="128">
        <v>0</v>
      </c>
      <c r="BS32" s="140">
        <v>0</v>
      </c>
      <c r="BT32" s="128">
        <v>0</v>
      </c>
      <c r="BU32" s="128">
        <v>0</v>
      </c>
      <c r="BV32" s="128">
        <v>0</v>
      </c>
      <c r="BW32" s="128">
        <v>0</v>
      </c>
      <c r="BX32" s="140">
        <v>0</v>
      </c>
      <c r="BY32" s="420">
        <v>0</v>
      </c>
      <c r="BZ32" s="141">
        <v>0</v>
      </c>
      <c r="CA32" s="367">
        <v>0</v>
      </c>
      <c r="CB32" s="129">
        <v>0</v>
      </c>
      <c r="CC32" s="288">
        <v>0</v>
      </c>
    </row>
    <row r="33" spans="1:81" x14ac:dyDescent="0.3">
      <c r="A33" s="66" t="s">
        <v>264</v>
      </c>
      <c r="B33" s="383">
        <v>0</v>
      </c>
      <c r="C33" s="383">
        <v>0</v>
      </c>
      <c r="D33" s="384">
        <v>0</v>
      </c>
      <c r="E33" s="384">
        <v>0</v>
      </c>
      <c r="F33" s="197">
        <v>0</v>
      </c>
      <c r="G33" s="198">
        <v>0</v>
      </c>
      <c r="H33" s="199">
        <v>0</v>
      </c>
      <c r="I33" s="200">
        <v>0</v>
      </c>
      <c r="J33" s="201">
        <v>0</v>
      </c>
      <c r="K33" s="202">
        <v>0</v>
      </c>
      <c r="L33" s="202">
        <v>0</v>
      </c>
      <c r="M33" s="202">
        <v>0</v>
      </c>
      <c r="N33" s="202">
        <v>0</v>
      </c>
      <c r="O33" s="70"/>
      <c r="P33" s="70"/>
      <c r="Q33" s="71" t="s">
        <v>264</v>
      </c>
      <c r="R33" s="387">
        <v>0</v>
      </c>
      <c r="S33" s="291">
        <v>0</v>
      </c>
      <c r="T33" s="292">
        <v>0</v>
      </c>
      <c r="U33" s="293">
        <v>0</v>
      </c>
      <c r="V33" s="294">
        <v>0</v>
      </c>
      <c r="W33" s="295">
        <v>0</v>
      </c>
      <c r="X33" s="295">
        <v>0</v>
      </c>
      <c r="Y33" s="296">
        <v>0</v>
      </c>
      <c r="Z33" s="297">
        <v>0</v>
      </c>
      <c r="AA33" s="298">
        <v>0</v>
      </c>
      <c r="AB33" s="299">
        <v>0</v>
      </c>
      <c r="AC33" s="217">
        <v>0</v>
      </c>
      <c r="AD33" s="424">
        <v>0</v>
      </c>
      <c r="AE33" s="389">
        <v>0</v>
      </c>
      <c r="AF33" s="300">
        <v>0</v>
      </c>
      <c r="AG33" s="301">
        <v>0</v>
      </c>
      <c r="AH33" s="302">
        <v>0</v>
      </c>
      <c r="AI33" s="303">
        <v>0</v>
      </c>
      <c r="AJ33" s="395">
        <v>0</v>
      </c>
      <c r="AK33" s="389">
        <v>0</v>
      </c>
      <c r="AL33" s="304">
        <v>0</v>
      </c>
      <c r="AM33" s="305">
        <v>0</v>
      </c>
      <c r="AN33" s="398">
        <v>0</v>
      </c>
      <c r="AO33" s="306">
        <v>0</v>
      </c>
      <c r="AP33" s="307">
        <v>0</v>
      </c>
      <c r="AQ33" s="308">
        <v>0</v>
      </c>
      <c r="AR33" s="343">
        <v>0</v>
      </c>
      <c r="AS33" s="338">
        <v>0</v>
      </c>
      <c r="AT33" s="401">
        <v>0</v>
      </c>
      <c r="AU33" s="404">
        <v>0</v>
      </c>
      <c r="AV33" s="332">
        <v>0</v>
      </c>
      <c r="AW33" s="333">
        <v>0</v>
      </c>
      <c r="AX33" s="344">
        <v>0</v>
      </c>
      <c r="AY33" s="309">
        <v>0</v>
      </c>
      <c r="AZ33" s="309">
        <v>0</v>
      </c>
      <c r="BA33" s="309">
        <v>0</v>
      </c>
      <c r="BB33" s="310">
        <v>0</v>
      </c>
      <c r="BC33" s="311">
        <v>0</v>
      </c>
      <c r="BD33" s="233">
        <v>0</v>
      </c>
      <c r="BE33" s="312">
        <v>0</v>
      </c>
      <c r="BF33" s="311">
        <v>0</v>
      </c>
      <c r="BG33" s="401">
        <v>0</v>
      </c>
      <c r="BH33" s="409">
        <v>0</v>
      </c>
      <c r="BI33" s="410">
        <v>0</v>
      </c>
      <c r="BJ33" s="313">
        <v>0</v>
      </c>
      <c r="BK33" s="314">
        <v>0</v>
      </c>
      <c r="BL33" s="314">
        <v>0</v>
      </c>
      <c r="BM33" s="314">
        <v>0</v>
      </c>
      <c r="BN33" s="315">
        <v>0</v>
      </c>
      <c r="BO33" s="316">
        <v>0</v>
      </c>
      <c r="BP33" s="417">
        <v>0</v>
      </c>
      <c r="BQ33" s="418">
        <v>0</v>
      </c>
      <c r="BR33" s="317">
        <v>0</v>
      </c>
      <c r="BS33" s="318">
        <v>0</v>
      </c>
      <c r="BT33" s="317">
        <v>0</v>
      </c>
      <c r="BU33" s="317">
        <v>0</v>
      </c>
      <c r="BV33" s="317">
        <v>0</v>
      </c>
      <c r="BW33" s="317">
        <v>0</v>
      </c>
      <c r="BX33" s="368">
        <v>0</v>
      </c>
      <c r="BY33" s="421">
        <v>0</v>
      </c>
      <c r="BZ33" s="319">
        <v>0</v>
      </c>
      <c r="CA33" s="367">
        <v>0</v>
      </c>
      <c r="CB33" s="320">
        <v>0</v>
      </c>
      <c r="CC33" s="289">
        <v>0</v>
      </c>
    </row>
    <row r="34" spans="1:81" x14ac:dyDescent="0.3">
      <c r="B34" s="76"/>
      <c r="D34" s="33"/>
      <c r="E34" s="33"/>
      <c r="F34" s="33"/>
      <c r="G34" s="77"/>
      <c r="H34" s="21"/>
      <c r="I34" s="21"/>
      <c r="O34" s="2"/>
    </row>
    <row r="35" spans="1:81" x14ac:dyDescent="0.3">
      <c r="B35" s="459" t="s">
        <v>15</v>
      </c>
      <c r="C35" s="460"/>
      <c r="D35" s="460"/>
      <c r="E35" s="460"/>
      <c r="F35" s="460"/>
      <c r="G35" s="460"/>
      <c r="H35" s="460"/>
      <c r="I35" s="460"/>
      <c r="J35" s="460"/>
      <c r="K35" s="460"/>
      <c r="L35" s="460"/>
      <c r="M35" s="460"/>
      <c r="N35" s="461"/>
      <c r="O35" s="34"/>
      <c r="P35" s="35"/>
      <c r="R35" s="453" t="s">
        <v>15</v>
      </c>
      <c r="S35" s="454"/>
      <c r="T35" s="454"/>
      <c r="U35" s="454"/>
      <c r="V35" s="454"/>
      <c r="W35" s="454"/>
      <c r="X35" s="454"/>
      <c r="Y35" s="454"/>
      <c r="Z35" s="454"/>
      <c r="AA35" s="454"/>
      <c r="AB35" s="454"/>
      <c r="AC35" s="454"/>
      <c r="AD35" s="454"/>
      <c r="AE35" s="454"/>
      <c r="AF35" s="454"/>
      <c r="AG35" s="454"/>
      <c r="AH35" s="454"/>
      <c r="AI35" s="454"/>
      <c r="AJ35" s="454"/>
      <c r="AK35" s="454"/>
      <c r="AL35" s="454"/>
      <c r="AM35" s="454"/>
      <c r="AN35" s="454"/>
      <c r="AO35" s="454"/>
      <c r="AP35" s="454"/>
      <c r="AQ35" s="454"/>
      <c r="AR35" s="454"/>
      <c r="AS35" s="454"/>
      <c r="AT35" s="454"/>
      <c r="AU35" s="454"/>
      <c r="AV35" s="454"/>
      <c r="AW35" s="454"/>
      <c r="AX35" s="454"/>
      <c r="AY35" s="454"/>
      <c r="AZ35" s="454"/>
      <c r="BA35" s="454"/>
      <c r="BB35" s="454"/>
      <c r="BC35" s="454"/>
      <c r="BD35" s="454"/>
      <c r="BE35" s="454"/>
      <c r="BF35" s="454"/>
      <c r="BG35" s="454"/>
      <c r="BH35" s="454"/>
      <c r="BI35" s="454"/>
      <c r="BJ35" s="454"/>
      <c r="BK35" s="454"/>
      <c r="BL35" s="454"/>
      <c r="BM35" s="454"/>
      <c r="BN35" s="454"/>
      <c r="BO35" s="454"/>
      <c r="BP35" s="454"/>
      <c r="BQ35" s="454"/>
      <c r="BR35" s="454"/>
      <c r="BS35" s="454"/>
      <c r="BT35" s="454"/>
      <c r="BU35" s="454"/>
      <c r="BV35" s="454"/>
      <c r="BW35" s="454"/>
      <c r="BX35" s="454"/>
      <c r="BY35" s="454"/>
      <c r="BZ35" s="454"/>
      <c r="CA35" s="454"/>
      <c r="CB35" s="454"/>
      <c r="CC35" s="455"/>
    </row>
    <row r="36" spans="1:81" x14ac:dyDescent="0.3">
      <c r="B36" s="462" t="s">
        <v>206</v>
      </c>
      <c r="C36" s="463"/>
      <c r="D36" s="463"/>
      <c r="E36" s="464"/>
      <c r="F36" s="463"/>
      <c r="G36" s="463"/>
      <c r="H36" s="463"/>
      <c r="I36" s="463"/>
      <c r="J36" s="463"/>
      <c r="K36" s="463"/>
      <c r="L36" s="463"/>
      <c r="M36" s="463"/>
      <c r="N36" s="465"/>
      <c r="O36" s="36"/>
      <c r="P36" s="37"/>
      <c r="R36" s="456" t="s">
        <v>207</v>
      </c>
      <c r="S36" s="457"/>
      <c r="T36" s="457"/>
      <c r="U36" s="457"/>
      <c r="V36" s="457"/>
      <c r="W36" s="457"/>
      <c r="X36" s="457"/>
      <c r="Y36" s="457"/>
      <c r="Z36" s="457"/>
      <c r="AA36" s="457"/>
      <c r="AB36" s="457"/>
      <c r="AC36" s="457"/>
      <c r="AD36" s="457"/>
      <c r="AE36" s="457"/>
      <c r="AF36" s="457"/>
      <c r="AG36" s="457"/>
      <c r="AH36" s="457"/>
      <c r="AI36" s="457"/>
      <c r="AJ36" s="457"/>
      <c r="AK36" s="457"/>
      <c r="AL36" s="457"/>
      <c r="AM36" s="457"/>
      <c r="AN36" s="457"/>
      <c r="AO36" s="457"/>
      <c r="AP36" s="457"/>
      <c r="AQ36" s="457"/>
      <c r="AR36" s="457"/>
      <c r="AS36" s="457"/>
      <c r="AT36" s="457"/>
      <c r="AU36" s="457"/>
      <c r="AV36" s="457"/>
      <c r="AW36" s="457"/>
      <c r="AX36" s="457"/>
      <c r="AY36" s="457"/>
      <c r="AZ36" s="457"/>
      <c r="BA36" s="457"/>
      <c r="BB36" s="457"/>
      <c r="BC36" s="457"/>
      <c r="BD36" s="457"/>
      <c r="BE36" s="457"/>
      <c r="BF36" s="457"/>
      <c r="BG36" s="457"/>
      <c r="BH36" s="457"/>
      <c r="BI36" s="457"/>
      <c r="BJ36" s="457"/>
      <c r="BK36" s="457"/>
      <c r="BL36" s="457"/>
      <c r="BM36" s="469"/>
      <c r="BN36" s="457"/>
      <c r="BO36" s="457"/>
      <c r="BP36" s="457"/>
      <c r="BQ36" s="457"/>
      <c r="BR36" s="457"/>
      <c r="BS36" s="457"/>
      <c r="BT36" s="457"/>
      <c r="BU36" s="457"/>
      <c r="BV36" s="457"/>
      <c r="BW36" s="457"/>
      <c r="BX36" s="457"/>
      <c r="BY36" s="457"/>
      <c r="BZ36" s="457"/>
      <c r="CA36" s="457"/>
      <c r="CB36" s="457"/>
      <c r="CC36" s="458"/>
    </row>
    <row r="37" spans="1:81" x14ac:dyDescent="0.3">
      <c r="A37" s="228" t="str">
        <f>A7</f>
        <v>Security name</v>
      </c>
      <c r="B37" s="64" t="str">
        <f>B7</f>
        <v>NZGB 6 11/15/11</v>
      </c>
      <c r="C37" s="78" t="str">
        <f t="shared" ref="C37:M37" si="0">C7</f>
        <v>NZGB 6 1/2 04/15/13</v>
      </c>
      <c r="D37" s="64" t="str">
        <f t="shared" si="0"/>
        <v>NZGB 6 04/15/15</v>
      </c>
      <c r="E37" s="64" t="str">
        <f>E7</f>
        <v>NZTB 0 03/02/16</v>
      </c>
      <c r="F37" s="64" t="str">
        <f t="shared" ref="F37" si="1">F7</f>
        <v>NZTB 0 03/01/17</v>
      </c>
      <c r="G37" s="78" t="str">
        <f t="shared" si="0"/>
        <v>NZGB 6 12/15/17</v>
      </c>
      <c r="H37" s="93" t="str">
        <f t="shared" si="0"/>
        <v>NZGB 5 03/15/19</v>
      </c>
      <c r="I37" s="64" t="str">
        <f t="shared" si="0"/>
        <v>NZGB 3 04/15/20</v>
      </c>
      <c r="J37" s="133" t="str">
        <f t="shared" si="0"/>
        <v>NZGB 6 05/15/21</v>
      </c>
      <c r="K37" s="133" t="str">
        <f t="shared" si="0"/>
        <v>NZGB 5 1/2 04/15/23</v>
      </c>
      <c r="L37" s="133" t="str">
        <f t="shared" si="0"/>
        <v>NZGB 2 3/4 04/15/25</v>
      </c>
      <c r="M37" s="133" t="str">
        <f t="shared" si="0"/>
        <v>NZGB 4 1/2 04/15/27</v>
      </c>
      <c r="N37" s="133" t="str">
        <f t="shared" ref="N37" si="2">N7</f>
        <v>NZGB 3 1/2 04/14/33</v>
      </c>
      <c r="O37" s="61"/>
      <c r="P37" s="61"/>
      <c r="Q37" s="227" t="str">
        <f t="shared" ref="Q37:R37" si="3">Q7</f>
        <v>Security name</v>
      </c>
      <c r="R37" s="93" t="str">
        <f t="shared" si="3"/>
        <v>AIANZ 7 1/4 11/07/15</v>
      </c>
      <c r="S37" s="93" t="str">
        <f t="shared" ref="S37:CC37" si="4">S7</f>
        <v>AIANZ 8 08/10/16</v>
      </c>
      <c r="T37" s="93" t="str">
        <f t="shared" si="4"/>
        <v>AIANZ 8 11/15/16</v>
      </c>
      <c r="U37" s="93" t="str">
        <f t="shared" si="4"/>
        <v>AIANZ 5.47 10/17/17</v>
      </c>
      <c r="V37" s="93" t="str">
        <f t="shared" si="4"/>
        <v>AIANZ 4.73 12/13/19</v>
      </c>
      <c r="W37" s="93" t="str">
        <f t="shared" si="4"/>
        <v>AIANZ 5.52 05/28/21</v>
      </c>
      <c r="X37" s="93" t="str">
        <f t="shared" ref="X37" si="5">X7</f>
        <v>AIANZ 4.28 11/09/22</v>
      </c>
      <c r="Y37" s="93" t="str">
        <f t="shared" si="4"/>
        <v>GENEPO 7.65 03/15/16</v>
      </c>
      <c r="Z37" s="93" t="str">
        <f t="shared" si="4"/>
        <v>GENEPO 7.185 09/15/16</v>
      </c>
      <c r="AA37" s="93" t="str">
        <f t="shared" si="4"/>
        <v>GENEPO 5.205 11/01/19</v>
      </c>
      <c r="AB37" s="93" t="str">
        <f t="shared" si="4"/>
        <v>GENEPO 8.3 06/23/20</v>
      </c>
      <c r="AC37" s="93" t="str">
        <f t="shared" ref="AC37" si="6">AC7</f>
        <v>GENEPO 4.14 03/18/22</v>
      </c>
      <c r="AD37" s="93" t="str">
        <f t="shared" si="4"/>
        <v>GENEPO 5.81 03/08/23</v>
      </c>
      <c r="AE37" s="93" t="str">
        <f t="shared" si="4"/>
        <v>MRPNZ 8.36 05/15/13</v>
      </c>
      <c r="AF37" s="93" t="str">
        <f t="shared" si="4"/>
        <v>MRPNZ 7.55 10/12/16</v>
      </c>
      <c r="AG37" s="93" t="str">
        <f t="shared" si="4"/>
        <v>MRPNZ 5.029 03/06/19</v>
      </c>
      <c r="AH37" s="93" t="str">
        <f t="shared" si="4"/>
        <v>MRPNZ 8.21 02/11/20</v>
      </c>
      <c r="AI37" s="93" t="str">
        <f t="shared" si="4"/>
        <v>MRPNZ 5.793 03/06/23</v>
      </c>
      <c r="AJ37" s="93" t="str">
        <f t="shared" si="4"/>
        <v>VCTNZ 7.8 10/15/14</v>
      </c>
      <c r="AK37" s="93" t="str">
        <f t="shared" si="4"/>
        <v>WIANZ 7 1/2 11/15/13</v>
      </c>
      <c r="AL37" s="93" t="str">
        <f t="shared" si="4"/>
        <v>WIANZ 5.27 06/11/20</v>
      </c>
      <c r="AM37" s="93" t="str">
        <f t="shared" si="4"/>
        <v>WIANZ 6 1/4 05/15/21</v>
      </c>
      <c r="AN37" s="93" t="str">
        <f t="shared" si="4"/>
        <v>CENNZ 8 05/15/14</v>
      </c>
      <c r="AO37" s="93" t="str">
        <f t="shared" si="4"/>
        <v>CENNZ 7.855 04/13/17</v>
      </c>
      <c r="AP37" s="93" t="str">
        <f t="shared" si="4"/>
        <v>CENNZ 4.8 05/24/18</v>
      </c>
      <c r="AQ37" s="93" t="str">
        <f t="shared" si="4"/>
        <v>CENNZ 5.8 05/15/19</v>
      </c>
      <c r="AR37" s="64" t="str">
        <f t="shared" si="4"/>
        <v>CENNZ 5.277 05/27/20</v>
      </c>
      <c r="AS37" s="64" t="str">
        <f t="shared" ref="AS37" si="7">AS7</f>
        <v>CENNZ 4.4 11/15/21</v>
      </c>
      <c r="AT37" s="93" t="str">
        <f t="shared" si="4"/>
        <v>PIFAU 6.39 03/29/13</v>
      </c>
      <c r="AU37" s="93" t="str">
        <f t="shared" si="4"/>
        <v>PIFAU 6.53 06/29/15</v>
      </c>
      <c r="AV37" s="321" t="str">
        <f t="shared" si="4"/>
        <v>PIFAU 6.74 09/28/17</v>
      </c>
      <c r="AW37" s="321" t="str">
        <f t="shared" si="4"/>
        <v>PIFAU 6.31 12/20/18</v>
      </c>
      <c r="AX37" s="321" t="str">
        <f t="shared" ref="AX37" si="8">AX7</f>
        <v>PIFAU 4.76 09/28/22</v>
      </c>
      <c r="AY37" s="93" t="str">
        <f t="shared" si="4"/>
        <v>TPNZ 6.595 02/15/17</v>
      </c>
      <c r="AZ37" s="93" t="str">
        <f t="shared" si="4"/>
        <v>TPNZ 5.14 11/30/18</v>
      </c>
      <c r="BA37" s="93" t="str">
        <f t="shared" si="4"/>
        <v>TPNZ 4.65 09/06/19</v>
      </c>
      <c r="BB37" s="93" t="str">
        <f t="shared" si="4"/>
        <v>TPNZ 7.19 11/12/19</v>
      </c>
      <c r="BC37" s="93" t="str">
        <f t="shared" si="4"/>
        <v>TPNZ 6.95 06/10/20</v>
      </c>
      <c r="BD37" s="93" t="str">
        <f t="shared" ref="BD37" si="9">BD7</f>
        <v>TPNZ 4.3 06/30/22</v>
      </c>
      <c r="BE37" s="93" t="str">
        <f t="shared" si="4"/>
        <v>TPNZ 5.448 03/15/23</v>
      </c>
      <c r="BF37" s="93" t="str">
        <f t="shared" ref="BF37" si="10">BF7</f>
        <v>TPNZ 5.893 03/15/28</v>
      </c>
      <c r="BG37" s="93" t="str">
        <f t="shared" si="4"/>
        <v>SPKNZ 6.92 03/22/13</v>
      </c>
      <c r="BH37" s="93" t="str">
        <f t="shared" si="4"/>
        <v>SPKNZ 8.65 06/15/15</v>
      </c>
      <c r="BI37" s="93" t="str">
        <f t="shared" si="4"/>
        <v>SPKNZ 8.35 06/15/15</v>
      </c>
      <c r="BJ37" s="93" t="str">
        <f t="shared" si="4"/>
        <v>SPKNZ 7.04 03/22/16</v>
      </c>
      <c r="BK37" s="93" t="str">
        <f t="shared" si="4"/>
        <v>SPKNZ 5 1/4 10/25/19</v>
      </c>
      <c r="BL37" s="93" t="str">
        <f t="shared" ref="BL37" si="11">BL7</f>
        <v>SPKNZ 4 1/2 03/25/22</v>
      </c>
      <c r="BM37" s="64" t="str">
        <f>BM7</f>
        <v>SPKNZ 4.51 03/10/23</v>
      </c>
      <c r="BN37" s="78" t="str">
        <f t="shared" si="4"/>
        <v>TLSAU 7.15 11/24/14</v>
      </c>
      <c r="BO37" s="93" t="str">
        <f t="shared" si="4"/>
        <v>TLSAU 7.515 07/11/17</v>
      </c>
      <c r="BP37" s="93" t="str">
        <f t="shared" si="4"/>
        <v>FCGNZ 6.86 04/21/14</v>
      </c>
      <c r="BQ37" s="93" t="str">
        <f t="shared" si="4"/>
        <v>FCGNZ 7 3/4 03/10/15</v>
      </c>
      <c r="BR37" s="93" t="str">
        <f t="shared" si="4"/>
        <v>FCGNZ 6.83 03/04/16</v>
      </c>
      <c r="BS37" s="93" t="str">
        <f t="shared" si="4"/>
        <v>FCGNZ 4.6 10/24/17</v>
      </c>
      <c r="BT37" s="93" t="str">
        <f t="shared" si="4"/>
        <v>FCGNZ 5.52 02/25/20</v>
      </c>
      <c r="BU37" s="93" t="str">
        <f t="shared" si="4"/>
        <v>FCGNZ 4.33 10/20/21</v>
      </c>
      <c r="BV37" s="93" t="str">
        <f t="shared" si="4"/>
        <v>FCGNZ 5.9 02/25/22</v>
      </c>
      <c r="BW37" s="93" t="str">
        <f t="shared" si="4"/>
        <v>FCGNZ 4.42 03/07/23</v>
      </c>
      <c r="BX37" s="93" t="str">
        <f t="shared" ref="BX37" si="12">BX7</f>
        <v>FCGNZ 5.08 06/19/25</v>
      </c>
      <c r="BY37" s="93" t="str">
        <f t="shared" si="4"/>
        <v>MERINZ 7.15 03/16/15</v>
      </c>
      <c r="BZ37" s="93" t="str">
        <f t="shared" si="4"/>
        <v>MERINZ 7.55 03/16/17</v>
      </c>
      <c r="CA37" s="93" t="str">
        <f t="shared" ref="CA37" si="13">CA7</f>
        <v>MERINZ 4.53 03/14/23</v>
      </c>
      <c r="CB37" s="93" t="str">
        <f t="shared" si="4"/>
        <v>CHRINT 5.15 12/06/19</v>
      </c>
      <c r="CC37" s="64" t="str">
        <f t="shared" si="4"/>
        <v>CHRINT 6 1/4 10/04/21</v>
      </c>
    </row>
    <row r="38" spans="1:81" x14ac:dyDescent="0.3">
      <c r="A38" s="228" t="str">
        <f>A8</f>
        <v>Bond credit rating</v>
      </c>
      <c r="B38" s="62" t="str">
        <f t="shared" ref="B38:M39" si="14">B8</f>
        <v>NR</v>
      </c>
      <c r="C38" s="61" t="str">
        <f t="shared" si="14"/>
        <v>NR</v>
      </c>
      <c r="D38" s="62" t="str">
        <f t="shared" si="14"/>
        <v>NR</v>
      </c>
      <c r="E38" s="62" t="str">
        <f t="shared" si="14"/>
        <v>NR</v>
      </c>
      <c r="F38" s="62" t="str">
        <f t="shared" ref="F38" si="15">F8</f>
        <v>A-1+</v>
      </c>
      <c r="G38" s="61" t="str">
        <f t="shared" si="14"/>
        <v>AA+</v>
      </c>
      <c r="H38" s="63" t="str">
        <f t="shared" si="14"/>
        <v>AA+</v>
      </c>
      <c r="I38" s="62" t="str">
        <f t="shared" si="14"/>
        <v>AA+</v>
      </c>
      <c r="J38" s="179" t="str">
        <f t="shared" si="14"/>
        <v>AA+</v>
      </c>
      <c r="K38" s="179" t="str">
        <f t="shared" si="14"/>
        <v>AA+</v>
      </c>
      <c r="L38" s="179" t="str">
        <f t="shared" ref="L38" si="16">L8</f>
        <v>AA+</v>
      </c>
      <c r="M38" s="179" t="str">
        <f t="shared" si="14"/>
        <v>AA+</v>
      </c>
      <c r="N38" s="179" t="str">
        <f t="shared" ref="N38" si="17">N8</f>
        <v>AA+</v>
      </c>
      <c r="O38" s="61"/>
      <c r="P38" s="61"/>
      <c r="Q38" s="227" t="str">
        <f>Q8</f>
        <v>Bond credit rating</v>
      </c>
      <c r="R38" s="63" t="str">
        <f>R8</f>
        <v>NR</v>
      </c>
      <c r="S38" s="63" t="str">
        <f t="shared" ref="S38:CC39" si="18">S8</f>
        <v>A-</v>
      </c>
      <c r="T38" s="63" t="str">
        <f t="shared" si="18"/>
        <v>A-</v>
      </c>
      <c r="U38" s="63" t="str">
        <f t="shared" si="18"/>
        <v>A-</v>
      </c>
      <c r="V38" s="63" t="str">
        <f t="shared" si="18"/>
        <v>A-</v>
      </c>
      <c r="W38" s="63" t="str">
        <f t="shared" si="18"/>
        <v>A-</v>
      </c>
      <c r="X38" s="63" t="str">
        <f t="shared" ref="X38" si="19">X8</f>
        <v>A-</v>
      </c>
      <c r="Y38" s="63" t="str">
        <f t="shared" si="18"/>
        <v>NR</v>
      </c>
      <c r="Z38" s="63" t="str">
        <f t="shared" si="18"/>
        <v>BBB+</v>
      </c>
      <c r="AA38" s="63" t="str">
        <f t="shared" si="18"/>
        <v>#N/A N/A</v>
      </c>
      <c r="AB38" s="63" t="str">
        <f t="shared" si="18"/>
        <v>BBB+</v>
      </c>
      <c r="AC38" s="63" t="str">
        <f t="shared" ref="AC38" si="20">AC8</f>
        <v>BBB+</v>
      </c>
      <c r="AD38" s="63" t="str">
        <f t="shared" si="18"/>
        <v>BBB+</v>
      </c>
      <c r="AE38" s="63" t="str">
        <f t="shared" si="18"/>
        <v>NR</v>
      </c>
      <c r="AF38" s="63" t="str">
        <f t="shared" si="18"/>
        <v>BBB+</v>
      </c>
      <c r="AG38" s="63" t="str">
        <f t="shared" si="18"/>
        <v>BBB+</v>
      </c>
      <c r="AH38" s="63" t="str">
        <f t="shared" si="18"/>
        <v>BBB+</v>
      </c>
      <c r="AI38" s="63" t="str">
        <f t="shared" si="18"/>
        <v>BBB+</v>
      </c>
      <c r="AJ38" s="63" t="str">
        <f t="shared" si="18"/>
        <v>NR</v>
      </c>
      <c r="AK38" s="63" t="str">
        <f t="shared" si="18"/>
        <v>NR</v>
      </c>
      <c r="AL38" s="63" t="str">
        <f t="shared" si="18"/>
        <v>BBB+</v>
      </c>
      <c r="AM38" s="63" t="str">
        <f t="shared" si="18"/>
        <v>#N/A N/A</v>
      </c>
      <c r="AN38" s="63" t="str">
        <f t="shared" si="18"/>
        <v>NR</v>
      </c>
      <c r="AO38" s="63" t="str">
        <f t="shared" si="18"/>
        <v>BBB</v>
      </c>
      <c r="AP38" s="63" t="str">
        <f t="shared" si="18"/>
        <v>BBB</v>
      </c>
      <c r="AQ38" s="63" t="str">
        <f t="shared" si="18"/>
        <v>BBB</v>
      </c>
      <c r="AR38" s="62" t="str">
        <f t="shared" si="18"/>
        <v>BBB</v>
      </c>
      <c r="AS38" s="62" t="str">
        <f t="shared" ref="AS38" si="21">AS8</f>
        <v>BBB</v>
      </c>
      <c r="AT38" s="63" t="str">
        <f t="shared" si="18"/>
        <v>NR</v>
      </c>
      <c r="AU38" s="63" t="str">
        <f t="shared" si="18"/>
        <v>NR</v>
      </c>
      <c r="AV38" s="322" t="str">
        <f t="shared" si="18"/>
        <v>BBB</v>
      </c>
      <c r="AW38" s="322" t="str">
        <f t="shared" si="18"/>
        <v>BBB</v>
      </c>
      <c r="AX38" s="322" t="str">
        <f t="shared" ref="AX38" si="22">AX8</f>
        <v>BBB</v>
      </c>
      <c r="AY38" s="63" t="str">
        <f t="shared" si="18"/>
        <v>AA-</v>
      </c>
      <c r="AZ38" s="63" t="str">
        <f t="shared" si="18"/>
        <v>AA-</v>
      </c>
      <c r="BA38" s="63" t="str">
        <f t="shared" si="18"/>
        <v>AA-</v>
      </c>
      <c r="BB38" s="63" t="str">
        <f t="shared" si="18"/>
        <v>AA-</v>
      </c>
      <c r="BC38" s="63" t="str">
        <f t="shared" si="18"/>
        <v>AA-</v>
      </c>
      <c r="BD38" s="63" t="str">
        <f t="shared" ref="BD38" si="23">BD8</f>
        <v>AA-</v>
      </c>
      <c r="BE38" s="63" t="str">
        <f t="shared" si="18"/>
        <v>AA-</v>
      </c>
      <c r="BF38" s="63" t="str">
        <f t="shared" ref="BF38" si="24">BF8</f>
        <v>AA-</v>
      </c>
      <c r="BG38" s="63" t="str">
        <f t="shared" si="18"/>
        <v>NR</v>
      </c>
      <c r="BH38" s="63" t="str">
        <f t="shared" si="18"/>
        <v>#N/A N/A</v>
      </c>
      <c r="BI38" s="63" t="str">
        <f t="shared" si="18"/>
        <v>#N/A N/A</v>
      </c>
      <c r="BJ38" s="63" t="str">
        <f t="shared" si="18"/>
        <v>NR</v>
      </c>
      <c r="BK38" s="63" t="str">
        <f t="shared" si="18"/>
        <v>A-</v>
      </c>
      <c r="BL38" s="63" t="str">
        <f t="shared" ref="BL38:BM38" si="25">BL8</f>
        <v>A-</v>
      </c>
      <c r="BM38" s="62" t="str">
        <f t="shared" si="25"/>
        <v>A-</v>
      </c>
      <c r="BN38" s="61" t="str">
        <f t="shared" si="18"/>
        <v>NR</v>
      </c>
      <c r="BO38" s="63" t="str">
        <f t="shared" si="18"/>
        <v>A</v>
      </c>
      <c r="BP38" s="63" t="str">
        <f t="shared" si="18"/>
        <v>NR</v>
      </c>
      <c r="BQ38" s="63" t="str">
        <f t="shared" si="18"/>
        <v>NR</v>
      </c>
      <c r="BR38" s="63" t="str">
        <f t="shared" si="18"/>
        <v>NR</v>
      </c>
      <c r="BS38" s="63" t="str">
        <f t="shared" si="18"/>
        <v>A-</v>
      </c>
      <c r="BT38" s="63" t="str">
        <f t="shared" si="18"/>
        <v>A-</v>
      </c>
      <c r="BU38" s="63" t="str">
        <f t="shared" si="18"/>
        <v>A-</v>
      </c>
      <c r="BV38" s="63" t="str">
        <f t="shared" si="18"/>
        <v>A-</v>
      </c>
      <c r="BW38" s="63" t="str">
        <f t="shared" si="18"/>
        <v>A-</v>
      </c>
      <c r="BX38" s="63" t="str">
        <f t="shared" ref="BX38" si="26">BX8</f>
        <v>A-</v>
      </c>
      <c r="BY38" s="63" t="str">
        <f t="shared" si="18"/>
        <v>NR</v>
      </c>
      <c r="BZ38" s="63" t="str">
        <f t="shared" si="18"/>
        <v>BBB+</v>
      </c>
      <c r="CA38" s="63" t="str">
        <f t="shared" ref="CA38" si="27">CA8</f>
        <v>BBB+</v>
      </c>
      <c r="CB38" s="63" t="str">
        <f t="shared" si="18"/>
        <v>BBB+</v>
      </c>
      <c r="CC38" s="62" t="str">
        <f t="shared" si="18"/>
        <v>BBB+</v>
      </c>
    </row>
    <row r="39" spans="1:81" x14ac:dyDescent="0.3">
      <c r="A39" s="228" t="str">
        <f>A9</f>
        <v>Coupon frequency</v>
      </c>
      <c r="B39" s="62" t="str">
        <f t="shared" si="14"/>
        <v>S/A</v>
      </c>
      <c r="C39" s="61" t="str">
        <f t="shared" si="14"/>
        <v>S/A</v>
      </c>
      <c r="D39" s="62" t="str">
        <f t="shared" si="14"/>
        <v>S/A</v>
      </c>
      <c r="E39" s="356" t="str">
        <f>E9</f>
        <v>N/A</v>
      </c>
      <c r="F39" s="356" t="str">
        <f t="shared" ref="F39" si="28">F9</f>
        <v>N/A</v>
      </c>
      <c r="G39" s="61" t="str">
        <f t="shared" si="14"/>
        <v>S/A</v>
      </c>
      <c r="H39" s="63" t="str">
        <f t="shared" si="14"/>
        <v>S/A</v>
      </c>
      <c r="I39" s="62" t="str">
        <f t="shared" si="14"/>
        <v>S/A</v>
      </c>
      <c r="J39" s="179" t="str">
        <f t="shared" si="14"/>
        <v>S/A</v>
      </c>
      <c r="K39" s="179" t="str">
        <f t="shared" si="14"/>
        <v>S/A</v>
      </c>
      <c r="L39" s="179" t="str">
        <f t="shared" ref="L39" si="29">L9</f>
        <v>S/A</v>
      </c>
      <c r="M39" s="179" t="str">
        <f t="shared" si="14"/>
        <v>S/A</v>
      </c>
      <c r="N39" s="179" t="str">
        <f t="shared" ref="N39" si="30">N9</f>
        <v>S/A</v>
      </c>
      <c r="O39" s="61"/>
      <c r="P39" s="61"/>
      <c r="Q39" s="227" t="str">
        <f>Q9</f>
        <v>Coupon frequency</v>
      </c>
      <c r="R39" s="63" t="str">
        <f>R9</f>
        <v>#N/A N/A</v>
      </c>
      <c r="S39" s="63" t="str">
        <f t="shared" si="18"/>
        <v>S/A</v>
      </c>
      <c r="T39" s="63" t="str">
        <f t="shared" si="18"/>
        <v>S/A</v>
      </c>
      <c r="U39" s="63" t="str">
        <f t="shared" si="18"/>
        <v>S/A</v>
      </c>
      <c r="V39" s="63" t="str">
        <f t="shared" si="18"/>
        <v>S/A</v>
      </c>
      <c r="W39" s="63" t="str">
        <f t="shared" si="18"/>
        <v>S/A</v>
      </c>
      <c r="X39" s="63" t="str">
        <f t="shared" ref="X39" si="31">X9</f>
        <v>S/A</v>
      </c>
      <c r="Y39" s="63" t="str">
        <f t="shared" si="18"/>
        <v>S/A</v>
      </c>
      <c r="Z39" s="63" t="str">
        <f t="shared" si="18"/>
        <v>S/A</v>
      </c>
      <c r="AA39" s="63" t="str">
        <f t="shared" si="18"/>
        <v>S/A</v>
      </c>
      <c r="AB39" s="63" t="str">
        <f t="shared" si="18"/>
        <v>S/A</v>
      </c>
      <c r="AC39" s="63" t="str">
        <f t="shared" ref="AC39" si="32">AC9</f>
        <v>S/A</v>
      </c>
      <c r="AD39" s="63" t="str">
        <f t="shared" si="18"/>
        <v>S/A</v>
      </c>
      <c r="AE39" s="63" t="str">
        <f t="shared" si="18"/>
        <v>#N/A N/A</v>
      </c>
      <c r="AF39" s="63" t="str">
        <f t="shared" si="18"/>
        <v>S/A</v>
      </c>
      <c r="AG39" s="63" t="str">
        <f t="shared" si="18"/>
        <v>S/A</v>
      </c>
      <c r="AH39" s="63" t="str">
        <f t="shared" si="18"/>
        <v>S/A</v>
      </c>
      <c r="AI39" s="63" t="str">
        <f t="shared" si="18"/>
        <v>S/A</v>
      </c>
      <c r="AJ39" s="63" t="str">
        <f t="shared" si="18"/>
        <v>#N/A N/A</v>
      </c>
      <c r="AK39" s="63" t="str">
        <f t="shared" si="18"/>
        <v>#N/A N/A</v>
      </c>
      <c r="AL39" s="63" t="str">
        <f t="shared" si="18"/>
        <v>S/A</v>
      </c>
      <c r="AM39" s="63" t="str">
        <f t="shared" si="18"/>
        <v>S/A</v>
      </c>
      <c r="AN39" s="63" t="str">
        <f t="shared" si="18"/>
        <v>#N/A N/A</v>
      </c>
      <c r="AO39" s="63" t="str">
        <f t="shared" si="18"/>
        <v>S/A</v>
      </c>
      <c r="AP39" s="63" t="str">
        <f t="shared" si="18"/>
        <v>S/A</v>
      </c>
      <c r="AQ39" s="63" t="str">
        <f t="shared" si="18"/>
        <v>Qtrly</v>
      </c>
      <c r="AR39" s="62" t="str">
        <f t="shared" si="18"/>
        <v>S/A</v>
      </c>
      <c r="AS39" s="62" t="str">
        <f t="shared" ref="AS39" si="33">AS9</f>
        <v>Qtrly</v>
      </c>
      <c r="AT39" s="63" t="str">
        <f t="shared" si="18"/>
        <v>#N/A N/A</v>
      </c>
      <c r="AU39" s="63" t="str">
        <f t="shared" si="18"/>
        <v>#N/A N/A</v>
      </c>
      <c r="AV39" s="322" t="str">
        <f t="shared" si="18"/>
        <v>Qtrly</v>
      </c>
      <c r="AW39" s="322" t="str">
        <f t="shared" si="18"/>
        <v>S/A</v>
      </c>
      <c r="AX39" s="322" t="str">
        <f t="shared" ref="AX39" si="34">AX9</f>
        <v>S/A</v>
      </c>
      <c r="AY39" s="63" t="str">
        <f t="shared" si="18"/>
        <v>S/A</v>
      </c>
      <c r="AZ39" s="63" t="str">
        <f t="shared" si="18"/>
        <v>S/A</v>
      </c>
      <c r="BA39" s="63" t="str">
        <f t="shared" si="18"/>
        <v>S/A</v>
      </c>
      <c r="BB39" s="63" t="str">
        <f t="shared" si="18"/>
        <v>S/A</v>
      </c>
      <c r="BC39" s="63" t="str">
        <f t="shared" si="18"/>
        <v>S/A</v>
      </c>
      <c r="BD39" s="63" t="str">
        <f t="shared" ref="BD39" si="35">BD9</f>
        <v>S/A</v>
      </c>
      <c r="BE39" s="63" t="str">
        <f t="shared" si="18"/>
        <v>S/A</v>
      </c>
      <c r="BF39" s="63" t="str">
        <f t="shared" ref="BF39" si="36">BF9</f>
        <v>S/A</v>
      </c>
      <c r="BG39" s="63" t="str">
        <f t="shared" si="18"/>
        <v>#N/A N/A</v>
      </c>
      <c r="BH39" s="63" t="str">
        <f t="shared" si="18"/>
        <v>#N/A N/A</v>
      </c>
      <c r="BI39" s="63" t="str">
        <f t="shared" si="18"/>
        <v>#N/A N/A</v>
      </c>
      <c r="BJ39" s="63" t="str">
        <f t="shared" si="18"/>
        <v>S/A</v>
      </c>
      <c r="BK39" s="63" t="str">
        <f t="shared" si="18"/>
        <v>S/A</v>
      </c>
      <c r="BL39" s="63" t="str">
        <f t="shared" ref="BL39:BM39" si="37">BL9</f>
        <v>S/A</v>
      </c>
      <c r="BM39" s="62" t="str">
        <f t="shared" si="37"/>
        <v>Qtrly</v>
      </c>
      <c r="BN39" s="61" t="str">
        <f t="shared" si="18"/>
        <v>#N/A N/A</v>
      </c>
      <c r="BO39" s="63" t="str">
        <f t="shared" si="18"/>
        <v>S/A</v>
      </c>
      <c r="BP39" s="63" t="str">
        <f t="shared" si="18"/>
        <v>#N/A N/A</v>
      </c>
      <c r="BQ39" s="63" t="str">
        <f t="shared" si="18"/>
        <v>#N/A N/A</v>
      </c>
      <c r="BR39" s="63" t="str">
        <f t="shared" si="18"/>
        <v>S/A</v>
      </c>
      <c r="BS39" s="63" t="str">
        <f t="shared" si="18"/>
        <v>S/A</v>
      </c>
      <c r="BT39" s="63" t="str">
        <f t="shared" si="18"/>
        <v>S/A</v>
      </c>
      <c r="BU39" s="63" t="str">
        <f t="shared" si="18"/>
        <v>S/A</v>
      </c>
      <c r="BV39" s="63" t="str">
        <f t="shared" si="18"/>
        <v>S/A</v>
      </c>
      <c r="BW39" s="63" t="str">
        <f t="shared" si="18"/>
        <v>S/A</v>
      </c>
      <c r="BX39" s="63" t="str">
        <f t="shared" ref="BX39" si="38">BX9</f>
        <v>S/A</v>
      </c>
      <c r="BY39" s="63" t="str">
        <f t="shared" si="18"/>
        <v>#N/A N/A</v>
      </c>
      <c r="BZ39" s="63" t="str">
        <f t="shared" si="18"/>
        <v>S/A</v>
      </c>
      <c r="CA39" s="63" t="str">
        <f t="shared" ref="CA39" si="39">CA9</f>
        <v>S/A</v>
      </c>
      <c r="CB39" s="63" t="str">
        <f t="shared" si="18"/>
        <v>S/A</v>
      </c>
      <c r="CC39" s="62" t="str">
        <f t="shared" si="18"/>
        <v>S/A</v>
      </c>
    </row>
    <row r="40" spans="1:81" x14ac:dyDescent="0.3">
      <c r="A40" s="228" t="str">
        <f t="shared" ref="A40" si="40">A10</f>
        <v>Maturity date</v>
      </c>
      <c r="B40" s="191" t="str">
        <f t="shared" ref="B40:M40" si="41">B10</f>
        <v>15/11/2011</v>
      </c>
      <c r="C40" s="189" t="str">
        <f t="shared" si="41"/>
        <v>15/04/2013</v>
      </c>
      <c r="D40" s="191" t="str">
        <f t="shared" si="41"/>
        <v>15/04/2015</v>
      </c>
      <c r="E40" s="189" t="str">
        <f t="shared" si="41"/>
        <v>2/03/2016</v>
      </c>
      <c r="F40" s="68" t="str">
        <f t="shared" ref="F40" si="42">F10</f>
        <v>1/03/2017</v>
      </c>
      <c r="G40" s="189" t="str">
        <f t="shared" si="41"/>
        <v>15/12/2017</v>
      </c>
      <c r="H40" s="188" t="str">
        <f t="shared" si="41"/>
        <v>15/03/2019</v>
      </c>
      <c r="I40" s="191" t="str">
        <f t="shared" si="41"/>
        <v>15/04/2020</v>
      </c>
      <c r="J40" s="190" t="str">
        <f t="shared" si="41"/>
        <v>15/05/2021</v>
      </c>
      <c r="K40" s="190" t="str">
        <f t="shared" si="41"/>
        <v>15/04/2023</v>
      </c>
      <c r="L40" s="190" t="str">
        <f t="shared" ref="L40" si="43">L10</f>
        <v>15/04/2025</v>
      </c>
      <c r="M40" s="191" t="str">
        <f t="shared" si="41"/>
        <v>15/04/2027</v>
      </c>
      <c r="N40" s="67">
        <v>48652</v>
      </c>
      <c r="O40" s="61"/>
      <c r="P40" s="65"/>
      <c r="Q40" s="227" t="str">
        <f t="shared" ref="Q40:R40" si="44">Q10</f>
        <v>Maturity date</v>
      </c>
      <c r="R40" s="191" t="str">
        <f t="shared" si="44"/>
        <v>7/11/2015</v>
      </c>
      <c r="S40" s="188" t="str">
        <f t="shared" ref="S40:CC40" si="45">S10</f>
        <v>10/08/2016</v>
      </c>
      <c r="T40" s="188" t="str">
        <f t="shared" si="45"/>
        <v>15/11/2016</v>
      </c>
      <c r="U40" s="188" t="str">
        <f t="shared" si="45"/>
        <v>17/10/2017</v>
      </c>
      <c r="V40" s="188" t="str">
        <f t="shared" si="45"/>
        <v>13/12/2019</v>
      </c>
      <c r="W40" s="188" t="str">
        <f t="shared" si="45"/>
        <v>28/05/2021</v>
      </c>
      <c r="X40" s="188" t="str">
        <f t="shared" ref="X40" si="46">X10</f>
        <v>9/11/2022</v>
      </c>
      <c r="Y40" s="188" t="str">
        <f t="shared" si="45"/>
        <v>15/03/2016</v>
      </c>
      <c r="Z40" s="188" t="str">
        <f t="shared" si="45"/>
        <v>15/09/2016</v>
      </c>
      <c r="AA40" s="188" t="str">
        <f t="shared" si="45"/>
        <v>1/11/2019</v>
      </c>
      <c r="AB40" s="188" t="str">
        <f t="shared" si="45"/>
        <v>23/06/2020</v>
      </c>
      <c r="AC40" s="188" t="str">
        <f t="shared" ref="AC40" si="47">AC10</f>
        <v>18/03/2022</v>
      </c>
      <c r="AD40" s="188" t="str">
        <f t="shared" si="45"/>
        <v>8/03/2023</v>
      </c>
      <c r="AE40" s="191" t="str">
        <f t="shared" si="45"/>
        <v>15/05/2013</v>
      </c>
      <c r="AF40" s="188" t="str">
        <f t="shared" si="45"/>
        <v>12/10/2016</v>
      </c>
      <c r="AG40" s="188" t="str">
        <f t="shared" si="45"/>
        <v>6/03/2019</v>
      </c>
      <c r="AH40" s="188" t="str">
        <f t="shared" si="45"/>
        <v>11/02/2020</v>
      </c>
      <c r="AI40" s="188" t="str">
        <f t="shared" si="45"/>
        <v>6/03/2023</v>
      </c>
      <c r="AJ40" s="188" t="str">
        <f t="shared" si="45"/>
        <v>15/10/2014</v>
      </c>
      <c r="AK40" s="188" t="str">
        <f t="shared" si="45"/>
        <v>15/11/2013</v>
      </c>
      <c r="AL40" s="188" t="str">
        <f t="shared" si="45"/>
        <v>11/06/2020</v>
      </c>
      <c r="AM40" s="188" t="str">
        <f t="shared" si="45"/>
        <v>15/05/2021</v>
      </c>
      <c r="AN40" s="188" t="str">
        <f t="shared" si="45"/>
        <v>15/05/2014</v>
      </c>
      <c r="AO40" s="188" t="str">
        <f t="shared" si="45"/>
        <v>13/04/2017</v>
      </c>
      <c r="AP40" s="188" t="str">
        <f t="shared" si="45"/>
        <v>24/05/2018</v>
      </c>
      <c r="AQ40" s="188" t="str">
        <f t="shared" si="45"/>
        <v>15/05/2019</v>
      </c>
      <c r="AR40" s="191" t="str">
        <f t="shared" si="45"/>
        <v>27/05/2020</v>
      </c>
      <c r="AS40" s="68" t="str">
        <f t="shared" ref="AS40" si="48">AS10</f>
        <v>15/11/2021</v>
      </c>
      <c r="AT40" s="188" t="str">
        <f t="shared" si="45"/>
        <v>29/03/2013</v>
      </c>
      <c r="AU40" s="188" t="str">
        <f t="shared" si="45"/>
        <v>29/06/2015</v>
      </c>
      <c r="AV40" s="334" t="str">
        <f t="shared" si="45"/>
        <v>28/09/2017</v>
      </c>
      <c r="AW40" s="334" t="str">
        <f t="shared" si="45"/>
        <v>20/12/2018</v>
      </c>
      <c r="AX40" s="334" t="str">
        <f t="shared" ref="AX40" si="49">AX10</f>
        <v>28/09/2022</v>
      </c>
      <c r="AY40" s="188" t="str">
        <f t="shared" si="45"/>
        <v>15/02/2017</v>
      </c>
      <c r="AZ40" s="188" t="str">
        <f t="shared" si="45"/>
        <v>30/11/2018</v>
      </c>
      <c r="BA40" s="188" t="str">
        <f t="shared" si="45"/>
        <v>6/09/2019</v>
      </c>
      <c r="BB40" s="188" t="str">
        <f t="shared" si="45"/>
        <v>12/11/2019</v>
      </c>
      <c r="BC40" s="188" t="str">
        <f t="shared" si="45"/>
        <v>10/06/2020</v>
      </c>
      <c r="BD40" s="188" t="str">
        <f t="shared" ref="BD40" si="50">BD10</f>
        <v>30/06/2022</v>
      </c>
      <c r="BE40" s="188" t="str">
        <f t="shared" si="45"/>
        <v>15/03/2023</v>
      </c>
      <c r="BF40" s="188" t="str">
        <f t="shared" ref="BF40" si="51">BF10</f>
        <v>15/03/2028</v>
      </c>
      <c r="BG40" s="188" t="str">
        <f t="shared" si="45"/>
        <v>22/03/2013</v>
      </c>
      <c r="BH40" s="188" t="str">
        <f t="shared" si="45"/>
        <v>15/06/2015</v>
      </c>
      <c r="BI40" s="188" t="str">
        <f t="shared" si="45"/>
        <v>15/06/2015</v>
      </c>
      <c r="BJ40" s="188" t="str">
        <f t="shared" si="45"/>
        <v>22/03/2016</v>
      </c>
      <c r="BK40" s="188" t="str">
        <f t="shared" si="45"/>
        <v>25/10/2019</v>
      </c>
      <c r="BL40" s="188" t="str">
        <f t="shared" ref="BL40:BM40" si="52">BL10</f>
        <v>25/03/2022</v>
      </c>
      <c r="BM40" s="191" t="str">
        <f t="shared" si="52"/>
        <v>10/03/2023</v>
      </c>
      <c r="BN40" s="189" t="str">
        <f t="shared" si="45"/>
        <v>24/11/2014</v>
      </c>
      <c r="BO40" s="188" t="str">
        <f t="shared" si="45"/>
        <v>11/07/2017</v>
      </c>
      <c r="BP40" s="188" t="str">
        <f t="shared" si="45"/>
        <v>21/04/2014</v>
      </c>
      <c r="BQ40" s="188" t="str">
        <f t="shared" si="45"/>
        <v>10/03/2015</v>
      </c>
      <c r="BR40" s="188" t="str">
        <f t="shared" si="45"/>
        <v>4/03/2016</v>
      </c>
      <c r="BS40" s="188" t="str">
        <f t="shared" si="45"/>
        <v>24/10/2017</v>
      </c>
      <c r="BT40" s="188" t="str">
        <f t="shared" si="45"/>
        <v>25/02/2020</v>
      </c>
      <c r="BU40" s="188" t="str">
        <f t="shared" si="45"/>
        <v>20/10/2021</v>
      </c>
      <c r="BV40" s="188" t="str">
        <f t="shared" si="45"/>
        <v>25/02/2022</v>
      </c>
      <c r="BW40" s="188" t="str">
        <f t="shared" si="45"/>
        <v>7/03/2023</v>
      </c>
      <c r="BX40" s="188" t="str">
        <f t="shared" ref="BX40" si="53">BX10</f>
        <v>19/06/2025</v>
      </c>
      <c r="BY40" s="188" t="str">
        <f t="shared" si="45"/>
        <v>16/03/2015</v>
      </c>
      <c r="BZ40" s="188" t="str">
        <f t="shared" si="45"/>
        <v>16/03/2017</v>
      </c>
      <c r="CA40" s="188" t="str">
        <f t="shared" ref="CA40" si="54">CA10</f>
        <v>14/03/2023</v>
      </c>
      <c r="CB40" s="188" t="str">
        <f t="shared" si="45"/>
        <v>6/12/2019</v>
      </c>
      <c r="CC40" s="191" t="str">
        <f t="shared" si="45"/>
        <v>4/10/2021</v>
      </c>
    </row>
    <row r="41" spans="1:81" x14ac:dyDescent="0.3">
      <c r="A41" s="66">
        <f t="shared" ref="A41:A63" si="55">A11</f>
        <v>42430</v>
      </c>
      <c r="B41" s="69" t="str">
        <f>IF(AND(B$39="S/A", B11&gt;0), ((1+B11/200)^2-1)*100, IF(AND(B$39="Qtrly", B11&gt;0), ((1+B11/400)^4-1)*100, ""))</f>
        <v/>
      </c>
      <c r="C41" s="69" t="str">
        <f t="shared" ref="C41:M41" si="56">IF(AND(C$39="S/A", C11&gt;0), ((1+C11/200)^2-1)*100, IF(AND(C$39="Qtrly", C11&gt;0), ((1+C11/400)^4-1)*100, ""))</f>
        <v/>
      </c>
      <c r="D41" s="69" t="str">
        <f t="shared" si="56"/>
        <v/>
      </c>
      <c r="E41" s="69"/>
      <c r="F41" s="69">
        <f>F11</f>
        <v>2.2570000000000001</v>
      </c>
      <c r="G41" s="69">
        <f t="shared" si="56"/>
        <v>2.2626562499999947</v>
      </c>
      <c r="H41" s="69">
        <f>IF(AND(H$39="S/A", H11&gt;0), ((1+H11/200)^2-1)*100, IF(AND(H$39="Qtrly", H11&gt;0), ((1+H11/400)^4-1)*100, ""))</f>
        <v>2.3294096399999908</v>
      </c>
      <c r="I41" s="69">
        <f t="shared" si="56"/>
        <v>2.4366652100000108</v>
      </c>
      <c r="J41" s="69">
        <f t="shared" si="56"/>
        <v>2.5227126224999896</v>
      </c>
      <c r="K41" s="72">
        <f>IF(AND(K$39="S/A", K11&gt;0), ((1+K11/200)^2-1)*100, IF(AND(K$39="Qtrly", K11&gt;0), ((1+K11/400)^4-1)*100, ""))</f>
        <v>2.6837688900000156</v>
      </c>
      <c r="L41" s="72" t="str">
        <f>IF(AND(L$39="S/A", L11&gt;0), ((1+L11/200)^2-1)*100, IF(AND(L$39="Qtrly", L11&gt;0), ((1+L11/400)^4-1)*100, ""))</f>
        <v/>
      </c>
      <c r="M41" s="72">
        <f t="shared" si="56"/>
        <v>3.0509219599999859</v>
      </c>
      <c r="N41" s="72">
        <f t="shared" ref="N41" si="57">IF(AND(N$39="S/A", N11&gt;0), ((1+N11/200)^2-1)*100, IF(AND(N$39="Qtrly", N11&gt;0), ((1+N11/400)^4-1)*100, ""))</f>
        <v>3.3597555599999884</v>
      </c>
      <c r="O41" s="70"/>
      <c r="P41" s="70"/>
      <c r="Q41" s="71">
        <f t="shared" ref="Q41:Q63" si="58">A11</f>
        <v>42430</v>
      </c>
      <c r="R41" s="72" t="str">
        <f>IF(AND(R$39="S/A", R11&gt;0), ((1+R11/200)^2-1)*100, IF(AND(R$39="Qtrly", R11&gt;0), ((1+R11/400)^4-1)*100, ""))</f>
        <v/>
      </c>
      <c r="S41" s="72">
        <f>IF(AND(S$39="S/A", S11&gt;0), ((1+S11/200)^2-1)*100, IF(AND(S$39="Qtrly", S11&gt;0), ((1+S11/400)^4-1)*100, ""))</f>
        <v>3.2936832224999879</v>
      </c>
      <c r="T41" s="72">
        <f t="shared" ref="T41:CC41" si="59">IF(AND(T$39="S/A", T11&gt;0), ((1+T11/200)^2-1)*100, IF(AND(T$39="Qtrly", T11&gt;0), ((1+T11/400)^4-1)*100, ""))</f>
        <v>3.0854396099999848</v>
      </c>
      <c r="U41" s="72">
        <f t="shared" si="59"/>
        <v>3.1463672099999895</v>
      </c>
      <c r="V41" s="72">
        <f t="shared" si="59"/>
        <v>3.5570816899999969</v>
      </c>
      <c r="W41" s="72">
        <f t="shared" si="59"/>
        <v>3.9339470399999854</v>
      </c>
      <c r="X41" s="72">
        <f>IF(AND(X$39="S/A", X11&gt;0), ((1+X11/200)^2-1)*100, IF(AND(X$39="Qtrly", X11&gt;0), ((1+X11/400)^4-1)*100, ""))</f>
        <v>4.1644772099999949</v>
      </c>
      <c r="Y41" s="72">
        <f>IF(AND(Y$39="S/A", Y11&gt;0), ((1+Y11/200)^2-1)*100, IF(AND(Y$39="Qtrly", Y11&gt;0), ((1+Y11/400)^4-1)*100, ""))</f>
        <v>3.5957552399999981</v>
      </c>
      <c r="Z41" s="72">
        <f t="shared" si="59"/>
        <v>3.4604294024999982</v>
      </c>
      <c r="AA41" s="72">
        <f t="shared" si="59"/>
        <v>4.0114419600000062</v>
      </c>
      <c r="AB41" s="72">
        <f t="shared" si="59"/>
        <v>4.2053056100000097</v>
      </c>
      <c r="AC41" s="72" t="str">
        <f t="shared" ref="AC41" si="60">IF(AND(AC$39="S/A", AC11&gt;0), ((1+AC11/200)^2-1)*100, IF(AND(AC$39="Qtrly", AC11&gt;0), ((1+AC11/400)^4-1)*100, ""))</f>
        <v/>
      </c>
      <c r="AD41" s="72">
        <f t="shared" si="59"/>
        <v>4.8115250625000217</v>
      </c>
      <c r="AE41" s="72" t="str">
        <f t="shared" si="59"/>
        <v/>
      </c>
      <c r="AF41" s="72">
        <f t="shared" si="59"/>
        <v>3.3445062225000211</v>
      </c>
      <c r="AG41" s="72">
        <f t="shared" si="59"/>
        <v>3.7586704400000226</v>
      </c>
      <c r="AH41" s="72">
        <f t="shared" si="59"/>
        <v>4.1338611599999853</v>
      </c>
      <c r="AI41" s="72">
        <f t="shared" si="59"/>
        <v>4.8606720224999789</v>
      </c>
      <c r="AJ41" s="72" t="str">
        <f t="shared" si="59"/>
        <v/>
      </c>
      <c r="AK41" s="72" t="str">
        <f t="shared" si="59"/>
        <v/>
      </c>
      <c r="AL41" s="72">
        <f t="shared" si="59"/>
        <v>3.9737105625000213</v>
      </c>
      <c r="AM41" s="72">
        <f t="shared" si="59"/>
        <v>4.1757042224999763</v>
      </c>
      <c r="AN41" s="72" t="str">
        <f t="shared" si="59"/>
        <v/>
      </c>
      <c r="AO41" s="72">
        <f t="shared" si="59"/>
        <v>3.5550464399999981</v>
      </c>
      <c r="AP41" s="72">
        <f t="shared" si="59"/>
        <v>3.7861750025000251</v>
      </c>
      <c r="AQ41" s="72">
        <f t="shared" si="59"/>
        <v>3.985209409967827</v>
      </c>
      <c r="AR41" s="72">
        <f t="shared" si="59"/>
        <v>4.3605264900000273</v>
      </c>
      <c r="AS41" s="72">
        <f t="shared" ref="AS41" si="61">IF(AND(AS$39="S/A", AS11&gt;0), ((1+AS11/200)^2-1)*100, IF(AND(AS$39="Qtrly", AS11&gt;0), ((1+AS11/400)^4-1)*100, ""))</f>
        <v>4.5940899702517912</v>
      </c>
      <c r="AT41" s="72" t="str">
        <f t="shared" si="59"/>
        <v/>
      </c>
      <c r="AU41" s="72" t="str">
        <f>IF(AND(AU$39="S/A", AU11&gt;0), ((1+AU11/200)^2-1)*100, IF(AND(AU$39="Qtrly", AU11&gt;0), ((1+AU11/400)^4-1)*100, ""))</f>
        <v/>
      </c>
      <c r="AV41" s="335">
        <f t="shared" si="59"/>
        <v>3.6735483047381612</v>
      </c>
      <c r="AW41" s="335">
        <f t="shared" si="59"/>
        <v>3.9614748224999774</v>
      </c>
      <c r="AX41" s="335">
        <f t="shared" ref="AX41" si="62">IF(AND(AX$39="S/A", AX11&gt;0), ((1+AX11/200)^2-1)*100, IF(AND(AX$39="Qtrly", AX11&gt;0), ((1+AX11/400)^4-1)*100, ""))</f>
        <v>4.7122424100000115</v>
      </c>
      <c r="AY41" s="72">
        <f t="shared" si="59"/>
        <v>2.9981414399999906</v>
      </c>
      <c r="AZ41" s="72">
        <f t="shared" si="59"/>
        <v>3.2530338224999955</v>
      </c>
      <c r="BA41" s="72">
        <f t="shared" si="59"/>
        <v>3.3689057024999913</v>
      </c>
      <c r="BB41" s="72">
        <f t="shared" si="59"/>
        <v>3.4238150625000019</v>
      </c>
      <c r="BC41" s="72">
        <f t="shared" si="59"/>
        <v>3.5408002499999869</v>
      </c>
      <c r="BD41" s="72">
        <f t="shared" si="59"/>
        <v>3.9033648900000051</v>
      </c>
      <c r="BE41" s="72">
        <f t="shared" si="59"/>
        <v>4.005322889999996</v>
      </c>
      <c r="BF41" s="72">
        <f t="shared" ref="BF41" si="63">IF(AND(BF$39="S/A", BF11&gt;0), ((1+BF11/200)^2-1)*100, IF(AND(BF$39="Qtrly", BF11&gt;0), ((1+BF11/400)^4-1)*100, ""))</f>
        <v>4.7122424100000115</v>
      </c>
      <c r="BG41" s="72" t="str">
        <f t="shared" si="59"/>
        <v/>
      </c>
      <c r="BH41" s="72" t="str">
        <f t="shared" si="59"/>
        <v/>
      </c>
      <c r="BI41" s="72" t="str">
        <f t="shared" si="59"/>
        <v/>
      </c>
      <c r="BJ41" s="72">
        <f t="shared" si="59"/>
        <v>3.1260560099999779</v>
      </c>
      <c r="BK41" s="72">
        <f t="shared" si="59"/>
        <v>3.5652228900000082</v>
      </c>
      <c r="BL41" s="72">
        <f t="shared" si="59"/>
        <v>4.1665184400000221</v>
      </c>
      <c r="BM41" s="72">
        <f t="shared" si="59"/>
        <v>4.3347318530611911</v>
      </c>
      <c r="BN41" s="72" t="str">
        <f t="shared" si="59"/>
        <v/>
      </c>
      <c r="BO41" s="72">
        <f t="shared" si="59"/>
        <v>3.0854396099999848</v>
      </c>
      <c r="BP41" s="72" t="str">
        <f t="shared" si="59"/>
        <v/>
      </c>
      <c r="BQ41" s="72" t="str">
        <f t="shared" si="59"/>
        <v/>
      </c>
      <c r="BR41" s="72">
        <f t="shared" si="59"/>
        <v>6.9673062499999716</v>
      </c>
      <c r="BS41" s="72">
        <f t="shared" si="59"/>
        <v>3.3475559999999849</v>
      </c>
      <c r="BT41" s="72">
        <f t="shared" si="59"/>
        <v>3.8442521599999946</v>
      </c>
      <c r="BU41" s="72">
        <f t="shared" si="59"/>
        <v>4.2369531224999868</v>
      </c>
      <c r="BV41" s="72">
        <f t="shared" si="59"/>
        <v>4.3799372225000077</v>
      </c>
      <c r="BW41" s="72">
        <f>IF(AND(BW$39="S/A", BW11&gt;0), ((1+BW11/200)^2-1)*100, IF(AND(BW$39="Qtrly", BW11&gt;0), ((1+BW11/400)^4-1)*100, ""))</f>
        <v>4.4565761600000142</v>
      </c>
      <c r="BX41" s="72">
        <f t="shared" si="59"/>
        <v>4.9129032900000036</v>
      </c>
      <c r="BY41" s="72" t="str">
        <f t="shared" si="59"/>
        <v/>
      </c>
      <c r="BZ41" s="72">
        <f t="shared" si="59"/>
        <v>3.4522923224999946</v>
      </c>
      <c r="CA41" s="72" t="str">
        <f>IF(AND(CA$39="S/A", CA11&gt;0), ((1+CA11/200)^2-1)*100, IF(AND(CA$39="Qtrly", CA11&gt;0), ((1+CA11/400)^4-1)*100, ""))</f>
        <v/>
      </c>
      <c r="CB41" s="72">
        <f t="shared" si="59"/>
        <v>3.7963628024999974</v>
      </c>
      <c r="CC41" s="72">
        <f t="shared" si="59"/>
        <v>4.2216392100000055</v>
      </c>
    </row>
    <row r="42" spans="1:81" x14ac:dyDescent="0.3">
      <c r="A42" s="66">
        <f t="shared" si="55"/>
        <v>42431</v>
      </c>
      <c r="B42" s="69" t="str">
        <f t="shared" ref="B42:M42" si="64">IF(AND(B$39="S/A", B12&gt;0), ((1+B12/200)^2-1)*100, IF(AND(B$39="Qtrly", B12&gt;0), ((1+B12/400)^4-1)*100, ""))</f>
        <v/>
      </c>
      <c r="C42" s="69" t="str">
        <f t="shared" si="64"/>
        <v/>
      </c>
      <c r="D42" s="69" t="str">
        <f t="shared" si="64"/>
        <v/>
      </c>
      <c r="E42" s="69"/>
      <c r="F42" s="69">
        <f t="shared" ref="F42:F61" si="65">F12</f>
        <v>2.2839999999999998</v>
      </c>
      <c r="G42" s="69">
        <f t="shared" si="64"/>
        <v>2.2606337599999859</v>
      </c>
      <c r="H42" s="69">
        <f t="shared" si="64"/>
        <v>2.3324444025000002</v>
      </c>
      <c r="I42" s="69">
        <f t="shared" si="64"/>
        <v>2.4366652100000108</v>
      </c>
      <c r="J42" s="69">
        <f t="shared" si="64"/>
        <v>2.5247377025000128</v>
      </c>
      <c r="K42" s="72">
        <f t="shared" si="64"/>
        <v>2.7182250000000074</v>
      </c>
      <c r="L42" s="72" t="str">
        <f t="shared" si="64"/>
        <v/>
      </c>
      <c r="M42" s="72">
        <f t="shared" si="64"/>
        <v>3.0803631224999961</v>
      </c>
      <c r="N42" s="72">
        <f t="shared" ref="N42" si="66">IF(AND(N$39="S/A", N12&gt;0), ((1+N12/200)^2-1)*100, IF(AND(N$39="Qtrly", N12&gt;0), ((1+N12/400)^4-1)*100, ""))</f>
        <v>3.4085609999999766</v>
      </c>
      <c r="O42" s="70"/>
      <c r="P42" s="70"/>
      <c r="Q42" s="71">
        <f t="shared" si="58"/>
        <v>42431</v>
      </c>
      <c r="R42" s="72" t="str">
        <f t="shared" ref="R42:CC42" si="67">IF(AND(R$39="S/A", R12&gt;0), ((1+R12/200)^2-1)*100, IF(AND(R$39="Qtrly", R12&gt;0), ((1+R12/400)^4-1)*100, ""))</f>
        <v/>
      </c>
      <c r="S42" s="72">
        <f t="shared" si="67"/>
        <v>3.3272250000000003</v>
      </c>
      <c r="T42" s="72">
        <f t="shared" si="67"/>
        <v>3.1443360000000142</v>
      </c>
      <c r="U42" s="72">
        <f t="shared" si="67"/>
        <v>3.1727747600000189</v>
      </c>
      <c r="V42" s="72">
        <f t="shared" si="67"/>
        <v>3.5784530225000166</v>
      </c>
      <c r="W42" s="72">
        <f t="shared" si="67"/>
        <v>3.9624944399999862</v>
      </c>
      <c r="X42" s="72">
        <f t="shared" ref="X42" si="68">IF(AND(X$39="S/A", X12&gt;0), ((1+X12/200)^2-1)*100, IF(AND(X$39="Qtrly", X12&gt;0), ((1+X12/400)^4-1)*100, ""))</f>
        <v>4.1981600625000004</v>
      </c>
      <c r="Y42" s="72">
        <f t="shared" si="67"/>
        <v>4.3176249600000105</v>
      </c>
      <c r="Z42" s="72">
        <f t="shared" si="67"/>
        <v>3.4919636099999929</v>
      </c>
      <c r="AA42" s="72">
        <f t="shared" si="67"/>
        <v>4.0491802025000245</v>
      </c>
      <c r="AB42" s="72">
        <f t="shared" si="67"/>
        <v>4.2298064899999765</v>
      </c>
      <c r="AC42" s="72" t="str">
        <f t="shared" ref="AC42" si="69">IF(AND(AC$39="S/A", AC12&gt;0), ((1+AC12/200)^2-1)*100, IF(AND(AC$39="Qtrly", AC12&gt;0), ((1+AC12/400)^4-1)*100, ""))</f>
        <v/>
      </c>
      <c r="AD42" s="72">
        <f t="shared" si="67"/>
        <v>4.851456090000017</v>
      </c>
      <c r="AE42" s="72" t="str">
        <f t="shared" si="67"/>
        <v/>
      </c>
      <c r="AF42" s="72">
        <f t="shared" si="67"/>
        <v>3.3739892899999901</v>
      </c>
      <c r="AG42" s="72">
        <f t="shared" si="67"/>
        <v>3.7800625625000306</v>
      </c>
      <c r="AH42" s="72">
        <f t="shared" si="67"/>
        <v>4.1563124899999915</v>
      </c>
      <c r="AI42" s="72">
        <f t="shared" si="67"/>
        <v>4.8985639999999941</v>
      </c>
      <c r="AJ42" s="72" t="str">
        <f t="shared" si="67"/>
        <v/>
      </c>
      <c r="AK42" s="72" t="str">
        <f t="shared" si="67"/>
        <v/>
      </c>
      <c r="AL42" s="72">
        <f t="shared" si="67"/>
        <v>3.9961446224999975</v>
      </c>
      <c r="AM42" s="72">
        <f t="shared" si="67"/>
        <v>4.2073472400000034</v>
      </c>
      <c r="AN42" s="72" t="str">
        <f t="shared" si="67"/>
        <v/>
      </c>
      <c r="AO42" s="72">
        <f t="shared" si="67"/>
        <v>3.5774352900000084</v>
      </c>
      <c r="AP42" s="72">
        <f t="shared" si="67"/>
        <v>3.7892312899999947</v>
      </c>
      <c r="AQ42" s="72">
        <f t="shared" si="67"/>
        <v>4.0047758997995286</v>
      </c>
      <c r="AR42" s="72">
        <f t="shared" si="67"/>
        <v>4.3850456099999935</v>
      </c>
      <c r="AS42" s="72">
        <f t="shared" ref="AS42" si="70">IF(AND(AS$39="S/A", AS12&gt;0), ((1+AS12/200)^2-1)*100, IF(AND(AS$39="Qtrly", AS12&gt;0), ((1+AS12/400)^4-1)*100, ""))</f>
        <v>4.6220178267623258</v>
      </c>
      <c r="AT42" s="72" t="str">
        <f t="shared" si="67"/>
        <v/>
      </c>
      <c r="AU42" s="72" t="str">
        <f t="shared" si="67"/>
        <v/>
      </c>
      <c r="AV42" s="335">
        <f t="shared" si="67"/>
        <v>3.6940983719812692</v>
      </c>
      <c r="AW42" s="335">
        <f t="shared" si="67"/>
        <v>3.9788090000000054</v>
      </c>
      <c r="AX42" s="335">
        <f t="shared" ref="AX42" si="71">IF(AND(AX$39="S/A", AX12&gt;0), ((1+AX12/200)^2-1)*100, IF(AND(AX$39="Qtrly", AX12&gt;0), ((1+AX12/400)^4-1)*100, ""))</f>
        <v>4.7470371600000005</v>
      </c>
      <c r="AY42" s="72">
        <f t="shared" si="67"/>
        <v>3.0224999999999724</v>
      </c>
      <c r="AZ42" s="72">
        <f t="shared" si="67"/>
        <v>3.2703088399999691</v>
      </c>
      <c r="BA42" s="72">
        <f t="shared" si="67"/>
        <v>3.3882239999999841</v>
      </c>
      <c r="BB42" s="72">
        <f t="shared" si="67"/>
        <v>3.4461897224999927</v>
      </c>
      <c r="BC42" s="72">
        <f t="shared" si="67"/>
        <v>3.5631875600000029</v>
      </c>
      <c r="BD42" s="72">
        <f t="shared" si="67"/>
        <v>3.9370055025000017</v>
      </c>
      <c r="BE42" s="72">
        <f t="shared" si="67"/>
        <v>4.0430600224999891</v>
      </c>
      <c r="BF42" s="72">
        <f t="shared" ref="BF42" si="72">IF(AND(BF$39="S/A", BF12&gt;0), ((1+BF12/200)^2-1)*100, IF(AND(BF$39="Qtrly", BF12&gt;0), ((1+BF12/400)^4-1)*100, ""))</f>
        <v>4.7572720099999799</v>
      </c>
      <c r="BG42" s="72" t="str">
        <f t="shared" si="67"/>
        <v/>
      </c>
      <c r="BH42" s="72" t="str">
        <f t="shared" si="67"/>
        <v/>
      </c>
      <c r="BI42" s="72" t="str">
        <f t="shared" si="67"/>
        <v/>
      </c>
      <c r="BJ42" s="72">
        <f t="shared" si="67"/>
        <v>2.964653122500005</v>
      </c>
      <c r="BK42" s="72">
        <f t="shared" si="67"/>
        <v>3.6110231024999884</v>
      </c>
      <c r="BL42" s="72">
        <f t="shared" si="67"/>
        <v>4.2165348224999732</v>
      </c>
      <c r="BM42" s="72">
        <f t="shared" si="67"/>
        <v>4.3719009654030527</v>
      </c>
      <c r="BN42" s="72" t="str">
        <f t="shared" si="67"/>
        <v/>
      </c>
      <c r="BO42" s="72">
        <f t="shared" si="67"/>
        <v>3.1098084900000211</v>
      </c>
      <c r="BP42" s="72" t="str">
        <f t="shared" si="67"/>
        <v/>
      </c>
      <c r="BQ42" s="72" t="str">
        <f t="shared" si="67"/>
        <v/>
      </c>
      <c r="BR42" s="72">
        <f t="shared" si="67"/>
        <v>6.9673062499999716</v>
      </c>
      <c r="BS42" s="72">
        <f t="shared" si="67"/>
        <v>3.3567056025000097</v>
      </c>
      <c r="BT42" s="72">
        <f t="shared" si="67"/>
        <v>3.8738064224999924</v>
      </c>
      <c r="BU42" s="72">
        <f t="shared" si="67"/>
        <v>4.2665632099999851</v>
      </c>
      <c r="BV42" s="72">
        <f t="shared" si="67"/>
        <v>4.4116112399999796</v>
      </c>
      <c r="BW42" s="72">
        <f t="shared" ref="BW42" si="73">IF(AND(BW$39="S/A", BW12&gt;0), ((1+BW12/200)^2-1)*100, IF(AND(BW$39="Qtrly", BW12&gt;0), ((1+BW12/400)^4-1)*100, ""))</f>
        <v>4.5025730224999894</v>
      </c>
      <c r="BX42" s="72">
        <f t="shared" si="67"/>
        <v>4.9559270400000077</v>
      </c>
      <c r="BY42" s="72" t="str">
        <f t="shared" si="67"/>
        <v/>
      </c>
      <c r="BZ42" s="72">
        <f t="shared" si="67"/>
        <v>3.4736528400000077</v>
      </c>
      <c r="CA42" s="72" t="str">
        <f t="shared" ref="CA42" si="74">IF(AND(CA$39="S/A", CA12&gt;0), ((1+CA12/200)^2-1)*100, IF(AND(CA$39="Qtrly", CA12&gt;0), ((1+CA12/400)^4-1)*100, ""))</f>
        <v/>
      </c>
      <c r="CB42" s="72">
        <f t="shared" si="67"/>
        <v>3.8187777225000108</v>
      </c>
      <c r="CC42" s="72">
        <f t="shared" si="67"/>
        <v>4.2522681599999945</v>
      </c>
    </row>
    <row r="43" spans="1:81" x14ac:dyDescent="0.3">
      <c r="A43" s="66">
        <f t="shared" si="55"/>
        <v>42432</v>
      </c>
      <c r="B43" s="69" t="str">
        <f t="shared" ref="B43:M43" si="75">IF(AND(B$39="S/A", B13&gt;0), ((1+B13/200)^2-1)*100, IF(AND(B$39="Qtrly", B13&gt;0), ((1+B13/400)^4-1)*100, ""))</f>
        <v/>
      </c>
      <c r="C43" s="69" t="str">
        <f t="shared" si="75"/>
        <v/>
      </c>
      <c r="D43" s="69" t="str">
        <f t="shared" si="75"/>
        <v/>
      </c>
      <c r="E43" s="69"/>
      <c r="F43" s="69">
        <f t="shared" si="65"/>
        <v>2.2749999999999999</v>
      </c>
      <c r="G43" s="69">
        <f t="shared" si="75"/>
        <v>2.2525440000000119</v>
      </c>
      <c r="H43" s="69">
        <f t="shared" si="75"/>
        <v>2.3233402499999833</v>
      </c>
      <c r="I43" s="69">
        <f t="shared" si="75"/>
        <v>2.4316047224999693</v>
      </c>
      <c r="J43" s="69">
        <f t="shared" si="75"/>
        <v>2.5156249999999991</v>
      </c>
      <c r="K43" s="72">
        <f t="shared" si="75"/>
        <v>2.7060633599999884</v>
      </c>
      <c r="L43" s="72" t="str">
        <f t="shared" si="75"/>
        <v/>
      </c>
      <c r="M43" s="72">
        <f t="shared" si="75"/>
        <v>3.0945776025000038</v>
      </c>
      <c r="N43" s="72">
        <f t="shared" ref="N43" si="76">IF(AND(N$39="S/A", N13&gt;0), ((1+N13/200)^2-1)*100, IF(AND(N$39="Qtrly", N13&gt;0), ((1+N13/400)^4-1)*100, ""))</f>
        <v>3.4105948099999894</v>
      </c>
      <c r="O43" s="70"/>
      <c r="P43" s="70"/>
      <c r="Q43" s="71">
        <f t="shared" si="58"/>
        <v>42432</v>
      </c>
      <c r="R43" s="72" t="str">
        <f t="shared" ref="R43:CC43" si="77">IF(AND(R$39="S/A", R13&gt;0), ((1+R13/200)^2-1)*100, IF(AND(R$39="Qtrly", R13&gt;0), ((1+R13/400)^4-1)*100, ""))</f>
        <v/>
      </c>
      <c r="S43" s="72">
        <f t="shared" si="77"/>
        <v>3.3272250000000003</v>
      </c>
      <c r="T43" s="72">
        <f>IF(AND(T$39="S/A", T13&gt;0), ((1+T13/200)^2-1)*100, IF(AND(T$39="Qtrly", T13&gt;0), ((1+T13/400)^4-1)*100, ""))</f>
        <v>3.1138702499999837</v>
      </c>
      <c r="U43" s="72">
        <f t="shared" si="77"/>
        <v>3.143320402500005</v>
      </c>
      <c r="V43" s="72">
        <f t="shared" si="77"/>
        <v>3.5489408099999897</v>
      </c>
      <c r="W43" s="72">
        <f t="shared" si="77"/>
        <v>3.9441420900000024</v>
      </c>
      <c r="X43" s="72">
        <f t="shared" ref="X43" si="78">IF(AND(X$39="S/A", X13&gt;0), ((1+X13/200)^2-1)*100, IF(AND(X$39="Qtrly", X13&gt;0), ((1+X13/400)^4-1)*100, ""))</f>
        <v>4.1838697024999982</v>
      </c>
      <c r="Y43" s="72">
        <f t="shared" si="77"/>
        <v>4.3114968900000106</v>
      </c>
      <c r="Z43" s="72">
        <f t="shared" si="77"/>
        <v>3.4746700625000182</v>
      </c>
      <c r="AA43" s="72">
        <f t="shared" si="77"/>
        <v>4.0247005624999943</v>
      </c>
      <c r="AB43" s="72">
        <f t="shared" si="77"/>
        <v>4.2042848024999913</v>
      </c>
      <c r="AC43" s="72" t="str">
        <f t="shared" ref="AC43" si="79">IF(AND(AC$39="S/A", AC13&gt;0), ((1+AC13/200)^2-1)*100, IF(AND(AC$39="Qtrly", AC13&gt;0), ((1+AC13/400)^4-1)*100, ""))</f>
        <v/>
      </c>
      <c r="AD43" s="72">
        <f t="shared" si="77"/>
        <v>4.8258584024999829</v>
      </c>
      <c r="AE43" s="72" t="str">
        <f t="shared" si="77"/>
        <v/>
      </c>
      <c r="AF43" s="72">
        <f t="shared" si="77"/>
        <v>3.357722250000017</v>
      </c>
      <c r="AG43" s="72">
        <f t="shared" si="77"/>
        <v>3.7627449599999974</v>
      </c>
      <c r="AH43" s="72">
        <f t="shared" si="77"/>
        <v>4.127738489999988</v>
      </c>
      <c r="AI43" s="72">
        <f t="shared" si="77"/>
        <v>4.8739846400000175</v>
      </c>
      <c r="AJ43" s="72" t="str">
        <f t="shared" si="77"/>
        <v/>
      </c>
      <c r="AK43" s="72" t="str">
        <f t="shared" si="77"/>
        <v/>
      </c>
      <c r="AL43" s="72">
        <f t="shared" si="77"/>
        <v>3.972690890000008</v>
      </c>
      <c r="AM43" s="72">
        <f t="shared" si="77"/>
        <v>4.1828489999999885</v>
      </c>
      <c r="AN43" s="72" t="str">
        <f t="shared" si="77"/>
        <v/>
      </c>
      <c r="AO43" s="72">
        <f t="shared" si="77"/>
        <v>3.5570816899999969</v>
      </c>
      <c r="AP43" s="72">
        <f t="shared" si="77"/>
        <v>3.7698755624999913</v>
      </c>
      <c r="AQ43" s="72">
        <f t="shared" si="77"/>
        <v>3.9821202165951419</v>
      </c>
      <c r="AR43" s="72">
        <f t="shared" si="77"/>
        <v>4.3452035025000058</v>
      </c>
      <c r="AS43" s="72">
        <f t="shared" ref="AS43" si="80">IF(AND(AS$39="S/A", AS13&gt;0), ((1+AS13/200)^2-1)*100, IF(AND(AS$39="Qtrly", AS13&gt;0), ((1+AS13/400)^4-1)*100, ""))</f>
        <v>4.5982270776217193</v>
      </c>
      <c r="AT43" s="72" t="str">
        <f t="shared" si="77"/>
        <v/>
      </c>
      <c r="AU43" s="72" t="str">
        <f t="shared" si="77"/>
        <v/>
      </c>
      <c r="AV43" s="335">
        <f t="shared" si="77"/>
        <v>3.6745757355508779</v>
      </c>
      <c r="AW43" s="335">
        <f t="shared" si="77"/>
        <v>3.957396402500013</v>
      </c>
      <c r="AX43" s="335">
        <f t="shared" ref="AX43" si="81">IF(AND(AX$39="S/A", AX13&gt;0), ((1+AX13/200)^2-1)*100, IF(AND(AX$39="Qtrly", AX13&gt;0), ((1+AX13/400)^4-1)*100, ""))</f>
        <v>4.7378262224999856</v>
      </c>
      <c r="AY43" s="72">
        <f t="shared" si="77"/>
        <v>2.9971265624999965</v>
      </c>
      <c r="AZ43" s="72">
        <f t="shared" si="77"/>
        <v>3.2510015624999777</v>
      </c>
      <c r="BA43" s="72">
        <f t="shared" si="77"/>
        <v>3.3638222400000029</v>
      </c>
      <c r="BB43" s="72">
        <f t="shared" si="77"/>
        <v>3.4217811224999783</v>
      </c>
      <c r="BC43" s="72">
        <f t="shared" si="77"/>
        <v>3.5387651599999792</v>
      </c>
      <c r="BD43" s="72">
        <f t="shared" si="77"/>
        <v>3.9125390624999756</v>
      </c>
      <c r="BE43" s="72">
        <f t="shared" si="77"/>
        <v>4.0175612099999869</v>
      </c>
      <c r="BF43" s="72">
        <f t="shared" ref="BF43" si="82">IF(AND(BF$39="S/A", BF13&gt;0), ((1+BF13/200)^2-1)*100, IF(AND(BF$39="Qtrly", BF13&gt;0), ((1+BF13/400)^4-1)*100, ""))</f>
        <v>4.738849639999998</v>
      </c>
      <c r="BG43" s="72" t="str">
        <f t="shared" si="77"/>
        <v/>
      </c>
      <c r="BH43" s="72" t="str">
        <f t="shared" si="77"/>
        <v/>
      </c>
      <c r="BI43" s="72" t="str">
        <f t="shared" si="77"/>
        <v/>
      </c>
      <c r="BJ43" s="72">
        <f t="shared" si="77"/>
        <v>2.9585649225000177</v>
      </c>
      <c r="BK43" s="72">
        <f t="shared" si="77"/>
        <v>3.5845595225000082</v>
      </c>
      <c r="BL43" s="72">
        <f t="shared" si="77"/>
        <v>4.185911122500019</v>
      </c>
      <c r="BM43" s="72">
        <f t="shared" si="77"/>
        <v>4.345055610506332</v>
      </c>
      <c r="BN43" s="72" t="str">
        <f t="shared" si="77"/>
        <v/>
      </c>
      <c r="BO43" s="72">
        <f t="shared" si="77"/>
        <v>3.0996544399999992</v>
      </c>
      <c r="BP43" s="72" t="str">
        <f t="shared" si="77"/>
        <v/>
      </c>
      <c r="BQ43" s="72" t="str">
        <f t="shared" si="77"/>
        <v/>
      </c>
      <c r="BR43" s="72">
        <f t="shared" si="77"/>
        <v>6.9673062499999716</v>
      </c>
      <c r="BS43" s="72">
        <f t="shared" si="77"/>
        <v>3.3445062225000211</v>
      </c>
      <c r="BT43" s="72">
        <f t="shared" si="77"/>
        <v>3.8513855624999982</v>
      </c>
      <c r="BU43" s="72">
        <f t="shared" si="77"/>
        <v>4.2573734225000326</v>
      </c>
      <c r="BV43" s="72">
        <f t="shared" si="77"/>
        <v>4.4003715225000128</v>
      </c>
      <c r="BW43" s="72">
        <f t="shared" ref="BW43" si="83">IF(AND(BW$39="S/A", BW13&gt;0), ((1+BW13/200)^2-1)*100, IF(AND(BW$39="Qtrly", BW13&gt;0), ((1+BW13/400)^4-1)*100, ""))</f>
        <v>4.5107513025000046</v>
      </c>
      <c r="BX43" s="72">
        <f t="shared" si="77"/>
        <v>4.9487558025000045</v>
      </c>
      <c r="BY43" s="72" t="str">
        <f t="shared" si="77"/>
        <v/>
      </c>
      <c r="BZ43" s="72">
        <f t="shared" si="77"/>
        <v>3.4573779599999854</v>
      </c>
      <c r="CA43" s="72" t="str">
        <f t="shared" ref="CA43" si="84">IF(AND(CA$39="S/A", CA13&gt;0), ((1+CA13/200)^2-1)*100, IF(AND(CA$39="Qtrly", CA13&gt;0), ((1+CA13/400)^4-1)*100, ""))</f>
        <v/>
      </c>
      <c r="CB43" s="72">
        <f t="shared" si="77"/>
        <v>3.7933064100000191</v>
      </c>
      <c r="CC43" s="72">
        <f t="shared" si="77"/>
        <v>4.2287855625000148</v>
      </c>
    </row>
    <row r="44" spans="1:81" x14ac:dyDescent="0.3">
      <c r="A44" s="66">
        <f t="shared" si="55"/>
        <v>42433</v>
      </c>
      <c r="B44" s="69" t="str">
        <f t="shared" ref="B44:M44" si="85">IF(AND(B$39="S/A", B14&gt;0), ((1+B14/200)^2-1)*100, IF(AND(B$39="Qtrly", B14&gt;0), ((1+B14/400)^4-1)*100, ""))</f>
        <v/>
      </c>
      <c r="C44" s="69" t="str">
        <f t="shared" si="85"/>
        <v/>
      </c>
      <c r="D44" s="69" t="str">
        <f t="shared" si="85"/>
        <v/>
      </c>
      <c r="E44" s="69"/>
      <c r="F44" s="69">
        <f t="shared" si="65"/>
        <v>2.2669999999999999</v>
      </c>
      <c r="G44" s="69">
        <f t="shared" si="85"/>
        <v>2.2596225225000266</v>
      </c>
      <c r="H44" s="69">
        <f t="shared" si="85"/>
        <v>2.3344676025000233</v>
      </c>
      <c r="I44" s="69">
        <f t="shared" si="85"/>
        <v>2.4305926400000288</v>
      </c>
      <c r="J44" s="69">
        <f t="shared" si="85"/>
        <v>2.5227126224999896</v>
      </c>
      <c r="K44" s="72">
        <f t="shared" si="85"/>
        <v>2.724306090000006</v>
      </c>
      <c r="L44" s="72" t="str">
        <f t="shared" si="85"/>
        <v/>
      </c>
      <c r="M44" s="72">
        <f t="shared" si="85"/>
        <v>3.0945776025000038</v>
      </c>
      <c r="N44" s="72">
        <f t="shared" ref="N44" si="86">IF(AND(N$39="S/A", N14&gt;0), ((1+N14/200)^2-1)*100, IF(AND(N$39="Qtrly", N14&gt;0), ((1+N14/400)^4-1)*100, ""))</f>
        <v>3.4095779024999828</v>
      </c>
      <c r="O44" s="70"/>
      <c r="P44" s="70"/>
      <c r="Q44" s="71">
        <f t="shared" si="58"/>
        <v>42433</v>
      </c>
      <c r="R44" s="72" t="str">
        <f t="shared" ref="R44:CC44" si="87">IF(AND(R$39="S/A", R14&gt;0), ((1+R14/200)^2-1)*100, IF(AND(R$39="Qtrly", R14&gt;0), ((1+R14/400)^4-1)*100, ""))</f>
        <v/>
      </c>
      <c r="S44" s="72">
        <f t="shared" si="87"/>
        <v>3.3150273600000002</v>
      </c>
      <c r="T44" s="72">
        <f t="shared" si="87"/>
        <v>3.1128548024999869</v>
      </c>
      <c r="U44" s="72">
        <f t="shared" si="87"/>
        <v>3.1504296900000117</v>
      </c>
      <c r="V44" s="72">
        <f t="shared" si="87"/>
        <v>3.567258239999993</v>
      </c>
      <c r="W44" s="72">
        <f t="shared" si="87"/>
        <v>3.9237524900000098</v>
      </c>
      <c r="X44" s="72">
        <f t="shared" ref="X44" si="88">IF(AND(X$39="S/A", X14&gt;0), ((1+X14/200)^2-1)*100, IF(AND(X$39="Qtrly", X14&gt;0), ((1+X14/400)^4-1)*100, ""))</f>
        <v>4.2022432024999778</v>
      </c>
      <c r="Y44" s="72">
        <f t="shared" si="87"/>
        <v>3.7810812899999879</v>
      </c>
      <c r="Z44" s="72">
        <f t="shared" si="87"/>
        <v>3.4146624899999756</v>
      </c>
      <c r="AA44" s="72">
        <f t="shared" si="87"/>
        <v>4.0420400100000142</v>
      </c>
      <c r="AB44" s="72">
        <f t="shared" si="87"/>
        <v>4.2216392100000055</v>
      </c>
      <c r="AC44" s="72" t="str">
        <f t="shared" ref="AC44" si="89">IF(AND(AC$39="S/A", AC14&gt;0), ((1+AC14/200)^2-1)*100, IF(AND(AC$39="Qtrly", AC14&gt;0), ((1+AC14/400)^4-1)*100, ""))</f>
        <v/>
      </c>
      <c r="AD44" s="72">
        <f t="shared" si="87"/>
        <v>4.8442884224999982</v>
      </c>
      <c r="AE44" s="72" t="str">
        <f t="shared" si="87"/>
        <v/>
      </c>
      <c r="AF44" s="72">
        <f t="shared" si="87"/>
        <v>3.3455228100000234</v>
      </c>
      <c r="AG44" s="72">
        <f t="shared" si="87"/>
        <v>3.779043840000007</v>
      </c>
      <c r="AH44" s="72">
        <f t="shared" si="87"/>
        <v>4.1461070400000244</v>
      </c>
      <c r="AI44" s="72">
        <f t="shared" si="87"/>
        <v>4.8924188900000054</v>
      </c>
      <c r="AJ44" s="72" t="str">
        <f t="shared" si="87"/>
        <v/>
      </c>
      <c r="AK44" s="72" t="str">
        <f t="shared" si="87"/>
        <v/>
      </c>
      <c r="AL44" s="72">
        <f t="shared" si="87"/>
        <v>3.9910457600000004</v>
      </c>
      <c r="AM44" s="72">
        <f t="shared" si="87"/>
        <v>4.2012224100000273</v>
      </c>
      <c r="AN44" s="72" t="str">
        <f t="shared" si="87"/>
        <v/>
      </c>
      <c r="AO44" s="72">
        <f t="shared" si="87"/>
        <v>3.5591169600000194</v>
      </c>
      <c r="AP44" s="72">
        <f t="shared" si="87"/>
        <v>3.7851562499999991</v>
      </c>
      <c r="AQ44" s="72">
        <f t="shared" si="87"/>
        <v>3.998596709986546</v>
      </c>
      <c r="AR44" s="72">
        <f t="shared" si="87"/>
        <v>4.3595049225000126</v>
      </c>
      <c r="AS44" s="72">
        <f t="shared" ref="AS44" si="90">IF(AND(AS$39="S/A", AS14&gt;0), ((1+AS14/200)^2-1)*100, IF(AND(AS$39="Qtrly", AS14&gt;0), ((1+AS14/400)^4-1)*100, ""))</f>
        <v>4.6168455795796648</v>
      </c>
      <c r="AT44" s="72" t="str">
        <f t="shared" si="87"/>
        <v/>
      </c>
      <c r="AU44" s="72" t="str">
        <f t="shared" si="87"/>
        <v/>
      </c>
      <c r="AV44" s="335">
        <f t="shared" si="87"/>
        <v>3.6827954569719656</v>
      </c>
      <c r="AW44" s="335">
        <f t="shared" si="87"/>
        <v>3.972690890000008</v>
      </c>
      <c r="AX44" s="335">
        <f t="shared" ref="AX44" si="91">IF(AND(AX$39="S/A", AX14&gt;0), ((1+AX14/200)^2-1)*100, IF(AND(AX$39="Qtrly", AX14&gt;0), ((1+AX14/400)^4-1)*100, ""))</f>
        <v>4.7644367024999745</v>
      </c>
      <c r="AY44" s="72">
        <f t="shared" si="87"/>
        <v>2.9981414399999906</v>
      </c>
      <c r="AZ44" s="72">
        <f t="shared" si="87"/>
        <v>3.2662439999999959</v>
      </c>
      <c r="BA44" s="72">
        <f t="shared" si="87"/>
        <v>3.3811065224999881</v>
      </c>
      <c r="BB44" s="72">
        <f t="shared" si="87"/>
        <v>3.4370361599999955</v>
      </c>
      <c r="BC44" s="72">
        <f t="shared" si="87"/>
        <v>3.5560640624999973</v>
      </c>
      <c r="BD44" s="72">
        <f t="shared" si="87"/>
        <v>3.9298691599999991</v>
      </c>
      <c r="BE44" s="72">
        <f t="shared" si="87"/>
        <v>4.0359200400000184</v>
      </c>
      <c r="BF44" s="72">
        <f t="shared" ref="BF44" si="92">IF(AND(BF$39="S/A", BF14&gt;0), ((1+BF14/200)^2-1)*100, IF(AND(BF$39="Qtrly", BF14&gt;0), ((1+BF14/400)^4-1)*100, ""))</f>
        <v>4.7603425624999973</v>
      </c>
      <c r="BG44" s="72" t="str">
        <f t="shared" si="87"/>
        <v/>
      </c>
      <c r="BH44" s="72" t="str">
        <f t="shared" si="87"/>
        <v/>
      </c>
      <c r="BI44" s="72" t="str">
        <f t="shared" si="87"/>
        <v/>
      </c>
      <c r="BJ44" s="72">
        <f t="shared" si="87"/>
        <v>2.990022559999983</v>
      </c>
      <c r="BK44" s="72">
        <f t="shared" si="87"/>
        <v>3.6038979600000021</v>
      </c>
      <c r="BL44" s="72">
        <f t="shared" si="87"/>
        <v>4.2073472400000034</v>
      </c>
      <c r="BM44" s="72">
        <f t="shared" si="87"/>
        <v>4.367770573683738</v>
      </c>
      <c r="BN44" s="72" t="str">
        <f t="shared" si="87"/>
        <v/>
      </c>
      <c r="BO44" s="72">
        <f t="shared" si="87"/>
        <v>3.1016852100000047</v>
      </c>
      <c r="BP44" s="72" t="str">
        <f t="shared" si="87"/>
        <v/>
      </c>
      <c r="BQ44" s="72" t="str">
        <f t="shared" si="87"/>
        <v/>
      </c>
      <c r="BR44" s="72" t="str">
        <f t="shared" si="87"/>
        <v/>
      </c>
      <c r="BS44" s="72">
        <f t="shared" si="87"/>
        <v>3.3556889600000028</v>
      </c>
      <c r="BT44" s="72">
        <f t="shared" si="87"/>
        <v>3.8676914025000064</v>
      </c>
      <c r="BU44" s="72">
        <f t="shared" si="87"/>
        <v>4.2971987600000094</v>
      </c>
      <c r="BV44" s="72">
        <f t="shared" si="87"/>
        <v>4.4167204024999851</v>
      </c>
      <c r="BW44" s="72">
        <f t="shared" ref="BW44" si="93">IF(AND(BW$39="S/A", BW14&gt;0), ((1+BW14/200)^2-1)*100, IF(AND(BW$39="Qtrly", BW14&gt;0), ((1+BW14/400)^4-1)*100, ""))</f>
        <v>4.5301759999999858</v>
      </c>
      <c r="BX44" s="72">
        <f t="shared" si="87"/>
        <v>4.9692457025000136</v>
      </c>
      <c r="BY44" s="72" t="str">
        <f t="shared" si="87"/>
        <v/>
      </c>
      <c r="BZ44" s="72">
        <f t="shared" si="87"/>
        <v>3.456360822499982</v>
      </c>
      <c r="CA44" s="72" t="str">
        <f t="shared" ref="CA44" si="94">IF(AND(CA$39="S/A", CA14&gt;0), ((1+CA14/200)^2-1)*100, IF(AND(CA$39="Qtrly", CA14&gt;0), ((1+CA14/400)^4-1)*100, ""))</f>
        <v/>
      </c>
      <c r="CB44" s="72">
        <f t="shared" si="87"/>
        <v>3.8106265624999969</v>
      </c>
      <c r="CC44" s="72">
        <f t="shared" si="87"/>
        <v>4.246142009999998</v>
      </c>
    </row>
    <row r="45" spans="1:81" x14ac:dyDescent="0.3">
      <c r="A45" s="66">
        <f t="shared" si="55"/>
        <v>42436</v>
      </c>
      <c r="B45" s="69" t="str">
        <f t="shared" ref="B45:M45" si="95">IF(AND(B$39="S/A", B15&gt;0), ((1+B15/200)^2-1)*100, IF(AND(B$39="Qtrly", B15&gt;0), ((1+B15/400)^4-1)*100, ""))</f>
        <v/>
      </c>
      <c r="C45" s="69" t="str">
        <f t="shared" si="95"/>
        <v/>
      </c>
      <c r="D45" s="69" t="str">
        <f t="shared" si="95"/>
        <v/>
      </c>
      <c r="E45" s="69"/>
      <c r="F45" s="69">
        <f t="shared" si="65"/>
        <v>2.282</v>
      </c>
      <c r="G45" s="69">
        <f t="shared" si="95"/>
        <v>2.2737803024999836</v>
      </c>
      <c r="H45" s="69">
        <f t="shared" si="95"/>
        <v>2.3547007025000122</v>
      </c>
      <c r="I45" s="69">
        <f t="shared" si="95"/>
        <v>2.4548840000000016</v>
      </c>
      <c r="J45" s="69">
        <f t="shared" si="95"/>
        <v>2.5429643224999854</v>
      </c>
      <c r="K45" s="72">
        <f t="shared" si="95"/>
        <v>2.7486322499999938</v>
      </c>
      <c r="L45" s="72" t="str">
        <f t="shared" si="95"/>
        <v/>
      </c>
      <c r="M45" s="72">
        <f t="shared" si="95"/>
        <v>3.1219940099999954</v>
      </c>
      <c r="N45" s="72">
        <f t="shared" ref="N45" si="96">IF(AND(N$39="S/A", N15&gt;0), ((1+N15/200)^2-1)*100, IF(AND(N$39="Qtrly", N15&gt;0), ((1+N15/400)^4-1)*100, ""))</f>
        <v>3.4360191224999781</v>
      </c>
      <c r="O45" s="70"/>
      <c r="P45" s="70"/>
      <c r="Q45" s="71">
        <f t="shared" si="58"/>
        <v>42436</v>
      </c>
      <c r="R45" s="72" t="str">
        <f t="shared" ref="R45:CC45" si="97">IF(AND(R$39="S/A", R15&gt;0), ((1+R15/200)^2-1)*100, IF(AND(R$39="Qtrly", R15&gt;0), ((1+R15/400)^4-1)*100, ""))</f>
        <v/>
      </c>
      <c r="S45" s="72">
        <f t="shared" si="97"/>
        <v>3.3201096225000004</v>
      </c>
      <c r="T45" s="72">
        <f t="shared" si="97"/>
        <v>3.1301180900000114</v>
      </c>
      <c r="U45" s="72">
        <f t="shared" si="97"/>
        <v>3.1534766024999827</v>
      </c>
      <c r="V45" s="72">
        <f t="shared" si="97"/>
        <v>3.5845595225000082</v>
      </c>
      <c r="W45" s="72">
        <f t="shared" si="97"/>
        <v>3.9308886225000172</v>
      </c>
      <c r="X45" s="72">
        <f t="shared" ref="X45" si="98">IF(AND(X$39="S/A", X15&gt;0), ((1+X15/200)^2-1)*100, IF(AND(X$39="Qtrly", X15&gt;0), ((1+X15/400)^4-1)*100, ""))</f>
        <v>4.2165348224999732</v>
      </c>
      <c r="Y45" s="72">
        <f t="shared" si="97"/>
        <v>3.7454288025000171</v>
      </c>
      <c r="Z45" s="72">
        <f t="shared" si="97"/>
        <v>3.3739892899999901</v>
      </c>
      <c r="AA45" s="72">
        <f t="shared" si="97"/>
        <v>4.001243610000027</v>
      </c>
      <c r="AB45" s="72">
        <f t="shared" si="97"/>
        <v>4.1144733224999896</v>
      </c>
      <c r="AC45" s="72" t="str">
        <f t="shared" ref="AC45" si="99">IF(AND(AC$39="S/A", AC15&gt;0), ((1+AC15/200)^2-1)*100, IF(AND(AC$39="Qtrly", AC15&gt;0), ((1+AC15/400)^4-1)*100, ""))</f>
        <v/>
      </c>
      <c r="AD45" s="72">
        <f t="shared" si="97"/>
        <v>4.8780810000000008</v>
      </c>
      <c r="AE45" s="72" t="str">
        <f t="shared" si="97"/>
        <v/>
      </c>
      <c r="AF45" s="72">
        <f t="shared" si="97"/>
        <v>3.3323075624999809</v>
      </c>
      <c r="AG45" s="72">
        <f t="shared" si="97"/>
        <v>3.7576518225000077</v>
      </c>
      <c r="AH45" s="72">
        <f t="shared" si="97"/>
        <v>4.0216408100000267</v>
      </c>
      <c r="AI45" s="72">
        <f t="shared" si="97"/>
        <v>4.8238107224999993</v>
      </c>
      <c r="AJ45" s="72" t="str">
        <f t="shared" si="97"/>
        <v/>
      </c>
      <c r="AK45" s="72" t="str">
        <f t="shared" si="97"/>
        <v/>
      </c>
      <c r="AL45" s="72">
        <f t="shared" si="97"/>
        <v>3.9512789225000011</v>
      </c>
      <c r="AM45" s="72">
        <f t="shared" si="97"/>
        <v>4.2267437225000037</v>
      </c>
      <c r="AN45" s="72" t="str">
        <f t="shared" si="97"/>
        <v/>
      </c>
      <c r="AO45" s="72">
        <f t="shared" si="97"/>
        <v>3.5062064399999926</v>
      </c>
      <c r="AP45" s="72">
        <f t="shared" si="97"/>
        <v>3.7698755624999913</v>
      </c>
      <c r="AQ45" s="72">
        <f t="shared" si="97"/>
        <v>4.0181650890203091</v>
      </c>
      <c r="AR45" s="72">
        <f t="shared" si="97"/>
        <v>4.3717640624999943</v>
      </c>
      <c r="AS45" s="72">
        <f t="shared" ref="AS45" si="100">IF(AND(AS$39="S/A", AS15&gt;0), ((1+AS15/200)^2-1)*100, IF(AND(AS$39="Qtrly", AS15&gt;0), ((1+AS15/400)^4-1)*100, ""))</f>
        <v>4.6292592950166744</v>
      </c>
      <c r="AT45" s="72" t="str">
        <f t="shared" si="97"/>
        <v/>
      </c>
      <c r="AU45" s="72" t="str">
        <f t="shared" si="97"/>
        <v/>
      </c>
      <c r="AV45" s="335">
        <f t="shared" si="97"/>
        <v>3.6858779785118978</v>
      </c>
      <c r="AW45" s="335">
        <f t="shared" si="97"/>
        <v>3.9563768100000063</v>
      </c>
      <c r="AX45" s="335">
        <f t="shared" ref="AX45" si="101">IF(AND(AX$39="S/A", AX15&gt;0), ((1+AX15/200)^2-1)*100, IF(AND(AX$39="Qtrly", AX15&gt;0), ((1+AX15/400)^4-1)*100, ""))</f>
        <v>4.8299538224999994</v>
      </c>
      <c r="AY45" s="72">
        <f t="shared" si="97"/>
        <v>3.0113353024999956</v>
      </c>
      <c r="AZ45" s="72">
        <f t="shared" si="97"/>
        <v>3.2774225024999826</v>
      </c>
      <c r="BA45" s="72">
        <f t="shared" si="97"/>
        <v>3.3780562500000055</v>
      </c>
      <c r="BB45" s="72">
        <f t="shared" si="97"/>
        <v>3.4421214225000218</v>
      </c>
      <c r="BC45" s="72">
        <f t="shared" si="97"/>
        <v>3.5540288224999772</v>
      </c>
      <c r="BD45" s="72">
        <f t="shared" si="97"/>
        <v>3.9451616225000263</v>
      </c>
      <c r="BE45" s="72">
        <f t="shared" si="97"/>
        <v>4.0522403600000034</v>
      </c>
      <c r="BF45" s="72">
        <f t="shared" ref="BF45" si="102">IF(AND(BF$39="S/A", BF15&gt;0), ((1+BF15/200)^2-1)*100, IF(AND(BF$39="Qtrly", BF15&gt;0), ((1+BF15/400)^4-1)*100, ""))</f>
        <v>4.774672402500002</v>
      </c>
      <c r="BG45" s="72" t="str">
        <f t="shared" si="97"/>
        <v/>
      </c>
      <c r="BH45" s="72" t="str">
        <f t="shared" si="97"/>
        <v/>
      </c>
      <c r="BI45" s="72" t="str">
        <f t="shared" si="97"/>
        <v/>
      </c>
      <c r="BJ45" s="72">
        <f t="shared" si="97"/>
        <v>2.9971265624999965</v>
      </c>
      <c r="BK45" s="72">
        <f t="shared" si="97"/>
        <v>3.6212023025000262</v>
      </c>
      <c r="BL45" s="72">
        <f t="shared" si="97"/>
        <v>4.2247019024999943</v>
      </c>
      <c r="BM45" s="72">
        <f t="shared" si="97"/>
        <v>4.3770641274517574</v>
      </c>
      <c r="BN45" s="72" t="str">
        <f t="shared" si="97"/>
        <v/>
      </c>
      <c r="BO45" s="72">
        <f t="shared" si="97"/>
        <v>3.0773172899999812</v>
      </c>
      <c r="BP45" s="72" t="str">
        <f t="shared" si="97"/>
        <v/>
      </c>
      <c r="BQ45" s="72" t="str">
        <f t="shared" si="97"/>
        <v/>
      </c>
      <c r="BR45" s="72" t="str">
        <f t="shared" si="97"/>
        <v/>
      </c>
      <c r="BS45" s="72">
        <f t="shared" si="97"/>
        <v>3.3587389025000247</v>
      </c>
      <c r="BT45" s="72">
        <f t="shared" si="97"/>
        <v>3.8727872399999974</v>
      </c>
      <c r="BU45" s="72">
        <f t="shared" si="97"/>
        <v>4.3155822499999941</v>
      </c>
      <c r="BV45" s="72">
        <f t="shared" si="97"/>
        <v>4.4238734399999702</v>
      </c>
      <c r="BW45" s="72">
        <f t="shared" ref="BW45" si="103">IF(AND(BW$39="S/A", BW15&gt;0), ((1+BW15/200)^2-1)*100, IF(AND(BW$39="Qtrly", BW15&gt;0), ((1+BW15/400)^4-1)*100, ""))</f>
        <v>4.5322208099999983</v>
      </c>
      <c r="BX45" s="72">
        <f t="shared" si="97"/>
        <v>4.9538780900000079</v>
      </c>
      <c r="BY45" s="72" t="str">
        <f t="shared" si="97"/>
        <v/>
      </c>
      <c r="BZ45" s="72">
        <f t="shared" si="97"/>
        <v>3.4777217599999855</v>
      </c>
      <c r="CA45" s="72" t="str">
        <f t="shared" ref="CA45" si="104">IF(AND(CA$39="S/A", CA15&gt;0), ((1+CA15/200)^2-1)*100, IF(AND(CA$39="Qtrly", CA15&gt;0), ((1+CA15/400)^4-1)*100, ""))</f>
        <v/>
      </c>
      <c r="CB45" s="72">
        <f t="shared" si="97"/>
        <v>3.8401760399999985</v>
      </c>
      <c r="CC45" s="72">
        <f t="shared" si="97"/>
        <v>4.3206890624999827</v>
      </c>
    </row>
    <row r="46" spans="1:81" x14ac:dyDescent="0.3">
      <c r="A46" s="66">
        <f t="shared" si="55"/>
        <v>42437</v>
      </c>
      <c r="B46" s="69" t="str">
        <f t="shared" ref="B46:M46" si="105">IF(AND(B$39="S/A", B16&gt;0), ((1+B16/200)^2-1)*100, IF(AND(B$39="Qtrly", B16&gt;0), ((1+B16/400)^4-1)*100, ""))</f>
        <v/>
      </c>
      <c r="C46" s="69" t="str">
        <f t="shared" si="105"/>
        <v/>
      </c>
      <c r="D46" s="69" t="str">
        <f t="shared" si="105"/>
        <v/>
      </c>
      <c r="E46" s="69"/>
      <c r="F46" s="69">
        <f t="shared" si="65"/>
        <v>2.2650000000000001</v>
      </c>
      <c r="G46" s="69">
        <f t="shared" si="105"/>
        <v>2.2313099025000227</v>
      </c>
      <c r="H46" s="69">
        <f t="shared" si="105"/>
        <v>2.3051331600000058</v>
      </c>
      <c r="I46" s="69">
        <f t="shared" si="105"/>
        <v>2.4042802499999905</v>
      </c>
      <c r="J46" s="69">
        <f t="shared" si="105"/>
        <v>2.4893016899999898</v>
      </c>
      <c r="K46" s="72">
        <f t="shared" si="105"/>
        <v>2.6878222499999938</v>
      </c>
      <c r="L46" s="72" t="str">
        <f t="shared" si="105"/>
        <v/>
      </c>
      <c r="M46" s="72">
        <f t="shared" si="105"/>
        <v>3.053967402500013</v>
      </c>
      <c r="N46" s="72">
        <f t="shared" ref="N46" si="106">IF(AND(N$39="S/A", N16&gt;0), ((1+N16/200)^2-1)*100, IF(AND(N$39="Qtrly", N16&gt;0), ((1+N16/400)^4-1)*100, ""))</f>
        <v>3.3719558400000071</v>
      </c>
      <c r="O46" s="70"/>
      <c r="P46" s="70"/>
      <c r="Q46" s="71">
        <f t="shared" si="58"/>
        <v>42437</v>
      </c>
      <c r="R46" s="72" t="str">
        <f t="shared" ref="R46:CC46" si="107">IF(AND(R$39="S/A", R16&gt;0), ((1+R16/200)^2-1)*100, IF(AND(R$39="Qtrly", R16&gt;0), ((1+R16/400)^4-1)*100, ""))</f>
        <v/>
      </c>
      <c r="S46" s="72">
        <f t="shared" si="107"/>
        <v>3.3221425625000078</v>
      </c>
      <c r="T46" s="72">
        <f t="shared" si="107"/>
        <v>3.1006698224999907</v>
      </c>
      <c r="U46" s="72">
        <f t="shared" si="107"/>
        <v>3.1351958024999904</v>
      </c>
      <c r="V46" s="72">
        <f t="shared" si="107"/>
        <v>3.5387651599999792</v>
      </c>
      <c r="W46" s="72">
        <f t="shared" si="107"/>
        <v>3.8768640000000243</v>
      </c>
      <c r="X46" s="72">
        <f t="shared" ref="X46" si="108">IF(AND(X$39="S/A", X16&gt;0), ((1+X16/200)^2-1)*100, IF(AND(X$39="Qtrly", X16&gt;0), ((1+X16/400)^4-1)*100, ""))</f>
        <v>4.1573330625000127</v>
      </c>
      <c r="Y46" s="72">
        <f t="shared" si="107"/>
        <v>4.1297793600000077</v>
      </c>
      <c r="Z46" s="72">
        <f t="shared" si="107"/>
        <v>3.3750060224999823</v>
      </c>
      <c r="AA46" s="72">
        <f t="shared" si="107"/>
        <v>3.9696319024999926</v>
      </c>
      <c r="AB46" s="72">
        <f t="shared" si="107"/>
        <v>4.0726425599999949</v>
      </c>
      <c r="AC46" s="72" t="str">
        <f t="shared" ref="AC46" si="109">IF(AND(AC$39="S/A", AC16&gt;0), ((1+AC16/200)^2-1)*100, IF(AND(AC$39="Qtrly", AC16&gt;0), ((1+AC16/400)^4-1)*100, ""))</f>
        <v/>
      </c>
      <c r="AD46" s="72">
        <f t="shared" si="107"/>
        <v>4.812548839999975</v>
      </c>
      <c r="AE46" s="72" t="str">
        <f t="shared" si="107"/>
        <v/>
      </c>
      <c r="AF46" s="72">
        <f t="shared" si="107"/>
        <v>3.3363737025000173</v>
      </c>
      <c r="AG46" s="72">
        <f t="shared" si="107"/>
        <v>3.7199664899999929</v>
      </c>
      <c r="AH46" s="72">
        <f t="shared" si="107"/>
        <v>3.9839075624999998</v>
      </c>
      <c r="AI46" s="72">
        <f t="shared" si="107"/>
        <v>4.7705780624999861</v>
      </c>
      <c r="AJ46" s="72" t="str">
        <f t="shared" si="107"/>
        <v/>
      </c>
      <c r="AK46" s="72" t="str">
        <f t="shared" si="107"/>
        <v/>
      </c>
      <c r="AL46" s="72">
        <f t="shared" si="107"/>
        <v>3.9033648900000051</v>
      </c>
      <c r="AM46" s="72">
        <f t="shared" si="107"/>
        <v>4.1879525625000191</v>
      </c>
      <c r="AN46" s="72" t="str">
        <f t="shared" si="107"/>
        <v/>
      </c>
      <c r="AO46" s="72">
        <f t="shared" si="107"/>
        <v>3.534695039999991</v>
      </c>
      <c r="AP46" s="72">
        <f t="shared" si="107"/>
        <v>3.7393175624999886</v>
      </c>
      <c r="AQ46" s="72">
        <f t="shared" si="107"/>
        <v>3.9738827041047475</v>
      </c>
      <c r="AR46" s="72">
        <f t="shared" si="107"/>
        <v>4.3298816399999884</v>
      </c>
      <c r="AS46" s="72">
        <f t="shared" ref="AS46" si="110">IF(AND(AS$39="S/A", AS16&gt;0), ((1+AS16/200)^2-1)*100, IF(AND(AS$39="Qtrly", AS16&gt;0), ((1+AS16/400)^4-1)*100, ""))</f>
        <v>4.5775427680028846</v>
      </c>
      <c r="AT46" s="72" t="str">
        <f t="shared" si="107"/>
        <v/>
      </c>
      <c r="AU46" s="72" t="str">
        <f t="shared" si="107"/>
        <v/>
      </c>
      <c r="AV46" s="335">
        <f t="shared" si="107"/>
        <v>3.6673838802271597</v>
      </c>
      <c r="AW46" s="335">
        <f t="shared" si="107"/>
        <v>3.918655402499982</v>
      </c>
      <c r="AX46" s="335">
        <f t="shared" ref="AX46" si="111">IF(AND(AX$39="S/A", AX16&gt;0), ((1+AX16/200)^2-1)*100, IF(AND(AX$39="Qtrly", AX16&gt;0), ((1+AX16/400)^4-1)*100, ""))</f>
        <v>4.7654602499999976</v>
      </c>
      <c r="AY46" s="72">
        <f t="shared" si="107"/>
        <v>3.0022009999999932</v>
      </c>
      <c r="AZ46" s="72">
        <f t="shared" si="107"/>
        <v>3.2367763024999885</v>
      </c>
      <c r="BA46" s="72">
        <f t="shared" si="107"/>
        <v>3.3394233599999712</v>
      </c>
      <c r="BB46" s="72">
        <f t="shared" si="107"/>
        <v>3.3994091025000062</v>
      </c>
      <c r="BC46" s="72">
        <f t="shared" si="107"/>
        <v>3.5173979225000096</v>
      </c>
      <c r="BD46" s="72">
        <f t="shared" si="107"/>
        <v>3.8860370024999868</v>
      </c>
      <c r="BE46" s="72">
        <f t="shared" si="107"/>
        <v>3.9900260025000023</v>
      </c>
      <c r="BF46" s="72">
        <f t="shared" ref="BF46" si="112">IF(AND(BF$39="S/A", BF16&gt;0), ((1+BF16/200)^2-1)*100, IF(AND(BF$39="Qtrly", BF16&gt;0), ((1+BF16/400)^4-1)*100, ""))</f>
        <v>4.70303300249999</v>
      </c>
      <c r="BG46" s="72" t="str">
        <f t="shared" si="107"/>
        <v/>
      </c>
      <c r="BH46" s="72" t="str">
        <f t="shared" si="107"/>
        <v/>
      </c>
      <c r="BI46" s="72" t="str">
        <f t="shared" si="107"/>
        <v/>
      </c>
      <c r="BJ46" s="72">
        <f t="shared" si="107"/>
        <v>3.3495892099999924</v>
      </c>
      <c r="BK46" s="72">
        <f t="shared" si="107"/>
        <v>3.5703113025000066</v>
      </c>
      <c r="BL46" s="72">
        <f t="shared" si="107"/>
        <v>4.1614154024999905</v>
      </c>
      <c r="BM46" s="72">
        <f t="shared" si="107"/>
        <v>4.3151188244423322</v>
      </c>
      <c r="BN46" s="72" t="str">
        <f t="shared" si="107"/>
        <v/>
      </c>
      <c r="BO46" s="72">
        <f t="shared" si="107"/>
        <v>3.0773172899999812</v>
      </c>
      <c r="BP46" s="72" t="str">
        <f t="shared" si="107"/>
        <v/>
      </c>
      <c r="BQ46" s="72" t="str">
        <f t="shared" si="107"/>
        <v/>
      </c>
      <c r="BR46" s="72" t="str">
        <f t="shared" si="107"/>
        <v/>
      </c>
      <c r="BS46" s="72">
        <f t="shared" si="107"/>
        <v>3.3394233599999712</v>
      </c>
      <c r="BT46" s="72">
        <f t="shared" si="107"/>
        <v>3.8411950625000246</v>
      </c>
      <c r="BU46" s="72">
        <f t="shared" si="107"/>
        <v>4.2777957225000218</v>
      </c>
      <c r="BV46" s="72">
        <f t="shared" si="107"/>
        <v>4.3676776025000308</v>
      </c>
      <c r="BW46" s="72">
        <f t="shared" ref="BW46" si="113">IF(AND(BW$39="S/A", BW16&gt;0), ((1+BW16/200)^2-1)*100, IF(AND(BW$39="Qtrly", BW16&gt;0), ((1+BW16/400)^4-1)*100, ""))</f>
        <v>4.4933728399999762</v>
      </c>
      <c r="BX46" s="72">
        <f t="shared" si="107"/>
        <v>4.880129210000006</v>
      </c>
      <c r="BY46" s="72" t="str">
        <f t="shared" si="107"/>
        <v/>
      </c>
      <c r="BZ46" s="72">
        <f t="shared" si="107"/>
        <v>3.4787390024999976</v>
      </c>
      <c r="CA46" s="72">
        <f t="shared" ref="CA46" si="114">IF(AND(CA$39="S/A", CA16&gt;0), ((1+CA16/200)^2-1)*100, IF(AND(CA$39="Qtrly", CA16&gt;0), ((1+CA16/400)^4-1)*100, ""))</f>
        <v>4.5577826224999951</v>
      </c>
      <c r="CB46" s="72">
        <f t="shared" si="107"/>
        <v>3.7953439999999894</v>
      </c>
      <c r="CC46" s="72">
        <f t="shared" si="107"/>
        <v>4.2696265625000063</v>
      </c>
    </row>
    <row r="47" spans="1:81" x14ac:dyDescent="0.3">
      <c r="A47" s="66">
        <f t="shared" si="55"/>
        <v>42438</v>
      </c>
      <c r="B47" s="69" t="str">
        <f t="shared" ref="B47:M47" si="115">IF(AND(B$39="S/A", B17&gt;0), ((1+B17/200)^2-1)*100, IF(AND(B$39="Qtrly", B17&gt;0), ((1+B17/400)^4-1)*100, ""))</f>
        <v/>
      </c>
      <c r="C47" s="69" t="str">
        <f t="shared" si="115"/>
        <v/>
      </c>
      <c r="D47" s="69" t="str">
        <f t="shared" si="115"/>
        <v/>
      </c>
      <c r="E47" s="69"/>
      <c r="F47" s="69">
        <f t="shared" si="65"/>
        <v>2.17</v>
      </c>
      <c r="G47" s="69">
        <f t="shared" si="115"/>
        <v>2.0786915600000011</v>
      </c>
      <c r="H47" s="69">
        <f t="shared" si="115"/>
        <v>2.1433635599999779</v>
      </c>
      <c r="I47" s="69">
        <f t="shared" si="115"/>
        <v>2.2768142399999913</v>
      </c>
      <c r="J47" s="69">
        <f t="shared" si="115"/>
        <v>2.3577358399999859</v>
      </c>
      <c r="K47" s="72">
        <f t="shared" si="115"/>
        <v>2.5854994024999911</v>
      </c>
      <c r="L47" s="72" t="str">
        <f t="shared" si="115"/>
        <v/>
      </c>
      <c r="M47" s="72">
        <f t="shared" si="115"/>
        <v>2.9758152899999946</v>
      </c>
      <c r="N47" s="72">
        <f t="shared" ref="N47" si="116">IF(AND(N$39="S/A", N17&gt;0), ((1+N17/200)^2-1)*100, IF(AND(N$39="Qtrly", N17&gt;0), ((1+N17/400)^4-1)*100, ""))</f>
        <v>3.2825038400000173</v>
      </c>
      <c r="O47" s="70"/>
      <c r="P47" s="70"/>
      <c r="Q47" s="71">
        <f t="shared" si="58"/>
        <v>42438</v>
      </c>
      <c r="R47" s="72" t="str">
        <f t="shared" ref="R47:CC47" si="117">IF(AND(R$39="S/A", R17&gt;0), ((1+R17/200)^2-1)*100, IF(AND(R$39="Qtrly", R17&gt;0), ((1+R17/400)^4-1)*100, ""))</f>
        <v/>
      </c>
      <c r="S47" s="72">
        <f t="shared" si="117"/>
        <v>3.2083287224999868</v>
      </c>
      <c r="T47" s="72">
        <f t="shared" si="117"/>
        <v>2.9423306024999984</v>
      </c>
      <c r="U47" s="72">
        <f t="shared" si="117"/>
        <v>2.9748005224999874</v>
      </c>
      <c r="V47" s="72">
        <f t="shared" si="117"/>
        <v>3.3912744225000013</v>
      </c>
      <c r="W47" s="72">
        <f t="shared" si="117"/>
        <v>3.7576518225000077</v>
      </c>
      <c r="X47" s="72">
        <f t="shared" ref="X47" si="118">IF(AND(X$39="S/A", X17&gt;0), ((1+X17/200)^2-1)*100, IF(AND(X$39="Qtrly", X17&gt;0), ((1+X17/400)^4-1)*100, ""))</f>
        <v>4.0399999999999991</v>
      </c>
      <c r="Y47" s="72">
        <f t="shared" si="117"/>
        <v>6.5106561600000168</v>
      </c>
      <c r="Z47" s="72">
        <f t="shared" si="117"/>
        <v>3.1372269225000027</v>
      </c>
      <c r="AA47" s="72">
        <f t="shared" si="117"/>
        <v>3.820815562500024</v>
      </c>
      <c r="AB47" s="72">
        <f t="shared" si="117"/>
        <v>3.9798287025000212</v>
      </c>
      <c r="AC47" s="72" t="str">
        <f t="shared" ref="AC47" si="119">IF(AND(AC$39="S/A", AC17&gt;0), ((1+AC17/200)^2-1)*100, IF(AND(AC$39="Qtrly", AC17&gt;0), ((1+AC17/400)^4-1)*100, ""))</f>
        <v/>
      </c>
      <c r="AD47" s="72">
        <f t="shared" si="117"/>
        <v>4.6539230024999823</v>
      </c>
      <c r="AE47" s="72" t="str">
        <f t="shared" si="117"/>
        <v/>
      </c>
      <c r="AF47" s="72">
        <f t="shared" si="117"/>
        <v>3.1514453225000238</v>
      </c>
      <c r="AG47" s="72">
        <f t="shared" si="117"/>
        <v>3.5682759224999971</v>
      </c>
      <c r="AH47" s="72">
        <f t="shared" si="117"/>
        <v>3.8381380099999918</v>
      </c>
      <c r="AI47" s="72">
        <f t="shared" si="117"/>
        <v>4.609938410000014</v>
      </c>
      <c r="AJ47" s="72" t="str">
        <f t="shared" si="117"/>
        <v/>
      </c>
      <c r="AK47" s="72" t="str">
        <f t="shared" si="117"/>
        <v/>
      </c>
      <c r="AL47" s="72">
        <f t="shared" si="117"/>
        <v>3.7586704400000226</v>
      </c>
      <c r="AM47" s="72">
        <f t="shared" si="117"/>
        <v>4.0430600224999891</v>
      </c>
      <c r="AN47" s="72" t="str">
        <f t="shared" si="117"/>
        <v/>
      </c>
      <c r="AO47" s="72">
        <f t="shared" si="117"/>
        <v>3.3770395025000122</v>
      </c>
      <c r="AP47" s="72">
        <f t="shared" si="117"/>
        <v>3.5855772900000193</v>
      </c>
      <c r="AQ47" s="72">
        <f t="shared" si="117"/>
        <v>3.8215769861700499</v>
      </c>
      <c r="AR47" s="72">
        <f t="shared" si="117"/>
        <v>4.1685596899999844</v>
      </c>
      <c r="AS47" s="72">
        <f t="shared" ref="AS47" si="120">IF(AND(AS$39="S/A", AS17&gt;0), ((1+AS17/200)^2-1)*100, IF(AND(AS$39="Qtrly", AS17&gt;0), ((1+AS17/400)^4-1)*100, ""))</f>
        <v>4.3770641274517574</v>
      </c>
      <c r="AT47" s="72" t="str">
        <f t="shared" si="117"/>
        <v/>
      </c>
      <c r="AU47" s="72" t="str">
        <f t="shared" si="117"/>
        <v/>
      </c>
      <c r="AV47" s="335">
        <f t="shared" si="117"/>
        <v>3.5123363584384837</v>
      </c>
      <c r="AW47" s="335">
        <f t="shared" si="117"/>
        <v>3.7668195599999788</v>
      </c>
      <c r="AX47" s="335">
        <f t="shared" ref="AX47" si="121">IF(AND(AX$39="S/A", AX17&gt;0), ((1+AX17/200)^2-1)*100, IF(AND(AX$39="Qtrly", AX17&gt;0), ((1+AX17/400)^4-1)*100, ""))</f>
        <v>4.6293723225000027</v>
      </c>
      <c r="AY47" s="72">
        <f t="shared" si="117"/>
        <v>2.8530647224999983</v>
      </c>
      <c r="AZ47" s="72">
        <f t="shared" si="117"/>
        <v>3.1138702499999837</v>
      </c>
      <c r="BA47" s="72">
        <f t="shared" si="117"/>
        <v>3.2245840024999861</v>
      </c>
      <c r="BB47" s="72">
        <f t="shared" si="117"/>
        <v>3.2794550224999997</v>
      </c>
      <c r="BC47" s="72">
        <f t="shared" si="117"/>
        <v>3.3861904100000118</v>
      </c>
      <c r="BD47" s="72">
        <f t="shared" si="117"/>
        <v>3.7525588100000284</v>
      </c>
      <c r="BE47" s="72">
        <f t="shared" si="117"/>
        <v>3.8982683024999742</v>
      </c>
      <c r="BF47" s="72">
        <f t="shared" ref="BF47" si="122">IF(AND(BF$39="S/A", BF17&gt;0), ((1+BF17/200)^2-1)*100, IF(AND(BF$39="Qtrly", BF17&gt;0), ((1+BF17/400)^4-1)*100, ""))</f>
        <v>4.6078928400000052</v>
      </c>
      <c r="BG47" s="72" t="str">
        <f t="shared" si="117"/>
        <v/>
      </c>
      <c r="BH47" s="72" t="str">
        <f t="shared" si="117"/>
        <v/>
      </c>
      <c r="BI47" s="72" t="str">
        <f t="shared" si="117"/>
        <v/>
      </c>
      <c r="BJ47" s="72">
        <f t="shared" si="117"/>
        <v>3.8259102500000086</v>
      </c>
      <c r="BK47" s="72">
        <f t="shared" si="117"/>
        <v>3.4177133025000028</v>
      </c>
      <c r="BL47" s="72">
        <f t="shared" si="117"/>
        <v>4.0216408100000267</v>
      </c>
      <c r="BM47" s="72">
        <f t="shared" si="117"/>
        <v>4.1954360924526313</v>
      </c>
      <c r="BN47" s="72" t="str">
        <f t="shared" si="117"/>
        <v/>
      </c>
      <c r="BO47" s="72">
        <f t="shared" si="117"/>
        <v>2.9291411600000039</v>
      </c>
      <c r="BP47" s="72" t="str">
        <f t="shared" si="117"/>
        <v/>
      </c>
      <c r="BQ47" s="72" t="str">
        <f t="shared" si="117"/>
        <v/>
      </c>
      <c r="BR47" s="72" t="str">
        <f t="shared" si="117"/>
        <v/>
      </c>
      <c r="BS47" s="72">
        <f t="shared" si="117"/>
        <v>3.1819166224999806</v>
      </c>
      <c r="BT47" s="72">
        <f t="shared" si="117"/>
        <v>3.6965439225000063</v>
      </c>
      <c r="BU47" s="72">
        <f t="shared" si="117"/>
        <v>4.1359020899999877</v>
      </c>
      <c r="BV47" s="72">
        <f t="shared" si="117"/>
        <v>4.2277646400000091</v>
      </c>
      <c r="BW47" s="72">
        <f t="shared" ref="BW47" si="123">IF(AND(BW$39="S/A", BW17&gt;0), ((1+BW17/200)^2-1)*100, IF(AND(BW$39="Qtrly", BW17&gt;0), ((1+BW17/400)^4-1)*100, ""))</f>
        <v>4.3543971599999676</v>
      </c>
      <c r="BX47" s="72">
        <f t="shared" si="117"/>
        <v>4.7593190399999985</v>
      </c>
      <c r="BY47" s="72" t="str">
        <f t="shared" si="117"/>
        <v/>
      </c>
      <c r="BZ47" s="72">
        <f t="shared" si="117"/>
        <v>3.3221425625000078</v>
      </c>
      <c r="CA47" s="72">
        <f t="shared" ref="CA47" si="124">IF(AND(CA$39="S/A", CA17&gt;0), ((1+CA17/200)^2-1)*100, IF(AND(CA$39="Qtrly", CA17&gt;0), ((1+CA17/400)^4-1)*100, ""))</f>
        <v>4.45248803999998</v>
      </c>
      <c r="CB47" s="72">
        <f t="shared" si="117"/>
        <v>3.6466524900000019</v>
      </c>
      <c r="CC47" s="72">
        <f t="shared" si="117"/>
        <v>4.127738489999988</v>
      </c>
    </row>
    <row r="48" spans="1:81" x14ac:dyDescent="0.3">
      <c r="A48" s="66">
        <f t="shared" si="55"/>
        <v>42439</v>
      </c>
      <c r="B48" s="69" t="str">
        <f t="shared" ref="B48:M48" si="125">IF(AND(B$39="S/A", B18&gt;0), ((1+B18/200)^2-1)*100, IF(AND(B$39="Qtrly", B18&gt;0), ((1+B18/400)^4-1)*100, ""))</f>
        <v/>
      </c>
      <c r="C48" s="69" t="str">
        <f t="shared" si="125"/>
        <v/>
      </c>
      <c r="D48" s="69" t="str">
        <f t="shared" si="125"/>
        <v/>
      </c>
      <c r="E48" s="69"/>
      <c r="F48" s="69">
        <f t="shared" si="65"/>
        <v>2.1040000000000001</v>
      </c>
      <c r="G48" s="69">
        <f t="shared" si="125"/>
        <v>2.0867744400000054</v>
      </c>
      <c r="H48" s="69">
        <f t="shared" si="125"/>
        <v>2.1484169225000072</v>
      </c>
      <c r="I48" s="69">
        <f t="shared" si="125"/>
        <v>2.2646787600000051</v>
      </c>
      <c r="J48" s="69">
        <f t="shared" si="125"/>
        <v>2.388089690000017</v>
      </c>
      <c r="K48" s="72">
        <f t="shared" si="125"/>
        <v>2.6006926400000019</v>
      </c>
      <c r="L48" s="72" t="str">
        <f t="shared" si="125"/>
        <v/>
      </c>
      <c r="M48" s="72">
        <f t="shared" si="125"/>
        <v>2.9859632400000002</v>
      </c>
      <c r="N48" s="72">
        <f t="shared" ref="N48" si="126">IF(AND(N$39="S/A", N18&gt;0), ((1+N18/200)^2-1)*100, IF(AND(N$39="Qtrly", N18&gt;0), ((1+N18/400)^4-1)*100, ""))</f>
        <v>3.3038468225000228</v>
      </c>
      <c r="O48" s="70"/>
      <c r="P48" s="70"/>
      <c r="Q48" s="71">
        <f t="shared" si="58"/>
        <v>42439</v>
      </c>
      <c r="R48" s="72" t="str">
        <f t="shared" ref="R48:CC48" si="127">IF(AND(R$39="S/A", R18&gt;0), ((1+R18/200)^2-1)*100, IF(AND(R$39="Qtrly", R18&gt;0), ((1+R18/400)^4-1)*100, ""))</f>
        <v/>
      </c>
      <c r="S48" s="72">
        <f t="shared" si="127"/>
        <v>3.1524609600000142</v>
      </c>
      <c r="T48" s="72">
        <f t="shared" si="127"/>
        <v>2.9311702500000036</v>
      </c>
      <c r="U48" s="72">
        <f t="shared" si="127"/>
        <v>2.9748005224999874</v>
      </c>
      <c r="V48" s="72">
        <f t="shared" si="127"/>
        <v>3.3729725625000206</v>
      </c>
      <c r="W48" s="72">
        <f t="shared" si="127"/>
        <v>3.7566332099999933</v>
      </c>
      <c r="X48" s="72">
        <f t="shared" ref="X48" si="128">IF(AND(X$39="S/A", X18&gt;0), ((1+X18/200)^2-1)*100, IF(AND(X$39="Qtrly", X18&gt;0), ((1+X18/400)^4-1)*100, ""))</f>
        <v>4.0379600099999857</v>
      </c>
      <c r="Y48" s="72">
        <f t="shared" si="127"/>
        <v>7.8201873225000051</v>
      </c>
      <c r="Z48" s="72">
        <f t="shared" si="127"/>
        <v>3.1067622224999925</v>
      </c>
      <c r="AA48" s="72">
        <f t="shared" si="127"/>
        <v>3.8147021025000116</v>
      </c>
      <c r="AB48" s="72">
        <f t="shared" si="127"/>
        <v>3.9757499224999826</v>
      </c>
      <c r="AC48" s="72" t="str">
        <f t="shared" ref="AC48" si="129">IF(AND(AC$39="S/A", AC18&gt;0), ((1+AC18/200)^2-1)*100, IF(AND(AC$39="Qtrly", AC18&gt;0), ((1+AC18/400)^4-1)*100, ""))</f>
        <v/>
      </c>
      <c r="AD48" s="72">
        <f t="shared" si="127"/>
        <v>4.6539230024999823</v>
      </c>
      <c r="AE48" s="72" t="str">
        <f t="shared" si="127"/>
        <v/>
      </c>
      <c r="AF48" s="72">
        <f t="shared" si="127"/>
        <v>3.1504296900000117</v>
      </c>
      <c r="AG48" s="72">
        <f t="shared" si="127"/>
        <v>3.5652228900000082</v>
      </c>
      <c r="AH48" s="72">
        <f t="shared" si="127"/>
        <v>3.8870562499999872</v>
      </c>
      <c r="AI48" s="72">
        <f t="shared" si="127"/>
        <v>4.6078928400000052</v>
      </c>
      <c r="AJ48" s="72" t="str">
        <f t="shared" si="127"/>
        <v/>
      </c>
      <c r="AK48" s="72" t="str">
        <f t="shared" si="127"/>
        <v/>
      </c>
      <c r="AL48" s="72">
        <f t="shared" si="127"/>
        <v>3.7535774024999746</v>
      </c>
      <c r="AM48" s="72">
        <f t="shared" si="127"/>
        <v>4.0410200025000176</v>
      </c>
      <c r="AN48" s="72" t="str">
        <f t="shared" si="127"/>
        <v/>
      </c>
      <c r="AO48" s="72">
        <f t="shared" si="127"/>
        <v>3.3384068025000158</v>
      </c>
      <c r="AP48" s="72">
        <f t="shared" si="127"/>
        <v>3.5794707600000253</v>
      </c>
      <c r="AQ48" s="72">
        <f t="shared" si="127"/>
        <v>3.8082067803160591</v>
      </c>
      <c r="AR48" s="72">
        <f t="shared" si="127"/>
        <v>4.1634566024999931</v>
      </c>
      <c r="AS48" s="72">
        <f t="shared" ref="AS48" si="130">IF(AND(AS$39="S/A", AS18&gt;0), ((1+AS18/200)^2-1)*100, IF(AND(AS$39="Qtrly", AS18&gt;0), ((1+AS18/400)^4-1)*100, ""))</f>
        <v>4.3729335824882032</v>
      </c>
      <c r="AT48" s="72" t="str">
        <f t="shared" si="127"/>
        <v/>
      </c>
      <c r="AU48" s="72" t="str">
        <f t="shared" si="127"/>
        <v/>
      </c>
      <c r="AV48" s="335">
        <f t="shared" si="127"/>
        <v>3.5041267743910698</v>
      </c>
      <c r="AW48" s="335">
        <f t="shared" si="127"/>
        <v>3.7525588100000284</v>
      </c>
      <c r="AX48" s="335">
        <f t="shared" ref="AX48" si="131">IF(AND(AX$39="S/A", AX18&gt;0), ((1+AX18/200)^2-1)*100, IF(AND(AX$39="Qtrly", AX18&gt;0), ((1+AX18/400)^4-1)*100, ""))</f>
        <v>4.6222122500000129</v>
      </c>
      <c r="AY48" s="72">
        <f t="shared" si="127"/>
        <v>2.8388669024999924</v>
      </c>
      <c r="AZ48" s="72">
        <f t="shared" si="127"/>
        <v>3.1087930625000038</v>
      </c>
      <c r="BA48" s="72">
        <f t="shared" si="127"/>
        <v>3.2195040900000027</v>
      </c>
      <c r="BB48" s="72">
        <f t="shared" si="127"/>
        <v>3.2652278024999815</v>
      </c>
      <c r="BC48" s="72">
        <f t="shared" si="127"/>
        <v>3.3811065224999881</v>
      </c>
      <c r="BD48" s="72">
        <f t="shared" si="127"/>
        <v>3.787193759999985</v>
      </c>
      <c r="BE48" s="72">
        <f t="shared" si="127"/>
        <v>3.8931718399999982</v>
      </c>
      <c r="BF48" s="72">
        <f t="shared" ref="BF48" si="132">IF(AND(BF$39="S/A", BF18&gt;0), ((1+BF18/200)^2-1)*100, IF(AND(BF$39="Qtrly", BF18&gt;0), ((1+BF18/400)^4-1)*100, ""))</f>
        <v>4.6089156225000094</v>
      </c>
      <c r="BG48" s="72" t="str">
        <f t="shared" si="127"/>
        <v/>
      </c>
      <c r="BH48" s="72" t="str">
        <f t="shared" si="127"/>
        <v/>
      </c>
      <c r="BI48" s="72" t="str">
        <f t="shared" si="127"/>
        <v/>
      </c>
      <c r="BJ48" s="72">
        <f t="shared" si="127"/>
        <v>3.3312910400000284</v>
      </c>
      <c r="BK48" s="72">
        <f t="shared" si="127"/>
        <v>3.4288999999999792</v>
      </c>
      <c r="BL48" s="72">
        <f t="shared" si="127"/>
        <v>4.0318401599999998</v>
      </c>
      <c r="BM48" s="72">
        <f t="shared" si="127"/>
        <v>4.1985300376232937</v>
      </c>
      <c r="BN48" s="72" t="str">
        <f t="shared" si="127"/>
        <v/>
      </c>
      <c r="BO48" s="72">
        <f t="shared" si="127"/>
        <v>2.9291411600000039</v>
      </c>
      <c r="BP48" s="72" t="str">
        <f t="shared" si="127"/>
        <v/>
      </c>
      <c r="BQ48" s="72" t="str">
        <f t="shared" si="127"/>
        <v/>
      </c>
      <c r="BR48" s="72" t="str">
        <f t="shared" si="127"/>
        <v/>
      </c>
      <c r="BS48" s="72">
        <f t="shared" si="127"/>
        <v>3.1788692900000193</v>
      </c>
      <c r="BT48" s="72">
        <f t="shared" si="127"/>
        <v>3.6751604100000224</v>
      </c>
      <c r="BU48" s="72">
        <f t="shared" si="127"/>
        <v>4.1134529599999858</v>
      </c>
      <c r="BV48" s="72">
        <f t="shared" si="127"/>
        <v>4.2247019024999943</v>
      </c>
      <c r="BW48" s="72">
        <f t="shared" ref="BW48" si="133">IF(AND(BW$39="S/A", BW18&gt;0), ((1+BW18/200)^2-1)*100, IF(AND(BW$39="Qtrly", BW18&gt;0), ((1+BW18/400)^4-1)*100, ""))</f>
        <v>4.3850456099999935</v>
      </c>
      <c r="BX48" s="72">
        <f t="shared" si="127"/>
        <v>4.7654602499999976</v>
      </c>
      <c r="BY48" s="72" t="str">
        <f t="shared" si="127"/>
        <v/>
      </c>
      <c r="BZ48" s="72">
        <f t="shared" si="127"/>
        <v>3.3526390624999847</v>
      </c>
      <c r="CA48" s="72">
        <f t="shared" ref="CA48" si="134">IF(AND(CA$39="S/A", CA18&gt;0), ((1+CA18/200)^2-1)*100, IF(AND(CA$39="Qtrly", CA18&gt;0), ((1+CA18/400)^4-1)*100, ""))</f>
        <v>4.4514660224999725</v>
      </c>
      <c r="CB48" s="72">
        <f t="shared" si="127"/>
        <v>3.6385080899999922</v>
      </c>
      <c r="CC48" s="72">
        <f t="shared" si="127"/>
        <v>4.127738489999988</v>
      </c>
    </row>
    <row r="49" spans="1:81" x14ac:dyDescent="0.3">
      <c r="A49" s="66">
        <f t="shared" si="55"/>
        <v>42440</v>
      </c>
      <c r="B49" s="69" t="str">
        <f t="shared" ref="B49:M49" si="135">IF(AND(B$39="S/A", B19&gt;0), ((1+B19/200)^2-1)*100, IF(AND(B$39="Qtrly", B19&gt;0), ((1+B19/400)^4-1)*100, ""))</f>
        <v/>
      </c>
      <c r="C49" s="69" t="str">
        <f t="shared" si="135"/>
        <v/>
      </c>
      <c r="D49" s="69" t="str">
        <f t="shared" si="135"/>
        <v/>
      </c>
      <c r="E49" s="69"/>
      <c r="F49" s="69">
        <f t="shared" si="65"/>
        <v>2.1070000000000002</v>
      </c>
      <c r="G49" s="69">
        <f t="shared" si="135"/>
        <v>2.0908159999999842</v>
      </c>
      <c r="H49" s="69">
        <f t="shared" si="135"/>
        <v>2.1575132899999794</v>
      </c>
      <c r="I49" s="69">
        <f t="shared" si="135"/>
        <v>2.2828822499999957</v>
      </c>
      <c r="J49" s="69">
        <f t="shared" si="135"/>
        <v>2.4164240100000178</v>
      </c>
      <c r="K49" s="72">
        <f t="shared" si="135"/>
        <v>2.636147902500019</v>
      </c>
      <c r="L49" s="72" t="str">
        <f t="shared" si="135"/>
        <v/>
      </c>
      <c r="M49" s="72">
        <f t="shared" si="135"/>
        <v>3.0387406400000039</v>
      </c>
      <c r="N49" s="72">
        <f t="shared" ref="N49" si="136">IF(AND(N$39="S/A", N19&gt;0), ((1+N19/200)^2-1)*100, IF(AND(N$39="Qtrly", N19&gt;0), ((1+N19/400)^4-1)*100, ""))</f>
        <v>3.3678889999999795</v>
      </c>
      <c r="O49" s="70"/>
      <c r="P49" s="70"/>
      <c r="Q49" s="71">
        <f t="shared" si="58"/>
        <v>42440</v>
      </c>
      <c r="R49" s="72" t="str">
        <f t="shared" ref="R49:CC49" si="137">IF(AND(R$39="S/A", R19&gt;0), ((1+R19/200)^2-1)*100, IF(AND(R$39="Qtrly", R19&gt;0), ((1+R19/400)^4-1)*100, ""))</f>
        <v/>
      </c>
      <c r="S49" s="72">
        <f t="shared" si="137"/>
        <v>3.1483984399999887</v>
      </c>
      <c r="T49" s="72">
        <f t="shared" si="137"/>
        <v>2.9260975624999741</v>
      </c>
      <c r="U49" s="72">
        <f t="shared" si="137"/>
        <v>2.9920522500000102</v>
      </c>
      <c r="V49" s="72">
        <f t="shared" si="137"/>
        <v>3.3943248899999778</v>
      </c>
      <c r="W49" s="72">
        <f t="shared" si="137"/>
        <v>3.7882125224999896</v>
      </c>
      <c r="X49" s="72">
        <f t="shared" ref="X49" si="138">IF(AND(X$39="S/A", X19&gt;0), ((1+X19/200)^2-1)*100, IF(AND(X$39="Qtrly", X19&gt;0), ((1+X19/400)^4-1)*100, ""))</f>
        <v>4.0757030625000024</v>
      </c>
      <c r="Y49" s="72">
        <f t="shared" si="137"/>
        <v>7.8201873225000051</v>
      </c>
      <c r="Z49" s="72">
        <f t="shared" si="137"/>
        <v>3.1565235600000019</v>
      </c>
      <c r="AA49" s="72">
        <f t="shared" si="137"/>
        <v>3.8391570224999949</v>
      </c>
      <c r="AB49" s="72">
        <f t="shared" si="137"/>
        <v>4.0022634224999853</v>
      </c>
      <c r="AC49" s="72" t="str">
        <f t="shared" ref="AC49" si="139">IF(AND(AC$39="S/A", AC19&gt;0), ((1+AC19/200)^2-1)*100, IF(AND(AC$39="Qtrly", AC19&gt;0), ((1+AC19/400)^4-1)*100, ""))</f>
        <v/>
      </c>
      <c r="AD49" s="72">
        <f t="shared" si="137"/>
        <v>4.6907544224999986</v>
      </c>
      <c r="AE49" s="72" t="str">
        <f t="shared" si="137"/>
        <v/>
      </c>
      <c r="AF49" s="72">
        <f t="shared" si="137"/>
        <v>3.1534766024999827</v>
      </c>
      <c r="AG49" s="72">
        <f t="shared" si="137"/>
        <v>3.5845595225000082</v>
      </c>
      <c r="AH49" s="72">
        <f t="shared" si="137"/>
        <v>3.9145778224999983</v>
      </c>
      <c r="AI49" s="72">
        <f t="shared" si="137"/>
        <v>4.64573912249997</v>
      </c>
      <c r="AJ49" s="72" t="str">
        <f t="shared" si="137"/>
        <v/>
      </c>
      <c r="AK49" s="72" t="str">
        <f t="shared" si="137"/>
        <v/>
      </c>
      <c r="AL49" s="72">
        <f t="shared" si="137"/>
        <v>3.7821000224999901</v>
      </c>
      <c r="AM49" s="72">
        <f t="shared" si="137"/>
        <v>4.0746828900000143</v>
      </c>
      <c r="AN49" s="72" t="str">
        <f t="shared" si="137"/>
        <v/>
      </c>
      <c r="AO49" s="72">
        <f t="shared" si="137"/>
        <v>3.3800897600000157</v>
      </c>
      <c r="AP49" s="72">
        <f t="shared" si="137"/>
        <v>3.5937196100000124</v>
      </c>
      <c r="AQ49" s="72">
        <f t="shared" si="137"/>
        <v>3.8267197169209011</v>
      </c>
      <c r="AR49" s="72">
        <f t="shared" si="137"/>
        <v>4.1899940224999987</v>
      </c>
      <c r="AS49" s="72">
        <f t="shared" ref="AS49" si="140">IF(AND(AS$39="S/A", AS19&gt;0), ((1+AS19/200)^2-1)*100, IF(AND(AS$39="Qtrly", AS19&gt;0), ((1+AS19/400)^4-1)*100, ""))</f>
        <v>4.4080471226605411</v>
      </c>
      <c r="AT49" s="72" t="str">
        <f t="shared" si="137"/>
        <v/>
      </c>
      <c r="AU49" s="72" t="str">
        <f t="shared" si="137"/>
        <v/>
      </c>
      <c r="AV49" s="335">
        <f t="shared" si="137"/>
        <v>3.5205464308426304</v>
      </c>
      <c r="AW49" s="335">
        <f t="shared" si="137"/>
        <v>3.7749689999999836</v>
      </c>
      <c r="AX49" s="335">
        <f t="shared" ref="AX49" si="141">IF(AND(AX$39="S/A", AX19&gt;0), ((1+AX19/200)^2-1)*100, IF(AND(AX$39="Qtrly", AX19&gt;0), ((1+AX19/400)^4-1)*100, ""))</f>
        <v>4.6621072024999988</v>
      </c>
      <c r="AY49" s="72">
        <f t="shared" si="137"/>
        <v>2.847993960000017</v>
      </c>
      <c r="AZ49" s="72">
        <f t="shared" si="137"/>
        <v>3.1280870400000049</v>
      </c>
      <c r="BA49" s="72">
        <f t="shared" si="137"/>
        <v>3.2408405625000025</v>
      </c>
      <c r="BB49" s="72">
        <f t="shared" si="137"/>
        <v>3.2906342399999788</v>
      </c>
      <c r="BC49" s="72">
        <f t="shared" si="137"/>
        <v>3.4075441025000153</v>
      </c>
      <c r="BD49" s="72">
        <f t="shared" si="137"/>
        <v>3.815720999999983</v>
      </c>
      <c r="BE49" s="72">
        <f t="shared" si="137"/>
        <v>3.9512789225000011</v>
      </c>
      <c r="BF49" s="72">
        <f t="shared" ref="BF49" si="142">IF(AND(BF$39="S/A", BF19&gt;0), ((1+BF19/200)^2-1)*100, IF(AND(BF$39="Qtrly", BF19&gt;0), ((1+BF19/400)^4-1)*100, ""))</f>
        <v>4.6702917224999974</v>
      </c>
      <c r="BG49" s="72" t="str">
        <f t="shared" si="137"/>
        <v/>
      </c>
      <c r="BH49" s="72" t="str">
        <f t="shared" si="137"/>
        <v/>
      </c>
      <c r="BI49" s="72" t="str">
        <f t="shared" si="137"/>
        <v/>
      </c>
      <c r="BJ49" s="72">
        <f t="shared" si="137"/>
        <v>3.3221425625000078</v>
      </c>
      <c r="BK49" s="72">
        <f t="shared" si="137"/>
        <v>3.4502581024999923</v>
      </c>
      <c r="BL49" s="72">
        <f t="shared" si="137"/>
        <v>4.0634613225000171</v>
      </c>
      <c r="BM49" s="72">
        <f t="shared" si="137"/>
        <v>4.233599565318702</v>
      </c>
      <c r="BN49" s="72" t="str">
        <f t="shared" si="137"/>
        <v/>
      </c>
      <c r="BO49" s="72">
        <f t="shared" si="137"/>
        <v>2.9423306024999984</v>
      </c>
      <c r="BP49" s="72" t="str">
        <f t="shared" si="137"/>
        <v/>
      </c>
      <c r="BQ49" s="72" t="str">
        <f t="shared" si="137"/>
        <v/>
      </c>
      <c r="BR49" s="72" t="str">
        <f t="shared" si="137"/>
        <v/>
      </c>
      <c r="BS49" s="72">
        <f t="shared" si="137"/>
        <v>3.1930905600000115</v>
      </c>
      <c r="BT49" s="72">
        <f t="shared" si="137"/>
        <v>3.6995988899999999</v>
      </c>
      <c r="BU49" s="72">
        <f t="shared" si="137"/>
        <v>4.1430455024999979</v>
      </c>
      <c r="BV49" s="72">
        <f t="shared" si="137"/>
        <v>4.2594155625000019</v>
      </c>
      <c r="BW49" s="72">
        <f t="shared" ref="BW49" si="143">IF(AND(BW$39="S/A", BW19&gt;0), ((1+BW19/200)^2-1)*100, IF(AND(BW$39="Qtrly", BW19&gt;0), ((1+BW19/400)^4-1)*100, ""))</f>
        <v>4.4238734399999702</v>
      </c>
      <c r="BX49" s="72">
        <f t="shared" si="137"/>
        <v>4.812548839999975</v>
      </c>
      <c r="BY49" s="72" t="str">
        <f t="shared" si="137"/>
        <v/>
      </c>
      <c r="BZ49" s="72">
        <f t="shared" si="137"/>
        <v>3.3150273600000002</v>
      </c>
      <c r="CA49" s="72">
        <f t="shared" ref="CA49" si="144">IF(AND(CA$39="S/A", CA19&gt;0), ((1+CA19/200)^2-1)*100, IF(AND(CA$39="Qtrly", CA19&gt;0), ((1+CA19/400)^4-1)*100, ""))</f>
        <v>4.4923506225000187</v>
      </c>
      <c r="CB49" s="72">
        <f t="shared" si="137"/>
        <v>3.6649785599999873</v>
      </c>
      <c r="CC49" s="72">
        <f t="shared" si="137"/>
        <v>4.1593742225000119</v>
      </c>
    </row>
    <row r="50" spans="1:81" x14ac:dyDescent="0.3">
      <c r="A50" s="66">
        <f t="shared" si="55"/>
        <v>42443</v>
      </c>
      <c r="B50" s="69" t="str">
        <f t="shared" ref="B50:M50" si="145">IF(AND(B$39="S/A", B20&gt;0), ((1+B20/200)^2-1)*100, IF(AND(B$39="Qtrly", B20&gt;0), ((1+B20/400)^4-1)*100, ""))</f>
        <v/>
      </c>
      <c r="C50" s="69" t="str">
        <f t="shared" si="145"/>
        <v/>
      </c>
      <c r="D50" s="69" t="str">
        <f t="shared" si="145"/>
        <v/>
      </c>
      <c r="E50" s="69"/>
      <c r="F50" s="69">
        <f t="shared" si="65"/>
        <v>2.1219999999999999</v>
      </c>
      <c r="G50" s="69">
        <f t="shared" si="145"/>
        <v>2.1019307025000211</v>
      </c>
      <c r="H50" s="69">
        <f t="shared" si="145"/>
        <v>2.1736856099999979</v>
      </c>
      <c r="I50" s="69">
        <f t="shared" si="145"/>
        <v>2.301087359999987</v>
      </c>
      <c r="J50" s="69">
        <f t="shared" si="145"/>
        <v>2.4437501025000197</v>
      </c>
      <c r="K50" s="72">
        <f t="shared" si="145"/>
        <v>2.6756624100000126</v>
      </c>
      <c r="L50" s="72" t="str">
        <f t="shared" si="145"/>
        <v/>
      </c>
      <c r="M50" s="72">
        <f t="shared" si="145"/>
        <v>3.0732562499999894</v>
      </c>
      <c r="N50" s="72">
        <f t="shared" ref="N50" si="146">IF(AND(N$39="S/A", N20&gt;0), ((1+N20/200)^2-1)*100, IF(AND(N$39="Qtrly", N20&gt;0), ((1+N20/400)^4-1)*100, ""))</f>
        <v>3.4024596899999926</v>
      </c>
      <c r="O50" s="70"/>
      <c r="P50" s="70"/>
      <c r="Q50" s="71">
        <f t="shared" si="58"/>
        <v>42443</v>
      </c>
      <c r="R50" s="72" t="str">
        <f t="shared" ref="R50:CC50" si="147">IF(AND(R$39="S/A", R20&gt;0), ((1+R20/200)^2-1)*100, IF(AND(R$39="Qtrly", R20&gt;0), ((1+R20/400)^4-1)*100, ""))</f>
        <v/>
      </c>
      <c r="S50" s="72">
        <f t="shared" si="147"/>
        <v>3.1524609600000142</v>
      </c>
      <c r="T50" s="72">
        <f t="shared" si="147"/>
        <v>2.9311702500000036</v>
      </c>
      <c r="U50" s="72">
        <f t="shared" si="147"/>
        <v>2.9991563225000073</v>
      </c>
      <c r="V50" s="72">
        <f t="shared" si="147"/>
        <v>3.4095779024999828</v>
      </c>
      <c r="W50" s="72">
        <f t="shared" si="147"/>
        <v>3.8004380625000111</v>
      </c>
      <c r="X50" s="72">
        <f t="shared" ref="X50" si="148">IF(AND(X$39="S/A", X20&gt;0), ((1+X20/200)^2-1)*100, IF(AND(X$39="Qtrly", X20&gt;0), ((1+X20/400)^4-1)*100, ""))</f>
        <v>4.0930467599999965</v>
      </c>
      <c r="Y50" s="72">
        <f t="shared" si="147"/>
        <v>7.8201873225000051</v>
      </c>
      <c r="Z50" s="72">
        <f t="shared" si="147"/>
        <v>3.1646490000000194</v>
      </c>
      <c r="AA50" s="72">
        <f t="shared" si="147"/>
        <v>3.8187777225000108</v>
      </c>
      <c r="AB50" s="72">
        <f t="shared" si="147"/>
        <v>3.9135584399999868</v>
      </c>
      <c r="AC50" s="72" t="str">
        <f t="shared" ref="AC50" si="149">IF(AND(AC$39="S/A", AC20&gt;0), ((1+AC20/200)^2-1)*100, IF(AND(AC$39="Qtrly", AC20&gt;0), ((1+AC20/400)^4-1)*100, ""))</f>
        <v/>
      </c>
      <c r="AD50" s="72">
        <f t="shared" si="147"/>
        <v>4.6580150625000094</v>
      </c>
      <c r="AE50" s="72" t="str">
        <f t="shared" si="147"/>
        <v/>
      </c>
      <c r="AF50" s="72">
        <f t="shared" si="147"/>
        <v>3.1382424900000094</v>
      </c>
      <c r="AG50" s="72">
        <f t="shared" si="147"/>
        <v>3.5703113025000066</v>
      </c>
      <c r="AH50" s="72">
        <f t="shared" si="147"/>
        <v>3.8228534224999944</v>
      </c>
      <c r="AI50" s="72">
        <f t="shared" si="147"/>
        <v>4.6150524224999989</v>
      </c>
      <c r="AJ50" s="72" t="str">
        <f t="shared" si="147"/>
        <v/>
      </c>
      <c r="AK50" s="72" t="str">
        <f t="shared" si="147"/>
        <v/>
      </c>
      <c r="AL50" s="72">
        <f t="shared" si="147"/>
        <v>3.8289671224999822</v>
      </c>
      <c r="AM50" s="72">
        <f t="shared" si="147"/>
        <v>4.0828444100000194</v>
      </c>
      <c r="AN50" s="72" t="str">
        <f t="shared" si="147"/>
        <v/>
      </c>
      <c r="AO50" s="72">
        <f t="shared" si="147"/>
        <v>3.3811065224999881</v>
      </c>
      <c r="AP50" s="72">
        <f t="shared" si="147"/>
        <v>3.5876128399999763</v>
      </c>
      <c r="AQ50" s="72">
        <f t="shared" si="147"/>
        <v>3.8400917110170685</v>
      </c>
      <c r="AR50" s="72">
        <f t="shared" si="147"/>
        <v>4.2093888899999765</v>
      </c>
      <c r="AS50" s="72">
        <f t="shared" ref="AS50" si="150">IF(AND(AS$39="S/A", AS20&gt;0), ((1+AS20/200)^2-1)*100, IF(AND(AS$39="Qtrly", AS20&gt;0), ((1+AS20/400)^4-1)*100, ""))</f>
        <v>4.4390370150365177</v>
      </c>
      <c r="AT50" s="72" t="str">
        <f t="shared" si="147"/>
        <v/>
      </c>
      <c r="AU50" s="72" t="str">
        <f t="shared" si="147"/>
        <v/>
      </c>
      <c r="AV50" s="335">
        <f t="shared" si="147"/>
        <v>3.5184938669570842</v>
      </c>
      <c r="AW50" s="335">
        <f t="shared" si="147"/>
        <v>3.7810812899999879</v>
      </c>
      <c r="AX50" s="335">
        <f t="shared" ref="AX50" si="151">IF(AND(AX$39="S/A", AX20&gt;0), ((1+AX20/200)^2-1)*100, IF(AND(AX$39="Qtrly", AX20&gt;0), ((1+AX20/400)^4-1)*100, ""))</f>
        <v>4.6876848899999768</v>
      </c>
      <c r="AY50" s="72">
        <f t="shared" si="147"/>
        <v>2.8469798224999954</v>
      </c>
      <c r="AZ50" s="72">
        <f t="shared" si="147"/>
        <v>3.1301180900000114</v>
      </c>
      <c r="BA50" s="72">
        <f t="shared" si="147"/>
        <v>3.2438888099999952</v>
      </c>
      <c r="BB50" s="72">
        <f t="shared" si="147"/>
        <v>3.299781322499995</v>
      </c>
      <c r="BC50" s="72">
        <f t="shared" si="147"/>
        <v>3.4156794224999842</v>
      </c>
      <c r="BD50" s="72">
        <f t="shared" si="147"/>
        <v>3.8371190024999891</v>
      </c>
      <c r="BE50" s="72">
        <f t="shared" si="147"/>
        <v>3.9788090000000054</v>
      </c>
      <c r="BF50" s="72">
        <f t="shared" ref="BF50" si="152">IF(AND(BF$39="S/A", BF20&gt;0), ((1+BF20/200)^2-1)*100, IF(AND(BF$39="Qtrly", BF20&gt;0), ((1+BF20/400)^4-1)*100, ""))</f>
        <v>4.7122424100000115</v>
      </c>
      <c r="BG50" s="72" t="str">
        <f t="shared" si="147"/>
        <v/>
      </c>
      <c r="BH50" s="72" t="str">
        <f t="shared" si="147"/>
        <v/>
      </c>
      <c r="BI50" s="72" t="str">
        <f t="shared" si="147"/>
        <v/>
      </c>
      <c r="BJ50" s="72">
        <f t="shared" si="147"/>
        <v>3.4533094399999964</v>
      </c>
      <c r="BK50" s="72">
        <f t="shared" si="147"/>
        <v>3.4665324224999905</v>
      </c>
      <c r="BL50" s="72">
        <f t="shared" si="147"/>
        <v>4.0848848399999804</v>
      </c>
      <c r="BM50" s="72">
        <f t="shared" si="147"/>
        <v>4.2583598553084911</v>
      </c>
      <c r="BN50" s="72" t="str">
        <f t="shared" si="147"/>
        <v/>
      </c>
      <c r="BO50" s="72">
        <f t="shared" si="147"/>
        <v>2.9189960099999857</v>
      </c>
      <c r="BP50" s="72" t="str">
        <f t="shared" si="147"/>
        <v/>
      </c>
      <c r="BQ50" s="72" t="str">
        <f t="shared" si="147"/>
        <v/>
      </c>
      <c r="BR50" s="72" t="str">
        <f t="shared" si="147"/>
        <v/>
      </c>
      <c r="BS50" s="72">
        <f t="shared" si="147"/>
        <v>3.1941064025000188</v>
      </c>
      <c r="BT50" s="72">
        <f t="shared" si="147"/>
        <v>3.7169112225000189</v>
      </c>
      <c r="BU50" s="72">
        <f t="shared" si="147"/>
        <v>4.1522302500000219</v>
      </c>
      <c r="BV50" s="72">
        <f t="shared" si="147"/>
        <v>4.2788168899999812</v>
      </c>
      <c r="BW50" s="72">
        <f t="shared" ref="BW50" si="153">IF(AND(BW$39="S/A", BW20&gt;0), ((1+BW20/200)^2-1)*100, IF(AND(BW$39="Qtrly", BW20&gt;0), ((1+BW20/400)^4-1)*100, ""))</f>
        <v>4.443290062500016</v>
      </c>
      <c r="BX50" s="72">
        <f t="shared" si="147"/>
        <v>4.8872981025000151</v>
      </c>
      <c r="BY50" s="72" t="str">
        <f t="shared" si="147"/>
        <v/>
      </c>
      <c r="BZ50" s="72">
        <f t="shared" si="147"/>
        <v>3.3201096225000004</v>
      </c>
      <c r="CA50" s="72">
        <f t="shared" ref="CA50" si="154">IF(AND(CA$39="S/A", CA20&gt;0), ((1+CA20/200)^2-1)*100, IF(AND(CA$39="Qtrly", CA20&gt;0), ((1+CA20/400)^4-1)*100, ""))</f>
        <v>4.5199522500000144</v>
      </c>
      <c r="CB50" s="72">
        <f t="shared" si="147"/>
        <v>3.6629422499999675</v>
      </c>
      <c r="CC50" s="72">
        <f t="shared" si="147"/>
        <v>4.1410045024999897</v>
      </c>
    </row>
    <row r="51" spans="1:81" x14ac:dyDescent="0.3">
      <c r="A51" s="66">
        <f t="shared" si="55"/>
        <v>42444</v>
      </c>
      <c r="B51" s="69" t="str">
        <f t="shared" ref="B51:M51" si="155">IF(AND(B$39="S/A", B21&gt;0), ((1+B21/200)^2-1)*100, IF(AND(B$39="Qtrly", B21&gt;0), ((1+B21/400)^4-1)*100, ""))</f>
        <v/>
      </c>
      <c r="C51" s="69" t="str">
        <f t="shared" si="155"/>
        <v/>
      </c>
      <c r="D51" s="69" t="str">
        <f t="shared" si="155"/>
        <v/>
      </c>
      <c r="E51" s="69"/>
      <c r="F51" s="69">
        <f t="shared" si="65"/>
        <v>2.1280000000000001</v>
      </c>
      <c r="G51" s="69">
        <f t="shared" si="155"/>
        <v>2.10698304000001</v>
      </c>
      <c r="H51" s="69">
        <f t="shared" si="155"/>
        <v>2.1827831025000188</v>
      </c>
      <c r="I51" s="69">
        <f t="shared" si="155"/>
        <v>2.3152480099999817</v>
      </c>
      <c r="J51" s="69">
        <f t="shared" si="155"/>
        <v>2.461969522499996</v>
      </c>
      <c r="K51" s="72">
        <f t="shared" si="155"/>
        <v>2.6959292099999921</v>
      </c>
      <c r="L51" s="72" t="str">
        <f t="shared" si="155"/>
        <v/>
      </c>
      <c r="M51" s="72">
        <f t="shared" si="155"/>
        <v>3.1311336225000153</v>
      </c>
      <c r="N51" s="72">
        <f t="shared" ref="N51" si="156">IF(AND(N$39="S/A", N21&gt;0), ((1+N21/200)^2-1)*100, IF(AND(N$39="Qtrly", N21&gt;0), ((1+N21/400)^4-1)*100, ""))</f>
        <v>3.4370361599999955</v>
      </c>
      <c r="O51" s="70"/>
      <c r="P51" s="70"/>
      <c r="Q51" s="71">
        <f t="shared" si="58"/>
        <v>42444</v>
      </c>
      <c r="R51" s="72" t="str">
        <f t="shared" ref="R51:CC51" si="157">IF(AND(R$39="S/A", R21&gt;0), ((1+R21/200)^2-1)*100, IF(AND(R$39="Qtrly", R21&gt;0), ((1+R21/400)^4-1)*100, ""))</f>
        <v/>
      </c>
      <c r="S51" s="72">
        <f t="shared" si="157"/>
        <v>3.1412892224999878</v>
      </c>
      <c r="T51" s="72">
        <f t="shared" si="157"/>
        <v>2.9139236224999809</v>
      </c>
      <c r="U51" s="72">
        <f t="shared" si="157"/>
        <v>2.9778448400000102</v>
      </c>
      <c r="V51" s="72">
        <f t="shared" si="157"/>
        <v>3.4105948099999894</v>
      </c>
      <c r="W51" s="72">
        <f t="shared" si="157"/>
        <v>3.7831187599999927</v>
      </c>
      <c r="X51" s="72">
        <f t="shared" ref="X51" si="158">IF(AND(X$39="S/A", X21&gt;0), ((1+X21/200)^2-1)*100, IF(AND(X$39="Qtrly", X21&gt;0), ((1+X21/400)^4-1)*100, ""))</f>
        <v>4.1063105624999929</v>
      </c>
      <c r="Y51" s="72" t="str">
        <f t="shared" si="157"/>
        <v/>
      </c>
      <c r="Z51" s="72">
        <f t="shared" si="157"/>
        <v>3.0844243024999773</v>
      </c>
      <c r="AA51" s="72">
        <f t="shared" si="157"/>
        <v>3.8167399024999993</v>
      </c>
      <c r="AB51" s="72">
        <f t="shared" si="157"/>
        <v>3.925791359999975</v>
      </c>
      <c r="AC51" s="72">
        <f t="shared" ref="AC51" si="159">IF(AND(AC$39="S/A", AC21&gt;0), ((1+AC21/200)^2-1)*100, IF(AND(AC$39="Qtrly", AC21&gt;0), ((1+AC21/400)^4-1)*100, ""))</f>
        <v>4.3135395599999793</v>
      </c>
      <c r="AD51" s="72">
        <f t="shared" si="157"/>
        <v>4.6754072099999933</v>
      </c>
      <c r="AE51" s="72" t="str">
        <f t="shared" si="157"/>
        <v/>
      </c>
      <c r="AF51" s="72">
        <f t="shared" si="157"/>
        <v>3.1331647024999798</v>
      </c>
      <c r="AG51" s="72">
        <f t="shared" si="157"/>
        <v>3.5642052225000054</v>
      </c>
      <c r="AH51" s="72">
        <f t="shared" si="157"/>
        <v>3.8259102500000086</v>
      </c>
      <c r="AI51" s="72">
        <f t="shared" si="157"/>
        <v>4.6242579600000111</v>
      </c>
      <c r="AJ51" s="72" t="str">
        <f t="shared" si="157"/>
        <v/>
      </c>
      <c r="AK51" s="72" t="str">
        <f t="shared" si="157"/>
        <v/>
      </c>
      <c r="AL51" s="72">
        <f t="shared" si="157"/>
        <v>3.7943252024999818</v>
      </c>
      <c r="AM51" s="72">
        <f t="shared" si="157"/>
        <v>4.0910062500000288</v>
      </c>
      <c r="AN51" s="72" t="str">
        <f t="shared" si="157"/>
        <v/>
      </c>
      <c r="AO51" s="72">
        <f t="shared" si="157"/>
        <v>3.3678889999999795</v>
      </c>
      <c r="AP51" s="72">
        <f t="shared" si="157"/>
        <v>3.5825240024999871</v>
      </c>
      <c r="AQ51" s="72">
        <f t="shared" si="157"/>
        <v>3.8328912460134479</v>
      </c>
      <c r="AR51" s="72">
        <f t="shared" si="157"/>
        <v>4.208368062500023</v>
      </c>
      <c r="AS51" s="72">
        <f t="shared" ref="AS51" si="160">IF(AND(AS$39="S/A", AS21&gt;0), ((1+AS21/200)^2-1)*100, IF(AND(AS$39="Qtrly", AS21&gt;0), ((1+AS21/400)^4-1)*100, ""))</f>
        <v>4.3698357542191646</v>
      </c>
      <c r="AT51" s="72" t="str">
        <f t="shared" si="157"/>
        <v/>
      </c>
      <c r="AU51" s="72" t="str">
        <f t="shared" si="157"/>
        <v/>
      </c>
      <c r="AV51" s="335">
        <f t="shared" si="157"/>
        <v>3.4877090712895464</v>
      </c>
      <c r="AW51" s="335">
        <f t="shared" si="157"/>
        <v>3.7770064100000056</v>
      </c>
      <c r="AX51" s="335">
        <f t="shared" ref="AX51" si="161">IF(AND(AX$39="S/A", AX21&gt;0), ((1+AX21/200)^2-1)*100, IF(AND(AX$39="Qtrly", AX21&gt;0), ((1+AX21/400)^4-1)*100, ""))</f>
        <v>4.7009865224999725</v>
      </c>
      <c r="AY51" s="72">
        <f t="shared" si="157"/>
        <v>2.832782422500002</v>
      </c>
      <c r="AZ51" s="72">
        <f t="shared" si="157"/>
        <v>3.1260560099999779</v>
      </c>
      <c r="BA51" s="72">
        <f t="shared" si="157"/>
        <v>3.2438888099999952</v>
      </c>
      <c r="BB51" s="72">
        <f t="shared" si="157"/>
        <v>3.3007976900000013</v>
      </c>
      <c r="BC51" s="72">
        <f t="shared" si="157"/>
        <v>3.4177133025000028</v>
      </c>
      <c r="BD51" s="72">
        <f t="shared" si="157"/>
        <v>3.8483283600000195</v>
      </c>
      <c r="BE51" s="72">
        <f t="shared" si="157"/>
        <v>3.972690890000008</v>
      </c>
      <c r="BF51" s="72">
        <f t="shared" ref="BF51" si="162">IF(AND(BF$39="S/A", BF21&gt;0), ((1+BF21/200)^2-1)*100, IF(AND(BF$39="Qtrly", BF21&gt;0), ((1+BF21/400)^4-1)*100, ""))</f>
        <v>4.7265689600000105</v>
      </c>
      <c r="BG51" s="72" t="str">
        <f t="shared" si="157"/>
        <v/>
      </c>
      <c r="BH51" s="72" t="str">
        <f t="shared" si="157"/>
        <v/>
      </c>
      <c r="BI51" s="72" t="str">
        <f t="shared" si="157"/>
        <v/>
      </c>
      <c r="BJ51" s="72">
        <f t="shared" si="157"/>
        <v>2.7668787600000133</v>
      </c>
      <c r="BK51" s="72">
        <f t="shared" si="157"/>
        <v>3.482808022500028</v>
      </c>
      <c r="BL51" s="72">
        <f t="shared" si="157"/>
        <v>4.0961075625000065</v>
      </c>
      <c r="BM51" s="72">
        <f t="shared" si="157"/>
        <v>4.2717735207742136</v>
      </c>
      <c r="BN51" s="72" t="str">
        <f t="shared" si="157"/>
        <v/>
      </c>
      <c r="BO51" s="72">
        <f t="shared" si="157"/>
        <v>2.9068224899999828</v>
      </c>
      <c r="BP51" s="72" t="str">
        <f t="shared" si="157"/>
        <v/>
      </c>
      <c r="BQ51" s="72" t="str">
        <f t="shared" si="157"/>
        <v/>
      </c>
      <c r="BR51" s="72" t="str">
        <f t="shared" si="157"/>
        <v/>
      </c>
      <c r="BS51" s="72">
        <f t="shared" si="157"/>
        <v>3.1829324099999834</v>
      </c>
      <c r="BT51" s="72">
        <f t="shared" si="157"/>
        <v>3.7169112225000189</v>
      </c>
      <c r="BU51" s="72">
        <f t="shared" si="157"/>
        <v>4.1787662399999981</v>
      </c>
      <c r="BV51" s="72">
        <f t="shared" si="157"/>
        <v>4.3023051225000053</v>
      </c>
      <c r="BW51" s="72">
        <f t="shared" ref="BW51" si="163">IF(AND(BW$39="S/A", BW21&gt;0), ((1+BW21/200)^2-1)*100, IF(AND(BW$39="Qtrly", BW21&gt;0), ((1+BW21/400)^4-1)*100, ""))</f>
        <v>4.4770179600000182</v>
      </c>
      <c r="BX51" s="72">
        <f t="shared" si="157"/>
        <v>4.8350732099999849</v>
      </c>
      <c r="BY51" s="72" t="str">
        <f t="shared" si="157"/>
        <v/>
      </c>
      <c r="BZ51" s="72">
        <f t="shared" si="157"/>
        <v>3.2875853024999957</v>
      </c>
      <c r="CA51" s="72">
        <f t="shared" ref="CA51" si="164">IF(AND(CA$39="S/A", CA21&gt;0), ((1+CA21/200)^2-1)*100, IF(AND(CA$39="Qtrly", CA21&gt;0), ((1+CA21/400)^4-1)*100, ""))</f>
        <v>4.5015507599999838</v>
      </c>
      <c r="CB51" s="72">
        <f t="shared" si="157"/>
        <v>3.6649785599999873</v>
      </c>
      <c r="CC51" s="72">
        <f t="shared" si="157"/>
        <v>4.1757042224999763</v>
      </c>
    </row>
    <row r="52" spans="1:81" x14ac:dyDescent="0.3">
      <c r="A52" s="66">
        <f t="shared" si="55"/>
        <v>42445</v>
      </c>
      <c r="B52" s="69" t="str">
        <f t="shared" ref="B52:M52" si="165">IF(AND(B$39="S/A", B22&gt;0), ((1+B22/200)^2-1)*100, IF(AND(B$39="Qtrly", B22&gt;0), ((1+B22/400)^4-1)*100, ""))</f>
        <v/>
      </c>
      <c r="C52" s="69" t="str">
        <f t="shared" si="165"/>
        <v/>
      </c>
      <c r="D52" s="69" t="str">
        <f t="shared" si="165"/>
        <v/>
      </c>
      <c r="E52" s="69"/>
      <c r="F52" s="69">
        <f t="shared" si="65"/>
        <v>2.1150000000000002</v>
      </c>
      <c r="G52" s="69">
        <f t="shared" si="165"/>
        <v>2.0928368100000094</v>
      </c>
      <c r="H52" s="69">
        <f t="shared" si="165"/>
        <v>2.1625670025000154</v>
      </c>
      <c r="I52" s="69">
        <f t="shared" si="165"/>
        <v>2.3071560900000287</v>
      </c>
      <c r="J52" s="69">
        <f t="shared" si="165"/>
        <v>2.428568490000016</v>
      </c>
      <c r="K52" s="72">
        <f t="shared" si="165"/>
        <v>2.6665430024999992</v>
      </c>
      <c r="L52" s="72" t="str">
        <f t="shared" si="165"/>
        <v/>
      </c>
      <c r="M52" s="72">
        <f t="shared" si="165"/>
        <v>3.0823937025000081</v>
      </c>
      <c r="N52" s="72">
        <f t="shared" ref="N52" si="166">IF(AND(N$39="S/A", N22&gt;0), ((1+N22/200)^2-1)*100, IF(AND(N$39="Qtrly", N22&gt;0), ((1+N22/400)^4-1)*100, ""))</f>
        <v>3.3912744225000013</v>
      </c>
      <c r="O52" s="70"/>
      <c r="P52" s="70"/>
      <c r="Q52" s="71">
        <f t="shared" si="58"/>
        <v>42445</v>
      </c>
      <c r="R52" s="72" t="str">
        <f t="shared" ref="R52:CC52" si="167">IF(AND(R$39="S/A", R22&gt;0), ((1+R22/200)^2-1)*100, IF(AND(R$39="Qtrly", R22&gt;0), ((1+R22/400)^4-1)*100, ""))</f>
        <v/>
      </c>
      <c r="S52" s="72">
        <f t="shared" si="167"/>
        <v>3.1199630399999956</v>
      </c>
      <c r="T52" s="72">
        <f t="shared" si="167"/>
        <v>2.9220395025000068</v>
      </c>
      <c r="U52" s="72">
        <f t="shared" si="167"/>
        <v>2.9534915599999767</v>
      </c>
      <c r="V52" s="72">
        <f t="shared" si="167"/>
        <v>3.3811065224999881</v>
      </c>
      <c r="W52" s="72">
        <f t="shared" si="167"/>
        <v>3.7474659224999929</v>
      </c>
      <c r="X52" s="72">
        <f t="shared" ref="X52" si="168">IF(AND(X$39="S/A", X22&gt;0), ((1+X22/200)^2-1)*100, IF(AND(X$39="Qtrly", X22&gt;0), ((1+X22/400)^4-1)*100, ""))</f>
        <v>4.0695821025000134</v>
      </c>
      <c r="Y52" s="72" t="str">
        <f t="shared" si="167"/>
        <v/>
      </c>
      <c r="Z52" s="72">
        <f t="shared" si="167"/>
        <v>3.0752867600000178</v>
      </c>
      <c r="AA52" s="72">
        <f t="shared" si="167"/>
        <v>3.7973816100000057</v>
      </c>
      <c r="AB52" s="72">
        <f t="shared" si="167"/>
        <v>3.8992876099999796</v>
      </c>
      <c r="AC52" s="72">
        <f t="shared" ref="AC52" si="169">IF(AND(AC$39="S/A", AC22&gt;0), ((1+AC22/200)^2-1)*100, IF(AND(AC$39="Qtrly", AC22&gt;0), ((1+AC22/400)^4-1)*100, ""))</f>
        <v>4.301283839999992</v>
      </c>
      <c r="AD52" s="72">
        <f t="shared" si="167"/>
        <v>4.6498310225000061</v>
      </c>
      <c r="AE52" s="72" t="str">
        <f t="shared" si="167"/>
        <v/>
      </c>
      <c r="AF52" s="72">
        <f t="shared" si="167"/>
        <v>3.1565235600000019</v>
      </c>
      <c r="AG52" s="72">
        <f t="shared" si="167"/>
        <v>3.5499584025000086</v>
      </c>
      <c r="AH52" s="72">
        <f t="shared" si="167"/>
        <v>3.8065511025000109</v>
      </c>
      <c r="AI52" s="72">
        <f t="shared" si="167"/>
        <v>4.6017562500000109</v>
      </c>
      <c r="AJ52" s="72" t="str">
        <f t="shared" si="167"/>
        <v/>
      </c>
      <c r="AK52" s="72" t="str">
        <f t="shared" si="167"/>
        <v/>
      </c>
      <c r="AL52" s="72">
        <f t="shared" si="167"/>
        <v>3.7729316100000299</v>
      </c>
      <c r="AM52" s="72">
        <f t="shared" si="167"/>
        <v>4.0675418224999982</v>
      </c>
      <c r="AN52" s="72" t="str">
        <f t="shared" si="167"/>
        <v/>
      </c>
      <c r="AO52" s="72">
        <f t="shared" si="167"/>
        <v>3.3678889999999795</v>
      </c>
      <c r="AP52" s="72">
        <f t="shared" si="167"/>
        <v>3.5631875600000029</v>
      </c>
      <c r="AQ52" s="72">
        <f t="shared" si="167"/>
        <v>3.8123205522591519</v>
      </c>
      <c r="AR52" s="72">
        <f t="shared" si="167"/>
        <v>4.1899940224999987</v>
      </c>
      <c r="AS52" s="72">
        <f t="shared" ref="AS52" si="170">IF(AND(AS$39="S/A", AS22&gt;0), ((1+AS22/200)^2-1)*100, IF(AND(AS$39="Qtrly", AS22&gt;0), ((1+AS22/400)^4-1)*100, ""))</f>
        <v>4.2759010628417249</v>
      </c>
      <c r="AT52" s="72" t="str">
        <f t="shared" si="167"/>
        <v/>
      </c>
      <c r="AU52" s="72" t="str">
        <f t="shared" si="167"/>
        <v/>
      </c>
      <c r="AV52" s="335">
        <f t="shared" si="167"/>
        <v>3.480526940379991</v>
      </c>
      <c r="AW52" s="335">
        <f t="shared" si="167"/>
        <v>3.7596890624999713</v>
      </c>
      <c r="AX52" s="335">
        <f t="shared" ref="AX52" si="171">IF(AND(AX$39="S/A", AX22&gt;0), ((1+AX22/200)^2-1)*100, IF(AND(AX$39="Qtrly", AX22&gt;0), ((1+AX22/400)^4-1)*100, ""))</f>
        <v>4.6794996900000108</v>
      </c>
      <c r="AY52" s="72">
        <f t="shared" si="167"/>
        <v>2.8287262025000093</v>
      </c>
      <c r="AZ52" s="72">
        <f t="shared" si="167"/>
        <v>3.0955929600000154</v>
      </c>
      <c r="BA52" s="72">
        <f t="shared" si="167"/>
        <v>3.2164562024999954</v>
      </c>
      <c r="BB52" s="72">
        <f t="shared" si="167"/>
        <v>3.2723412900000026</v>
      </c>
      <c r="BC52" s="72">
        <f t="shared" si="167"/>
        <v>3.3882239999999841</v>
      </c>
      <c r="BD52" s="72">
        <f t="shared" si="167"/>
        <v>3.8024757224999872</v>
      </c>
      <c r="BE52" s="72">
        <f t="shared" si="167"/>
        <v>3.9339470399999854</v>
      </c>
      <c r="BF52" s="72">
        <f t="shared" ref="BF52" si="172">IF(AND(BF$39="S/A", BF22&gt;0), ((1+BF22/200)^2-1)*100, IF(AND(BF$39="Qtrly", BF22&gt;0), ((1+BF22/400)^4-1)*100, ""))</f>
        <v>4.6866617225000295</v>
      </c>
      <c r="BG52" s="72" t="str">
        <f t="shared" si="167"/>
        <v/>
      </c>
      <c r="BH52" s="72" t="str">
        <f t="shared" si="167"/>
        <v/>
      </c>
      <c r="BI52" s="72" t="str">
        <f t="shared" si="167"/>
        <v/>
      </c>
      <c r="BJ52" s="72">
        <f t="shared" si="167"/>
        <v>5.8810130225000146</v>
      </c>
      <c r="BK52" s="72">
        <f t="shared" si="167"/>
        <v>3.4767045224999737</v>
      </c>
      <c r="BL52" s="72">
        <f t="shared" si="167"/>
        <v>4.0522403600000034</v>
      </c>
      <c r="BM52" s="72">
        <f t="shared" si="167"/>
        <v>4.2263786448919038</v>
      </c>
      <c r="BN52" s="72" t="str">
        <f t="shared" si="167"/>
        <v/>
      </c>
      <c r="BO52" s="72">
        <f t="shared" si="167"/>
        <v>2.9200105024999923</v>
      </c>
      <c r="BP52" s="72" t="str">
        <f t="shared" si="167"/>
        <v/>
      </c>
      <c r="BQ52" s="72" t="str">
        <f t="shared" si="167"/>
        <v/>
      </c>
      <c r="BR52" s="72" t="str">
        <f t="shared" si="167"/>
        <v/>
      </c>
      <c r="BS52" s="72">
        <f t="shared" si="167"/>
        <v>3.1687118399999825</v>
      </c>
      <c r="BT52" s="72">
        <f t="shared" si="167"/>
        <v>3.6985805624999868</v>
      </c>
      <c r="BU52" s="72">
        <f t="shared" si="167"/>
        <v>4.1542713599999725</v>
      </c>
      <c r="BV52" s="72">
        <f t="shared" si="167"/>
        <v>4.2747322499999907</v>
      </c>
      <c r="BW52" s="72">
        <f t="shared" ref="BW52" si="173">IF(AND(BW$39="S/A", BW22&gt;0), ((1+BW22/200)^2-1)*100, IF(AND(BW$39="Qtrly", BW22&gt;0), ((1+BW22/400)^4-1)*100, ""))</f>
        <v>4.4535100624999879</v>
      </c>
      <c r="BX52" s="72">
        <f t="shared" si="167"/>
        <v>4.7992401224999925</v>
      </c>
      <c r="BY52" s="72" t="str">
        <f t="shared" si="167"/>
        <v/>
      </c>
      <c r="BZ52" s="72">
        <f t="shared" si="167"/>
        <v>3.3028304400000152</v>
      </c>
      <c r="CA52" s="72">
        <f t="shared" ref="CA52" si="174">IF(AND(CA$39="S/A", CA22&gt;0), ((1+CA22/200)^2-1)*100, IF(AND(CA$39="Qtrly", CA22&gt;0), ((1+CA22/400)^4-1)*100, ""))</f>
        <v>4.4197859599999889</v>
      </c>
      <c r="CB52" s="72">
        <f t="shared" si="167"/>
        <v>3.6476705625000161</v>
      </c>
      <c r="CC52" s="72">
        <f t="shared" si="167"/>
        <v>4.1522302500000219</v>
      </c>
    </row>
    <row r="53" spans="1:81" x14ac:dyDescent="0.3">
      <c r="A53" s="66">
        <f t="shared" si="55"/>
        <v>42446</v>
      </c>
      <c r="B53" s="69" t="str">
        <f t="shared" ref="B53:M53" si="175">IF(AND(B$39="S/A", B23&gt;0), ((1+B23/200)^2-1)*100, IF(AND(B$39="Qtrly", B23&gt;0), ((1+B23/400)^4-1)*100, ""))</f>
        <v/>
      </c>
      <c r="C53" s="69" t="str">
        <f t="shared" si="175"/>
        <v/>
      </c>
      <c r="D53" s="69" t="str">
        <f t="shared" si="175"/>
        <v/>
      </c>
      <c r="E53" s="69"/>
      <c r="F53" s="69">
        <f t="shared" si="65"/>
        <v>2.101</v>
      </c>
      <c r="G53" s="69">
        <f t="shared" si="175"/>
        <v>2.0928368100000094</v>
      </c>
      <c r="H53" s="69">
        <f t="shared" si="175"/>
        <v>2.1575132899999794</v>
      </c>
      <c r="I53" s="69">
        <f t="shared" si="175"/>
        <v>2.2970416399999971</v>
      </c>
      <c r="J53" s="69">
        <f t="shared" si="175"/>
        <v>2.424520249999973</v>
      </c>
      <c r="K53" s="72">
        <f t="shared" si="175"/>
        <v>2.6553976099999987</v>
      </c>
      <c r="L53" s="72" t="str">
        <f t="shared" si="175"/>
        <v/>
      </c>
      <c r="M53" s="72">
        <f t="shared" si="175"/>
        <v>3.0722410024999869</v>
      </c>
      <c r="N53" s="72">
        <f t="shared" ref="N53" si="176">IF(AND(N$39="S/A", N23&gt;0), ((1+N23/200)^2-1)*100, IF(AND(N$39="Qtrly", N23&gt;0), ((1+N23/400)^4-1)*100, ""))</f>
        <v>3.376022759999997</v>
      </c>
      <c r="O53" s="70"/>
      <c r="P53" s="70"/>
      <c r="Q53" s="71">
        <f t="shared" si="58"/>
        <v>42446</v>
      </c>
      <c r="R53" s="72" t="str">
        <f t="shared" ref="R53:CC53" si="177">IF(AND(R$39="S/A", R23&gt;0), ((1+R23/200)^2-1)*100, IF(AND(R$39="Qtrly", R23&gt;0), ((1+R23/400)^4-1)*100, ""))</f>
        <v/>
      </c>
      <c r="S53" s="72">
        <f t="shared" si="177"/>
        <v>3.0966083225000052</v>
      </c>
      <c r="T53" s="72">
        <f t="shared" si="177"/>
        <v>2.8855205624999769</v>
      </c>
      <c r="U53" s="72">
        <f t="shared" si="177"/>
        <v>2.9423306024999984</v>
      </c>
      <c r="V53" s="72">
        <f t="shared" si="177"/>
        <v>3.3750060224999823</v>
      </c>
      <c r="W53" s="72">
        <f t="shared" si="177"/>
        <v>3.7352435025000075</v>
      </c>
      <c r="X53" s="72">
        <f t="shared" ref="X53" si="178">IF(AND(X$39="S/A", X23&gt;0), ((1+X23/200)^2-1)*100, IF(AND(X$39="Qtrly", X23&gt;0), ((1+X23/400)^4-1)*100, ""))</f>
        <v>4.0573407224999913</v>
      </c>
      <c r="Y53" s="72" t="str">
        <f t="shared" si="177"/>
        <v/>
      </c>
      <c r="Z53" s="72">
        <f t="shared" si="177"/>
        <v>3.0346803600000083</v>
      </c>
      <c r="AA53" s="72">
        <f t="shared" si="177"/>
        <v>3.7943252024999818</v>
      </c>
      <c r="AB53" s="72">
        <f t="shared" si="177"/>
        <v>3.890114022500013</v>
      </c>
      <c r="AC53" s="72">
        <f t="shared" ref="AC53" si="179">IF(AND(AC$39="S/A", AC23&gt;0), ((1+AC23/200)^2-1)*100, IF(AND(AC$39="Qtrly", AC23&gt;0), ((1+AC23/400)^4-1)*100, ""))</f>
        <v>4.2655421024999862</v>
      </c>
      <c r="AD53" s="72">
        <f t="shared" si="177"/>
        <v>4.6048245224999951</v>
      </c>
      <c r="AE53" s="72" t="str">
        <f t="shared" si="177"/>
        <v/>
      </c>
      <c r="AF53" s="72">
        <f t="shared" si="177"/>
        <v>3.1219940099999954</v>
      </c>
      <c r="AG53" s="72">
        <f t="shared" si="177"/>
        <v>3.5438529225000126</v>
      </c>
      <c r="AH53" s="72">
        <f t="shared" si="177"/>
        <v>3.7984004225000145</v>
      </c>
      <c r="AI53" s="72">
        <f t="shared" si="177"/>
        <v>4.5782343224999966</v>
      </c>
      <c r="AJ53" s="72" t="str">
        <f t="shared" si="177"/>
        <v/>
      </c>
      <c r="AK53" s="72" t="str">
        <f t="shared" si="177"/>
        <v/>
      </c>
      <c r="AL53" s="72">
        <f t="shared" si="177"/>
        <v>3.7668195599999788</v>
      </c>
      <c r="AM53" s="72">
        <f t="shared" si="177"/>
        <v>4.0553005625000083</v>
      </c>
      <c r="AN53" s="72" t="str">
        <f t="shared" si="177"/>
        <v/>
      </c>
      <c r="AO53" s="72">
        <f t="shared" si="177"/>
        <v>3.3099452225000103</v>
      </c>
      <c r="AP53" s="72">
        <f t="shared" si="177"/>
        <v>3.5662405625000115</v>
      </c>
      <c r="AQ53" s="72">
        <f t="shared" si="177"/>
        <v>3.8133490143489768</v>
      </c>
      <c r="AR53" s="72">
        <f t="shared" si="177"/>
        <v>4.1797869225000062</v>
      </c>
      <c r="AS53" s="72">
        <f t="shared" ref="AS53" si="180">IF(AND(AS$39="S/A", AS23&gt;0), ((1+AS23/200)^2-1)*100, IF(AND(AS$39="Qtrly", AS23&gt;0), ((1+AS23/400)^4-1)*100, ""))</f>
        <v>4.2882844242859042</v>
      </c>
      <c r="AT53" s="72" t="str">
        <f t="shared" si="177"/>
        <v/>
      </c>
      <c r="AU53" s="72" t="str">
        <f t="shared" si="177"/>
        <v/>
      </c>
      <c r="AV53" s="335">
        <f t="shared" si="177"/>
        <v>3.4620603203400657</v>
      </c>
      <c r="AW53" s="335">
        <f t="shared" si="177"/>
        <v>3.7566332099999933</v>
      </c>
      <c r="AX53" s="335">
        <f t="shared" ref="AX53" si="181">IF(AND(AX$39="S/A", AX23&gt;0), ((1+AX23/200)^2-1)*100, IF(AND(AX$39="Qtrly", AX23&gt;0), ((1+AX23/400)^4-1)*100, ""))</f>
        <v>4.6610841599999953</v>
      </c>
      <c r="AY53" s="72">
        <f t="shared" si="177"/>
        <v>2.7993209999999991</v>
      </c>
      <c r="AZ53" s="72">
        <f t="shared" si="177"/>
        <v>3.0905162225000282</v>
      </c>
      <c r="BA53" s="72">
        <f t="shared" si="177"/>
        <v>3.2052810000000154</v>
      </c>
      <c r="BB53" s="72">
        <f t="shared" si="177"/>
        <v>3.2672602025000108</v>
      </c>
      <c r="BC53" s="72">
        <f t="shared" si="177"/>
        <v>3.3790730025000215</v>
      </c>
      <c r="BD53" s="72">
        <f t="shared" si="177"/>
        <v>3.7882125224999896</v>
      </c>
      <c r="BE53" s="72">
        <f t="shared" si="177"/>
        <v>3.9105003225000212</v>
      </c>
      <c r="BF53" s="72">
        <f t="shared" ref="BF53" si="182">IF(AND(BF$39="S/A", BF23&gt;0), ((1+BF23/200)^2-1)*100, IF(AND(BF$39="Qtrly", BF23&gt;0), ((1+BF23/400)^4-1)*100, ""))</f>
        <v>4.6590380900000117</v>
      </c>
      <c r="BG53" s="72" t="str">
        <f t="shared" si="177"/>
        <v/>
      </c>
      <c r="BH53" s="72" t="str">
        <f t="shared" si="177"/>
        <v/>
      </c>
      <c r="BI53" s="72" t="str">
        <f t="shared" si="177"/>
        <v/>
      </c>
      <c r="BJ53" s="72">
        <f t="shared" si="177"/>
        <v>7.1649392024999869</v>
      </c>
      <c r="BK53" s="72">
        <f t="shared" si="177"/>
        <v>3.4777217599999855</v>
      </c>
      <c r="BL53" s="72">
        <f t="shared" si="177"/>
        <v>4.0379600099999857</v>
      </c>
      <c r="BM53" s="72">
        <f t="shared" si="177"/>
        <v>4.1944047927071626</v>
      </c>
      <c r="BN53" s="72" t="str">
        <f t="shared" si="177"/>
        <v/>
      </c>
      <c r="BO53" s="72">
        <f t="shared" si="177"/>
        <v>2.8763918400000144</v>
      </c>
      <c r="BP53" s="72" t="str">
        <f t="shared" si="177"/>
        <v/>
      </c>
      <c r="BQ53" s="72" t="str">
        <f t="shared" si="177"/>
        <v/>
      </c>
      <c r="BR53" s="72" t="str">
        <f t="shared" si="177"/>
        <v/>
      </c>
      <c r="BS53" s="72">
        <f t="shared" si="177"/>
        <v>3.1595705625000248</v>
      </c>
      <c r="BT53" s="72">
        <f t="shared" si="177"/>
        <v>3.6853427599999877</v>
      </c>
      <c r="BU53" s="72">
        <f t="shared" si="177"/>
        <v>4.1318202500000067</v>
      </c>
      <c r="BV53" s="72">
        <f t="shared" si="177"/>
        <v>4.2583944899999837</v>
      </c>
      <c r="BW53" s="72">
        <f t="shared" ref="BW53" si="183">IF(AND(BW$39="S/A", BW23&gt;0), ((1+BW23/200)^2-1)*100, IF(AND(BW$39="Qtrly", BW23&gt;0), ((1+BW23/400)^4-1)*100, ""))</f>
        <v>4.4310267224999755</v>
      </c>
      <c r="BX53" s="72">
        <f t="shared" si="177"/>
        <v>4.9354384400000173</v>
      </c>
      <c r="BY53" s="72" t="str">
        <f t="shared" si="177"/>
        <v/>
      </c>
      <c r="BZ53" s="72">
        <f t="shared" si="177"/>
        <v>3.2510015624999777</v>
      </c>
      <c r="CA53" s="72">
        <f t="shared" ref="CA53" si="184">IF(AND(CA$39="S/A", CA23&gt;0), ((1+CA23/200)^2-1)*100, IF(AND(CA$39="Qtrly", CA23&gt;0), ((1+CA23/400)^4-1)*100, ""))</f>
        <v>4.33294592250002</v>
      </c>
      <c r="CB53" s="72">
        <f t="shared" si="177"/>
        <v>3.6395261225000031</v>
      </c>
      <c r="CC53" s="72">
        <f t="shared" si="177"/>
        <v>4.1410045024999897</v>
      </c>
    </row>
    <row r="54" spans="1:81" x14ac:dyDescent="0.3">
      <c r="A54" s="66">
        <f t="shared" si="55"/>
        <v>42447</v>
      </c>
      <c r="B54" s="69" t="str">
        <f t="shared" ref="B54:M54" si="185">IF(AND(B$39="S/A", B24&gt;0), ((1+B24/200)^2-1)*100, IF(AND(B$39="Qtrly", B24&gt;0), ((1+B24/400)^4-1)*100, ""))</f>
        <v/>
      </c>
      <c r="C54" s="69" t="str">
        <f t="shared" si="185"/>
        <v/>
      </c>
      <c r="D54" s="69" t="str">
        <f t="shared" si="185"/>
        <v/>
      </c>
      <c r="E54" s="69"/>
      <c r="F54" s="69">
        <f t="shared" si="65"/>
        <v>2.0779999999999998</v>
      </c>
      <c r="G54" s="69">
        <f t="shared" si="185"/>
        <v>2.0665678400000109</v>
      </c>
      <c r="H54" s="69">
        <f t="shared" si="185"/>
        <v>2.1413422500000001</v>
      </c>
      <c r="I54" s="69">
        <f t="shared" si="185"/>
        <v>2.2778255625000021</v>
      </c>
      <c r="J54" s="69">
        <f t="shared" si="185"/>
        <v>2.3941610000000058</v>
      </c>
      <c r="K54" s="72">
        <f t="shared" si="185"/>
        <v>2.620952040000013</v>
      </c>
      <c r="L54" s="72" t="str">
        <f t="shared" si="185"/>
        <v/>
      </c>
      <c r="M54" s="72">
        <f t="shared" si="185"/>
        <v>3.0275750625000208</v>
      </c>
      <c r="N54" s="72">
        <f t="shared" ref="N54" si="186">IF(AND(N$39="S/A", N24&gt;0), ((1+N24/200)^2-1)*100, IF(AND(N$39="Qtrly", N24&gt;0), ((1+N24/400)^4-1)*100, ""))</f>
        <v>3.3465394024999817</v>
      </c>
      <c r="O54" s="70"/>
      <c r="P54" s="70"/>
      <c r="Q54" s="71">
        <f t="shared" si="58"/>
        <v>42447</v>
      </c>
      <c r="R54" s="72" t="str">
        <f t="shared" ref="R54:CC54" si="187">IF(AND(R$39="S/A", R24&gt;0), ((1+R24/200)^2-1)*100, IF(AND(R$39="Qtrly", R24&gt;0), ((1+R24/400)^4-1)*100, ""))</f>
        <v/>
      </c>
      <c r="S54" s="72">
        <f t="shared" si="187"/>
        <v>3.0803631224999961</v>
      </c>
      <c r="T54" s="72">
        <f t="shared" si="187"/>
        <v>2.8753775625000033</v>
      </c>
      <c r="U54" s="72">
        <f t="shared" si="187"/>
        <v>2.9230540100000146</v>
      </c>
      <c r="V54" s="72">
        <f t="shared" si="187"/>
        <v>3.3424730624999954</v>
      </c>
      <c r="W54" s="72">
        <f t="shared" si="187"/>
        <v>3.705708959999976</v>
      </c>
      <c r="X54" s="72">
        <f t="shared" ref="X54" si="188">IF(AND(X$39="S/A", X24&gt;0), ((1+X24/200)^2-1)*100, IF(AND(X$39="Qtrly", X24&gt;0), ((1+X24/400)^4-1)*100, ""))</f>
        <v>4.0379600099999857</v>
      </c>
      <c r="Y54" s="72" t="str">
        <f t="shared" si="187"/>
        <v/>
      </c>
      <c r="Z54" s="72">
        <f t="shared" si="187"/>
        <v>3.0367104899999831</v>
      </c>
      <c r="AA54" s="72">
        <f t="shared" si="187"/>
        <v>3.8147021025000116</v>
      </c>
      <c r="AB54" s="72">
        <f t="shared" si="187"/>
        <v>3.8656531024999996</v>
      </c>
      <c r="AC54" s="72">
        <f t="shared" ref="AC54" si="189">IF(AND(AC$39="S/A", AC24&gt;0), ((1+AC24/200)^2-1)*100, IF(AND(AC$39="Qtrly", AC24&gt;0), ((1+AC24/400)^4-1)*100, ""))</f>
        <v>4.2563523600000153</v>
      </c>
      <c r="AD54" s="72">
        <f t="shared" si="187"/>
        <v>4.6181208899999771</v>
      </c>
      <c r="AE54" s="72" t="str">
        <f t="shared" si="187"/>
        <v/>
      </c>
      <c r="AF54" s="72">
        <f t="shared" si="187"/>
        <v>3.1077776399999868</v>
      </c>
      <c r="AG54" s="72">
        <f t="shared" si="187"/>
        <v>3.5265550399999901</v>
      </c>
      <c r="AH54" s="72">
        <f t="shared" si="187"/>
        <v>3.7759877024999833</v>
      </c>
      <c r="AI54" s="72">
        <f t="shared" si="187"/>
        <v>4.5598277025000078</v>
      </c>
      <c r="AJ54" s="72" t="str">
        <f t="shared" si="187"/>
        <v/>
      </c>
      <c r="AK54" s="72" t="str">
        <f t="shared" si="187"/>
        <v/>
      </c>
      <c r="AL54" s="72">
        <f t="shared" si="187"/>
        <v>3.7464473599999826</v>
      </c>
      <c r="AM54" s="72">
        <f t="shared" si="187"/>
        <v>4.0461200900000049</v>
      </c>
      <c r="AN54" s="72" t="str">
        <f t="shared" si="187"/>
        <v/>
      </c>
      <c r="AO54" s="72">
        <f t="shared" si="187"/>
        <v>3.3282415024999956</v>
      </c>
      <c r="AP54" s="72">
        <f t="shared" si="187"/>
        <v>3.5448704900000072</v>
      </c>
      <c r="AQ54" s="72">
        <f t="shared" si="187"/>
        <v>3.7896963195485966</v>
      </c>
      <c r="AR54" s="72">
        <f t="shared" si="187"/>
        <v>4.1603948100000121</v>
      </c>
      <c r="AS54" s="72">
        <f t="shared" ref="AS54" si="190">IF(AND(AS$39="S/A", AS24&gt;0), ((1+AS24/200)^2-1)*100, IF(AND(AS$39="Qtrly", AS24&gt;0), ((1+AS24/400)^4-1)*100, ""))</f>
        <v>4.2428841571814591</v>
      </c>
      <c r="AT54" s="72" t="str">
        <f t="shared" si="187"/>
        <v/>
      </c>
      <c r="AU54" s="72" t="str">
        <f t="shared" si="187"/>
        <v/>
      </c>
      <c r="AV54" s="335">
        <f t="shared" si="187"/>
        <v>3.450776380444287</v>
      </c>
      <c r="AW54" s="335">
        <f t="shared" si="187"/>
        <v>3.7393175624999886</v>
      </c>
      <c r="AX54" s="335">
        <f t="shared" ref="AX54" si="191">IF(AND(AX$39="S/A", AX24&gt;0), ((1+AX24/200)^2-1)*100, IF(AND(AX$39="Qtrly", AX24&gt;0), ((1+AX24/400)^4-1)*100, ""))</f>
        <v>4.6396014224999949</v>
      </c>
      <c r="AY54" s="72">
        <f t="shared" si="187"/>
        <v>2.7922238224999951</v>
      </c>
      <c r="AZ54" s="72">
        <f t="shared" si="187"/>
        <v>3.0783325624999858</v>
      </c>
      <c r="BA54" s="72">
        <f t="shared" si="187"/>
        <v>3.1869956100000207</v>
      </c>
      <c r="BB54" s="72">
        <f t="shared" si="187"/>
        <v>3.244904902500001</v>
      </c>
      <c r="BC54" s="72">
        <f t="shared" si="187"/>
        <v>3.3587389025000247</v>
      </c>
      <c r="BD54" s="72">
        <f t="shared" si="187"/>
        <v>3.7658009025000272</v>
      </c>
      <c r="BE54" s="72">
        <f t="shared" si="187"/>
        <v>3.890114022500013</v>
      </c>
      <c r="BF54" s="72">
        <f t="shared" ref="BF54" si="192">IF(AND(BF$39="S/A", BF24&gt;0), ((1+BF24/200)^2-1)*100, IF(AND(BF$39="Qtrly", BF24&gt;0), ((1+BF24/400)^4-1)*100, ""))</f>
        <v>4.6375555625000064</v>
      </c>
      <c r="BG54" s="72" t="str">
        <f t="shared" si="187"/>
        <v/>
      </c>
      <c r="BH54" s="72" t="str">
        <f t="shared" si="187"/>
        <v/>
      </c>
      <c r="BI54" s="72" t="str">
        <f t="shared" si="187"/>
        <v/>
      </c>
      <c r="BJ54" s="72">
        <f t="shared" si="187"/>
        <v>7.1649392024999869</v>
      </c>
      <c r="BK54" s="72">
        <f t="shared" si="187"/>
        <v>3.4431384899999751</v>
      </c>
      <c r="BL54" s="72">
        <f t="shared" si="187"/>
        <v>4.0114419600000062</v>
      </c>
      <c r="BM54" s="72">
        <f t="shared" si="187"/>
        <v>4.1655315079007327</v>
      </c>
      <c r="BN54" s="72" t="str">
        <f t="shared" si="187"/>
        <v/>
      </c>
      <c r="BO54" s="72">
        <f t="shared" si="187"/>
        <v>2.8642208399999758</v>
      </c>
      <c r="BP54" s="72" t="str">
        <f t="shared" si="187"/>
        <v/>
      </c>
      <c r="BQ54" s="72" t="str">
        <f t="shared" si="187"/>
        <v/>
      </c>
      <c r="BR54" s="72" t="str">
        <f t="shared" si="187"/>
        <v/>
      </c>
      <c r="BS54" s="72">
        <f t="shared" si="187"/>
        <v>3.1473828224999778</v>
      </c>
      <c r="BT54" s="72">
        <f t="shared" si="187"/>
        <v>3.6649785599999873</v>
      </c>
      <c r="BU54" s="72">
        <f t="shared" si="187"/>
        <v>4.1063105624999929</v>
      </c>
      <c r="BV54" s="72">
        <f t="shared" si="187"/>
        <v>4.2389950624999839</v>
      </c>
      <c r="BW54" s="72">
        <f t="shared" ref="BW54" si="193">IF(AND(BW$39="S/A", BW24&gt;0), ((1+BW24/200)^2-1)*100, IF(AND(BW$39="Qtrly", BW24&gt;0), ((1+BW24/400)^4-1)*100, ""))</f>
        <v>4.4116112399999796</v>
      </c>
      <c r="BX54" s="72">
        <f t="shared" si="187"/>
        <v>4.9159761224999876</v>
      </c>
      <c r="BY54" s="72" t="str">
        <f t="shared" si="187"/>
        <v/>
      </c>
      <c r="BZ54" s="72">
        <f t="shared" si="187"/>
        <v>3.2367763024999885</v>
      </c>
      <c r="CA54" s="72">
        <f t="shared" ref="CA54" si="194">IF(AND(CA$39="S/A", CA24&gt;0), ((1+CA24/200)^2-1)*100, IF(AND(CA$39="Qtrly", CA24&gt;0), ((1+CA24/400)^4-1)*100, ""))</f>
        <v>4.3135395599999793</v>
      </c>
      <c r="CB54" s="72">
        <f t="shared" si="187"/>
        <v>3.6181484899999949</v>
      </c>
      <c r="CC54" s="72">
        <f t="shared" si="187"/>
        <v>4.118554822500009</v>
      </c>
    </row>
    <row r="55" spans="1:81" x14ac:dyDescent="0.3">
      <c r="A55" s="66">
        <f t="shared" si="55"/>
        <v>42450</v>
      </c>
      <c r="B55" s="69" t="str">
        <f t="shared" ref="B55:M55" si="195">IF(AND(B$39="S/A", B25&gt;0), ((1+B25/200)^2-1)*100, IF(AND(B$39="Qtrly", B25&gt;0), ((1+B25/400)^4-1)*100, ""))</f>
        <v/>
      </c>
      <c r="C55" s="69" t="str">
        <f t="shared" si="195"/>
        <v/>
      </c>
      <c r="D55" s="69" t="str">
        <f t="shared" si="195"/>
        <v/>
      </c>
      <c r="E55" s="69"/>
      <c r="F55" s="69">
        <f t="shared" si="65"/>
        <v>2.0859999999999999</v>
      </c>
      <c r="G55" s="69">
        <f t="shared" si="195"/>
        <v>2.0867744400000054</v>
      </c>
      <c r="H55" s="69">
        <f t="shared" si="195"/>
        <v>2.1565025625000178</v>
      </c>
      <c r="I55" s="69">
        <f t="shared" si="195"/>
        <v>2.286927690000029</v>
      </c>
      <c r="J55" s="69">
        <f t="shared" si="195"/>
        <v>2.401244422500004</v>
      </c>
      <c r="K55" s="72">
        <f t="shared" si="195"/>
        <v>2.636147902500019</v>
      </c>
      <c r="L55" s="72" t="str">
        <f t="shared" si="195"/>
        <v/>
      </c>
      <c r="M55" s="72">
        <f t="shared" si="195"/>
        <v>3.0407708100000042</v>
      </c>
      <c r="N55" s="72">
        <f t="shared" ref="N55" si="196">IF(AND(N$39="S/A", N25&gt;0), ((1+N25/200)^2-1)*100, IF(AND(N$39="Qtrly", N25&gt;0), ((1+N25/400)^4-1)*100, ""))</f>
        <v>3.3709391225000163</v>
      </c>
      <c r="O55" s="70"/>
      <c r="P55" s="70"/>
      <c r="Q55" s="71">
        <f t="shared" si="58"/>
        <v>42450</v>
      </c>
      <c r="R55" s="72" t="str">
        <f t="shared" ref="R55:CC55" si="197">IF(AND(R$39="S/A", R25&gt;0), ((1+R25/200)^2-1)*100, IF(AND(R$39="Qtrly", R25&gt;0), ((1+R25/400)^4-1)*100, ""))</f>
        <v/>
      </c>
      <c r="S55" s="72">
        <f t="shared" si="197"/>
        <v>3.0681800625000033</v>
      </c>
      <c r="T55" s="72">
        <f t="shared" si="197"/>
        <v>2.8743632899999927</v>
      </c>
      <c r="U55" s="72">
        <f t="shared" si="197"/>
        <v>2.9149380899999855</v>
      </c>
      <c r="V55" s="72">
        <f t="shared" si="197"/>
        <v>3.350605822500019</v>
      </c>
      <c r="W55" s="72">
        <f t="shared" si="197"/>
        <v>3.7189480624999716</v>
      </c>
      <c r="X55" s="72">
        <f t="shared" ref="X55" si="198">IF(AND(X$39="S/A", X25&gt;0), ((1+X25/200)^2-1)*100, IF(AND(X$39="Qtrly", X25&gt;0), ((1+X25/400)^4-1)*100, ""))</f>
        <v>4.0542804900000062</v>
      </c>
      <c r="Y55" s="72" t="str">
        <f t="shared" si="197"/>
        <v/>
      </c>
      <c r="Z55" s="72">
        <f t="shared" si="197"/>
        <v>3.0204700100000093</v>
      </c>
      <c r="AA55" s="72">
        <f t="shared" si="197"/>
        <v>3.8259102500000086</v>
      </c>
      <c r="AB55" s="72">
        <f t="shared" si="197"/>
        <v>3.8758448025000058</v>
      </c>
      <c r="AC55" s="72">
        <f t="shared" ref="AC55" si="199">IF(AND(AC$39="S/A", AC25&gt;0), ((1+AC25/200)^2-1)*100, IF(AND(AC$39="Qtrly", AC25&gt;0), ((1+AC25/400)^4-1)*100, ""))</f>
        <v>4.1991808399999941</v>
      </c>
      <c r="AD55" s="72">
        <f t="shared" si="197"/>
        <v>4.6344868100000047</v>
      </c>
      <c r="AE55" s="72" t="str">
        <f t="shared" si="197"/>
        <v/>
      </c>
      <c r="AF55" s="72">
        <f t="shared" si="197"/>
        <v>3.0935622499999926</v>
      </c>
      <c r="AG55" s="72">
        <f t="shared" si="197"/>
        <v>3.5306250000000095</v>
      </c>
      <c r="AH55" s="72">
        <f t="shared" si="197"/>
        <v>3.7831187599999927</v>
      </c>
      <c r="AI55" s="72">
        <f t="shared" si="197"/>
        <v>4.5751664400000225</v>
      </c>
      <c r="AJ55" s="72" t="str">
        <f t="shared" si="197"/>
        <v/>
      </c>
      <c r="AK55" s="72" t="str">
        <f t="shared" si="197"/>
        <v/>
      </c>
      <c r="AL55" s="72">
        <f t="shared" si="197"/>
        <v>3.7596890624999713</v>
      </c>
      <c r="AM55" s="72">
        <f t="shared" si="197"/>
        <v>4.0583608099999946</v>
      </c>
      <c r="AN55" s="72" t="str">
        <f t="shared" si="197"/>
        <v/>
      </c>
      <c r="AO55" s="72">
        <f t="shared" si="197"/>
        <v>3.3007976900000013</v>
      </c>
      <c r="AP55" s="72">
        <f t="shared" si="197"/>
        <v>3.5530112099999789</v>
      </c>
      <c r="AQ55" s="72">
        <f t="shared" si="197"/>
        <v>3.7927812244193504</v>
      </c>
      <c r="AR55" s="72">
        <f t="shared" si="197"/>
        <v>4.1716216024999975</v>
      </c>
      <c r="AS55" s="72">
        <f t="shared" ref="AS55" si="200">IF(AND(AS$39="S/A", AS25&gt;0), ((1+AS25/200)^2-1)*100, IF(AND(AS$39="Qtrly", AS25&gt;0), ((1+AS25/400)^4-1)*100, ""))</f>
        <v>4.248042531781171</v>
      </c>
      <c r="AT55" s="72" t="str">
        <f t="shared" si="197"/>
        <v/>
      </c>
      <c r="AU55" s="72" t="str">
        <f t="shared" si="197"/>
        <v/>
      </c>
      <c r="AV55" s="335">
        <f t="shared" si="197"/>
        <v>3.4394933635737424</v>
      </c>
      <c r="AW55" s="335">
        <f t="shared" si="197"/>
        <v>3.7372805225000194</v>
      </c>
      <c r="AX55" s="335">
        <f t="shared" ref="AX55" si="201">IF(AND(AX$39="S/A", AX25&gt;0), ((1+AX25/200)^2-1)*100, IF(AND(AX$39="Qtrly", AX25&gt;0), ((1+AX25/400)^4-1)*100, ""))</f>
        <v>4.6477850624999872</v>
      </c>
      <c r="AY55" s="72">
        <f t="shared" si="197"/>
        <v>2.7881684025000242</v>
      </c>
      <c r="AZ55" s="72">
        <f t="shared" si="197"/>
        <v>3.0600584225000116</v>
      </c>
      <c r="BA55" s="72">
        <f t="shared" si="197"/>
        <v>3.1930905600000115</v>
      </c>
      <c r="BB55" s="72">
        <f t="shared" si="197"/>
        <v>3.2469371025000138</v>
      </c>
      <c r="BC55" s="72">
        <f t="shared" si="197"/>
        <v>3.3719558400000071</v>
      </c>
      <c r="BD55" s="72">
        <f t="shared" si="197"/>
        <v>3.7759877024999833</v>
      </c>
      <c r="BE55" s="72">
        <f t="shared" si="197"/>
        <v>3.8962297025000092</v>
      </c>
      <c r="BF55" s="72">
        <f t="shared" ref="BF55" si="202">IF(AND(BF$39="S/A", BF25&gt;0), ((1+BF25/200)^2-1)*100, IF(AND(BF$39="Qtrly", BF25&gt;0), ((1+BF25/400)^4-1)*100, ""))</f>
        <v>4.6467620899999895</v>
      </c>
      <c r="BG55" s="72" t="str">
        <f t="shared" si="197"/>
        <v/>
      </c>
      <c r="BH55" s="72" t="str">
        <f t="shared" si="197"/>
        <v/>
      </c>
      <c r="BI55" s="72" t="str">
        <f t="shared" si="197"/>
        <v/>
      </c>
      <c r="BJ55" s="72">
        <f t="shared" si="197"/>
        <v>7.1649392024999869</v>
      </c>
      <c r="BK55" s="72">
        <f t="shared" si="197"/>
        <v>3.4594122499999935</v>
      </c>
      <c r="BL55" s="72">
        <f t="shared" si="197"/>
        <v>4.026740422499997</v>
      </c>
      <c r="BM55" s="72">
        <f t="shared" si="197"/>
        <v>4.1830610007737246</v>
      </c>
      <c r="BN55" s="72" t="str">
        <f t="shared" si="197"/>
        <v/>
      </c>
      <c r="BO55" s="72">
        <f t="shared" si="197"/>
        <v>2.859149802499994</v>
      </c>
      <c r="BP55" s="72" t="str">
        <f t="shared" si="197"/>
        <v/>
      </c>
      <c r="BQ55" s="72" t="str">
        <f t="shared" si="197"/>
        <v/>
      </c>
      <c r="BR55" s="72" t="str">
        <f t="shared" si="197"/>
        <v/>
      </c>
      <c r="BS55" s="72">
        <f t="shared" si="197"/>
        <v>3.1412892224999878</v>
      </c>
      <c r="BT55" s="72">
        <f t="shared" si="197"/>
        <v>3.6731239999999943</v>
      </c>
      <c r="BU55" s="72">
        <f t="shared" si="197"/>
        <v>4.127738489999988</v>
      </c>
      <c r="BV55" s="72">
        <f t="shared" si="197"/>
        <v>4.2543102500000041</v>
      </c>
      <c r="BW55" s="72">
        <f t="shared" ref="BW55" si="203">IF(AND(BW$39="S/A", BW25&gt;0), ((1+BW25/200)^2-1)*100, IF(AND(BW$39="Qtrly", BW25&gt;0), ((1+BW25/400)^4-1)*100, ""))</f>
        <v>4.4289829025000227</v>
      </c>
      <c r="BX55" s="72">
        <f t="shared" si="197"/>
        <v>4.9405604024999938</v>
      </c>
      <c r="BY55" s="72" t="str">
        <f t="shared" si="197"/>
        <v/>
      </c>
      <c r="BZ55" s="72">
        <f t="shared" si="197"/>
        <v>3.2550661025000149</v>
      </c>
      <c r="CA55" s="72">
        <f t="shared" ref="CA55" si="204">IF(AND(CA$39="S/A", CA25&gt;0), ((1+CA25/200)^2-1)*100, IF(AND(CA$39="Qtrly", CA25&gt;0), ((1+CA25/400)^4-1)*100, ""))</f>
        <v>4.3380531599999994</v>
      </c>
      <c r="CB55" s="72">
        <f t="shared" si="197"/>
        <v>3.6293460224999796</v>
      </c>
      <c r="CC55" s="72">
        <f t="shared" si="197"/>
        <v>4.1318202500000067</v>
      </c>
    </row>
    <row r="56" spans="1:81" x14ac:dyDescent="0.3">
      <c r="A56" s="66">
        <f t="shared" si="55"/>
        <v>42451</v>
      </c>
      <c r="B56" s="69" t="str">
        <f t="shared" ref="B56:M56" si="205">IF(AND(B$39="S/A", B26&gt;0), ((1+B26/200)^2-1)*100, IF(AND(B$39="Qtrly", B26&gt;0), ((1+B26/400)^4-1)*100, ""))</f>
        <v/>
      </c>
      <c r="C56" s="69" t="str">
        <f t="shared" si="205"/>
        <v/>
      </c>
      <c r="D56" s="69" t="str">
        <f t="shared" si="205"/>
        <v/>
      </c>
      <c r="E56" s="69"/>
      <c r="F56" s="69">
        <f t="shared" si="65"/>
        <v>2.1019999999999999</v>
      </c>
      <c r="G56" s="69">
        <f t="shared" si="205"/>
        <v>2.1079935225000179</v>
      </c>
      <c r="H56" s="69">
        <f t="shared" si="205"/>
        <v>2.1837939600000134</v>
      </c>
      <c r="I56" s="69">
        <f t="shared" si="205"/>
        <v>2.325363359999999</v>
      </c>
      <c r="J56" s="69">
        <f t="shared" si="205"/>
        <v>2.4376773225000203</v>
      </c>
      <c r="K56" s="72">
        <f t="shared" si="205"/>
        <v>2.6716092899999877</v>
      </c>
      <c r="L56" s="72" t="str">
        <f t="shared" si="205"/>
        <v/>
      </c>
      <c r="M56" s="72">
        <f t="shared" si="205"/>
        <v>3.0905162225000282</v>
      </c>
      <c r="N56" s="72">
        <f t="shared" ref="N56" si="206">IF(AND(N$39="S/A", N26&gt;0), ((1+N26/200)^2-1)*100, IF(AND(N$39="Qtrly", N26&gt;0), ((1+N26/400)^4-1)*100, ""))</f>
        <v>3.4309340099999863</v>
      </c>
      <c r="O56" s="70"/>
      <c r="P56" s="70"/>
      <c r="Q56" s="71">
        <f t="shared" si="58"/>
        <v>42451</v>
      </c>
      <c r="R56" s="72" t="str">
        <f t="shared" ref="R56:CC56" si="207">IF(AND(R$39="S/A", R26&gt;0), ((1+R26/200)^2-1)*100, IF(AND(R$39="Qtrly", R26&gt;0), ((1+R26/400)^4-1)*100, ""))</f>
        <v/>
      </c>
      <c r="S56" s="72">
        <f t="shared" si="207"/>
        <v>3.0864549224999926</v>
      </c>
      <c r="T56" s="72">
        <f t="shared" si="207"/>
        <v>2.8976928225000087</v>
      </c>
      <c r="U56" s="72">
        <f t="shared" si="207"/>
        <v>2.9484183224999905</v>
      </c>
      <c r="V56" s="72">
        <f t="shared" si="207"/>
        <v>3.3851736225000151</v>
      </c>
      <c r="W56" s="72">
        <f t="shared" si="207"/>
        <v>3.7535774024999746</v>
      </c>
      <c r="X56" s="72">
        <f t="shared" ref="X56" si="208">IF(AND(X$39="S/A", X26&gt;0), ((1+X26/200)^2-1)*100, IF(AND(X$39="Qtrly", X26&gt;0), ((1+X26/400)^4-1)*100, ""))</f>
        <v>4.0859050624999949</v>
      </c>
      <c r="Y56" s="72" t="str">
        <f t="shared" si="207"/>
        <v/>
      </c>
      <c r="Z56" s="72">
        <f t="shared" si="207"/>
        <v>3.0681800625000033</v>
      </c>
      <c r="AA56" s="72">
        <f t="shared" si="207"/>
        <v>3.8544428100000028</v>
      </c>
      <c r="AB56" s="72">
        <f t="shared" si="207"/>
        <v>3.9003069224999853</v>
      </c>
      <c r="AC56" s="72">
        <f t="shared" ref="AC56" si="209">IF(AND(AC$39="S/A", AC26&gt;0), ((1+AC26/200)^2-1)*100, IF(AND(AC$39="Qtrly", AC26&gt;0), ((1+AC26/400)^4-1)*100, ""))</f>
        <v>4.1675390624999809</v>
      </c>
      <c r="AD56" s="72">
        <f t="shared" si="207"/>
        <v>4.6651763600000118</v>
      </c>
      <c r="AE56" s="72" t="str">
        <f t="shared" si="207"/>
        <v/>
      </c>
      <c r="AF56" s="72">
        <f t="shared" si="207"/>
        <v>3.1392580624999722</v>
      </c>
      <c r="AG56" s="72">
        <f t="shared" si="207"/>
        <v>3.5530112099999789</v>
      </c>
      <c r="AH56" s="72">
        <f t="shared" si="207"/>
        <v>3.8075699600000235</v>
      </c>
      <c r="AI56" s="72">
        <f t="shared" si="207"/>
        <v>4.5864155624999903</v>
      </c>
      <c r="AJ56" s="72" t="str">
        <f t="shared" si="207"/>
        <v/>
      </c>
      <c r="AK56" s="72" t="str">
        <f t="shared" si="207"/>
        <v/>
      </c>
      <c r="AL56" s="72">
        <f t="shared" si="207"/>
        <v>3.8391570224999949</v>
      </c>
      <c r="AM56" s="72">
        <f t="shared" si="207"/>
        <v>4.0910062500000288</v>
      </c>
      <c r="AN56" s="72" t="str">
        <f t="shared" si="207"/>
        <v/>
      </c>
      <c r="AO56" s="72">
        <f t="shared" si="207"/>
        <v>3.3089288100000003</v>
      </c>
      <c r="AP56" s="72">
        <f t="shared" si="207"/>
        <v>3.6038979600000021</v>
      </c>
      <c r="AQ56" s="72">
        <f t="shared" si="207"/>
        <v>3.8287768627160768</v>
      </c>
      <c r="AR56" s="72">
        <f t="shared" si="207"/>
        <v>4.2022432024999778</v>
      </c>
      <c r="AS56" s="72">
        <f t="shared" ref="AS56" si="210">IF(AND(AS$39="S/A", AS26&gt;0), ((1+AS26/200)^2-1)*100, IF(AND(AS$39="Qtrly", AS26&gt;0), ((1+AS26/400)^4-1)*100, ""))</f>
        <v>4.2655824374278284</v>
      </c>
      <c r="AT56" s="72" t="str">
        <f t="shared" si="207"/>
        <v/>
      </c>
      <c r="AU56" s="72" t="str">
        <f t="shared" si="207"/>
        <v/>
      </c>
      <c r="AV56" s="335">
        <f t="shared" si="207"/>
        <v>3.4692414899709867</v>
      </c>
      <c r="AW56" s="335">
        <f t="shared" si="207"/>
        <v>3.7647822500000094</v>
      </c>
      <c r="AX56" s="335">
        <f t="shared" ref="AX56" si="211">IF(AND(AX$39="S/A", AX26&gt;0), ((1+AX26/200)^2-1)*100, IF(AND(AX$39="Qtrly", AX26&gt;0), ((1+AX26/400)^4-1)*100, ""))</f>
        <v>4.5823249025000123</v>
      </c>
      <c r="AY56" s="72">
        <f t="shared" si="207"/>
        <v>2.7962793224999949</v>
      </c>
      <c r="AZ56" s="72">
        <f t="shared" si="207"/>
        <v>3.1108239225000167</v>
      </c>
      <c r="BA56" s="72">
        <f t="shared" si="207"/>
        <v>3.2225520224999915</v>
      </c>
      <c r="BB56" s="72">
        <f t="shared" si="207"/>
        <v>3.2753900025000116</v>
      </c>
      <c r="BC56" s="72">
        <f t="shared" si="207"/>
        <v>3.3882239999999841</v>
      </c>
      <c r="BD56" s="72">
        <f t="shared" si="207"/>
        <v>3.8065511025000109</v>
      </c>
      <c r="BE56" s="72">
        <f t="shared" si="207"/>
        <v>3.9288497025000035</v>
      </c>
      <c r="BF56" s="72">
        <f t="shared" ref="BF56" si="212">IF(AND(BF$39="S/A", BF26&gt;0), ((1+BF26/200)^2-1)*100, IF(AND(BF$39="Qtrly", BF26&gt;0), ((1+BF26/400)^4-1)*100, ""))</f>
        <v>4.6938240000000242</v>
      </c>
      <c r="BG56" s="72" t="str">
        <f t="shared" si="207"/>
        <v/>
      </c>
      <c r="BH56" s="72" t="str">
        <f t="shared" si="207"/>
        <v/>
      </c>
      <c r="BI56" s="72" t="str">
        <f t="shared" si="207"/>
        <v/>
      </c>
      <c r="BJ56" s="72" t="str">
        <f t="shared" si="207"/>
        <v/>
      </c>
      <c r="BK56" s="72">
        <f t="shared" si="207"/>
        <v>3.4919636099999929</v>
      </c>
      <c r="BL56" s="72">
        <f t="shared" si="207"/>
        <v>4.0614211025000069</v>
      </c>
      <c r="BM56" s="72">
        <f t="shared" si="207"/>
        <v>4.2109065073406171</v>
      </c>
      <c r="BN56" s="72" t="str">
        <f t="shared" si="207"/>
        <v/>
      </c>
      <c r="BO56" s="72">
        <f t="shared" si="207"/>
        <v>2.8895779025000179</v>
      </c>
      <c r="BP56" s="72" t="str">
        <f t="shared" si="207"/>
        <v/>
      </c>
      <c r="BQ56" s="72" t="str">
        <f t="shared" si="207"/>
        <v/>
      </c>
      <c r="BR56" s="72" t="str">
        <f t="shared" si="207"/>
        <v/>
      </c>
      <c r="BS56" s="72">
        <f t="shared" si="207"/>
        <v>3.160586239999974</v>
      </c>
      <c r="BT56" s="72">
        <f t="shared" si="207"/>
        <v>3.7006172224999911</v>
      </c>
      <c r="BU56" s="72">
        <f t="shared" si="207"/>
        <v>4.1501891600000063</v>
      </c>
      <c r="BV56" s="72">
        <f t="shared" si="207"/>
        <v>4.2757534025000155</v>
      </c>
      <c r="BW56" s="72">
        <f t="shared" ref="BW56" si="213">IF(AND(BW$39="S/A", BW26&gt;0), ((1+BW26/200)^2-1)*100, IF(AND(BW$39="Qtrly", BW26&gt;0), ((1+BW26/400)^4-1)*100, ""))</f>
        <v>4.4494220025000031</v>
      </c>
      <c r="BX56" s="72">
        <f t="shared" si="207"/>
        <v>4.9651475624999719</v>
      </c>
      <c r="BY56" s="72" t="str">
        <f t="shared" si="207"/>
        <v/>
      </c>
      <c r="BZ56" s="72">
        <f t="shared" si="207"/>
        <v>3.2662439999999959</v>
      </c>
      <c r="CA56" s="72">
        <f t="shared" ref="CA56" si="214">IF(AND(CA$39="S/A", CA26&gt;0), ((1+CA26/200)^2-1)*100, IF(AND(CA$39="Qtrly", CA26&gt;0), ((1+CA26/400)^4-1)*100, ""))</f>
        <v>4.3227318225000033</v>
      </c>
      <c r="CB56" s="72">
        <f t="shared" si="207"/>
        <v>3.6527610000000044</v>
      </c>
      <c r="CC56" s="72">
        <f t="shared" si="207"/>
        <v>4.1369225625000006</v>
      </c>
    </row>
    <row r="57" spans="1:81" x14ac:dyDescent="0.3">
      <c r="A57" s="66">
        <f t="shared" si="55"/>
        <v>42452</v>
      </c>
      <c r="B57" s="69" t="str">
        <f t="shared" ref="B57:M57" si="215">IF(AND(B$39="S/A", B27&gt;0), ((1+B27/200)^2-1)*100, IF(AND(B$39="Qtrly", B27&gt;0), ((1+B27/400)^4-1)*100, ""))</f>
        <v/>
      </c>
      <c r="C57" s="69" t="str">
        <f t="shared" si="215"/>
        <v/>
      </c>
      <c r="D57" s="69" t="str">
        <f t="shared" si="215"/>
        <v/>
      </c>
      <c r="E57" s="69"/>
      <c r="F57" s="69">
        <f t="shared" si="65"/>
        <v>2.0910000000000002</v>
      </c>
      <c r="G57" s="69">
        <f t="shared" si="215"/>
        <v>2.0837433224999868</v>
      </c>
      <c r="H57" s="69">
        <f t="shared" si="215"/>
        <v>2.1544811225000071</v>
      </c>
      <c r="I57" s="69">
        <f t="shared" si="215"/>
        <v>2.3051331600000058</v>
      </c>
      <c r="J57" s="69">
        <f t="shared" si="215"/>
        <v>2.4214841225000061</v>
      </c>
      <c r="K57" s="72">
        <f t="shared" si="215"/>
        <v>2.6614768399999988</v>
      </c>
      <c r="L57" s="72" t="str">
        <f t="shared" si="215"/>
        <v/>
      </c>
      <c r="M57" s="72">
        <f t="shared" si="215"/>
        <v>3.0823937025000081</v>
      </c>
      <c r="N57" s="72">
        <f t="shared" ref="N57" si="216">IF(AND(N$39="S/A", N27&gt;0), ((1+N27/200)^2-1)*100, IF(AND(N$39="Qtrly", N27&gt;0), ((1+N27/400)^4-1)*100, ""))</f>
        <v>3.4319510225000016</v>
      </c>
      <c r="O57" s="70"/>
      <c r="P57" s="70"/>
      <c r="Q57" s="71">
        <f t="shared" si="58"/>
        <v>42452</v>
      </c>
      <c r="R57" s="72" t="str">
        <f t="shared" ref="R57:CC57" si="217">IF(AND(R$39="S/A", R27&gt;0), ((1+R27/200)^2-1)*100, IF(AND(R$39="Qtrly", R27&gt;0), ((1+R27/400)^4-1)*100, ""))</f>
        <v/>
      </c>
      <c r="S57" s="72">
        <f t="shared" si="217"/>
        <v>3.0803631224999961</v>
      </c>
      <c r="T57" s="72">
        <f t="shared" si="217"/>
        <v>2.8672635224999965</v>
      </c>
      <c r="U57" s="72">
        <f t="shared" si="217"/>
        <v>2.9342139224999952</v>
      </c>
      <c r="V57" s="72">
        <f t="shared" si="217"/>
        <v>3.3516224400000239</v>
      </c>
      <c r="W57" s="72">
        <f t="shared" si="217"/>
        <v>3.7393175624999886</v>
      </c>
      <c r="X57" s="72">
        <f t="shared" ref="X57" si="218">IF(AND(X$39="S/A", X27&gt;0), ((1+X27/200)^2-1)*100, IF(AND(X$39="Qtrly", X27&gt;0), ((1+X27/400)^4-1)*100, ""))</f>
        <v>4.0532604225000046</v>
      </c>
      <c r="Y57" s="72" t="str">
        <f t="shared" si="217"/>
        <v/>
      </c>
      <c r="Z57" s="72">
        <f t="shared" si="217"/>
        <v>3.0204700100000093</v>
      </c>
      <c r="AA57" s="72">
        <f t="shared" si="217"/>
        <v>3.8299860899999816</v>
      </c>
      <c r="AB57" s="72">
        <f t="shared" si="217"/>
        <v>3.8758448025000058</v>
      </c>
      <c r="AC57" s="72">
        <f t="shared" ref="AC57" si="219">IF(AND(AC$39="S/A", AC27&gt;0), ((1+AC27/200)^2-1)*100, IF(AND(AC$39="Qtrly", AC27&gt;0), ((1+AC27/400)^4-1)*100, ""))</f>
        <v>4.1603948100000121</v>
      </c>
      <c r="AD57" s="72">
        <f t="shared" si="217"/>
        <v>4.6590380900000117</v>
      </c>
      <c r="AE57" s="72" t="str">
        <f t="shared" si="217"/>
        <v/>
      </c>
      <c r="AF57" s="72">
        <f t="shared" si="217"/>
        <v>3.1108239225000167</v>
      </c>
      <c r="AG57" s="72">
        <f t="shared" si="217"/>
        <v>3.5224851599999996</v>
      </c>
      <c r="AH57" s="72">
        <f t="shared" si="217"/>
        <v>3.7770064100000056</v>
      </c>
      <c r="AI57" s="72">
        <f t="shared" si="217"/>
        <v>4.5843702224999783</v>
      </c>
      <c r="AJ57" s="72" t="str">
        <f t="shared" si="217"/>
        <v/>
      </c>
      <c r="AK57" s="72" t="str">
        <f t="shared" si="217"/>
        <v/>
      </c>
      <c r="AL57" s="72">
        <f t="shared" si="217"/>
        <v>3.8299860899999816</v>
      </c>
      <c r="AM57" s="72">
        <f t="shared" si="217"/>
        <v>4.0757030625000024</v>
      </c>
      <c r="AN57" s="72" t="str">
        <f t="shared" si="217"/>
        <v/>
      </c>
      <c r="AO57" s="72">
        <f t="shared" si="217"/>
        <v>3.3089288100000003</v>
      </c>
      <c r="AP57" s="72">
        <f t="shared" si="217"/>
        <v>3.5733644099999795</v>
      </c>
      <c r="AQ57" s="72">
        <f t="shared" si="217"/>
        <v>3.7989512404664305</v>
      </c>
      <c r="AR57" s="72">
        <f t="shared" si="217"/>
        <v>4.1869318400000077</v>
      </c>
      <c r="AS57" s="72">
        <f t="shared" ref="AS57" si="220">IF(AND(AS$39="S/A", AS27&gt;0), ((1+AS27/200)^2-1)*100, IF(AND(AS$39="Qtrly", AS27&gt;0), ((1+AS27/400)^4-1)*100, ""))</f>
        <v>4.2552645778427989</v>
      </c>
      <c r="AT57" s="72" t="str">
        <f t="shared" si="217"/>
        <v/>
      </c>
      <c r="AU57" s="72" t="str">
        <f t="shared" si="217"/>
        <v/>
      </c>
      <c r="AV57" s="335">
        <f t="shared" si="217"/>
        <v>3.445647621990644</v>
      </c>
      <c r="AW57" s="335">
        <f t="shared" si="217"/>
        <v>3.7362620100000132</v>
      </c>
      <c r="AX57" s="335">
        <f t="shared" ref="AX57" si="221">IF(AND(AX$39="S/A", AX27&gt;0), ((1+AX27/200)^2-1)*100, IF(AND(AX$39="Qtrly", AX27&gt;0), ((1+AX27/400)^4-1)*100, ""))</f>
        <v>4.5731212099999974</v>
      </c>
      <c r="AY57" s="72">
        <f t="shared" si="217"/>
        <v>2.7678925024999801</v>
      </c>
      <c r="AZ57" s="72">
        <f t="shared" si="217"/>
        <v>3.0803631224999961</v>
      </c>
      <c r="BA57" s="72">
        <f t="shared" si="217"/>
        <v>3.1930905600000115</v>
      </c>
      <c r="BB57" s="72">
        <f t="shared" si="217"/>
        <v>3.2489693225000282</v>
      </c>
      <c r="BC57" s="72">
        <f t="shared" si="217"/>
        <v>3.3739892899999901</v>
      </c>
      <c r="BD57" s="72">
        <f t="shared" si="217"/>
        <v>3.7994192400000015</v>
      </c>
      <c r="BE57" s="72">
        <f t="shared" si="217"/>
        <v>3.9217136400000019</v>
      </c>
      <c r="BF57" s="72">
        <f t="shared" ref="BF57" si="222">IF(AND(BF$39="S/A", BF27&gt;0), ((1+BF27/200)^2-1)*100, IF(AND(BF$39="Qtrly", BF27&gt;0), ((1+BF27/400)^4-1)*100, ""))</f>
        <v>4.6897312400000057</v>
      </c>
      <c r="BG57" s="72" t="str">
        <f t="shared" si="217"/>
        <v/>
      </c>
      <c r="BH57" s="72" t="str">
        <f t="shared" si="217"/>
        <v/>
      </c>
      <c r="BI57" s="72" t="str">
        <f t="shared" si="217"/>
        <v/>
      </c>
      <c r="BJ57" s="72" t="str">
        <f t="shared" si="217"/>
        <v/>
      </c>
      <c r="BK57" s="72">
        <f t="shared" si="217"/>
        <v>3.4614465600000033</v>
      </c>
      <c r="BL57" s="72">
        <f t="shared" si="217"/>
        <v>4.0532604225000046</v>
      </c>
      <c r="BM57" s="72">
        <f t="shared" si="217"/>
        <v>4.1974987149106413</v>
      </c>
      <c r="BN57" s="72" t="str">
        <f t="shared" si="217"/>
        <v/>
      </c>
      <c r="BO57" s="72">
        <f t="shared" si="217"/>
        <v>2.8713205024999855</v>
      </c>
      <c r="BP57" s="72" t="str">
        <f t="shared" si="217"/>
        <v/>
      </c>
      <c r="BQ57" s="72" t="str">
        <f t="shared" si="217"/>
        <v/>
      </c>
      <c r="BR57" s="72" t="str">
        <f t="shared" si="217"/>
        <v/>
      </c>
      <c r="BS57" s="72">
        <f t="shared" si="217"/>
        <v>3.1453516025000239</v>
      </c>
      <c r="BT57" s="72">
        <f t="shared" si="217"/>
        <v>3.6802515224999999</v>
      </c>
      <c r="BU57" s="72">
        <f t="shared" si="217"/>
        <v>4.1899940224999987</v>
      </c>
      <c r="BV57" s="72">
        <f t="shared" si="217"/>
        <v>4.2737111024999885</v>
      </c>
      <c r="BW57" s="72">
        <f t="shared" ref="BW57" si="223">IF(AND(BW$39="S/A", BW27&gt;0), ((1+BW27/200)^2-1)*100, IF(AND(BW$39="Qtrly", BW27&gt;0), ((1+BW27/400)^4-1)*100, ""))</f>
        <v>4.443290062500016</v>
      </c>
      <c r="BX57" s="72">
        <f t="shared" si="217"/>
        <v>4.9661720899999873</v>
      </c>
      <c r="BY57" s="72" t="str">
        <f t="shared" si="217"/>
        <v/>
      </c>
      <c r="BZ57" s="72">
        <f t="shared" si="217"/>
        <v>3.235760249999986</v>
      </c>
      <c r="CA57" s="72">
        <f t="shared" ref="CA57" si="224">IF(AND(CA$39="S/A", CA27&gt;0), ((1+CA27/200)^2-1)*100, IF(AND(CA$39="Qtrly", CA27&gt;0), ((1+CA27/400)^4-1)*100, ""))</f>
        <v>4.3166036025000132</v>
      </c>
      <c r="CB57" s="72">
        <f t="shared" si="217"/>
        <v>3.6262920900000051</v>
      </c>
      <c r="CC57" s="72">
        <f t="shared" si="217"/>
        <v>4.127738489999988</v>
      </c>
    </row>
    <row r="58" spans="1:81" x14ac:dyDescent="0.3">
      <c r="A58" s="66">
        <f t="shared" si="55"/>
        <v>42453</v>
      </c>
      <c r="B58" s="69" t="str">
        <f t="shared" ref="B58:M58" si="225">IF(AND(B$39="S/A", B28&gt;0), ((1+B28/200)^2-1)*100, IF(AND(B$39="Qtrly", B28&gt;0), ((1+B28/400)^4-1)*100, ""))</f>
        <v/>
      </c>
      <c r="C58" s="69" t="str">
        <f t="shared" si="225"/>
        <v/>
      </c>
      <c r="D58" s="69" t="str">
        <f t="shared" si="225"/>
        <v/>
      </c>
      <c r="E58" s="69"/>
      <c r="F58" s="69">
        <f t="shared" si="65"/>
        <v>2.0710000000000002</v>
      </c>
      <c r="G58" s="69">
        <f t="shared" si="225"/>
        <v>2.0766708899999875</v>
      </c>
      <c r="H58" s="69">
        <f t="shared" si="225"/>
        <v>2.1605455024999998</v>
      </c>
      <c r="I58" s="69">
        <f t="shared" si="225"/>
        <v>2.298053062499994</v>
      </c>
      <c r="J58" s="69">
        <f t="shared" si="225"/>
        <v>2.4214841225000061</v>
      </c>
      <c r="K58" s="72">
        <f t="shared" si="225"/>
        <v>2.665529759999985</v>
      </c>
      <c r="L58" s="72" t="str">
        <f t="shared" si="225"/>
        <v/>
      </c>
      <c r="M58" s="72">
        <f t="shared" si="225"/>
        <v>3.0783325624999858</v>
      </c>
      <c r="N58" s="72">
        <f t="shared" ref="N58" si="226">IF(AND(N$39="S/A", N28&gt;0), ((1+N28/200)^2-1)*100, IF(AND(N$39="Qtrly", N28&gt;0), ((1+N28/400)^4-1)*100, ""))</f>
        <v>3.4217811224999783</v>
      </c>
      <c r="O58" s="70"/>
      <c r="P58" s="70"/>
      <c r="Q58" s="71">
        <f t="shared" si="58"/>
        <v>42453</v>
      </c>
      <c r="R58" s="72" t="str">
        <f t="shared" ref="R58:CC58" si="227">IF(AND(R$39="S/A", R28&gt;0), ((1+R28/200)^2-1)*100, IF(AND(R$39="Qtrly", R28&gt;0), ((1+R28/400)^4-1)*100, ""))</f>
        <v/>
      </c>
      <c r="S58" s="72">
        <f t="shared" si="227"/>
        <v>3.0691952900000263</v>
      </c>
      <c r="T58" s="72">
        <f t="shared" si="227"/>
        <v>2.8845062400000288</v>
      </c>
      <c r="U58" s="72">
        <f t="shared" si="227"/>
        <v>2.9260975624999741</v>
      </c>
      <c r="V58" s="72">
        <f t="shared" si="227"/>
        <v>3.3780562500000055</v>
      </c>
      <c r="W58" s="72">
        <f t="shared" si="227"/>
        <v>3.7607076899999869</v>
      </c>
      <c r="X58" s="72">
        <f t="shared" ref="X58" si="228">IF(AND(X$39="S/A", X28&gt;0), ((1+X28/200)^2-1)*100, IF(AND(X$39="Qtrly", X28&gt;0), ((1+X28/400)^4-1)*100, ""))</f>
        <v>4.0706022500000216</v>
      </c>
      <c r="Y58" s="72" t="str">
        <f t="shared" si="227"/>
        <v/>
      </c>
      <c r="Z58" s="72">
        <f t="shared" si="227"/>
        <v>3.0113353024999956</v>
      </c>
      <c r="AA58" s="72">
        <f t="shared" si="227"/>
        <v>3.8575001024999889</v>
      </c>
      <c r="AB58" s="72">
        <f t="shared" si="227"/>
        <v>3.9023455624999981</v>
      </c>
      <c r="AC58" s="72">
        <f t="shared" ref="AC58" si="229">IF(AND(AC$39="S/A", AC28&gt;0), ((1+AC28/200)^2-1)*100, IF(AND(AC$39="Qtrly", AC28&gt;0), ((1+AC28/400)^4-1)*100, ""))</f>
        <v>4.1706009599999927</v>
      </c>
      <c r="AD58" s="72">
        <f t="shared" si="227"/>
        <v>4.6702917224999974</v>
      </c>
      <c r="AE58" s="72" t="str">
        <f t="shared" si="227"/>
        <v/>
      </c>
      <c r="AF58" s="72">
        <f t="shared" si="227"/>
        <v>3.0854396099999848</v>
      </c>
      <c r="AG58" s="72">
        <f t="shared" si="227"/>
        <v>3.5530112099999789</v>
      </c>
      <c r="AH58" s="72">
        <f t="shared" si="227"/>
        <v>3.808588822499992</v>
      </c>
      <c r="AI58" s="72">
        <f t="shared" si="227"/>
        <v>4.6017562500000109</v>
      </c>
      <c r="AJ58" s="72" t="str">
        <f t="shared" si="227"/>
        <v/>
      </c>
      <c r="AK58" s="72" t="str">
        <f t="shared" si="227"/>
        <v/>
      </c>
      <c r="AL58" s="72">
        <f t="shared" si="227"/>
        <v>3.7943252024999818</v>
      </c>
      <c r="AM58" s="72">
        <f t="shared" si="227"/>
        <v>4.0981481225000227</v>
      </c>
      <c r="AN58" s="72" t="str">
        <f t="shared" si="227"/>
        <v/>
      </c>
      <c r="AO58" s="72">
        <f t="shared" si="227"/>
        <v>3.2875853024999957</v>
      </c>
      <c r="AP58" s="72">
        <f t="shared" si="227"/>
        <v>3.5387651599999792</v>
      </c>
      <c r="AQ58" s="72">
        <f t="shared" si="227"/>
        <v>3.8061499401934595</v>
      </c>
      <c r="AR58" s="72">
        <f t="shared" si="227"/>
        <v>4.1675390624999809</v>
      </c>
      <c r="AS58" s="72">
        <f t="shared" ref="AS58" si="230">IF(AND(AS$39="S/A", AS28&gt;0), ((1+AS28/200)^2-1)*100, IF(AND(AS$39="Qtrly", AS28&gt;0), ((1+AS28/400)^4-1)*100, ""))</f>
        <v>4.2645506170075898</v>
      </c>
      <c r="AT58" s="72" t="str">
        <f t="shared" si="227"/>
        <v/>
      </c>
      <c r="AU58" s="72" t="str">
        <f t="shared" si="227"/>
        <v/>
      </c>
      <c r="AV58" s="335">
        <f t="shared" si="227"/>
        <v>3.4518021550198563</v>
      </c>
      <c r="AW58" s="335">
        <f t="shared" si="227"/>
        <v>3.7586704400000226</v>
      </c>
      <c r="AX58" s="335">
        <f t="shared" ref="AX58" si="231">IF(AND(AX$39="S/A", AX28&gt;0), ((1+AX28/200)^2-1)*100, IF(AND(AX$39="Qtrly", AX28&gt;0), ((1+AX28/400)^4-1)*100, ""))</f>
        <v>4.5894836100000225</v>
      </c>
      <c r="AY58" s="72">
        <f t="shared" si="227"/>
        <v>2.7709337599999939</v>
      </c>
      <c r="AZ58" s="72">
        <f t="shared" si="227"/>
        <v>3.1138702499999837</v>
      </c>
      <c r="BA58" s="72">
        <f t="shared" si="227"/>
        <v>3.2235680099999886</v>
      </c>
      <c r="BB58" s="72">
        <f t="shared" si="227"/>
        <v>3.2774225024999826</v>
      </c>
      <c r="BC58" s="72">
        <f t="shared" si="227"/>
        <v>3.3994091025000062</v>
      </c>
      <c r="BD58" s="72">
        <f t="shared" si="227"/>
        <v>3.8187777225000108</v>
      </c>
      <c r="BE58" s="72">
        <f t="shared" si="227"/>
        <v>3.9359860100000033</v>
      </c>
      <c r="BF58" s="72">
        <f t="shared" ref="BF58" si="232">IF(AND(BF$39="S/A", BF28&gt;0), ((1+BF28/200)^2-1)*100, IF(AND(BF$39="Qtrly", BF28&gt;0), ((1+BF28/400)^4-1)*100, ""))</f>
        <v>4.6979168400000049</v>
      </c>
      <c r="BG58" s="72" t="str">
        <f t="shared" si="227"/>
        <v/>
      </c>
      <c r="BH58" s="72" t="str">
        <f t="shared" si="227"/>
        <v/>
      </c>
      <c r="BI58" s="72" t="str">
        <f t="shared" si="227"/>
        <v/>
      </c>
      <c r="BJ58" s="72" t="str">
        <f t="shared" si="227"/>
        <v/>
      </c>
      <c r="BK58" s="72">
        <f t="shared" si="227"/>
        <v>3.4858598399999829</v>
      </c>
      <c r="BL58" s="72">
        <f t="shared" si="227"/>
        <v>4.0675418224999982</v>
      </c>
      <c r="BM58" s="72">
        <f t="shared" si="227"/>
        <v>4.2140007970336901</v>
      </c>
      <c r="BN58" s="72" t="str">
        <f t="shared" si="227"/>
        <v/>
      </c>
      <c r="BO58" s="72">
        <f t="shared" si="227"/>
        <v>2.8530647224999983</v>
      </c>
      <c r="BP58" s="72" t="str">
        <f t="shared" si="227"/>
        <v/>
      </c>
      <c r="BQ58" s="72" t="str">
        <f t="shared" si="227"/>
        <v/>
      </c>
      <c r="BR58" s="72" t="str">
        <f t="shared" si="227"/>
        <v/>
      </c>
      <c r="BS58" s="72">
        <f t="shared" si="227"/>
        <v>3.1565235600000019</v>
      </c>
      <c r="BT58" s="72">
        <f t="shared" si="227"/>
        <v>3.701635560000005</v>
      </c>
      <c r="BU58" s="72">
        <f t="shared" si="227"/>
        <v>4.1726422500000027</v>
      </c>
      <c r="BV58" s="72">
        <f t="shared" si="227"/>
        <v>4.2920925224999795</v>
      </c>
      <c r="BW58" s="72">
        <f t="shared" ref="BW58" si="233">IF(AND(BW$39="S/A", BW28&gt;0), ((1+BW28/200)^2-1)*100, IF(AND(BW$39="Qtrly", BW28&gt;0), ((1+BW28/400)^4-1)*100, ""))</f>
        <v>4.4586202499999894</v>
      </c>
      <c r="BX58" s="72">
        <f t="shared" si="227"/>
        <v>4.9723193599999771</v>
      </c>
      <c r="BY58" s="72" t="str">
        <f t="shared" si="227"/>
        <v/>
      </c>
      <c r="BZ58" s="72">
        <f t="shared" si="227"/>
        <v>3.2398244899999984</v>
      </c>
      <c r="CA58" s="72">
        <f t="shared" ref="CA58" si="234">IF(AND(CA$39="S/A", CA28&gt;0), ((1+CA28/200)^2-1)*100, IF(AND(CA$39="Qtrly", CA28&gt;0), ((1+CA28/400)^4-1)*100, ""))</f>
        <v>4.3452035025000058</v>
      </c>
      <c r="CB58" s="72">
        <f t="shared" si="227"/>
        <v>3.6568334399999847</v>
      </c>
      <c r="CC58" s="72">
        <f t="shared" si="227"/>
        <v>4.132840702500018</v>
      </c>
    </row>
    <row r="59" spans="1:81" x14ac:dyDescent="0.3">
      <c r="A59" s="66">
        <f t="shared" si="55"/>
        <v>42458</v>
      </c>
      <c r="B59" s="69" t="str">
        <f t="shared" ref="B59:M59" si="235">IF(AND(B$39="S/A", B29&gt;0), ((1+B29/200)^2-1)*100, IF(AND(B$39="Qtrly", B29&gt;0), ((1+B29/400)^4-1)*100, ""))</f>
        <v/>
      </c>
      <c r="C59" s="69" t="str">
        <f t="shared" si="235"/>
        <v/>
      </c>
      <c r="D59" s="69" t="str">
        <f t="shared" si="235"/>
        <v/>
      </c>
      <c r="E59" s="69"/>
      <c r="F59" s="69">
        <f t="shared" si="65"/>
        <v>2.0510000000000002</v>
      </c>
      <c r="G59" s="69">
        <f t="shared" si="235"/>
        <v>2.0615165024999715</v>
      </c>
      <c r="H59" s="69">
        <f t="shared" si="235"/>
        <v>2.1666100624999851</v>
      </c>
      <c r="I59" s="69">
        <f t="shared" si="235"/>
        <v>2.2687238399999865</v>
      </c>
      <c r="J59" s="69">
        <f t="shared" si="235"/>
        <v>2.3870778225000056</v>
      </c>
      <c r="K59" s="72">
        <f t="shared" si="235"/>
        <v>2.6239911224999801</v>
      </c>
      <c r="L59" s="72" t="str">
        <f t="shared" si="235"/>
        <v/>
      </c>
      <c r="M59" s="72">
        <f t="shared" si="235"/>
        <v>3.0834090000000147</v>
      </c>
      <c r="N59" s="72">
        <f t="shared" ref="N59" si="236">IF(AND(N$39="S/A", N29&gt;0), ((1+N29/200)^2-1)*100, IF(AND(N$39="Qtrly", N29&gt;0), ((1+N29/400)^4-1)*100, ""))</f>
        <v>3.4258490225000049</v>
      </c>
      <c r="O59" s="70"/>
      <c r="P59" s="70"/>
      <c r="Q59" s="71">
        <f t="shared" si="58"/>
        <v>42458</v>
      </c>
      <c r="R59" s="72" t="str">
        <f t="shared" ref="R59:CC59" si="237">IF(AND(R$39="S/A", R29&gt;0), ((1+R29/200)^2-1)*100, IF(AND(R$39="Qtrly", R29&gt;0), ((1+R29/400)^4-1)*100, ""))</f>
        <v/>
      </c>
      <c r="S59" s="72">
        <f t="shared" si="237"/>
        <v>3.045846322500001</v>
      </c>
      <c r="T59" s="72">
        <f t="shared" si="237"/>
        <v>2.8601639999999984</v>
      </c>
      <c r="U59" s="72">
        <f t="shared" si="237"/>
        <v>2.8966784400000112</v>
      </c>
      <c r="V59" s="72">
        <f t="shared" si="237"/>
        <v>3.3628055624999931</v>
      </c>
      <c r="W59" s="72">
        <f t="shared" si="237"/>
        <v>3.738299040000026</v>
      </c>
      <c r="X59" s="72">
        <f t="shared" ref="X59" si="238">IF(AND(X$39="S/A", X29&gt;0), ((1+X29/200)^2-1)*100, IF(AND(X$39="Qtrly", X29&gt;0), ((1+X29/400)^4-1)*100, ""))</f>
        <v>4.0430600224999891</v>
      </c>
      <c r="Y59" s="72" t="str">
        <f t="shared" si="237"/>
        <v/>
      </c>
      <c r="Z59" s="72">
        <f t="shared" si="237"/>
        <v>3.0275750625000208</v>
      </c>
      <c r="AA59" s="72">
        <f t="shared" si="237"/>
        <v>3.8442521599999946</v>
      </c>
      <c r="AB59" s="72">
        <f t="shared" si="237"/>
        <v>3.890114022500013</v>
      </c>
      <c r="AC59" s="72">
        <f t="shared" ref="AC59" si="239">IF(AND(AC$39="S/A", AC29&gt;0), ((1+AC29/200)^2-1)*100, IF(AND(AC$39="Qtrly", AC29&gt;0), ((1+AC29/400)^4-1)*100, ""))</f>
        <v>4.0614211025000069</v>
      </c>
      <c r="AD59" s="72">
        <f t="shared" si="237"/>
        <v>4.6211894025000033</v>
      </c>
      <c r="AE59" s="72" t="str">
        <f t="shared" si="237"/>
        <v/>
      </c>
      <c r="AF59" s="72">
        <f t="shared" si="237"/>
        <v>3.0955929600000154</v>
      </c>
      <c r="AG59" s="72">
        <f t="shared" si="237"/>
        <v>3.5357125625000041</v>
      </c>
      <c r="AH59" s="72">
        <f t="shared" si="237"/>
        <v>3.7963628024999974</v>
      </c>
      <c r="AI59" s="72">
        <f t="shared" si="237"/>
        <v>4.5782343224999966</v>
      </c>
      <c r="AJ59" s="72" t="str">
        <f t="shared" si="237"/>
        <v/>
      </c>
      <c r="AK59" s="72" t="str">
        <f t="shared" si="237"/>
        <v/>
      </c>
      <c r="AL59" s="72">
        <f t="shared" si="237"/>
        <v>3.7749689999999836</v>
      </c>
      <c r="AM59" s="72">
        <f t="shared" si="237"/>
        <v>4.0757030625000024</v>
      </c>
      <c r="AN59" s="72" t="str">
        <f t="shared" si="237"/>
        <v/>
      </c>
      <c r="AO59" s="72">
        <f t="shared" si="237"/>
        <v>3.2794550224999997</v>
      </c>
      <c r="AP59" s="72">
        <f t="shared" si="237"/>
        <v>3.5204502499999846</v>
      </c>
      <c r="AQ59" s="72">
        <f t="shared" si="237"/>
        <v>3.7701601855835598</v>
      </c>
      <c r="AR59" s="72">
        <f t="shared" si="237"/>
        <v>4.1593742225000119</v>
      </c>
      <c r="AS59" s="72">
        <f t="shared" ref="AS59" si="240">IF(AND(AS$39="S/A", AS29&gt;0), ((1+AS29/200)^2-1)*100, IF(AND(AS$39="Qtrly", AS29&gt;0), ((1+AS29/400)^4-1)*100, ""))</f>
        <v>4.2728053948032585</v>
      </c>
      <c r="AT59" s="72" t="str">
        <f t="shared" si="237"/>
        <v/>
      </c>
      <c r="AU59" s="72" t="str">
        <f t="shared" si="237"/>
        <v/>
      </c>
      <c r="AV59" s="335">
        <f t="shared" si="237"/>
        <v>3.427185670543742</v>
      </c>
      <c r="AW59" s="335">
        <f t="shared" si="237"/>
        <v>3.7423731599999899</v>
      </c>
      <c r="AX59" s="335">
        <f t="shared" ref="AX59" si="241">IF(AND(AX$39="S/A", AX29&gt;0), ((1+AX29/200)^2-1)*100, IF(AND(AX$39="Qtrly", AX29&gt;0), ((1+AX29/400)^4-1)*100, ""))</f>
        <v>4.5496025024999831</v>
      </c>
      <c r="AY59" s="72">
        <f t="shared" si="237"/>
        <v>2.7567416099999908</v>
      </c>
      <c r="AZ59" s="72">
        <f t="shared" si="237"/>
        <v>3.0570128899999771</v>
      </c>
      <c r="BA59" s="72">
        <f t="shared" si="237"/>
        <v>3.202233322499981</v>
      </c>
      <c r="BB59" s="72">
        <f t="shared" si="237"/>
        <v>3.2581145599999806</v>
      </c>
      <c r="BC59" s="72">
        <f t="shared" si="237"/>
        <v>3.3689057024999913</v>
      </c>
      <c r="BD59" s="72">
        <f t="shared" si="237"/>
        <v>3.7943252024999818</v>
      </c>
      <c r="BE59" s="72">
        <f t="shared" si="237"/>
        <v>3.9176360000000132</v>
      </c>
      <c r="BF59" s="72">
        <f t="shared" ref="BF59" si="242">IF(AND(BF$39="S/A", BF29&gt;0), ((1+BF29/200)^2-1)*100, IF(AND(BF$39="Qtrly", BF29&gt;0), ((1+BF29/400)^4-1)*100, ""))</f>
        <v>4.6528999999999821</v>
      </c>
      <c r="BG59" s="72" t="str">
        <f t="shared" si="237"/>
        <v/>
      </c>
      <c r="BH59" s="72" t="str">
        <f t="shared" si="237"/>
        <v/>
      </c>
      <c r="BI59" s="72" t="str">
        <f t="shared" si="237"/>
        <v/>
      </c>
      <c r="BJ59" s="72" t="str">
        <f t="shared" si="237"/>
        <v/>
      </c>
      <c r="BK59" s="72">
        <f t="shared" si="237"/>
        <v>3.4767045224999737</v>
      </c>
      <c r="BL59" s="72">
        <f t="shared" si="237"/>
        <v>4.0542804900000062</v>
      </c>
      <c r="BM59" s="72">
        <f t="shared" si="237"/>
        <v>4.1655315079007327</v>
      </c>
      <c r="BN59" s="72" t="str">
        <f t="shared" si="237"/>
        <v/>
      </c>
      <c r="BO59" s="72">
        <f t="shared" si="237"/>
        <v>2.8408951025000073</v>
      </c>
      <c r="BP59" s="72" t="str">
        <f t="shared" si="237"/>
        <v/>
      </c>
      <c r="BQ59" s="72" t="str">
        <f t="shared" si="237"/>
        <v/>
      </c>
      <c r="BR59" s="72" t="str">
        <f t="shared" si="237"/>
        <v/>
      </c>
      <c r="BS59" s="72">
        <f t="shared" si="237"/>
        <v>3.1372269225000027</v>
      </c>
      <c r="BT59" s="72">
        <f t="shared" si="237"/>
        <v>3.689415840000021</v>
      </c>
      <c r="BU59" s="72">
        <f t="shared" si="237"/>
        <v>4.1899940224999987</v>
      </c>
      <c r="BV59" s="72">
        <f t="shared" si="237"/>
        <v>4.2675843225000065</v>
      </c>
      <c r="BW59" s="72">
        <f t="shared" ref="BW59" si="243">IF(AND(BW$39="S/A", BW29&gt;0), ((1+BW29/200)^2-1)*100, IF(AND(BW$39="Qtrly", BW29&gt;0), ((1+BW29/400)^4-1)*100, ""))</f>
        <v>4.4351144224999972</v>
      </c>
      <c r="BX59" s="72">
        <f t="shared" si="237"/>
        <v>4.9436336400000114</v>
      </c>
      <c r="BY59" s="72" t="str">
        <f t="shared" si="237"/>
        <v/>
      </c>
      <c r="BZ59" s="72">
        <f t="shared" si="237"/>
        <v>3.2327121225000033</v>
      </c>
      <c r="CA59" s="72">
        <f t="shared" ref="CA59" si="244">IF(AND(CA$39="S/A", CA29&gt;0), ((1+CA29/200)^2-1)*100, IF(AND(CA$39="Qtrly", CA29&gt;0), ((1+CA29/400)^4-1)*100, ""))</f>
        <v>4.301283839999992</v>
      </c>
      <c r="CB59" s="72">
        <f t="shared" si="237"/>
        <v>3.641562202500026</v>
      </c>
      <c r="CC59" s="72">
        <f t="shared" si="237"/>
        <v>4.1154936899999939</v>
      </c>
    </row>
    <row r="60" spans="1:81" x14ac:dyDescent="0.3">
      <c r="A60" s="66">
        <f t="shared" si="55"/>
        <v>42459</v>
      </c>
      <c r="B60" s="69" t="str">
        <f t="shared" ref="B60:M60" si="245">IF(AND(B$39="S/A", B30&gt;0), ((1+B30/200)^2-1)*100, IF(AND(B$39="Qtrly", B30&gt;0), ((1+B30/400)^4-1)*100, ""))</f>
        <v/>
      </c>
      <c r="C60" s="69" t="str">
        <f t="shared" si="245"/>
        <v/>
      </c>
      <c r="D60" s="69" t="str">
        <f t="shared" si="245"/>
        <v/>
      </c>
      <c r="E60" s="69"/>
      <c r="F60" s="69">
        <f t="shared" si="65"/>
        <v>2.0219999999999998</v>
      </c>
      <c r="G60" s="69">
        <f>IF(AND(G$39="S/A", G30&gt;0), ((1+G30/200)^2-1)*100, IF(AND(G$39="Qtrly", G30&gt;0), ((1+G30/400)^4-1)*100, ""))</f>
        <v>2.0231304224999969</v>
      </c>
      <c r="H60" s="69">
        <f t="shared" si="245"/>
        <v>2.1049620899999955</v>
      </c>
      <c r="I60" s="69">
        <f t="shared" si="245"/>
        <v>2.2545664099999918</v>
      </c>
      <c r="J60" s="69">
        <f t="shared" si="245"/>
        <v>2.3617827600000085</v>
      </c>
      <c r="K60" s="72">
        <f t="shared" si="245"/>
        <v>2.6118350625000009</v>
      </c>
      <c r="L60" s="72" t="str">
        <f t="shared" si="245"/>
        <v/>
      </c>
      <c r="M60" s="72">
        <f t="shared" si="245"/>
        <v>3.0153951224999753</v>
      </c>
      <c r="N60" s="72">
        <f t="shared" ref="N60" si="246">IF(AND(N$39="S/A", N30&gt;0), ((1+N30/200)^2-1)*100, IF(AND(N$39="Qtrly", N30&gt;0), ((1+N30/400)^4-1)*100, ""))</f>
        <v>3.3597555599999884</v>
      </c>
      <c r="O60" s="70"/>
      <c r="P60" s="70"/>
      <c r="Q60" s="71">
        <f t="shared" si="58"/>
        <v>42459</v>
      </c>
      <c r="R60" s="72" t="str">
        <f t="shared" ref="R60:CC60" si="247">IF(AND(R$39="S/A", R30&gt;0), ((1+R30/200)^2-1)*100, IF(AND(R$39="Qtrly", R30&gt;0), ((1+R30/400)^4-1)*100, ""))</f>
        <v/>
      </c>
      <c r="S60" s="72">
        <f t="shared" si="247"/>
        <v>3.0570128899999771</v>
      </c>
      <c r="T60" s="72">
        <f t="shared" si="247"/>
        <v>2.9240685225000007</v>
      </c>
      <c r="U60" s="72">
        <f t="shared" si="247"/>
        <v>2.8885635600000015</v>
      </c>
      <c r="V60" s="72">
        <f t="shared" si="247"/>
        <v>3.3475559999999849</v>
      </c>
      <c r="W60" s="72">
        <f t="shared" si="247"/>
        <v>3.705708959999976</v>
      </c>
      <c r="X60" s="72">
        <f t="shared" ref="X60" si="248">IF(AND(X$39="S/A", X30&gt;0), ((1+X30/200)^2-1)*100, IF(AND(X$39="Qtrly", X30&gt;0), ((1+X30/400)^4-1)*100, ""))</f>
        <v>4.0063427225000003</v>
      </c>
      <c r="Y60" s="72" t="str">
        <f t="shared" si="247"/>
        <v/>
      </c>
      <c r="Z60" s="72">
        <f t="shared" si="247"/>
        <v>3.0235150024999768</v>
      </c>
      <c r="AA60" s="72">
        <f t="shared" si="247"/>
        <v>3.815720999999983</v>
      </c>
      <c r="AB60" s="72">
        <f t="shared" si="247"/>
        <v>3.8636148224999722</v>
      </c>
      <c r="AC60" s="72">
        <f t="shared" ref="AC60" si="249">IF(AND(AC$39="S/A", AC30&gt;0), ((1+AC30/200)^2-1)*100, IF(AND(AC$39="Qtrly", AC30&gt;0), ((1+AC30/400)^4-1)*100, ""))</f>
        <v>4.0379600099999857</v>
      </c>
      <c r="AD60" s="72">
        <f t="shared" si="247"/>
        <v>4.4821287225000006</v>
      </c>
      <c r="AE60" s="72" t="str">
        <f t="shared" si="247"/>
        <v/>
      </c>
      <c r="AF60" s="72">
        <f t="shared" si="247"/>
        <v>3.0224999999999724</v>
      </c>
      <c r="AG60" s="72">
        <f t="shared" si="247"/>
        <v>3.5245200900000162</v>
      </c>
      <c r="AH60" s="72">
        <f t="shared" si="247"/>
        <v>3.7719129225000092</v>
      </c>
      <c r="AI60" s="72">
        <f t="shared" si="247"/>
        <v>4.5404002500000207</v>
      </c>
      <c r="AJ60" s="72" t="str">
        <f t="shared" si="247"/>
        <v/>
      </c>
      <c r="AK60" s="72" t="str">
        <f t="shared" si="247"/>
        <v/>
      </c>
      <c r="AL60" s="72">
        <f t="shared" si="247"/>
        <v>3.7444102500000076</v>
      </c>
      <c r="AM60" s="72">
        <f t="shared" si="247"/>
        <v>4.0451000624999844</v>
      </c>
      <c r="AN60" s="72" t="str">
        <f t="shared" si="247"/>
        <v/>
      </c>
      <c r="AO60" s="72">
        <f t="shared" si="247"/>
        <v>3.2530338224999955</v>
      </c>
      <c r="AP60" s="72">
        <f t="shared" si="247"/>
        <v>3.4960328900000226</v>
      </c>
      <c r="AQ60" s="72">
        <f t="shared" si="247"/>
        <v>3.7485708252843919</v>
      </c>
      <c r="AR60" s="72">
        <f t="shared" si="247"/>
        <v>4.1297793600000077</v>
      </c>
      <c r="AS60" s="72">
        <f t="shared" ref="AS60" si="250">IF(AND(AS$39="S/A", AS30&gt;0), ((1+AS30/200)^2-1)*100, IF(AND(AS$39="Qtrly", AS30&gt;0), ((1+AS30/400)^4-1)*100, ""))</f>
        <v>4.2016240516963732</v>
      </c>
      <c r="AT60" s="72" t="str">
        <f t="shared" si="247"/>
        <v/>
      </c>
      <c r="AU60" s="72" t="str">
        <f t="shared" si="247"/>
        <v/>
      </c>
      <c r="AV60" s="335">
        <f t="shared" si="247"/>
        <v>3.4179556215677476</v>
      </c>
      <c r="AW60" s="335">
        <f t="shared" si="247"/>
        <v>3.7148744025000013</v>
      </c>
      <c r="AX60" s="335">
        <f t="shared" ref="AX60" si="251">IF(AND(AX$39="S/A", AX30&gt;0), ((1+AX30/200)^2-1)*100, IF(AND(AX$39="Qtrly", AX30&gt;0), ((1+AX30/400)^4-1)*100, ""))</f>
        <v>4.4749736900000059</v>
      </c>
      <c r="AY60" s="72">
        <f t="shared" si="247"/>
        <v>2.7567416099999908</v>
      </c>
      <c r="AZ60" s="72">
        <f t="shared" si="247"/>
        <v>3.0641192024999819</v>
      </c>
      <c r="BA60" s="72">
        <f t="shared" si="247"/>
        <v>3.1910588899999981</v>
      </c>
      <c r="BB60" s="72">
        <f t="shared" si="247"/>
        <v>3.2438888099999952</v>
      </c>
      <c r="BC60" s="72">
        <f t="shared" si="247"/>
        <v>3.364838922500013</v>
      </c>
      <c r="BD60" s="72">
        <f t="shared" si="247"/>
        <v>3.7566332099999933</v>
      </c>
      <c r="BE60" s="72">
        <f t="shared" si="247"/>
        <v>3.8850177599999869</v>
      </c>
      <c r="BF60" s="72">
        <f t="shared" ref="BF60" si="252">IF(AND(BF$39="S/A", BF30&gt;0), ((1+BF30/200)^2-1)*100, IF(AND(BF$39="Qtrly", BF30&gt;0), ((1+BF30/400)^4-1)*100, ""))</f>
        <v>4.5997107599999865</v>
      </c>
      <c r="BG60" s="72" t="str">
        <f t="shared" si="247"/>
        <v/>
      </c>
      <c r="BH60" s="72" t="str">
        <f t="shared" si="247"/>
        <v/>
      </c>
      <c r="BI60" s="72" t="str">
        <f t="shared" si="247"/>
        <v/>
      </c>
      <c r="BJ60" s="72" t="str">
        <f t="shared" si="247"/>
        <v/>
      </c>
      <c r="BK60" s="72">
        <f t="shared" si="247"/>
        <v>3.4624637225000088</v>
      </c>
      <c r="BL60" s="72">
        <f t="shared" si="247"/>
        <v>4.0185811024999962</v>
      </c>
      <c r="BM60" s="72">
        <f t="shared" si="247"/>
        <v>4.1346025051002933</v>
      </c>
      <c r="BN60" s="72" t="str">
        <f t="shared" si="247"/>
        <v/>
      </c>
      <c r="BO60" s="72">
        <f t="shared" si="247"/>
        <v>2.8398810000000108</v>
      </c>
      <c r="BP60" s="72" t="str">
        <f t="shared" si="247"/>
        <v/>
      </c>
      <c r="BQ60" s="72" t="str">
        <f t="shared" si="247"/>
        <v/>
      </c>
      <c r="BR60" s="72" t="str">
        <f t="shared" si="247"/>
        <v/>
      </c>
      <c r="BS60" s="72">
        <f t="shared" si="247"/>
        <v>3.1331647024999798</v>
      </c>
      <c r="BT60" s="72">
        <f t="shared" si="247"/>
        <v>3.6812697600000055</v>
      </c>
      <c r="BU60" s="72">
        <f t="shared" si="247"/>
        <v>4.1461070400000244</v>
      </c>
      <c r="BV60" s="72">
        <f t="shared" si="247"/>
        <v>4.2338902500000053</v>
      </c>
      <c r="BW60" s="72">
        <f t="shared" ref="BW60" si="253">IF(AND(BW$39="S/A", BW30&gt;0), ((1+BW30/200)^2-1)*100, IF(AND(BW$39="Qtrly", BW30&gt;0), ((1+BW30/400)^4-1)*100, ""))</f>
        <v>4.398328002499996</v>
      </c>
      <c r="BX60" s="72">
        <f t="shared" si="247"/>
        <v>4.9026608399999727</v>
      </c>
      <c r="BY60" s="72" t="str">
        <f t="shared" si="247"/>
        <v/>
      </c>
      <c r="BZ60" s="72">
        <f t="shared" si="247"/>
        <v>3.3099452225000103</v>
      </c>
      <c r="CA60" s="72">
        <f t="shared" ref="CA60" si="254">IF(AND(CA$39="S/A", CA30&gt;0), ((1+CA30/200)^2-1)*100, IF(AND(CA$39="Qtrly", CA30&gt;0), ((1+CA30/400)^4-1)*100, ""))</f>
        <v>4.2624788100000144</v>
      </c>
      <c r="CB60" s="72">
        <f t="shared" si="247"/>
        <v>3.6201843600000227</v>
      </c>
      <c r="CC60" s="72">
        <f t="shared" si="247"/>
        <v>4.0828444100000194</v>
      </c>
    </row>
    <row r="61" spans="1:81" x14ac:dyDescent="0.3">
      <c r="A61" s="66">
        <f t="shared" si="55"/>
        <v>42460</v>
      </c>
      <c r="B61" s="69" t="str">
        <f t="shared" ref="B61:M61" si="255">IF(AND(B$39="S/A", B31&gt;0), ((1+B31/200)^2-1)*100, IF(AND(B$39="Qtrly", B31&gt;0), ((1+B31/400)^4-1)*100, ""))</f>
        <v/>
      </c>
      <c r="C61" s="69" t="str">
        <f t="shared" si="255"/>
        <v/>
      </c>
      <c r="D61" s="69" t="str">
        <f t="shared" si="255"/>
        <v/>
      </c>
      <c r="E61" s="69"/>
      <c r="F61" s="69">
        <f t="shared" si="65"/>
        <v>1.9670000000000001</v>
      </c>
      <c r="G61" s="69">
        <f t="shared" si="255"/>
        <v>1.9665746224999836</v>
      </c>
      <c r="H61" s="69">
        <f t="shared" si="255"/>
        <v>2.0574755224999963</v>
      </c>
      <c r="I61" s="69">
        <f t="shared" si="255"/>
        <v>2.1777288899999858</v>
      </c>
      <c r="J61" s="69">
        <f t="shared" si="255"/>
        <v>2.3071560900000287</v>
      </c>
      <c r="K61" s="72">
        <f t="shared" si="255"/>
        <v>2.5591671225000168</v>
      </c>
      <c r="L61" s="72" t="str">
        <f t="shared" si="255"/>
        <v/>
      </c>
      <c r="M61" s="72">
        <f t="shared" si="255"/>
        <v>2.965667840000008</v>
      </c>
      <c r="N61" s="72">
        <f t="shared" ref="N61" si="256">IF(AND(N$39="S/A", N31&gt;0), ((1+N31/200)^2-1)*100, IF(AND(N$39="Qtrly", N31&gt;0), ((1+N31/400)^4-1)*100, ""))</f>
        <v>3.3384068025000158</v>
      </c>
      <c r="O61" s="70"/>
      <c r="P61" s="70"/>
      <c r="Q61" s="71">
        <f t="shared" si="58"/>
        <v>42460</v>
      </c>
      <c r="R61" s="72" t="str">
        <f t="shared" ref="R61:CC61" si="257">IF(AND(R$39="S/A", R31&gt;0), ((1+R31/200)^2-1)*100, IF(AND(R$39="Qtrly", R31&gt;0), ((1+R31/400)^4-1)*100, ""))</f>
        <v/>
      </c>
      <c r="S61" s="72">
        <f t="shared" si="257"/>
        <v>3.0113353024999956</v>
      </c>
      <c r="T61" s="72">
        <f t="shared" si="257"/>
        <v>2.8104742024999796</v>
      </c>
      <c r="U61" s="72">
        <f t="shared" si="257"/>
        <v>2.8865348899999921</v>
      </c>
      <c r="V61" s="72">
        <f t="shared" si="257"/>
        <v>3.3007976900000013</v>
      </c>
      <c r="W61" s="72">
        <f t="shared" si="257"/>
        <v>3.6598878224999964</v>
      </c>
      <c r="X61" s="72">
        <f t="shared" ref="X61" si="258">IF(AND(X$39="S/A", X31&gt;0), ((1+X31/200)^2-1)*100, IF(AND(X$39="Qtrly", X31&gt;0), ((1+X31/400)^4-1)*100, ""))</f>
        <v>3.9604552099999912</v>
      </c>
      <c r="Y61" s="72" t="str">
        <f t="shared" si="257"/>
        <v/>
      </c>
      <c r="Z61" s="72">
        <f t="shared" si="257"/>
        <v>3.0103203599999961</v>
      </c>
      <c r="AA61" s="72">
        <f t="shared" si="257"/>
        <v>3.5743821224999861</v>
      </c>
      <c r="AB61" s="72">
        <f t="shared" si="257"/>
        <v>3.738299040000026</v>
      </c>
      <c r="AC61" s="72">
        <f t="shared" ref="AC61" si="259">IF(AND(AC$39="S/A", AC31&gt;0), ((1+AC31/200)^2-1)*100, IF(AND(AC$39="Qtrly", AC31&gt;0), ((1+AC31/400)^4-1)*100, ""))</f>
        <v>4.0063427225000003</v>
      </c>
      <c r="AD61" s="72">
        <f t="shared" si="257"/>
        <v>4.5107513025000046</v>
      </c>
      <c r="AE61" s="72" t="str">
        <f t="shared" si="257"/>
        <v/>
      </c>
      <c r="AF61" s="72">
        <f t="shared" si="257"/>
        <v>3.0580280624999956</v>
      </c>
      <c r="AG61" s="72">
        <f t="shared" si="257"/>
        <v>3.482808022500028</v>
      </c>
      <c r="AH61" s="72">
        <f t="shared" si="257"/>
        <v>3.6700694224999886</v>
      </c>
      <c r="AI61" s="72">
        <f t="shared" si="257"/>
        <v>4.4800844024999842</v>
      </c>
      <c r="AJ61" s="72" t="str">
        <f t="shared" si="257"/>
        <v/>
      </c>
      <c r="AK61" s="72" t="str">
        <f t="shared" si="257"/>
        <v/>
      </c>
      <c r="AL61" s="72">
        <f t="shared" si="257"/>
        <v>3.7067273224999919</v>
      </c>
      <c r="AM61" s="72">
        <f t="shared" si="257"/>
        <v>3.9971644099999981</v>
      </c>
      <c r="AN61" s="72" t="str">
        <f t="shared" si="257"/>
        <v/>
      </c>
      <c r="AO61" s="72">
        <f t="shared" si="257"/>
        <v>3.2083287224999868</v>
      </c>
      <c r="AP61" s="72">
        <f t="shared" si="257"/>
        <v>3.4482239025000139</v>
      </c>
      <c r="AQ61" s="72">
        <f t="shared" si="257"/>
        <v>3.7403471932504484</v>
      </c>
      <c r="AR61" s="72">
        <f t="shared" si="257"/>
        <v>4.0767232400000131</v>
      </c>
      <c r="AS61" s="72">
        <f t="shared" ref="AS61" si="260">IF(AND(AS$39="S/A", AS31&gt;0), ((1+AS31/200)^2-1)*100, IF(AND(AS$39="Qtrly", AS31&gt;0), ((1+AS31/400)^4-1)*100, ""))</f>
        <v>4.1727492664557664</v>
      </c>
      <c r="AT61" s="72" t="str">
        <f t="shared" si="257"/>
        <v/>
      </c>
      <c r="AU61" s="72" t="str">
        <f t="shared" si="257"/>
        <v/>
      </c>
      <c r="AV61" s="335">
        <f t="shared" si="257"/>
        <v>3.4282112696778277</v>
      </c>
      <c r="AW61" s="335">
        <f t="shared" si="257"/>
        <v>3.6853427599999877</v>
      </c>
      <c r="AX61" s="335">
        <f t="shared" ref="AX61" si="261">IF(AND(AX$39="S/A", AX31&gt;0), ((1+AX31/200)^2-1)*100, IF(AND(AX$39="Qtrly", AX31&gt;0), ((1+AX31/400)^4-1)*100, ""))</f>
        <v>4.4351144224999972</v>
      </c>
      <c r="AY61" s="72">
        <f t="shared" si="257"/>
        <v>2.7222790399999974</v>
      </c>
      <c r="AZ61" s="72">
        <f t="shared" si="257"/>
        <v>3.0275750625000208</v>
      </c>
      <c r="BA61" s="72">
        <f t="shared" si="257"/>
        <v>3.1524609600000142</v>
      </c>
      <c r="BB61" s="72">
        <f t="shared" si="257"/>
        <v>3.2042651025000035</v>
      </c>
      <c r="BC61" s="72">
        <f t="shared" si="257"/>
        <v>3.3048632099999864</v>
      </c>
      <c r="BD61" s="72">
        <f t="shared" si="257"/>
        <v>3.7179296400000172</v>
      </c>
      <c r="BE61" s="72">
        <f t="shared" si="257"/>
        <v>3.8432331224999894</v>
      </c>
      <c r="BF61" s="72">
        <f t="shared" ref="BF61" si="262">IF(AND(BF$39="S/A", BF31&gt;0), ((1+BF31/200)^2-1)*100, IF(AND(BF$39="Qtrly", BF31&gt;0), ((1+BF31/400)^4-1)*100, ""))</f>
        <v>4.5598277025000078</v>
      </c>
      <c r="BG61" s="72" t="str">
        <f t="shared" si="257"/>
        <v/>
      </c>
      <c r="BH61" s="72" t="str">
        <f t="shared" si="257"/>
        <v/>
      </c>
      <c r="BI61" s="72" t="str">
        <f t="shared" si="257"/>
        <v/>
      </c>
      <c r="BJ61" s="72" t="str">
        <f t="shared" si="257"/>
        <v/>
      </c>
      <c r="BK61" s="72">
        <f t="shared" si="257"/>
        <v>3.4146624899999756</v>
      </c>
      <c r="BL61" s="72">
        <f t="shared" si="257"/>
        <v>3.968612249999981</v>
      </c>
      <c r="BM61" s="72">
        <f t="shared" si="257"/>
        <v>4.0871914120644393</v>
      </c>
      <c r="BN61" s="72" t="str">
        <f t="shared" si="257"/>
        <v/>
      </c>
      <c r="BO61" s="72">
        <f t="shared" si="257"/>
        <v>2.7942515625000164</v>
      </c>
      <c r="BP61" s="72" t="str">
        <f t="shared" si="257"/>
        <v/>
      </c>
      <c r="BQ61" s="72" t="str">
        <f t="shared" si="257"/>
        <v/>
      </c>
      <c r="BR61" s="72" t="str">
        <f t="shared" si="257"/>
        <v/>
      </c>
      <c r="BS61" s="72">
        <f t="shared" si="257"/>
        <v>3.098639062499986</v>
      </c>
      <c r="BT61" s="72">
        <f t="shared" si="257"/>
        <v>3.6425802499999715</v>
      </c>
      <c r="BU61" s="72">
        <f t="shared" si="257"/>
        <v>4.0869252899999875</v>
      </c>
      <c r="BV61" s="72">
        <f t="shared" si="257"/>
        <v>4.1940770025000074</v>
      </c>
      <c r="BW61" s="72">
        <f t="shared" ref="BW61" si="263">IF(AND(BW$39="S/A", BW31&gt;0), ((1+BW31/200)^2-1)*100, IF(AND(BW$39="Qtrly", BW31&gt;0), ((1+BW31/400)^4-1)*100, ""))</f>
        <v>4.3584833599999984</v>
      </c>
      <c r="BX61" s="72">
        <f t="shared" si="257"/>
        <v>4.8698883599999965</v>
      </c>
      <c r="BY61" s="72" t="str">
        <f t="shared" si="257"/>
        <v/>
      </c>
      <c r="BZ61" s="72">
        <f t="shared" si="257"/>
        <v>3.2012174399999704</v>
      </c>
      <c r="CA61" s="72">
        <f t="shared" ref="CA61" si="264">IF(AND(CA$39="S/A", CA31&gt;0), ((1+CA31/200)^2-1)*100, IF(AND(CA$39="Qtrly", CA31&gt;0), ((1+CA31/400)^4-1)*100, ""))</f>
        <v>4.1889732899999865</v>
      </c>
      <c r="CB61" s="72">
        <f t="shared" si="257"/>
        <v>3.5743821224999861</v>
      </c>
      <c r="CC61" s="72">
        <f t="shared" si="257"/>
        <v>4.0399999999999991</v>
      </c>
    </row>
    <row r="62" spans="1:81" x14ac:dyDescent="0.3">
      <c r="A62" s="66" t="str">
        <f t="shared" si="55"/>
        <v/>
      </c>
      <c r="B62" s="69" t="str">
        <f t="shared" ref="B62:M62" si="265">IF(AND(B$39="S/A", B32&gt;0), ((1+B32/200)^2-1)*100, IF(AND(B$39="Qtrly", B32&gt;0), ((1+B32/400)^4-1)*100, ""))</f>
        <v/>
      </c>
      <c r="C62" s="69" t="str">
        <f t="shared" si="265"/>
        <v/>
      </c>
      <c r="D62" s="69" t="str">
        <f t="shared" si="265"/>
        <v/>
      </c>
      <c r="E62" s="69"/>
      <c r="F62" s="69"/>
      <c r="G62" s="69" t="str">
        <f t="shared" si="265"/>
        <v/>
      </c>
      <c r="H62" s="69" t="str">
        <f t="shared" si="265"/>
        <v/>
      </c>
      <c r="I62" s="69" t="str">
        <f t="shared" si="265"/>
        <v/>
      </c>
      <c r="J62" s="69" t="str">
        <f t="shared" si="265"/>
        <v/>
      </c>
      <c r="K62" s="72" t="str">
        <f t="shared" si="265"/>
        <v/>
      </c>
      <c r="L62" s="72" t="str">
        <f t="shared" si="265"/>
        <v/>
      </c>
      <c r="M62" s="72" t="str">
        <f t="shared" si="265"/>
        <v/>
      </c>
      <c r="N62" s="72" t="str">
        <f t="shared" ref="N62" si="266">IF(AND(N$39="S/A", N32&gt;0), ((1+N32/200)^2-1)*100, IF(AND(N$39="Qtrly", N32&gt;0), ((1+N32/400)^4-1)*100, ""))</f>
        <v/>
      </c>
      <c r="O62" s="70"/>
      <c r="P62" s="70"/>
      <c r="Q62" s="71" t="str">
        <f t="shared" si="58"/>
        <v/>
      </c>
      <c r="R62" s="72" t="str">
        <f t="shared" ref="R62:CC62" si="267">IF(AND(R$39="S/A", R32&gt;0), ((1+R32/200)^2-1)*100, IF(AND(R$39="Qtrly", R32&gt;0), ((1+R32/400)^4-1)*100, ""))</f>
        <v/>
      </c>
      <c r="S62" s="72" t="str">
        <f t="shared" si="267"/>
        <v/>
      </c>
      <c r="T62" s="72" t="str">
        <f t="shared" si="267"/>
        <v/>
      </c>
      <c r="U62" s="72" t="str">
        <f t="shared" si="267"/>
        <v/>
      </c>
      <c r="V62" s="72" t="str">
        <f t="shared" si="267"/>
        <v/>
      </c>
      <c r="W62" s="72" t="str">
        <f t="shared" si="267"/>
        <v/>
      </c>
      <c r="X62" s="72"/>
      <c r="Y62" s="72" t="str">
        <f t="shared" si="267"/>
        <v/>
      </c>
      <c r="Z62" s="72" t="str">
        <f t="shared" si="267"/>
        <v/>
      </c>
      <c r="AA62" s="72" t="str">
        <f t="shared" si="267"/>
        <v/>
      </c>
      <c r="AB62" s="72" t="str">
        <f t="shared" si="267"/>
        <v/>
      </c>
      <c r="AC62" s="72" t="str">
        <f t="shared" ref="AC62" si="268">IF(AND(AC$39="S/A", AC32&gt;0), ((1+AC32/200)^2-1)*100, IF(AND(AC$39="Qtrly", AC32&gt;0), ((1+AC32/400)^4-1)*100, ""))</f>
        <v/>
      </c>
      <c r="AD62" s="72" t="str">
        <f t="shared" si="267"/>
        <v/>
      </c>
      <c r="AE62" s="72" t="str">
        <f t="shared" si="267"/>
        <v/>
      </c>
      <c r="AF62" s="72" t="str">
        <f t="shared" si="267"/>
        <v/>
      </c>
      <c r="AG62" s="72" t="str">
        <f t="shared" si="267"/>
        <v/>
      </c>
      <c r="AH62" s="72" t="str">
        <f t="shared" si="267"/>
        <v/>
      </c>
      <c r="AI62" s="72" t="str">
        <f t="shared" si="267"/>
        <v/>
      </c>
      <c r="AJ62" s="72" t="str">
        <f t="shared" si="267"/>
        <v/>
      </c>
      <c r="AK62" s="72" t="str">
        <f t="shared" si="267"/>
        <v/>
      </c>
      <c r="AL62" s="72" t="str">
        <f t="shared" si="267"/>
        <v/>
      </c>
      <c r="AM62" s="72" t="str">
        <f t="shared" si="267"/>
        <v/>
      </c>
      <c r="AN62" s="72" t="str">
        <f t="shared" si="267"/>
        <v/>
      </c>
      <c r="AO62" s="72" t="str">
        <f t="shared" si="267"/>
        <v/>
      </c>
      <c r="AP62" s="72" t="str">
        <f t="shared" si="267"/>
        <v/>
      </c>
      <c r="AQ62" s="72" t="str">
        <f t="shared" si="267"/>
        <v/>
      </c>
      <c r="AR62" s="72" t="str">
        <f t="shared" si="267"/>
        <v/>
      </c>
      <c r="AS62" s="72" t="str">
        <f t="shared" ref="AS62" si="269">IF(AND(AS$39="S/A", AS32&gt;0), ((1+AS32/200)^2-1)*100, IF(AND(AS$39="Qtrly", AS32&gt;0), ((1+AS32/400)^4-1)*100, ""))</f>
        <v/>
      </c>
      <c r="AT62" s="72" t="str">
        <f t="shared" si="267"/>
        <v/>
      </c>
      <c r="AU62" s="72" t="str">
        <f t="shared" si="267"/>
        <v/>
      </c>
      <c r="AV62" s="335" t="str">
        <f t="shared" si="267"/>
        <v/>
      </c>
      <c r="AW62" s="335" t="str">
        <f t="shared" si="267"/>
        <v/>
      </c>
      <c r="AX62" s="335"/>
      <c r="AY62" s="72" t="str">
        <f t="shared" si="267"/>
        <v/>
      </c>
      <c r="AZ62" s="72" t="str">
        <f t="shared" si="267"/>
        <v/>
      </c>
      <c r="BA62" s="72" t="str">
        <f t="shared" si="267"/>
        <v/>
      </c>
      <c r="BB62" s="72" t="str">
        <f t="shared" si="267"/>
        <v/>
      </c>
      <c r="BC62" s="72" t="str">
        <f t="shared" si="267"/>
        <v/>
      </c>
      <c r="BD62" s="72" t="str">
        <f t="shared" si="267"/>
        <v/>
      </c>
      <c r="BE62" s="72" t="str">
        <f t="shared" si="267"/>
        <v/>
      </c>
      <c r="BF62" s="72" t="str">
        <f t="shared" ref="BF62" si="270">IF(AND(BF$39="S/A", BF32&gt;0), ((1+BF32/200)^2-1)*100, IF(AND(BF$39="Qtrly", BF32&gt;0), ((1+BF32/400)^4-1)*100, ""))</f>
        <v/>
      </c>
      <c r="BG62" s="72" t="str">
        <f t="shared" si="267"/>
        <v/>
      </c>
      <c r="BH62" s="72" t="str">
        <f t="shared" si="267"/>
        <v/>
      </c>
      <c r="BI62" s="72" t="str">
        <f t="shared" si="267"/>
        <v/>
      </c>
      <c r="BJ62" s="72" t="str">
        <f t="shared" si="267"/>
        <v/>
      </c>
      <c r="BK62" s="72" t="str">
        <f t="shared" si="267"/>
        <v/>
      </c>
      <c r="BL62" s="72" t="str">
        <f t="shared" si="267"/>
        <v/>
      </c>
      <c r="BM62" s="72" t="str">
        <f t="shared" si="267"/>
        <v/>
      </c>
      <c r="BN62" s="72" t="str">
        <f t="shared" si="267"/>
        <v/>
      </c>
      <c r="BO62" s="72" t="str">
        <f t="shared" si="267"/>
        <v/>
      </c>
      <c r="BP62" s="72" t="str">
        <f t="shared" si="267"/>
        <v/>
      </c>
      <c r="BQ62" s="72" t="str">
        <f t="shared" si="267"/>
        <v/>
      </c>
      <c r="BR62" s="72" t="str">
        <f t="shared" si="267"/>
        <v/>
      </c>
      <c r="BS62" s="72" t="str">
        <f t="shared" si="267"/>
        <v/>
      </c>
      <c r="BT62" s="72" t="str">
        <f t="shared" si="267"/>
        <v/>
      </c>
      <c r="BU62" s="72"/>
      <c r="BV62" s="72" t="str">
        <f t="shared" si="267"/>
        <v/>
      </c>
      <c r="BW62" s="72" t="str">
        <f t="shared" ref="BW62" si="271">IF(AND(BW$39="S/A", BW32&gt;0), ((1+BW32/200)^2-1)*100, IF(AND(BW$39="Qtrly", BW32&gt;0), ((1+BW32/400)^4-1)*100, ""))</f>
        <v/>
      </c>
      <c r="BX62" s="72" t="str">
        <f t="shared" si="267"/>
        <v/>
      </c>
      <c r="BY62" s="72" t="str">
        <f t="shared" si="267"/>
        <v/>
      </c>
      <c r="BZ62" s="72" t="str">
        <f t="shared" si="267"/>
        <v/>
      </c>
      <c r="CA62" s="72" t="str">
        <f t="shared" ref="CA62" si="272">IF(AND(CA$39="S/A", CA32&gt;0), ((1+CA32/200)^2-1)*100, IF(AND(CA$39="Qtrly", CA32&gt;0), ((1+CA32/400)^4-1)*100, ""))</f>
        <v/>
      </c>
      <c r="CB62" s="72" t="str">
        <f t="shared" si="267"/>
        <v/>
      </c>
      <c r="CC62" s="72" t="str">
        <f t="shared" si="267"/>
        <v/>
      </c>
    </row>
    <row r="63" spans="1:81" x14ac:dyDescent="0.3">
      <c r="A63" s="66" t="str">
        <f t="shared" si="55"/>
        <v/>
      </c>
      <c r="B63" s="73" t="str">
        <f t="shared" ref="B63:M63" si="273">IF(AND(B$39="S/A", B33&gt;0), ((1+B33/200)^2-1)*100, IF(AND(B$39="Qtrly", B33&gt;0), ((1+B33/400)^4-1)*100, ""))</f>
        <v/>
      </c>
      <c r="C63" s="73" t="str">
        <f t="shared" si="273"/>
        <v/>
      </c>
      <c r="D63" s="73" t="str">
        <f t="shared" si="273"/>
        <v/>
      </c>
      <c r="E63" s="73"/>
      <c r="F63" s="73"/>
      <c r="G63" s="73" t="str">
        <f t="shared" si="273"/>
        <v/>
      </c>
      <c r="H63" s="73" t="str">
        <f t="shared" si="273"/>
        <v/>
      </c>
      <c r="I63" s="73" t="str">
        <f t="shared" si="273"/>
        <v/>
      </c>
      <c r="J63" s="73" t="str">
        <f t="shared" si="273"/>
        <v/>
      </c>
      <c r="K63" s="74" t="str">
        <f t="shared" si="273"/>
        <v/>
      </c>
      <c r="L63" s="74" t="str">
        <f t="shared" si="273"/>
        <v/>
      </c>
      <c r="M63" s="74" t="str">
        <f t="shared" si="273"/>
        <v/>
      </c>
      <c r="N63" s="74" t="str">
        <f t="shared" ref="N63" si="274">IF(AND(N$39="S/A", N33&gt;0), ((1+N33/200)^2-1)*100, IF(AND(N$39="Qtrly", N33&gt;0), ((1+N33/400)^4-1)*100, ""))</f>
        <v/>
      </c>
      <c r="O63" s="70"/>
      <c r="P63" s="70"/>
      <c r="Q63" s="71" t="str">
        <f t="shared" si="58"/>
        <v/>
      </c>
      <c r="R63" s="74" t="str">
        <f t="shared" ref="R63:CC63" si="275">IF(AND(R$39="S/A", R33&gt;0), ((1+R33/200)^2-1)*100, IF(AND(R$39="Qtrly", R33&gt;0), ((1+R33/400)^4-1)*100, ""))</f>
        <v/>
      </c>
      <c r="S63" s="74" t="str">
        <f t="shared" si="275"/>
        <v/>
      </c>
      <c r="T63" s="74" t="str">
        <f t="shared" si="275"/>
        <v/>
      </c>
      <c r="U63" s="74" t="str">
        <f t="shared" si="275"/>
        <v/>
      </c>
      <c r="V63" s="74" t="str">
        <f t="shared" si="275"/>
        <v/>
      </c>
      <c r="W63" s="74" t="str">
        <f t="shared" si="275"/>
        <v/>
      </c>
      <c r="X63" s="74"/>
      <c r="Y63" s="74" t="str">
        <f t="shared" si="275"/>
        <v/>
      </c>
      <c r="Z63" s="74" t="str">
        <f t="shared" si="275"/>
        <v/>
      </c>
      <c r="AA63" s="74" t="str">
        <f t="shared" si="275"/>
        <v/>
      </c>
      <c r="AB63" s="74" t="str">
        <f t="shared" si="275"/>
        <v/>
      </c>
      <c r="AC63" s="74" t="str">
        <f t="shared" ref="AC63" si="276">IF(AND(AC$39="S/A", AC33&gt;0), ((1+AC33/200)^2-1)*100, IF(AND(AC$39="Qtrly", AC33&gt;0), ((1+AC33/400)^4-1)*100, ""))</f>
        <v/>
      </c>
      <c r="AD63" s="74" t="str">
        <f t="shared" si="275"/>
        <v/>
      </c>
      <c r="AE63" s="74" t="str">
        <f t="shared" si="275"/>
        <v/>
      </c>
      <c r="AF63" s="74" t="str">
        <f t="shared" si="275"/>
        <v/>
      </c>
      <c r="AG63" s="74" t="str">
        <f t="shared" si="275"/>
        <v/>
      </c>
      <c r="AH63" s="74" t="str">
        <f t="shared" si="275"/>
        <v/>
      </c>
      <c r="AI63" s="74" t="str">
        <f t="shared" si="275"/>
        <v/>
      </c>
      <c r="AJ63" s="74" t="str">
        <f t="shared" si="275"/>
        <v/>
      </c>
      <c r="AK63" s="74" t="str">
        <f t="shared" si="275"/>
        <v/>
      </c>
      <c r="AL63" s="74" t="str">
        <f t="shared" si="275"/>
        <v/>
      </c>
      <c r="AM63" s="74" t="str">
        <f t="shared" si="275"/>
        <v/>
      </c>
      <c r="AN63" s="74" t="str">
        <f t="shared" si="275"/>
        <v/>
      </c>
      <c r="AO63" s="74" t="str">
        <f t="shared" si="275"/>
        <v/>
      </c>
      <c r="AP63" s="74" t="str">
        <f t="shared" si="275"/>
        <v/>
      </c>
      <c r="AQ63" s="74" t="str">
        <f t="shared" si="275"/>
        <v/>
      </c>
      <c r="AR63" s="74" t="str">
        <f t="shared" si="275"/>
        <v/>
      </c>
      <c r="AS63" s="74" t="str">
        <f t="shared" ref="AS63" si="277">IF(AND(AS$39="S/A", AS33&gt;0), ((1+AS33/200)^2-1)*100, IF(AND(AS$39="Qtrly", AS33&gt;0), ((1+AS33/400)^4-1)*100, ""))</f>
        <v/>
      </c>
      <c r="AT63" s="74" t="str">
        <f t="shared" si="275"/>
        <v/>
      </c>
      <c r="AU63" s="74" t="str">
        <f t="shared" si="275"/>
        <v/>
      </c>
      <c r="AV63" s="336" t="str">
        <f t="shared" si="275"/>
        <v/>
      </c>
      <c r="AW63" s="336" t="str">
        <f t="shared" si="275"/>
        <v/>
      </c>
      <c r="AX63" s="336"/>
      <c r="AY63" s="74" t="str">
        <f t="shared" si="275"/>
        <v/>
      </c>
      <c r="AZ63" s="74" t="str">
        <f t="shared" si="275"/>
        <v/>
      </c>
      <c r="BA63" s="74" t="str">
        <f t="shared" si="275"/>
        <v/>
      </c>
      <c r="BB63" s="74" t="str">
        <f t="shared" si="275"/>
        <v/>
      </c>
      <c r="BC63" s="74" t="str">
        <f t="shared" si="275"/>
        <v/>
      </c>
      <c r="BD63" s="74" t="str">
        <f t="shared" si="275"/>
        <v/>
      </c>
      <c r="BE63" s="74" t="str">
        <f t="shared" si="275"/>
        <v/>
      </c>
      <c r="BF63" s="74" t="str">
        <f t="shared" ref="BF63" si="278">IF(AND(BF$39="S/A", BF33&gt;0), ((1+BF33/200)^2-1)*100, IF(AND(BF$39="Qtrly", BF33&gt;0), ((1+BF33/400)^4-1)*100, ""))</f>
        <v/>
      </c>
      <c r="BG63" s="74" t="str">
        <f t="shared" si="275"/>
        <v/>
      </c>
      <c r="BH63" s="74" t="str">
        <f t="shared" si="275"/>
        <v/>
      </c>
      <c r="BI63" s="74" t="str">
        <f t="shared" si="275"/>
        <v/>
      </c>
      <c r="BJ63" s="74" t="str">
        <f t="shared" si="275"/>
        <v/>
      </c>
      <c r="BK63" s="74" t="str">
        <f t="shared" si="275"/>
        <v/>
      </c>
      <c r="BL63" s="74" t="str">
        <f t="shared" si="275"/>
        <v/>
      </c>
      <c r="BM63" s="74" t="str">
        <f t="shared" si="275"/>
        <v/>
      </c>
      <c r="BN63" s="74" t="str">
        <f t="shared" si="275"/>
        <v/>
      </c>
      <c r="BO63" s="74" t="str">
        <f t="shared" si="275"/>
        <v/>
      </c>
      <c r="BP63" s="74" t="str">
        <f t="shared" si="275"/>
        <v/>
      </c>
      <c r="BQ63" s="74" t="str">
        <f t="shared" si="275"/>
        <v/>
      </c>
      <c r="BR63" s="74" t="str">
        <f t="shared" si="275"/>
        <v/>
      </c>
      <c r="BS63" s="74" t="str">
        <f t="shared" si="275"/>
        <v/>
      </c>
      <c r="BT63" s="74" t="str">
        <f t="shared" si="275"/>
        <v/>
      </c>
      <c r="BU63" s="74"/>
      <c r="BV63" s="74" t="str">
        <f t="shared" si="275"/>
        <v/>
      </c>
      <c r="BW63" s="74" t="str">
        <f t="shared" ref="BW63" si="279">IF(AND(BW$39="S/A", BW33&gt;0), ((1+BW33/200)^2-1)*100, IF(AND(BW$39="Qtrly", BW33&gt;0), ((1+BW33/400)^4-1)*100, ""))</f>
        <v/>
      </c>
      <c r="BX63" s="74" t="str">
        <f t="shared" si="275"/>
        <v/>
      </c>
      <c r="BY63" s="74" t="str">
        <f t="shared" si="275"/>
        <v/>
      </c>
      <c r="BZ63" s="74" t="str">
        <f t="shared" si="275"/>
        <v/>
      </c>
      <c r="CA63" s="74" t="str">
        <f t="shared" ref="CA63" si="280">IF(AND(CA$39="S/A", CA33&gt;0), ((1+CA33/200)^2-1)*100, IF(AND(CA$39="Qtrly", CA33&gt;0), ((1+CA33/400)^4-1)*100, ""))</f>
        <v/>
      </c>
      <c r="CB63" s="74" t="str">
        <f t="shared" si="275"/>
        <v/>
      </c>
      <c r="CC63" s="74" t="str">
        <f t="shared" si="275"/>
        <v/>
      </c>
    </row>
    <row r="64" spans="1:81" x14ac:dyDescent="0.3">
      <c r="A64" s="77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82"/>
      <c r="O64" s="70"/>
      <c r="P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</row>
    <row r="65" spans="1:81" ht="15" customHeight="1" x14ac:dyDescent="0.3">
      <c r="A65" s="77"/>
      <c r="B65" s="466" t="s">
        <v>16</v>
      </c>
      <c r="C65" s="467"/>
      <c r="D65" s="467"/>
      <c r="E65" s="467"/>
      <c r="F65" s="467"/>
      <c r="G65" s="467"/>
      <c r="H65" s="467"/>
      <c r="I65" s="467"/>
      <c r="J65" s="467"/>
      <c r="K65" s="467"/>
      <c r="L65" s="467"/>
      <c r="M65" s="467"/>
      <c r="N65" s="468"/>
      <c r="O65" s="38"/>
      <c r="P65" s="39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</row>
    <row r="66" spans="1:81" x14ac:dyDescent="0.3">
      <c r="A66" s="80" t="s">
        <v>17</v>
      </c>
      <c r="B66" s="81"/>
      <c r="C66" s="82"/>
      <c r="D66" s="82"/>
      <c r="E66" s="82"/>
      <c r="F66" s="82">
        <f>AVERAGE(F41:F63)</f>
        <v>2.1402380952380948</v>
      </c>
      <c r="G66" s="82">
        <f t="shared" ref="G66:N66" si="281">AVERAGE(G41:G63)</f>
        <v>2.1268756029761913</v>
      </c>
      <c r="H66" s="82">
        <f t="shared" si="281"/>
        <v>2.2014786479761908</v>
      </c>
      <c r="I66" s="82">
        <f t="shared" si="281"/>
        <v>2.3254248741666661</v>
      </c>
      <c r="J66" s="82">
        <f t="shared" si="281"/>
        <v>2.4367228346428607</v>
      </c>
      <c r="K66" s="82">
        <f t="shared" si="281"/>
        <v>2.6588285313095246</v>
      </c>
      <c r="L66" s="82" t="e">
        <f t="shared" si="281"/>
        <v>#DIV/0!</v>
      </c>
      <c r="M66" s="82">
        <f t="shared" si="281"/>
        <v>3.0590478938095256</v>
      </c>
      <c r="N66" s="83">
        <f t="shared" si="281"/>
        <v>3.3849358569047574</v>
      </c>
      <c r="O66" s="70"/>
      <c r="P66" s="70"/>
      <c r="R66" s="21"/>
      <c r="S66" s="21"/>
      <c r="T66" s="21"/>
      <c r="U66" s="21"/>
      <c r="V66" s="21"/>
      <c r="AM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</row>
    <row r="67" spans="1:81" x14ac:dyDescent="0.3">
      <c r="A67" s="84"/>
      <c r="B67" s="70"/>
      <c r="C67" s="70"/>
      <c r="D67" s="70"/>
      <c r="E67" s="70"/>
      <c r="F67" s="70"/>
      <c r="G67" s="70"/>
      <c r="H67" s="70"/>
      <c r="I67" s="70"/>
      <c r="J67" s="70"/>
      <c r="K67" s="75"/>
      <c r="L67" s="75"/>
      <c r="M67" s="75"/>
      <c r="N67" s="82"/>
      <c r="O67" s="70"/>
      <c r="P67" s="70"/>
      <c r="R67" s="21"/>
      <c r="S67" s="21"/>
      <c r="T67" s="21"/>
      <c r="U67" s="21"/>
      <c r="V67" s="21"/>
      <c r="AM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</row>
    <row r="68" spans="1:81" x14ac:dyDescent="0.3">
      <c r="A68" s="84"/>
      <c r="B68" s="450" t="s">
        <v>18</v>
      </c>
      <c r="C68" s="451"/>
      <c r="D68" s="451"/>
      <c r="E68" s="451"/>
      <c r="F68" s="451"/>
      <c r="G68" s="451"/>
      <c r="H68" s="451"/>
      <c r="I68" s="451"/>
      <c r="J68" s="451"/>
      <c r="K68" s="451"/>
      <c r="L68" s="451"/>
      <c r="M68" s="451"/>
      <c r="N68" s="452"/>
      <c r="O68" s="40"/>
      <c r="P68" s="40"/>
      <c r="R68" s="21"/>
      <c r="S68" s="21"/>
      <c r="T68" s="21"/>
      <c r="U68" s="21"/>
      <c r="V68" s="21"/>
      <c r="AM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</row>
    <row r="69" spans="1:81" x14ac:dyDescent="0.3">
      <c r="A69" s="84"/>
      <c r="B69" s="278"/>
      <c r="C69" s="279"/>
      <c r="G69" s="279" t="s">
        <v>211</v>
      </c>
      <c r="H69" s="279" t="s">
        <v>32</v>
      </c>
      <c r="I69" s="279"/>
      <c r="J69" s="279"/>
      <c r="K69" s="279"/>
      <c r="L69" s="279"/>
      <c r="M69" s="279"/>
      <c r="N69" s="280"/>
      <c r="O69" s="40"/>
      <c r="P69" s="40"/>
      <c r="R69" s="21"/>
      <c r="S69" s="21"/>
      <c r="T69" s="21"/>
      <c r="U69" s="21"/>
      <c r="V69" s="21"/>
      <c r="AM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</row>
    <row r="70" spans="1:81" x14ac:dyDescent="0.3">
      <c r="A70" s="84"/>
      <c r="B70" s="73"/>
      <c r="C70" s="18"/>
      <c r="D70" s="18"/>
      <c r="E70" s="18"/>
      <c r="F70" s="18"/>
      <c r="G70" s="270">
        <v>5</v>
      </c>
      <c r="H70" s="286">
        <f>I66+(J66-I66)/(J10-I10)*($B$3+(365*5+1)-I10)</f>
        <v>2.4243250871467783</v>
      </c>
      <c r="I70" s="75"/>
      <c r="J70" s="46"/>
      <c r="K70" s="46"/>
      <c r="L70" s="46"/>
      <c r="M70" s="46"/>
      <c r="N70" s="432"/>
      <c r="O70" s="41"/>
      <c r="P70" s="41"/>
      <c r="R70" s="21"/>
      <c r="S70" s="21"/>
      <c r="T70" s="21"/>
      <c r="U70" s="21"/>
      <c r="V70" s="21"/>
      <c r="AM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</row>
    <row r="71" spans="1:81" x14ac:dyDescent="0.3">
      <c r="A71" s="84"/>
      <c r="K71" s="2"/>
      <c r="L71" s="2"/>
      <c r="M71" s="2"/>
      <c r="R71" s="21"/>
      <c r="S71" s="21"/>
      <c r="T71" s="21"/>
      <c r="U71" s="21"/>
      <c r="V71" s="21"/>
      <c r="AV71" s="281"/>
      <c r="AW71" s="281"/>
      <c r="AX71" s="28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</row>
    <row r="72" spans="1:81" x14ac:dyDescent="0.3">
      <c r="A72" s="84"/>
      <c r="T72" s="21"/>
      <c r="U72" s="21"/>
      <c r="V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</row>
    <row r="73" spans="1:81" x14ac:dyDescent="0.3">
      <c r="A73" s="84"/>
      <c r="R73" s="450" t="s">
        <v>19</v>
      </c>
      <c r="S73" s="451"/>
      <c r="T73" s="451"/>
      <c r="U73" s="451"/>
      <c r="V73" s="451"/>
      <c r="W73" s="451"/>
      <c r="X73" s="451"/>
      <c r="Y73" s="451"/>
      <c r="Z73" s="451"/>
      <c r="AA73" s="451"/>
      <c r="AB73" s="451"/>
      <c r="AC73" s="451"/>
      <c r="AD73" s="451"/>
      <c r="AE73" s="451"/>
      <c r="AF73" s="451"/>
      <c r="AG73" s="451"/>
      <c r="AH73" s="451"/>
      <c r="AI73" s="451"/>
      <c r="AJ73" s="451"/>
      <c r="AK73" s="451"/>
      <c r="AL73" s="451"/>
      <c r="AM73" s="451"/>
      <c r="AN73" s="451"/>
      <c r="AO73" s="451"/>
      <c r="AP73" s="451"/>
      <c r="AQ73" s="451"/>
      <c r="AR73" s="451"/>
      <c r="AS73" s="451"/>
      <c r="AT73" s="451"/>
      <c r="AU73" s="451"/>
      <c r="AV73" s="451"/>
      <c r="AW73" s="451"/>
      <c r="AX73" s="451"/>
      <c r="AY73" s="451"/>
      <c r="AZ73" s="451"/>
      <c r="BA73" s="451"/>
      <c r="BB73" s="451"/>
      <c r="BC73" s="451"/>
      <c r="BD73" s="451"/>
      <c r="BE73" s="451"/>
      <c r="BF73" s="451"/>
      <c r="BG73" s="451"/>
      <c r="BH73" s="451"/>
      <c r="BI73" s="451"/>
      <c r="BJ73" s="451"/>
      <c r="BK73" s="451"/>
      <c r="BL73" s="451"/>
      <c r="BM73" s="451"/>
      <c r="BN73" s="451"/>
      <c r="BO73" s="451"/>
      <c r="BP73" s="451"/>
      <c r="BQ73" s="451"/>
      <c r="BR73" s="451"/>
      <c r="BS73" s="451"/>
      <c r="BT73" s="451"/>
      <c r="BU73" s="451"/>
      <c r="BV73" s="451"/>
      <c r="BW73" s="451"/>
      <c r="BX73" s="451"/>
      <c r="BY73" s="451"/>
      <c r="BZ73" s="451"/>
      <c r="CA73" s="451"/>
      <c r="CB73" s="451"/>
      <c r="CC73" s="452"/>
    </row>
    <row r="74" spans="1:81" x14ac:dyDescent="0.3">
      <c r="Q74" s="227" t="str">
        <f t="shared" ref="Q74:Q100" si="282">A7</f>
        <v>Security name</v>
      </c>
      <c r="R74" s="93" t="str">
        <f t="shared" ref="R74:AW74" si="283">R7</f>
        <v>AIANZ 7 1/4 11/07/15</v>
      </c>
      <c r="S74" s="93" t="str">
        <f t="shared" si="283"/>
        <v>AIANZ 8 08/10/16</v>
      </c>
      <c r="T74" s="93" t="str">
        <f t="shared" si="283"/>
        <v>AIANZ 8 11/15/16</v>
      </c>
      <c r="U74" s="93" t="str">
        <f t="shared" si="283"/>
        <v>AIANZ 5.47 10/17/17</v>
      </c>
      <c r="V74" s="93" t="str">
        <f t="shared" si="283"/>
        <v>AIANZ 4.73 12/13/19</v>
      </c>
      <c r="W74" s="93" t="str">
        <f t="shared" si="283"/>
        <v>AIANZ 5.52 05/28/21</v>
      </c>
      <c r="X74" s="93" t="str">
        <f t="shared" si="283"/>
        <v>AIANZ 4.28 11/09/22</v>
      </c>
      <c r="Y74" s="93" t="str">
        <f t="shared" si="283"/>
        <v>GENEPO 7.65 03/15/16</v>
      </c>
      <c r="Z74" s="93" t="str">
        <f t="shared" si="283"/>
        <v>GENEPO 7.185 09/15/16</v>
      </c>
      <c r="AA74" s="93" t="str">
        <f t="shared" si="283"/>
        <v>GENEPO 5.205 11/01/19</v>
      </c>
      <c r="AB74" s="93" t="str">
        <f t="shared" si="283"/>
        <v>GENEPO 8.3 06/23/20</v>
      </c>
      <c r="AC74" s="93" t="str">
        <f t="shared" si="283"/>
        <v>GENEPO 4.14 03/18/22</v>
      </c>
      <c r="AD74" s="93" t="str">
        <f t="shared" si="283"/>
        <v>GENEPO 5.81 03/08/23</v>
      </c>
      <c r="AE74" s="93" t="str">
        <f t="shared" si="283"/>
        <v>MRPNZ 8.36 05/15/13</v>
      </c>
      <c r="AF74" s="93" t="str">
        <f t="shared" si="283"/>
        <v>MRPNZ 7.55 10/12/16</v>
      </c>
      <c r="AG74" s="93" t="str">
        <f t="shared" si="283"/>
        <v>MRPNZ 5.029 03/06/19</v>
      </c>
      <c r="AH74" s="93" t="str">
        <f t="shared" si="283"/>
        <v>MRPNZ 8.21 02/11/20</v>
      </c>
      <c r="AI74" s="93" t="str">
        <f t="shared" si="283"/>
        <v>MRPNZ 5.793 03/06/23</v>
      </c>
      <c r="AJ74" s="93" t="str">
        <f t="shared" si="283"/>
        <v>VCTNZ 7.8 10/15/14</v>
      </c>
      <c r="AK74" s="93" t="str">
        <f t="shared" si="283"/>
        <v>WIANZ 7 1/2 11/15/13</v>
      </c>
      <c r="AL74" s="93" t="str">
        <f t="shared" si="283"/>
        <v>WIANZ 5.27 06/11/20</v>
      </c>
      <c r="AM74" s="93" t="str">
        <f t="shared" si="283"/>
        <v>WIANZ 6 1/4 05/15/21</v>
      </c>
      <c r="AN74" s="93" t="str">
        <f t="shared" si="283"/>
        <v>CENNZ 8 05/15/14</v>
      </c>
      <c r="AO74" s="93" t="str">
        <f t="shared" si="283"/>
        <v>CENNZ 7.855 04/13/17</v>
      </c>
      <c r="AP74" s="93" t="str">
        <f t="shared" si="283"/>
        <v>CENNZ 4.8 05/24/18</v>
      </c>
      <c r="AQ74" s="93" t="str">
        <f t="shared" si="283"/>
        <v>CENNZ 5.8 05/15/19</v>
      </c>
      <c r="AR74" s="93" t="str">
        <f t="shared" si="283"/>
        <v>CENNZ 5.277 05/27/20</v>
      </c>
      <c r="AS74" s="93" t="str">
        <f t="shared" si="283"/>
        <v>CENNZ 4.4 11/15/21</v>
      </c>
      <c r="AT74" s="93" t="str">
        <f t="shared" si="283"/>
        <v>PIFAU 6.39 03/29/13</v>
      </c>
      <c r="AU74" s="93" t="str">
        <f t="shared" si="283"/>
        <v>PIFAU 6.53 06/29/15</v>
      </c>
      <c r="AV74" s="321" t="str">
        <f t="shared" si="283"/>
        <v>PIFAU 6.74 09/28/17</v>
      </c>
      <c r="AW74" s="321" t="str">
        <f t="shared" si="283"/>
        <v>PIFAU 6.31 12/20/18</v>
      </c>
      <c r="AX74" s="321" t="str">
        <f t="shared" ref="AX74:CC74" si="284">AX7</f>
        <v>PIFAU 4.76 09/28/22</v>
      </c>
      <c r="AY74" s="64" t="str">
        <f t="shared" si="284"/>
        <v>TPNZ 6.595 02/15/17</v>
      </c>
      <c r="AZ74" s="93" t="str">
        <f t="shared" si="284"/>
        <v>TPNZ 5.14 11/30/18</v>
      </c>
      <c r="BA74" s="93" t="str">
        <f t="shared" si="284"/>
        <v>TPNZ 4.65 09/06/19</v>
      </c>
      <c r="BB74" s="93" t="str">
        <f t="shared" si="284"/>
        <v>TPNZ 7.19 11/12/19</v>
      </c>
      <c r="BC74" s="93" t="str">
        <f t="shared" si="284"/>
        <v>TPNZ 6.95 06/10/20</v>
      </c>
      <c r="BD74" s="93" t="str">
        <f t="shared" si="284"/>
        <v>TPNZ 4.3 06/30/22</v>
      </c>
      <c r="BE74" s="93" t="str">
        <f t="shared" si="284"/>
        <v>TPNZ 5.448 03/15/23</v>
      </c>
      <c r="BF74" s="93" t="str">
        <f t="shared" si="284"/>
        <v>TPNZ 5.893 03/15/28</v>
      </c>
      <c r="BG74" s="93" t="str">
        <f t="shared" si="284"/>
        <v>SPKNZ 6.92 03/22/13</v>
      </c>
      <c r="BH74" s="93" t="str">
        <f t="shared" si="284"/>
        <v>SPKNZ 8.65 06/15/15</v>
      </c>
      <c r="BI74" s="93" t="str">
        <f t="shared" si="284"/>
        <v>SPKNZ 8.35 06/15/15</v>
      </c>
      <c r="BJ74" s="93" t="str">
        <f t="shared" si="284"/>
        <v>SPKNZ 7.04 03/22/16</v>
      </c>
      <c r="BK74" s="93" t="str">
        <f t="shared" si="284"/>
        <v>SPKNZ 5 1/4 10/25/19</v>
      </c>
      <c r="BL74" s="93" t="str">
        <f t="shared" si="284"/>
        <v>SPKNZ 4 1/2 03/25/22</v>
      </c>
      <c r="BM74" s="93" t="str">
        <f t="shared" si="284"/>
        <v>SPKNZ 4.51 03/10/23</v>
      </c>
      <c r="BN74" s="93" t="str">
        <f t="shared" si="284"/>
        <v>TLSAU 7.15 11/24/14</v>
      </c>
      <c r="BO74" s="93" t="str">
        <f t="shared" si="284"/>
        <v>TLSAU 7.515 07/11/17</v>
      </c>
      <c r="BP74" s="93" t="str">
        <f t="shared" si="284"/>
        <v>FCGNZ 6.86 04/21/14</v>
      </c>
      <c r="BQ74" s="93" t="str">
        <f t="shared" si="284"/>
        <v>FCGNZ 7 3/4 03/10/15</v>
      </c>
      <c r="BR74" s="93" t="str">
        <f t="shared" si="284"/>
        <v>FCGNZ 6.83 03/04/16</v>
      </c>
      <c r="BS74" s="93" t="str">
        <f t="shared" si="284"/>
        <v>FCGNZ 4.6 10/24/17</v>
      </c>
      <c r="BT74" s="93" t="str">
        <f t="shared" si="284"/>
        <v>FCGNZ 5.52 02/25/20</v>
      </c>
      <c r="BU74" s="93" t="str">
        <f t="shared" si="284"/>
        <v>FCGNZ 4.33 10/20/21</v>
      </c>
      <c r="BV74" s="93" t="str">
        <f t="shared" si="284"/>
        <v>FCGNZ 5.9 02/25/22</v>
      </c>
      <c r="BW74" s="93" t="str">
        <f t="shared" si="284"/>
        <v>FCGNZ 4.42 03/07/23</v>
      </c>
      <c r="BX74" s="93" t="str">
        <f t="shared" si="284"/>
        <v>FCGNZ 5.08 06/19/25</v>
      </c>
      <c r="BY74" s="93" t="str">
        <f t="shared" si="284"/>
        <v>MERINZ 7.15 03/16/15</v>
      </c>
      <c r="BZ74" s="93" t="str">
        <f t="shared" si="284"/>
        <v>MERINZ 7.55 03/16/17</v>
      </c>
      <c r="CA74" s="93" t="str">
        <f t="shared" si="284"/>
        <v>MERINZ 4.53 03/14/23</v>
      </c>
      <c r="CB74" s="93" t="str">
        <f t="shared" si="284"/>
        <v>CHRINT 5.15 12/06/19</v>
      </c>
      <c r="CC74" s="64" t="str">
        <f t="shared" si="284"/>
        <v>CHRINT 6 1/4 10/04/21</v>
      </c>
    </row>
    <row r="75" spans="1:81" x14ac:dyDescent="0.3">
      <c r="Q75" s="227" t="str">
        <f t="shared" si="282"/>
        <v>Bond credit rating</v>
      </c>
      <c r="R75" s="63" t="str">
        <f t="shared" ref="R75:AW75" si="285">R8</f>
        <v>NR</v>
      </c>
      <c r="S75" s="63" t="str">
        <f t="shared" si="285"/>
        <v>A-</v>
      </c>
      <c r="T75" s="63" t="str">
        <f t="shared" si="285"/>
        <v>A-</v>
      </c>
      <c r="U75" s="63" t="str">
        <f t="shared" si="285"/>
        <v>A-</v>
      </c>
      <c r="V75" s="63" t="str">
        <f t="shared" si="285"/>
        <v>A-</v>
      </c>
      <c r="W75" s="63" t="str">
        <f t="shared" si="285"/>
        <v>A-</v>
      </c>
      <c r="X75" s="63" t="str">
        <f t="shared" si="285"/>
        <v>A-</v>
      </c>
      <c r="Y75" s="63" t="str">
        <f t="shared" si="285"/>
        <v>NR</v>
      </c>
      <c r="Z75" s="63" t="str">
        <f t="shared" si="285"/>
        <v>BBB+</v>
      </c>
      <c r="AA75" s="63" t="str">
        <f t="shared" si="285"/>
        <v>#N/A N/A</v>
      </c>
      <c r="AB75" s="63" t="str">
        <f t="shared" si="285"/>
        <v>BBB+</v>
      </c>
      <c r="AC75" s="63" t="str">
        <f t="shared" si="285"/>
        <v>BBB+</v>
      </c>
      <c r="AD75" s="63" t="str">
        <f t="shared" si="285"/>
        <v>BBB+</v>
      </c>
      <c r="AE75" s="63" t="str">
        <f t="shared" si="285"/>
        <v>NR</v>
      </c>
      <c r="AF75" s="63" t="str">
        <f t="shared" si="285"/>
        <v>BBB+</v>
      </c>
      <c r="AG75" s="63" t="str">
        <f t="shared" si="285"/>
        <v>BBB+</v>
      </c>
      <c r="AH75" s="63" t="str">
        <f t="shared" si="285"/>
        <v>BBB+</v>
      </c>
      <c r="AI75" s="63" t="str">
        <f t="shared" si="285"/>
        <v>BBB+</v>
      </c>
      <c r="AJ75" s="63" t="str">
        <f t="shared" si="285"/>
        <v>NR</v>
      </c>
      <c r="AK75" s="63" t="str">
        <f t="shared" si="285"/>
        <v>NR</v>
      </c>
      <c r="AL75" s="63" t="str">
        <f t="shared" si="285"/>
        <v>BBB+</v>
      </c>
      <c r="AM75" s="63" t="str">
        <f t="shared" si="285"/>
        <v>#N/A N/A</v>
      </c>
      <c r="AN75" s="63" t="str">
        <f t="shared" si="285"/>
        <v>NR</v>
      </c>
      <c r="AO75" s="63" t="str">
        <f t="shared" si="285"/>
        <v>BBB</v>
      </c>
      <c r="AP75" s="63" t="str">
        <f t="shared" si="285"/>
        <v>BBB</v>
      </c>
      <c r="AQ75" s="63" t="str">
        <f t="shared" si="285"/>
        <v>BBB</v>
      </c>
      <c r="AR75" s="63" t="str">
        <f t="shared" si="285"/>
        <v>BBB</v>
      </c>
      <c r="AS75" s="63" t="str">
        <f t="shared" si="285"/>
        <v>BBB</v>
      </c>
      <c r="AT75" s="63" t="str">
        <f t="shared" si="285"/>
        <v>NR</v>
      </c>
      <c r="AU75" s="63" t="str">
        <f t="shared" si="285"/>
        <v>NR</v>
      </c>
      <c r="AV75" s="322" t="str">
        <f t="shared" si="285"/>
        <v>BBB</v>
      </c>
      <c r="AW75" s="322" t="str">
        <f t="shared" si="285"/>
        <v>BBB</v>
      </c>
      <c r="AX75" s="322" t="str">
        <f t="shared" ref="AX75:CC75" si="286">AX8</f>
        <v>BBB</v>
      </c>
      <c r="AY75" s="62" t="str">
        <f t="shared" si="286"/>
        <v>AA-</v>
      </c>
      <c r="AZ75" s="63" t="str">
        <f t="shared" si="286"/>
        <v>AA-</v>
      </c>
      <c r="BA75" s="63" t="str">
        <f t="shared" si="286"/>
        <v>AA-</v>
      </c>
      <c r="BB75" s="63" t="str">
        <f t="shared" si="286"/>
        <v>AA-</v>
      </c>
      <c r="BC75" s="63" t="str">
        <f t="shared" si="286"/>
        <v>AA-</v>
      </c>
      <c r="BD75" s="63" t="str">
        <f t="shared" si="286"/>
        <v>AA-</v>
      </c>
      <c r="BE75" s="63" t="str">
        <f t="shared" si="286"/>
        <v>AA-</v>
      </c>
      <c r="BF75" s="63" t="str">
        <f t="shared" si="286"/>
        <v>AA-</v>
      </c>
      <c r="BG75" s="63" t="str">
        <f t="shared" si="286"/>
        <v>NR</v>
      </c>
      <c r="BH75" s="63" t="str">
        <f t="shared" si="286"/>
        <v>#N/A N/A</v>
      </c>
      <c r="BI75" s="63" t="str">
        <f t="shared" si="286"/>
        <v>#N/A N/A</v>
      </c>
      <c r="BJ75" s="63" t="str">
        <f t="shared" si="286"/>
        <v>NR</v>
      </c>
      <c r="BK75" s="63" t="str">
        <f t="shared" si="286"/>
        <v>A-</v>
      </c>
      <c r="BL75" s="63" t="str">
        <f t="shared" si="286"/>
        <v>A-</v>
      </c>
      <c r="BM75" s="63" t="str">
        <f t="shared" si="286"/>
        <v>A-</v>
      </c>
      <c r="BN75" s="63" t="str">
        <f t="shared" si="286"/>
        <v>NR</v>
      </c>
      <c r="BO75" s="63" t="str">
        <f t="shared" si="286"/>
        <v>A</v>
      </c>
      <c r="BP75" s="63" t="str">
        <f t="shared" si="286"/>
        <v>NR</v>
      </c>
      <c r="BQ75" s="63" t="str">
        <f t="shared" si="286"/>
        <v>NR</v>
      </c>
      <c r="BR75" s="63" t="str">
        <f t="shared" si="286"/>
        <v>NR</v>
      </c>
      <c r="BS75" s="63" t="str">
        <f t="shared" si="286"/>
        <v>A-</v>
      </c>
      <c r="BT75" s="63" t="str">
        <f t="shared" si="286"/>
        <v>A-</v>
      </c>
      <c r="BU75" s="63" t="str">
        <f t="shared" si="286"/>
        <v>A-</v>
      </c>
      <c r="BV75" s="63" t="str">
        <f t="shared" si="286"/>
        <v>A-</v>
      </c>
      <c r="BW75" s="63" t="str">
        <f t="shared" si="286"/>
        <v>A-</v>
      </c>
      <c r="BX75" s="63" t="str">
        <f t="shared" si="286"/>
        <v>A-</v>
      </c>
      <c r="BY75" s="63" t="str">
        <f t="shared" si="286"/>
        <v>NR</v>
      </c>
      <c r="BZ75" s="63" t="str">
        <f t="shared" si="286"/>
        <v>BBB+</v>
      </c>
      <c r="CA75" s="63" t="str">
        <f t="shared" si="286"/>
        <v>BBB+</v>
      </c>
      <c r="CB75" s="63" t="str">
        <f t="shared" si="286"/>
        <v>BBB+</v>
      </c>
      <c r="CC75" s="62" t="str">
        <f t="shared" si="286"/>
        <v>BBB+</v>
      </c>
    </row>
    <row r="76" spans="1:81" x14ac:dyDescent="0.3">
      <c r="Q76" s="227" t="str">
        <f t="shared" si="282"/>
        <v>Coupon frequency</v>
      </c>
      <c r="R76" s="63" t="str">
        <f t="shared" ref="R76:AW76" si="287">R9</f>
        <v>#N/A N/A</v>
      </c>
      <c r="S76" s="63" t="str">
        <f t="shared" si="287"/>
        <v>S/A</v>
      </c>
      <c r="T76" s="63" t="str">
        <f t="shared" si="287"/>
        <v>S/A</v>
      </c>
      <c r="U76" s="63" t="str">
        <f t="shared" si="287"/>
        <v>S/A</v>
      </c>
      <c r="V76" s="63" t="str">
        <f t="shared" si="287"/>
        <v>S/A</v>
      </c>
      <c r="W76" s="63" t="str">
        <f t="shared" si="287"/>
        <v>S/A</v>
      </c>
      <c r="X76" s="63" t="str">
        <f t="shared" si="287"/>
        <v>S/A</v>
      </c>
      <c r="Y76" s="63" t="str">
        <f t="shared" si="287"/>
        <v>S/A</v>
      </c>
      <c r="Z76" s="63" t="str">
        <f t="shared" si="287"/>
        <v>S/A</v>
      </c>
      <c r="AA76" s="63" t="str">
        <f t="shared" si="287"/>
        <v>S/A</v>
      </c>
      <c r="AB76" s="63" t="str">
        <f t="shared" si="287"/>
        <v>S/A</v>
      </c>
      <c r="AC76" s="63" t="str">
        <f t="shared" si="287"/>
        <v>S/A</v>
      </c>
      <c r="AD76" s="63" t="str">
        <f t="shared" si="287"/>
        <v>S/A</v>
      </c>
      <c r="AE76" s="63" t="str">
        <f t="shared" si="287"/>
        <v>#N/A N/A</v>
      </c>
      <c r="AF76" s="63" t="str">
        <f t="shared" si="287"/>
        <v>S/A</v>
      </c>
      <c r="AG76" s="63" t="str">
        <f t="shared" si="287"/>
        <v>S/A</v>
      </c>
      <c r="AH76" s="63" t="str">
        <f t="shared" si="287"/>
        <v>S/A</v>
      </c>
      <c r="AI76" s="63" t="str">
        <f t="shared" si="287"/>
        <v>S/A</v>
      </c>
      <c r="AJ76" s="63" t="str">
        <f t="shared" si="287"/>
        <v>#N/A N/A</v>
      </c>
      <c r="AK76" s="63" t="str">
        <f t="shared" si="287"/>
        <v>#N/A N/A</v>
      </c>
      <c r="AL76" s="63" t="str">
        <f t="shared" si="287"/>
        <v>S/A</v>
      </c>
      <c r="AM76" s="63" t="str">
        <f t="shared" si="287"/>
        <v>S/A</v>
      </c>
      <c r="AN76" s="63" t="str">
        <f t="shared" si="287"/>
        <v>#N/A N/A</v>
      </c>
      <c r="AO76" s="63" t="str">
        <f t="shared" si="287"/>
        <v>S/A</v>
      </c>
      <c r="AP76" s="63" t="str">
        <f t="shared" si="287"/>
        <v>S/A</v>
      </c>
      <c r="AQ76" s="63" t="str">
        <f t="shared" si="287"/>
        <v>Qtrly</v>
      </c>
      <c r="AR76" s="63" t="str">
        <f t="shared" si="287"/>
        <v>S/A</v>
      </c>
      <c r="AS76" s="63" t="str">
        <f t="shared" si="287"/>
        <v>Qtrly</v>
      </c>
      <c r="AT76" s="63" t="str">
        <f t="shared" si="287"/>
        <v>#N/A N/A</v>
      </c>
      <c r="AU76" s="63" t="str">
        <f t="shared" si="287"/>
        <v>#N/A N/A</v>
      </c>
      <c r="AV76" s="322" t="str">
        <f t="shared" si="287"/>
        <v>Qtrly</v>
      </c>
      <c r="AW76" s="322" t="str">
        <f t="shared" si="287"/>
        <v>S/A</v>
      </c>
      <c r="AX76" s="322" t="str">
        <f t="shared" ref="AX76:CC76" si="288">AX9</f>
        <v>S/A</v>
      </c>
      <c r="AY76" s="62" t="str">
        <f t="shared" si="288"/>
        <v>S/A</v>
      </c>
      <c r="AZ76" s="63" t="str">
        <f t="shared" si="288"/>
        <v>S/A</v>
      </c>
      <c r="BA76" s="63" t="str">
        <f t="shared" si="288"/>
        <v>S/A</v>
      </c>
      <c r="BB76" s="63" t="str">
        <f t="shared" si="288"/>
        <v>S/A</v>
      </c>
      <c r="BC76" s="63" t="str">
        <f t="shared" si="288"/>
        <v>S/A</v>
      </c>
      <c r="BD76" s="63" t="str">
        <f t="shared" si="288"/>
        <v>S/A</v>
      </c>
      <c r="BE76" s="63" t="str">
        <f t="shared" si="288"/>
        <v>S/A</v>
      </c>
      <c r="BF76" s="63" t="str">
        <f t="shared" si="288"/>
        <v>S/A</v>
      </c>
      <c r="BG76" s="63" t="str">
        <f t="shared" si="288"/>
        <v>#N/A N/A</v>
      </c>
      <c r="BH76" s="63" t="str">
        <f t="shared" si="288"/>
        <v>#N/A N/A</v>
      </c>
      <c r="BI76" s="63" t="str">
        <f t="shared" si="288"/>
        <v>#N/A N/A</v>
      </c>
      <c r="BJ76" s="63" t="str">
        <f t="shared" si="288"/>
        <v>S/A</v>
      </c>
      <c r="BK76" s="63" t="str">
        <f t="shared" si="288"/>
        <v>S/A</v>
      </c>
      <c r="BL76" s="63" t="str">
        <f t="shared" si="288"/>
        <v>S/A</v>
      </c>
      <c r="BM76" s="63" t="str">
        <f t="shared" si="288"/>
        <v>Qtrly</v>
      </c>
      <c r="BN76" s="63" t="str">
        <f t="shared" si="288"/>
        <v>#N/A N/A</v>
      </c>
      <c r="BO76" s="63" t="str">
        <f t="shared" si="288"/>
        <v>S/A</v>
      </c>
      <c r="BP76" s="63" t="str">
        <f t="shared" si="288"/>
        <v>#N/A N/A</v>
      </c>
      <c r="BQ76" s="63" t="str">
        <f t="shared" si="288"/>
        <v>#N/A N/A</v>
      </c>
      <c r="BR76" s="63" t="str">
        <f t="shared" si="288"/>
        <v>S/A</v>
      </c>
      <c r="BS76" s="63" t="str">
        <f t="shared" si="288"/>
        <v>S/A</v>
      </c>
      <c r="BT76" s="63" t="str">
        <f t="shared" si="288"/>
        <v>S/A</v>
      </c>
      <c r="BU76" s="63" t="str">
        <f t="shared" si="288"/>
        <v>S/A</v>
      </c>
      <c r="BV76" s="63" t="str">
        <f t="shared" si="288"/>
        <v>S/A</v>
      </c>
      <c r="BW76" s="63" t="str">
        <f t="shared" si="288"/>
        <v>S/A</v>
      </c>
      <c r="BX76" s="63" t="str">
        <f t="shared" si="288"/>
        <v>S/A</v>
      </c>
      <c r="BY76" s="63" t="str">
        <f t="shared" si="288"/>
        <v>#N/A N/A</v>
      </c>
      <c r="BZ76" s="63" t="str">
        <f t="shared" si="288"/>
        <v>S/A</v>
      </c>
      <c r="CA76" s="63" t="str">
        <f t="shared" si="288"/>
        <v>S/A</v>
      </c>
      <c r="CB76" s="63" t="str">
        <f t="shared" si="288"/>
        <v>S/A</v>
      </c>
      <c r="CC76" s="62" t="str">
        <f t="shared" si="288"/>
        <v>S/A</v>
      </c>
    </row>
    <row r="77" spans="1:81" x14ac:dyDescent="0.3">
      <c r="B77" s="76"/>
      <c r="J77" s="21"/>
      <c r="K77" s="21"/>
      <c r="L77" s="21"/>
      <c r="M77" s="21"/>
      <c r="N77" s="21"/>
      <c r="O77" s="21"/>
      <c r="P77" s="21"/>
      <c r="Q77" s="227" t="str">
        <f t="shared" si="282"/>
        <v>Maturity date</v>
      </c>
      <c r="R77" s="188" t="str">
        <f t="shared" ref="R77:AW77" si="289">R10</f>
        <v>7/11/2015</v>
      </c>
      <c r="S77" s="188" t="str">
        <f t="shared" si="289"/>
        <v>10/08/2016</v>
      </c>
      <c r="T77" s="188" t="str">
        <f t="shared" si="289"/>
        <v>15/11/2016</v>
      </c>
      <c r="U77" s="188" t="str">
        <f t="shared" si="289"/>
        <v>17/10/2017</v>
      </c>
      <c r="V77" s="188" t="str">
        <f t="shared" si="289"/>
        <v>13/12/2019</v>
      </c>
      <c r="W77" s="188" t="str">
        <f t="shared" si="289"/>
        <v>28/05/2021</v>
      </c>
      <c r="X77" s="188" t="str">
        <f t="shared" si="289"/>
        <v>9/11/2022</v>
      </c>
      <c r="Y77" s="188" t="str">
        <f t="shared" si="289"/>
        <v>15/03/2016</v>
      </c>
      <c r="Z77" s="188" t="str">
        <f t="shared" si="289"/>
        <v>15/09/2016</v>
      </c>
      <c r="AA77" s="188" t="str">
        <f t="shared" si="289"/>
        <v>1/11/2019</v>
      </c>
      <c r="AB77" s="188" t="str">
        <f t="shared" si="289"/>
        <v>23/06/2020</v>
      </c>
      <c r="AC77" s="188" t="str">
        <f t="shared" si="289"/>
        <v>18/03/2022</v>
      </c>
      <c r="AD77" s="188" t="str">
        <f t="shared" si="289"/>
        <v>8/03/2023</v>
      </c>
      <c r="AE77" s="188" t="str">
        <f t="shared" si="289"/>
        <v>15/05/2013</v>
      </c>
      <c r="AF77" s="188" t="str">
        <f t="shared" si="289"/>
        <v>12/10/2016</v>
      </c>
      <c r="AG77" s="188" t="str">
        <f t="shared" si="289"/>
        <v>6/03/2019</v>
      </c>
      <c r="AH77" s="188" t="str">
        <f t="shared" si="289"/>
        <v>11/02/2020</v>
      </c>
      <c r="AI77" s="188" t="str">
        <f t="shared" si="289"/>
        <v>6/03/2023</v>
      </c>
      <c r="AJ77" s="188" t="str">
        <f t="shared" si="289"/>
        <v>15/10/2014</v>
      </c>
      <c r="AK77" s="188" t="str">
        <f t="shared" si="289"/>
        <v>15/11/2013</v>
      </c>
      <c r="AL77" s="188" t="str">
        <f t="shared" si="289"/>
        <v>11/06/2020</v>
      </c>
      <c r="AM77" s="188" t="str">
        <f t="shared" si="289"/>
        <v>15/05/2021</v>
      </c>
      <c r="AN77" s="188" t="str">
        <f t="shared" si="289"/>
        <v>15/05/2014</v>
      </c>
      <c r="AO77" s="188" t="str">
        <f t="shared" si="289"/>
        <v>13/04/2017</v>
      </c>
      <c r="AP77" s="188" t="str">
        <f t="shared" si="289"/>
        <v>24/05/2018</v>
      </c>
      <c r="AQ77" s="188" t="str">
        <f t="shared" si="289"/>
        <v>15/05/2019</v>
      </c>
      <c r="AR77" s="188" t="str">
        <f t="shared" si="289"/>
        <v>27/05/2020</v>
      </c>
      <c r="AS77" s="186" t="str">
        <f t="shared" si="289"/>
        <v>15/11/2021</v>
      </c>
      <c r="AT77" s="188" t="str">
        <f t="shared" si="289"/>
        <v>29/03/2013</v>
      </c>
      <c r="AU77" s="188" t="str">
        <f t="shared" si="289"/>
        <v>29/06/2015</v>
      </c>
      <c r="AV77" s="334" t="str">
        <f t="shared" si="289"/>
        <v>28/09/2017</v>
      </c>
      <c r="AW77" s="334" t="str">
        <f t="shared" si="289"/>
        <v>20/12/2018</v>
      </c>
      <c r="AX77" s="334" t="str">
        <f t="shared" ref="AX77:CC77" si="290">AX10</f>
        <v>28/09/2022</v>
      </c>
      <c r="AY77" s="191" t="str">
        <f t="shared" si="290"/>
        <v>15/02/2017</v>
      </c>
      <c r="AZ77" s="188" t="str">
        <f t="shared" si="290"/>
        <v>30/11/2018</v>
      </c>
      <c r="BA77" s="188" t="str">
        <f t="shared" si="290"/>
        <v>6/09/2019</v>
      </c>
      <c r="BB77" s="188" t="str">
        <f t="shared" si="290"/>
        <v>12/11/2019</v>
      </c>
      <c r="BC77" s="188" t="str">
        <f t="shared" si="290"/>
        <v>10/06/2020</v>
      </c>
      <c r="BD77" s="188" t="str">
        <f t="shared" si="290"/>
        <v>30/06/2022</v>
      </c>
      <c r="BE77" s="188" t="str">
        <f t="shared" si="290"/>
        <v>15/03/2023</v>
      </c>
      <c r="BF77" s="188" t="str">
        <f t="shared" si="290"/>
        <v>15/03/2028</v>
      </c>
      <c r="BG77" s="188" t="str">
        <f t="shared" si="290"/>
        <v>22/03/2013</v>
      </c>
      <c r="BH77" s="188" t="str">
        <f t="shared" si="290"/>
        <v>15/06/2015</v>
      </c>
      <c r="BI77" s="188" t="str">
        <f t="shared" si="290"/>
        <v>15/06/2015</v>
      </c>
      <c r="BJ77" s="188" t="str">
        <f t="shared" si="290"/>
        <v>22/03/2016</v>
      </c>
      <c r="BK77" s="188" t="str">
        <f t="shared" si="290"/>
        <v>25/10/2019</v>
      </c>
      <c r="BL77" s="188" t="str">
        <f t="shared" si="290"/>
        <v>25/03/2022</v>
      </c>
      <c r="BM77" s="188" t="str">
        <f t="shared" si="290"/>
        <v>10/03/2023</v>
      </c>
      <c r="BN77" s="188" t="str">
        <f t="shared" si="290"/>
        <v>24/11/2014</v>
      </c>
      <c r="BO77" s="188" t="str">
        <f t="shared" si="290"/>
        <v>11/07/2017</v>
      </c>
      <c r="BP77" s="188" t="str">
        <f t="shared" si="290"/>
        <v>21/04/2014</v>
      </c>
      <c r="BQ77" s="188" t="str">
        <f t="shared" si="290"/>
        <v>10/03/2015</v>
      </c>
      <c r="BR77" s="188" t="str">
        <f t="shared" si="290"/>
        <v>4/03/2016</v>
      </c>
      <c r="BS77" s="188" t="str">
        <f t="shared" si="290"/>
        <v>24/10/2017</v>
      </c>
      <c r="BT77" s="188" t="str">
        <f t="shared" si="290"/>
        <v>25/02/2020</v>
      </c>
      <c r="BU77" s="188" t="str">
        <f t="shared" si="290"/>
        <v>20/10/2021</v>
      </c>
      <c r="BV77" s="188" t="str">
        <f t="shared" si="290"/>
        <v>25/02/2022</v>
      </c>
      <c r="BW77" s="188" t="str">
        <f t="shared" si="290"/>
        <v>7/03/2023</v>
      </c>
      <c r="BX77" s="188" t="str">
        <f t="shared" si="290"/>
        <v>19/06/2025</v>
      </c>
      <c r="BY77" s="188" t="str">
        <f t="shared" si="290"/>
        <v>16/03/2015</v>
      </c>
      <c r="BZ77" s="188" t="str">
        <f t="shared" si="290"/>
        <v>16/03/2017</v>
      </c>
      <c r="CA77" s="188" t="str">
        <f t="shared" si="290"/>
        <v>14/03/2023</v>
      </c>
      <c r="CB77" s="188" t="str">
        <f t="shared" si="290"/>
        <v>6/12/2019</v>
      </c>
      <c r="CC77" s="191" t="str">
        <f t="shared" si="290"/>
        <v>4/10/2021</v>
      </c>
    </row>
    <row r="78" spans="1:81" x14ac:dyDescent="0.3">
      <c r="B78" s="76"/>
      <c r="Q78" s="77">
        <f t="shared" si="282"/>
        <v>42430</v>
      </c>
      <c r="R78" s="283" t="str">
        <f t="shared" ref="R78:R100" si="291">IF(R41="","",R41-(D41+(E41-D41)/($E$10-$D$10)*($R$10-$D$10)))</f>
        <v/>
      </c>
      <c r="S78" s="283">
        <f t="shared" ref="S78:S100" si="292">IF(S41="","",S41-(F41+(G41-F41)/($G$10-$F$10)*($S$10-$F$10)))</f>
        <v>1.0406562977594995</v>
      </c>
      <c r="T78" s="284">
        <f t="shared" ref="T78:T100" si="293">IF(T41="","",T41-(F41+(G41-F41)/($G$10-$F$10)*($T$10-$F$10)))</f>
        <v>0.83051422072662628</v>
      </c>
      <c r="U78" s="283">
        <f t="shared" ref="U78:U100" si="294">IF(U41="","",U41-(F41+(G41-F41)/($G$10-$F$10)*($U$10-$F$10)))</f>
        <v>0.88486569615916322</v>
      </c>
      <c r="V78" s="284">
        <f t="shared" ref="V78:V100" si="295">IF(V41="","",V41-(H41+(I41-H41)/($I$10-$H$10)*($V$10-$H$10)))</f>
        <v>1.1539169603022592</v>
      </c>
      <c r="W78" s="239">
        <f t="shared" ref="W78:W100" si="296">IF(W41="","",W41-(J41+(K41-J41)/($K$10-$J$10)*($W$10-$J$10)))</f>
        <v>1.4082433725321382</v>
      </c>
      <c r="X78" s="239">
        <f t="shared" ref="X78:X98" si="297">IF(X41="","",X41-(K41+(N41-K41)/($K$10-$J$10)*($X$10-$J$10)))</f>
        <v>0.9563358031285718</v>
      </c>
      <c r="Y78" s="239">
        <f t="shared" ref="Y78:Y95" si="298">IF(Y41="","",Y41-(E41+(F41-E41)/($F$10-$E$10)*($Y$10-$E$10)))</f>
        <v>3.5151480971428555</v>
      </c>
      <c r="Z78" s="284">
        <f t="shared" ref="Z78:Z100" si="299">IF(Z41="","",Z41-(F41+(G41-F41)/($G$10-$F$10)*($Z$10-$F$10)))</f>
        <v>1.2066978929844239</v>
      </c>
      <c r="AA78" s="239">
        <f t="shared" ref="AA78:AA100" si="300">IF(AA41="","",AA41-(H41+(I41-H41)/($I$10-$H$10)*($AA$10-$H$10)))</f>
        <v>1.6196241671788449</v>
      </c>
      <c r="AB78" s="239">
        <f t="shared" ref="AB78:AB100" si="301">IF(AB41="","",AB41-(I41+(J41-I41)/($J$10-$I$10)*($AB$10-$I$10)))</f>
        <v>1.7536093330063318</v>
      </c>
      <c r="AC78" s="284" t="str">
        <f t="shared" ref="AC78:AC100" si="302">IF(AC41="","",AC41-(J41+(K41-J41)/($K$10-$J$10)*($AC$10-$J$10)))</f>
        <v/>
      </c>
      <c r="AD78" s="284">
        <f t="shared" ref="AD78:AD100" si="303">IF(AD41="","",AD41-(J41+(K41-J41)/($K$10-$J$10)*($AD$10-$J$10)))</f>
        <v>2.136499227021436</v>
      </c>
      <c r="AE78" s="285" t="str">
        <f t="shared" ref="AE78:AE100" si="304">IF(AE41="","",AE41-(C41+(F41-C41)/($F$10-$C$10)*($AE$10-$C$10)))</f>
        <v/>
      </c>
      <c r="AF78" s="284">
        <f t="shared" ref="AF78:AF100" si="305">IF(AF41="","",AF41-(F41+(G41-F41)/($G$10-$F$10)*($AF$10-$F$10)))</f>
        <v>1.0902462744031327</v>
      </c>
      <c r="AG78" s="284">
        <f t="shared" ref="AG78:AG100" si="306">IF(AG41="","",AG41-(G41+(H41-G41)/($H$10-$G$10)*($AG$10-$G$10)))</f>
        <v>1.4305811967253064</v>
      </c>
      <c r="AH78" s="284">
        <f t="shared" ref="AH78:AH100" si="307">IF(AH41="","",AH41-(H41+(I41-H41)/($I$10-$H$10)*($AH$10-$H$10)))</f>
        <v>1.7144865204785673</v>
      </c>
      <c r="AI78" s="285">
        <f t="shared" ref="AI78:AI100" si="308">IF(AI41="","",AI41-(J41+(K41-J41)/($K$10-$J$10)*($AI$10-$J$10)))</f>
        <v>2.186106347785679</v>
      </c>
      <c r="AJ78" s="284" t="str">
        <f t="shared" ref="AJ78:AJ100" si="309">IF(AJ41="","",AJ41-(C41+(D41-C41)/($D$10-$C$10)*($AJ$10-$C$10)))</f>
        <v/>
      </c>
      <c r="AK78" s="284" t="str">
        <f t="shared" ref="AK78:AK100" si="310">IF(AK41="","",AK41-(C41+(D41-C41)/($D$10-$C$10)*($AK$10-$C$10)))</f>
        <v/>
      </c>
      <c r="AL78" s="284">
        <f t="shared" ref="AL78:AL100" si="311">IF(AL41="","",AL41-(I41+(J41-I41)/($J$10-$I$10)*($AL$10-$I$10)))</f>
        <v>1.5246283841139374</v>
      </c>
      <c r="AM78" s="284">
        <f t="shared" ref="AM78:AM100" si="312">IF(AM41="","",AM41-(J41+(K41-J41)/($K$10-$J$10)*($AM$10-$J$10)))</f>
        <v>1.6529915999999867</v>
      </c>
      <c r="AN78" s="284" t="str">
        <f t="shared" ref="AN78:AN100" si="313">IF(AN41="","",AN41-(C41+(D41-C41)/($D$10-$C$10)*($AN$10-$C$10)))</f>
        <v/>
      </c>
      <c r="AO78" s="284">
        <f t="shared" ref="AO78:AO100" si="314">IF(AO41="","",AO41-(F41+(G41-F41)/($G$10-$F$10)*($AO$10-$F$10)))</f>
        <v>1.2972048526297568</v>
      </c>
      <c r="AP78" s="284">
        <f t="shared" ref="AP78:AP100" si="315">IF(AP41="","",AP41-(G41+(H41-G41)/($H$10-$G$10)*($AP$10-$G$10)))</f>
        <v>1.5000450329395925</v>
      </c>
      <c r="AQ78" s="284">
        <f t="shared" ref="AQ78:AQ100" si="316">IF(AQ41="","",AQ41-(H41+(I41-H41)/($I$10-$H$10)*($AQ$10-$H$10)))</f>
        <v>1.6393196949804274</v>
      </c>
      <c r="AR78" s="358">
        <f t="shared" ref="AR78:AR100" si="317">IF(AR41="","",AR41-(I41+(J41-I41)/($J$10-$I$10)*($AR$10-$I$10)))</f>
        <v>1.9147119348734365</v>
      </c>
      <c r="AS78" s="284">
        <f t="shared" ref="AS78:AS100" si="318">IF(AS41="","",AS41-(J41+(K41-J41)/($K$10-$J$10)*($AS$10-$J$10)))</f>
        <v>2.0290425574375091</v>
      </c>
      <c r="AT78" s="284"/>
      <c r="AU78" s="285" t="str">
        <f t="shared" ref="AU78:AU100" si="319">IF(AU41="","",AU41-(D41+(F41-D41)/($F$10-$D$10)*($AU$10-$D$10)))</f>
        <v/>
      </c>
      <c r="AV78" s="335">
        <f t="shared" ref="AV78:AV100" si="320">IF(AV41="","",AV41-(F41+(G41-F41)/($G$10-$F$10)*($AV$10-$F$10)))</f>
        <v>1.4124186550841857</v>
      </c>
      <c r="AW78" s="335">
        <f t="shared" ref="AW78:AW98" si="321">IF(AW41="","",AW41-(G41+(H41-G41)/($H$10-$G$10)*($AW$10-$G$10)))</f>
        <v>1.6445355960164694</v>
      </c>
      <c r="AX78" s="335">
        <f t="shared" ref="AX78:AX98" si="322">IF(AX41="","",AX41-(H41+(I41-H41)/($H$10-$G$10)*($AW$10-$G$10)))</f>
        <v>2.2956139548351695</v>
      </c>
      <c r="AY78" s="285">
        <f t="shared" ref="AY78:AY100" si="323">IF(AY41="","",AY41-(F41+(G41-F41)/($G$10-$F$10)*($AY$10-$F$10)))</f>
        <v>0.74141544519030145</v>
      </c>
      <c r="AZ78" s="284">
        <f t="shared" ref="AZ78:AZ100" si="324">IF(AZ41="","",AZ41-(G41+(H41-G41)/($H$10-$G$10)*($AZ$10-$G$10)))</f>
        <v>0.93902881096154234</v>
      </c>
      <c r="BA78" s="285">
        <f t="shared" ref="BA78:BA100" si="325">IF(BA41="","",BA41-(H41+(I41-H41)/($I$10-$H$10)*($BA$10-$H$10)))</f>
        <v>0.99221715884759876</v>
      </c>
      <c r="BB78" s="284">
        <f t="shared" ref="BB78:BB100" si="326">IF(BB41="","",BB41-(H41+(I41-H41)/($I$10-$H$10)*($BB$10-$H$10)))</f>
        <v>1.0290254528778329</v>
      </c>
      <c r="BC78" s="358">
        <f t="shared" ref="BC78:BC100" si="327">IF(BC41="","",BC41-(I41+(J41-I41)/($J$10-$I$10)*($BC$10-$I$10)))</f>
        <v>1.0919359131645359</v>
      </c>
      <c r="BD78" s="358">
        <f t="shared" ref="BD78:BD100" si="328">IF(BD41="","",BD41-(J41+(K41-J41)/($K$10-$J$10)*($BD$10-$J$10)))</f>
        <v>1.2860892304392859</v>
      </c>
      <c r="BE78" s="359">
        <f t="shared" ref="BE78:BE100" si="329">IF(BE41="","",BE41-(J41+(K41-J41)/($K$10-$J$10)*($BE$10-$J$10)))</f>
        <v>1.3286864918464101</v>
      </c>
      <c r="BF78" s="285"/>
      <c r="BG78" s="284"/>
      <c r="BH78" s="283" t="str">
        <f t="shared" ref="BH78:BH100" si="330">IF(BH41="","",BH41-(D41+(F41-D41)/($F$10-$D$10)*($BH$10-$D$10)))</f>
        <v/>
      </c>
      <c r="BI78" s="283" t="str">
        <f t="shared" ref="BI78:BI100" si="331">IF(BI41="","",BI41-(D41+(F41-D41)/($F$10-$D$10)*($BI$10-$D$10)))</f>
        <v/>
      </c>
      <c r="BJ78" s="284">
        <f t="shared" ref="BJ78:BJ95" si="332">IF(BJ41="","",BJ41-(E41+(F41-E41)/($F$10-$E$10)*($BJ$10-$E$10)))</f>
        <v>3.0020450209889891</v>
      </c>
      <c r="BK78" s="239">
        <f t="shared" ref="BK78:BK100" si="333">IF(BK41="","",BK41-(H41+(I41-H41)/($I$10-$H$10)*($BK$10-$H$10)))</f>
        <v>1.1752962533249431</v>
      </c>
      <c r="BL78" s="239">
        <f t="shared" ref="BL78:BL100" si="334">IF(BL41="","",BL41-(J41+(K41-J41)/($K$10-$J$10)*($BL$10-$J$10)))</f>
        <v>1.5715605775071637</v>
      </c>
      <c r="BM78" s="239">
        <f t="shared" ref="BM78:BM100" si="335">IF(BM41="","",BM41-(K41+(M41-K41)/($M$10-$K$10)*($BM$10-$K$10)))</f>
        <v>1.660009855956452</v>
      </c>
      <c r="BN78" s="284" t="str">
        <f t="shared" ref="BN78:BN100" si="336">IF(BN41="","",BN41-(C41+(D41-C41)/($D$10-$C$10)*($BN$10-$C$10)))</f>
        <v/>
      </c>
      <c r="BO78" s="285">
        <f t="shared" ref="BO78:BO100" si="337">IF(BO41="","",BO41-(F41+(G41-F41)/($G$10-$F$10)*($BO$10-$F$10)))</f>
        <v>0.82585613249133649</v>
      </c>
      <c r="BP78" s="284" t="str">
        <f t="shared" ref="BP78:BP100" si="338">IF(BP41="","",BP41-(C41+(D41-C41)/($D$10-$C$10)*($BP$10-$C$10)))</f>
        <v/>
      </c>
      <c r="BQ78" s="285" t="str">
        <f t="shared" ref="BQ78:BQ100" si="339">IF(BQ41="","",BQ41-(C41+(D41-C41)/($D$10-$C$10)*($BQ$10-$C$10)))</f>
        <v/>
      </c>
      <c r="BR78" s="284">
        <f t="shared" ref="BR78:BR95" si="340">IF(BR41="","",BR41-(E41+(F41-E41)/($F$10-$E$10)*($BR$10-$E$10)))</f>
        <v>6.9549051510988731</v>
      </c>
      <c r="BS78" s="284">
        <f t="shared" ref="BS78:BS100" si="341">IF(BS41="","",BS41-(F41+(G41-F41)/($G$10-$F$10)*($BS$10-$F$10)))</f>
        <v>1.0859174835640029</v>
      </c>
      <c r="BT78" s="284">
        <f t="shared" ref="BT78:BT100" si="342">IF(BT41="","",BT41-(H41+(I41-H41)/($I$10-$H$10)*($BT$10-$H$10)))</f>
        <v>1.4210952081863844</v>
      </c>
      <c r="BU78" s="284">
        <f t="shared" ref="BU78:BU100" si="343">IF(BU41="","",BU41-(J41+(K41-J41)/($K$10-$J$10)*($BU$10-$J$10)))</f>
        <v>1.6778877996214199</v>
      </c>
      <c r="BV78" s="284">
        <f t="shared" ref="BV78:BV100" si="344">IF(BV41="","",BV41-(J41+(K41-J41)/($K$10-$J$10)*($BV$10-$J$10)))</f>
        <v>1.7914216107071503</v>
      </c>
      <c r="BW78" s="284">
        <f t="shared" ref="BW78:BW96" si="345">IF(BW41="","",BW41-(J41+(M41-J41)/($M$10-$K$10)*($BX$10-$K$10)))</f>
        <v>1.6460780257614913</v>
      </c>
      <c r="BX78" s="284">
        <f t="shared" ref="BX78:BX96" si="346">IF(BX41="","",BX41-(K41+(M41-K41)/($M$10-$K$10)*($BX$10-$K$10)))</f>
        <v>2.029097545982208</v>
      </c>
      <c r="BY78" s="284" t="str">
        <f t="shared" ref="BY78:BY100" si="347">IF(BY41="","",BY41-(C41+(D41-C41)/($D$10-$C$10)*($BY$10-$C$10)))</f>
        <v/>
      </c>
      <c r="BZ78" s="239">
        <f t="shared" ref="BZ78:BZ100" si="348">IF(BZ41="","",BZ41-(F41+(G41-F41)/($G$10-$F$10)*($BZ$10-$F$10)))</f>
        <v>1.1949987455103752</v>
      </c>
      <c r="CA78" s="239" t="str">
        <f t="shared" ref="CA78:CA100" si="349">IF(CA41="","",CA41-(G41+(H41-G41)/($G$10-$F$10)*($BZ$10-$F$10)))</f>
        <v/>
      </c>
      <c r="CB78" s="284">
        <f t="shared" ref="CB78:CB100" si="350">IF(CB41="","",CB41-(H41+(I41-H41)/($I$10-$H$10)*($CB$10-$H$10)))</f>
        <v>1.3950892289483559</v>
      </c>
      <c r="CC78" s="284">
        <f t="shared" ref="CC78:CC100" si="351">IF(CC41="","",CC41-(J41+(K41-J41)/($K$10-$J$10)*($CC$10-$J$10)))</f>
        <v>1.6662551732357249</v>
      </c>
    </row>
    <row r="79" spans="1:81" x14ac:dyDescent="0.3">
      <c r="B79" s="76"/>
      <c r="Q79" s="77">
        <f t="shared" si="282"/>
        <v>42431</v>
      </c>
      <c r="R79" s="283" t="str">
        <f t="shared" si="291"/>
        <v/>
      </c>
      <c r="S79" s="237">
        <f t="shared" si="292"/>
        <v>1.0268120355709249</v>
      </c>
      <c r="T79" s="238">
        <f t="shared" si="293"/>
        <v>0.85176568359862515</v>
      </c>
      <c r="U79" s="237">
        <f t="shared" si="294"/>
        <v>0.90737072955020315</v>
      </c>
      <c r="V79" s="238">
        <f t="shared" si="295"/>
        <v>1.1743404072859032</v>
      </c>
      <c r="W79" s="239">
        <f t="shared" si="296"/>
        <v>1.4341634019749736</v>
      </c>
      <c r="X79" s="239">
        <f t="shared" si="297"/>
        <v>0.94443156535716</v>
      </c>
      <c r="Y79" s="239">
        <f t="shared" si="298"/>
        <v>4.2360535314285821</v>
      </c>
      <c r="Z79" s="238">
        <f t="shared" si="299"/>
        <v>1.1944613190657289</v>
      </c>
      <c r="AA79" s="239">
        <f t="shared" si="300"/>
        <v>1.6560934661650055</v>
      </c>
      <c r="AB79" s="239">
        <f t="shared" si="301"/>
        <v>1.777756464854396</v>
      </c>
      <c r="AC79" s="284" t="str">
        <f t="shared" si="302"/>
        <v/>
      </c>
      <c r="AD79" s="238">
        <f t="shared" si="303"/>
        <v>2.1437346861500091</v>
      </c>
      <c r="AE79" s="240" t="str">
        <f t="shared" si="304"/>
        <v/>
      </c>
      <c r="AF79" s="238">
        <f t="shared" si="305"/>
        <v>1.0786700041868347</v>
      </c>
      <c r="AG79" s="238">
        <f t="shared" si="306"/>
        <v>1.4490385902912393</v>
      </c>
      <c r="AH79" s="238">
        <f t="shared" si="307"/>
        <v>1.7364486192443147</v>
      </c>
      <c r="AI79" s="285">
        <f t="shared" si="308"/>
        <v>2.1913954169999865</v>
      </c>
      <c r="AJ79" s="284" t="str">
        <f t="shared" si="309"/>
        <v/>
      </c>
      <c r="AK79" s="284" t="str">
        <f t="shared" si="310"/>
        <v/>
      </c>
      <c r="AL79" s="238">
        <f t="shared" si="311"/>
        <v>1.5467702173797333</v>
      </c>
      <c r="AM79" s="238">
        <f t="shared" si="312"/>
        <v>1.6826095374999905</v>
      </c>
      <c r="AN79" s="284" t="str">
        <f t="shared" si="313"/>
        <v/>
      </c>
      <c r="AO79" s="238">
        <f t="shared" si="314"/>
        <v>1.2969119277854779</v>
      </c>
      <c r="AP79" s="238">
        <f t="shared" si="315"/>
        <v>1.5033454359340697</v>
      </c>
      <c r="AQ79" s="238">
        <f t="shared" si="316"/>
        <v>1.6563177208322726</v>
      </c>
      <c r="AR79" s="284">
        <f t="shared" si="317"/>
        <v>1.9390157299113748</v>
      </c>
      <c r="AS79" s="284">
        <f t="shared" si="318"/>
        <v>2.0464206060623145</v>
      </c>
      <c r="AT79" s="238"/>
      <c r="AU79" s="285" t="str">
        <f t="shared" si="319"/>
        <v/>
      </c>
      <c r="AV79" s="335">
        <f t="shared" si="320"/>
        <v>1.4271581527425252</v>
      </c>
      <c r="AW79" s="335">
        <f t="shared" si="321"/>
        <v>1.6597797724725352</v>
      </c>
      <c r="AX79" s="335">
        <f t="shared" si="322"/>
        <v>2.3298417711813104</v>
      </c>
      <c r="AY79" s="240">
        <f t="shared" si="323"/>
        <v>0.73736807141865723</v>
      </c>
      <c r="AZ79" s="238">
        <f t="shared" si="324"/>
        <v>0.95443612423074153</v>
      </c>
      <c r="BA79" s="240">
        <f t="shared" si="325"/>
        <v>1.0098384355037577</v>
      </c>
      <c r="BB79" s="238">
        <f t="shared" si="326"/>
        <v>1.0502152559823537</v>
      </c>
      <c r="BC79" s="284">
        <f t="shared" si="327"/>
        <v>1.1140361232151816</v>
      </c>
      <c r="BD79" s="284">
        <f t="shared" si="328"/>
        <v>1.2986631153249921</v>
      </c>
      <c r="BE79" s="239">
        <f t="shared" si="329"/>
        <v>1.3334037456749814</v>
      </c>
      <c r="BF79" s="240"/>
      <c r="BG79" s="238"/>
      <c r="BH79" s="283" t="str">
        <f t="shared" si="330"/>
        <v/>
      </c>
      <c r="BI79" s="283" t="str">
        <f t="shared" si="331"/>
        <v/>
      </c>
      <c r="BJ79" s="284">
        <f t="shared" si="332"/>
        <v>2.8391586170054994</v>
      </c>
      <c r="BK79" s="239">
        <f t="shared" si="333"/>
        <v>1.2197740126448187</v>
      </c>
      <c r="BL79" s="239">
        <f t="shared" si="334"/>
        <v>1.6050042465499628</v>
      </c>
      <c r="BM79" s="239">
        <f t="shared" si="335"/>
        <v>1.6625992866966794</v>
      </c>
      <c r="BN79" s="284" t="str">
        <f t="shared" si="336"/>
        <v/>
      </c>
      <c r="BO79" s="240">
        <f t="shared" si="337"/>
        <v>0.83648095948099632</v>
      </c>
      <c r="BP79" s="284" t="str">
        <f t="shared" si="338"/>
        <v/>
      </c>
      <c r="BQ79" s="285" t="str">
        <f t="shared" si="339"/>
        <v/>
      </c>
      <c r="BR79" s="284">
        <f t="shared" si="340"/>
        <v>6.9547567994505215</v>
      </c>
      <c r="BS79" s="238">
        <f t="shared" si="341"/>
        <v>1.0918675363408519</v>
      </c>
      <c r="BT79" s="238">
        <f t="shared" si="342"/>
        <v>1.4502672587846179</v>
      </c>
      <c r="BU79" s="284">
        <f t="shared" si="343"/>
        <v>1.6981526603499733</v>
      </c>
      <c r="BV79" s="238">
        <f t="shared" si="344"/>
        <v>1.8078201559499689</v>
      </c>
      <c r="BW79" s="284">
        <f t="shared" si="345"/>
        <v>1.6751126407939623</v>
      </c>
      <c r="BX79" s="284">
        <f t="shared" si="346"/>
        <v>2.0403974913963103</v>
      </c>
      <c r="BY79" s="284" t="str">
        <f t="shared" si="347"/>
        <v/>
      </c>
      <c r="BZ79" s="239">
        <f t="shared" si="348"/>
        <v>1.1908656206228461</v>
      </c>
      <c r="CA79" s="239" t="str">
        <f t="shared" si="349"/>
        <v/>
      </c>
      <c r="CB79" s="238">
        <f t="shared" si="350"/>
        <v>1.4165027537657466</v>
      </c>
      <c r="CC79" s="238">
        <f t="shared" si="351"/>
        <v>1.6882801771499829</v>
      </c>
    </row>
    <row r="80" spans="1:81" x14ac:dyDescent="0.3">
      <c r="B80" s="76"/>
      <c r="Q80" s="77">
        <f t="shared" si="282"/>
        <v>42432</v>
      </c>
      <c r="R80" s="283" t="str">
        <f t="shared" si="291"/>
        <v/>
      </c>
      <c r="S80" s="237">
        <f t="shared" si="292"/>
        <v>1.0364514083045071</v>
      </c>
      <c r="T80" s="238">
        <f t="shared" si="293"/>
        <v>0.83063379325258335</v>
      </c>
      <c r="U80" s="237">
        <f t="shared" si="294"/>
        <v>0.88619195959342134</v>
      </c>
      <c r="V80" s="238">
        <f t="shared" si="295"/>
        <v>1.1511516910012753</v>
      </c>
      <c r="W80" s="239">
        <f t="shared" si="296"/>
        <v>1.4249803776000034</v>
      </c>
      <c r="X80" s="239">
        <f t="shared" si="297"/>
        <v>0.93129123200000885</v>
      </c>
      <c r="Y80" s="239">
        <f t="shared" si="298"/>
        <v>4.2302468900000108</v>
      </c>
      <c r="Z80" s="238">
        <f t="shared" si="299"/>
        <v>1.1866937580017551</v>
      </c>
      <c r="AA80" s="239">
        <f t="shared" si="300"/>
        <v>1.6383651156549308</v>
      </c>
      <c r="AB80" s="239">
        <f t="shared" si="301"/>
        <v>1.758003120132928</v>
      </c>
      <c r="AC80" s="284" t="str">
        <f t="shared" si="302"/>
        <v/>
      </c>
      <c r="AD80" s="238">
        <f t="shared" si="303"/>
        <v>2.1301331248999937</v>
      </c>
      <c r="AE80" s="240" t="str">
        <f t="shared" si="304"/>
        <v/>
      </c>
      <c r="AF80" s="238">
        <f t="shared" si="305"/>
        <v>1.0718439108996769</v>
      </c>
      <c r="AG80" s="238">
        <f t="shared" si="306"/>
        <v>1.4408050753846289</v>
      </c>
      <c r="AH80" s="238">
        <f t="shared" si="307"/>
        <v>1.713586982210344</v>
      </c>
      <c r="AI80" s="285">
        <f t="shared" si="308"/>
        <v>2.1788034720000287</v>
      </c>
      <c r="AJ80" s="284" t="str">
        <f t="shared" si="309"/>
        <v/>
      </c>
      <c r="AK80" s="284" t="str">
        <f t="shared" si="310"/>
        <v/>
      </c>
      <c r="AL80" s="238">
        <f t="shared" si="311"/>
        <v>1.5289617223924394</v>
      </c>
      <c r="AM80" s="238">
        <f t="shared" si="312"/>
        <v>1.6672239999999894</v>
      </c>
      <c r="AN80" s="284" t="str">
        <f t="shared" si="313"/>
        <v/>
      </c>
      <c r="AO80" s="238">
        <f t="shared" si="314"/>
        <v>1.2854228941522443</v>
      </c>
      <c r="AP80" s="238">
        <f t="shared" si="315"/>
        <v>1.4924361778846049</v>
      </c>
      <c r="AQ80" s="238">
        <f t="shared" si="316"/>
        <v>1.6421448713243798</v>
      </c>
      <c r="AR80" s="284">
        <f t="shared" si="317"/>
        <v>1.9046649783418053</v>
      </c>
      <c r="AS80" s="284">
        <f t="shared" si="318"/>
        <v>2.0325439944217232</v>
      </c>
      <c r="AT80" s="238"/>
      <c r="AU80" s="285" t="str">
        <f t="shared" si="319"/>
        <v/>
      </c>
      <c r="AV80" s="335">
        <f t="shared" si="320"/>
        <v>1.4159709466235335</v>
      </c>
      <c r="AW80" s="335">
        <f t="shared" si="321"/>
        <v>1.6472818255769472</v>
      </c>
      <c r="AX80" s="335">
        <f t="shared" si="322"/>
        <v>2.3264467311263872</v>
      </c>
      <c r="AY80" s="240">
        <f t="shared" si="323"/>
        <v>0.72103872858996265</v>
      </c>
      <c r="AZ80" s="238">
        <f t="shared" si="324"/>
        <v>0.94399890865383407</v>
      </c>
      <c r="BA80" s="240">
        <f t="shared" si="325"/>
        <v>0.99275835602647389</v>
      </c>
      <c r="BB80" s="238">
        <f t="shared" si="326"/>
        <v>1.0324459043765777</v>
      </c>
      <c r="BC80" s="284">
        <f t="shared" si="327"/>
        <v>1.0952487019557018</v>
      </c>
      <c r="BD80" s="284">
        <f t="shared" si="328"/>
        <v>1.2850995396999827</v>
      </c>
      <c r="BE80" s="239">
        <f t="shared" si="329"/>
        <v>1.3199315487999979</v>
      </c>
      <c r="BF80" s="240"/>
      <c r="BG80" s="238"/>
      <c r="BH80" s="283" t="str">
        <f t="shared" si="330"/>
        <v/>
      </c>
      <c r="BI80" s="283" t="str">
        <f t="shared" si="331"/>
        <v/>
      </c>
      <c r="BJ80" s="284">
        <f t="shared" si="332"/>
        <v>2.8335649225000177</v>
      </c>
      <c r="BK80" s="239">
        <f t="shared" si="333"/>
        <v>1.2001330210138867</v>
      </c>
      <c r="BL80" s="239">
        <f t="shared" si="334"/>
        <v>1.5848609153000246</v>
      </c>
      <c r="BM80" s="239">
        <f t="shared" si="335"/>
        <v>1.6485654967281098</v>
      </c>
      <c r="BN80" s="284" t="str">
        <f t="shared" si="336"/>
        <v/>
      </c>
      <c r="BO80" s="240">
        <f t="shared" si="337"/>
        <v>0.83491115972317731</v>
      </c>
      <c r="BP80" s="284" t="str">
        <f t="shared" si="338"/>
        <v/>
      </c>
      <c r="BQ80" s="285" t="str">
        <f t="shared" si="339"/>
        <v/>
      </c>
      <c r="BR80" s="284">
        <f t="shared" si="340"/>
        <v>6.9548062499999714</v>
      </c>
      <c r="BS80" s="238">
        <f t="shared" si="341"/>
        <v>1.0879216965484542</v>
      </c>
      <c r="BT80" s="238">
        <f t="shared" si="342"/>
        <v>1.4334161639924705</v>
      </c>
      <c r="BU80" s="284">
        <f t="shared" si="343"/>
        <v>1.6987637641000357</v>
      </c>
      <c r="BV80" s="238">
        <f t="shared" si="344"/>
        <v>1.8069388497000181</v>
      </c>
      <c r="BW80" s="284">
        <f t="shared" si="345"/>
        <v>1.6796942206451089</v>
      </c>
      <c r="BX80" s="284">
        <f t="shared" si="346"/>
        <v>2.0310173315965168</v>
      </c>
      <c r="BY80" s="284" t="str">
        <f t="shared" si="347"/>
        <v/>
      </c>
      <c r="BZ80" s="239">
        <f t="shared" si="348"/>
        <v>1.1835434963321649</v>
      </c>
      <c r="CA80" s="239" t="str">
        <f t="shared" si="349"/>
        <v/>
      </c>
      <c r="CB80" s="238">
        <f t="shared" si="350"/>
        <v>1.3974262363602468</v>
      </c>
      <c r="CC80" s="238">
        <f t="shared" si="351"/>
        <v>1.674528780900018</v>
      </c>
    </row>
    <row r="81" spans="2:81" x14ac:dyDescent="0.3">
      <c r="B81" s="76"/>
      <c r="Q81" s="77">
        <f t="shared" si="282"/>
        <v>42433</v>
      </c>
      <c r="R81" s="283" t="str">
        <f t="shared" si="291"/>
        <v/>
      </c>
      <c r="S81" s="237">
        <f t="shared" si="292"/>
        <v>1.0428452564273547</v>
      </c>
      <c r="T81" s="238">
        <f t="shared" si="293"/>
        <v>0.84314887649653647</v>
      </c>
      <c r="U81" s="237">
        <f t="shared" si="294"/>
        <v>0.889301038875423</v>
      </c>
      <c r="V81" s="238">
        <f t="shared" si="295"/>
        <v>1.1666895411838452</v>
      </c>
      <c r="W81" s="239">
        <f t="shared" si="296"/>
        <v>1.3972959888178771</v>
      </c>
      <c r="X81" s="239">
        <f t="shared" si="297"/>
        <v>0.94636197794641852</v>
      </c>
      <c r="Y81" s="239">
        <f t="shared" si="298"/>
        <v>3.7001170042857021</v>
      </c>
      <c r="Z81" s="238">
        <f t="shared" si="299"/>
        <v>1.1433993801643512</v>
      </c>
      <c r="AA81" s="239">
        <f t="shared" si="300"/>
        <v>1.6516407106171163</v>
      </c>
      <c r="AB81" s="239">
        <f t="shared" si="301"/>
        <v>1.7749547249556796</v>
      </c>
      <c r="AC81" s="284" t="str">
        <f t="shared" si="302"/>
        <v/>
      </c>
      <c r="AD81" s="238">
        <f t="shared" si="303"/>
        <v>2.1309259778785647</v>
      </c>
      <c r="AE81" s="240" t="str">
        <f t="shared" si="304"/>
        <v/>
      </c>
      <c r="AF81" s="238">
        <f t="shared" si="305"/>
        <v>1.0749489454671646</v>
      </c>
      <c r="AG81" s="238">
        <f t="shared" si="306"/>
        <v>1.4460566896318516</v>
      </c>
      <c r="AH81" s="238">
        <f t="shared" si="307"/>
        <v>1.7310106277078052</v>
      </c>
      <c r="AI81" s="285">
        <f t="shared" si="308"/>
        <v>2.1796324267142859</v>
      </c>
      <c r="AJ81" s="284" t="str">
        <f t="shared" si="309"/>
        <v/>
      </c>
      <c r="AK81" s="284" t="str">
        <f t="shared" si="310"/>
        <v/>
      </c>
      <c r="AL81" s="238">
        <f t="shared" si="311"/>
        <v>1.5471598567025091</v>
      </c>
      <c r="AM81" s="238">
        <f t="shared" si="312"/>
        <v>1.6785097875000377</v>
      </c>
      <c r="AN81" s="284" t="str">
        <f t="shared" si="313"/>
        <v/>
      </c>
      <c r="AO81" s="238">
        <f t="shared" si="314"/>
        <v>1.2932146469636834</v>
      </c>
      <c r="AP81" s="238">
        <f t="shared" si="315"/>
        <v>1.4992145784889845</v>
      </c>
      <c r="AQ81" s="238">
        <f t="shared" si="316"/>
        <v>1.6493592654525169</v>
      </c>
      <c r="AR81" s="284">
        <f t="shared" si="317"/>
        <v>1.919117246386064</v>
      </c>
      <c r="AS81" s="284">
        <f t="shared" si="318"/>
        <v>2.0411426741939565</v>
      </c>
      <c r="AT81" s="238"/>
      <c r="AU81" s="285" t="str">
        <f t="shared" si="319"/>
        <v/>
      </c>
      <c r="AV81" s="335">
        <f t="shared" si="320"/>
        <v>1.4211817813750605</v>
      </c>
      <c r="AW81" s="335">
        <f t="shared" si="321"/>
        <v>1.6522053354120718</v>
      </c>
      <c r="AX81" s="335">
        <f t="shared" si="322"/>
        <v>2.351801487087859</v>
      </c>
      <c r="AY81" s="240">
        <f t="shared" si="323"/>
        <v>0.73078405354670473</v>
      </c>
      <c r="AZ81" s="238">
        <f t="shared" si="324"/>
        <v>0.94904833903843322</v>
      </c>
      <c r="BA81" s="240">
        <f t="shared" si="325"/>
        <v>1.0042664223614235</v>
      </c>
      <c r="BB81" s="238">
        <f t="shared" si="326"/>
        <v>1.0439734464798178</v>
      </c>
      <c r="BC81" s="284">
        <f t="shared" si="327"/>
        <v>1.1124113743480755</v>
      </c>
      <c r="BD81" s="284">
        <f t="shared" si="328"/>
        <v>1.2887923730107143</v>
      </c>
      <c r="BE81" s="239">
        <f t="shared" si="329"/>
        <v>1.3205416607035847</v>
      </c>
      <c r="BF81" s="240"/>
      <c r="BG81" s="238"/>
      <c r="BH81" s="283" t="str">
        <f t="shared" si="330"/>
        <v/>
      </c>
      <c r="BI81" s="283" t="str">
        <f t="shared" si="331"/>
        <v/>
      </c>
      <c r="BJ81" s="284">
        <f t="shared" si="332"/>
        <v>2.8654621204395436</v>
      </c>
      <c r="BK81" s="239">
        <f t="shared" si="333"/>
        <v>1.2151935605226458</v>
      </c>
      <c r="BL81" s="239">
        <f t="shared" si="334"/>
        <v>1.5942055477928636</v>
      </c>
      <c r="BM81" s="239">
        <f t="shared" si="335"/>
        <v>1.6525882170512882</v>
      </c>
      <c r="BN81" s="284" t="str">
        <f t="shared" si="336"/>
        <v/>
      </c>
      <c r="BO81" s="240">
        <f t="shared" si="337"/>
        <v>0.83805485370241461</v>
      </c>
      <c r="BP81" s="284" t="str">
        <f t="shared" si="338"/>
        <v/>
      </c>
      <c r="BQ81" s="285" t="str">
        <f t="shared" si="339"/>
        <v/>
      </c>
      <c r="BR81" s="284" t="str">
        <f t="shared" si="340"/>
        <v/>
      </c>
      <c r="BS81" s="238">
        <f t="shared" si="341"/>
        <v>1.0947390021020573</v>
      </c>
      <c r="BT81" s="238">
        <f t="shared" si="342"/>
        <v>1.4492051903967038</v>
      </c>
      <c r="BU81" s="284">
        <f t="shared" si="343"/>
        <v>1.7289836119785877</v>
      </c>
      <c r="BV81" s="238">
        <f t="shared" si="344"/>
        <v>1.811642448992846</v>
      </c>
      <c r="BW81" s="284">
        <f t="shared" si="345"/>
        <v>1.6958928613603579</v>
      </c>
      <c r="BX81" s="284">
        <f t="shared" si="346"/>
        <v>2.0432037302618156</v>
      </c>
      <c r="BY81" s="284" t="str">
        <f t="shared" si="347"/>
        <v/>
      </c>
      <c r="BZ81" s="239">
        <f t="shared" si="348"/>
        <v>1.189743736557074</v>
      </c>
      <c r="CA81" s="239" t="str">
        <f t="shared" si="349"/>
        <v/>
      </c>
      <c r="CB81" s="238">
        <f t="shared" si="350"/>
        <v>1.4117527635893907</v>
      </c>
      <c r="CC81" s="238">
        <f t="shared" si="351"/>
        <v>1.6825347126642907</v>
      </c>
    </row>
    <row r="82" spans="2:81" x14ac:dyDescent="0.3">
      <c r="B82" s="76"/>
      <c r="Q82" s="77">
        <f t="shared" si="282"/>
        <v>42436</v>
      </c>
      <c r="R82" s="283" t="str">
        <f t="shared" si="291"/>
        <v/>
      </c>
      <c r="S82" s="237">
        <f t="shared" si="292"/>
        <v>1.0323359249480859</v>
      </c>
      <c r="T82" s="238">
        <f t="shared" si="293"/>
        <v>0.84510325285467669</v>
      </c>
      <c r="U82" s="237">
        <f t="shared" si="294"/>
        <v>0.87801823026816184</v>
      </c>
      <c r="V82" s="238">
        <f t="shared" si="295"/>
        <v>1.1609670310390463</v>
      </c>
      <c r="W82" s="239">
        <f t="shared" si="296"/>
        <v>1.3841047527750319</v>
      </c>
      <c r="X82" s="239">
        <f t="shared" si="297"/>
        <v>0.9346867556892775</v>
      </c>
      <c r="Y82" s="239">
        <f t="shared" si="298"/>
        <v>3.663928802500017</v>
      </c>
      <c r="Z82" s="238">
        <f t="shared" si="299"/>
        <v>1.0872394994030947</v>
      </c>
      <c r="AA82" s="239">
        <f t="shared" si="300"/>
        <v>1.5882498553022879</v>
      </c>
      <c r="AB82" s="239">
        <f t="shared" si="301"/>
        <v>1.6442031395822694</v>
      </c>
      <c r="AC82" s="284" t="str">
        <f t="shared" si="302"/>
        <v/>
      </c>
      <c r="AD82" s="238">
        <f t="shared" si="303"/>
        <v>2.1406135803500073</v>
      </c>
      <c r="AE82" s="240" t="str">
        <f t="shared" si="304"/>
        <v/>
      </c>
      <c r="AF82" s="238">
        <f t="shared" si="305"/>
        <v>1.0463257021193502</v>
      </c>
      <c r="AG82" s="238">
        <f t="shared" si="306"/>
        <v>1.4045517432966994</v>
      </c>
      <c r="AH82" s="238">
        <f t="shared" si="307"/>
        <v>1.5829072660201744</v>
      </c>
      <c r="AI82" s="285">
        <f t="shared" si="308"/>
        <v>2.0869309255000061</v>
      </c>
      <c r="AJ82" s="284" t="str">
        <f t="shared" si="309"/>
        <v/>
      </c>
      <c r="AK82" s="284" t="str">
        <f t="shared" si="310"/>
        <v/>
      </c>
      <c r="AL82" s="238">
        <f t="shared" si="311"/>
        <v>1.4836845974810147</v>
      </c>
      <c r="AM82" s="238">
        <f t="shared" si="312"/>
        <v>1.6837794000000184</v>
      </c>
      <c r="AN82" s="284" t="str">
        <f t="shared" si="313"/>
        <v/>
      </c>
      <c r="AO82" s="238">
        <f t="shared" si="314"/>
        <v>1.2254294399740435</v>
      </c>
      <c r="AP82" s="238">
        <f t="shared" si="315"/>
        <v>1.4676397347252723</v>
      </c>
      <c r="AQ82" s="238">
        <f t="shared" si="316"/>
        <v>1.6480709831260918</v>
      </c>
      <c r="AR82" s="284">
        <f t="shared" si="317"/>
        <v>1.907514559854425</v>
      </c>
      <c r="AS82" s="284">
        <f t="shared" si="318"/>
        <v>2.032233688716687</v>
      </c>
      <c r="AT82" s="238"/>
      <c r="AU82" s="285" t="str">
        <f t="shared" si="319"/>
        <v/>
      </c>
      <c r="AV82" s="335">
        <f t="shared" si="320"/>
        <v>1.4098792109427056</v>
      </c>
      <c r="AW82" s="335">
        <f t="shared" si="321"/>
        <v>1.6167931053021971</v>
      </c>
      <c r="AX82" s="335">
        <f t="shared" si="322"/>
        <v>2.3937853835714242</v>
      </c>
      <c r="AY82" s="240">
        <f t="shared" si="323"/>
        <v>0.72893711646193227</v>
      </c>
      <c r="AZ82" s="238">
        <f t="shared" si="324"/>
        <v>0.94139573846151547</v>
      </c>
      <c r="BA82" s="240">
        <f t="shared" si="325"/>
        <v>0.97919414431989704</v>
      </c>
      <c r="BB82" s="238">
        <f t="shared" si="326"/>
        <v>1.0263518081738194</v>
      </c>
      <c r="BC82" s="284">
        <f t="shared" si="327"/>
        <v>1.0866574856392184</v>
      </c>
      <c r="BD82" s="284">
        <f t="shared" si="328"/>
        <v>1.2814408454250361</v>
      </c>
      <c r="BE82" s="239">
        <f t="shared" si="329"/>
        <v>1.31271626107501</v>
      </c>
      <c r="BF82" s="240"/>
      <c r="BG82" s="238"/>
      <c r="BH82" s="283" t="str">
        <f t="shared" si="330"/>
        <v/>
      </c>
      <c r="BI82" s="283" t="str">
        <f t="shared" si="331"/>
        <v/>
      </c>
      <c r="BJ82" s="284">
        <f t="shared" si="332"/>
        <v>2.8717419471153813</v>
      </c>
      <c r="BK82" s="239">
        <f t="shared" si="333"/>
        <v>1.209975003929491</v>
      </c>
      <c r="BL82" s="239">
        <f t="shared" si="334"/>
        <v>1.5894808239500051</v>
      </c>
      <c r="BM82" s="239">
        <f t="shared" si="335"/>
        <v>1.6376317565482728</v>
      </c>
      <c r="BN82" s="284" t="str">
        <f t="shared" si="336"/>
        <v/>
      </c>
      <c r="BO82" s="240">
        <f t="shared" si="337"/>
        <v>0.79907161550171857</v>
      </c>
      <c r="BP82" s="284" t="str">
        <f t="shared" si="338"/>
        <v/>
      </c>
      <c r="BQ82" s="285" t="str">
        <f t="shared" si="339"/>
        <v/>
      </c>
      <c r="BR82" s="284" t="str">
        <f t="shared" si="340"/>
        <v/>
      </c>
      <c r="BS82" s="238">
        <f t="shared" si="341"/>
        <v>1.0834796232872352</v>
      </c>
      <c r="BT82" s="238">
        <f t="shared" si="342"/>
        <v>1.4305207837657377</v>
      </c>
      <c r="BU82" s="284">
        <f t="shared" si="343"/>
        <v>1.7261957381500066</v>
      </c>
      <c r="BV82" s="238">
        <f t="shared" si="344"/>
        <v>1.7968790785499813</v>
      </c>
      <c r="BW82" s="284">
        <f t="shared" si="345"/>
        <v>1.6737824072467564</v>
      </c>
      <c r="BX82" s="284">
        <f t="shared" si="346"/>
        <v>2.0018262910883089</v>
      </c>
      <c r="BY82" s="284" t="str">
        <f t="shared" si="347"/>
        <v/>
      </c>
      <c r="BZ82" s="239">
        <f t="shared" si="348"/>
        <v>1.1961483878979102</v>
      </c>
      <c r="CA82" s="239" t="str">
        <f t="shared" si="349"/>
        <v/>
      </c>
      <c r="CB82" s="238">
        <f t="shared" si="350"/>
        <v>1.4183500046662401</v>
      </c>
      <c r="CC82" s="238">
        <f t="shared" si="351"/>
        <v>1.7360035318499958</v>
      </c>
    </row>
    <row r="83" spans="2:81" x14ac:dyDescent="0.3">
      <c r="B83" s="76"/>
      <c r="Q83" s="77">
        <f t="shared" si="282"/>
        <v>42437</v>
      </c>
      <c r="R83" s="283" t="str">
        <f t="shared" si="291"/>
        <v/>
      </c>
      <c r="S83" s="237">
        <f t="shared" si="292"/>
        <v>1.0334778919377396</v>
      </c>
      <c r="T83" s="238">
        <f t="shared" si="293"/>
        <v>0.82331290092560439</v>
      </c>
      <c r="U83" s="237">
        <f t="shared" si="294"/>
        <v>0.89700799082177163</v>
      </c>
      <c r="V83" s="238">
        <f t="shared" si="295"/>
        <v>1.1654527668261805</v>
      </c>
      <c r="W83" s="239">
        <f t="shared" si="296"/>
        <v>1.3838754996000344</v>
      </c>
      <c r="X83" s="239">
        <f t="shared" si="297"/>
        <v>0.93881861340000849</v>
      </c>
      <c r="Y83" s="239">
        <f t="shared" si="298"/>
        <v>4.0488865028571501</v>
      </c>
      <c r="Z83" s="238">
        <f t="shared" si="299"/>
        <v>1.0905380422837321</v>
      </c>
      <c r="AA83" s="239">
        <f t="shared" si="300"/>
        <v>1.6068086221221618</v>
      </c>
      <c r="AB83" s="239">
        <f t="shared" si="301"/>
        <v>1.6535104635189919</v>
      </c>
      <c r="AC83" s="284" t="str">
        <f t="shared" si="302"/>
        <v/>
      </c>
      <c r="AD83" s="238">
        <f t="shared" si="303"/>
        <v>2.1355034203999814</v>
      </c>
      <c r="AE83" s="240" t="str">
        <f t="shared" si="304"/>
        <v/>
      </c>
      <c r="AF83" s="238">
        <f t="shared" si="305"/>
        <v>1.0550532400432808</v>
      </c>
      <c r="AG83" s="238">
        <f t="shared" si="306"/>
        <v>1.4162935702582287</v>
      </c>
      <c r="AH83" s="238">
        <f t="shared" si="307"/>
        <v>1.5956107224748179</v>
      </c>
      <c r="AI83" s="285">
        <f t="shared" si="308"/>
        <v>2.0940998444999925</v>
      </c>
      <c r="AJ83" s="284" t="str">
        <f t="shared" si="309"/>
        <v/>
      </c>
      <c r="AK83" s="284" t="str">
        <f t="shared" si="310"/>
        <v/>
      </c>
      <c r="AL83" s="238">
        <f t="shared" si="311"/>
        <v>1.4868157233417869</v>
      </c>
      <c r="AM83" s="238">
        <f t="shared" si="312"/>
        <v>1.6986508725000293</v>
      </c>
      <c r="AN83" s="284" t="str">
        <f t="shared" si="313"/>
        <v/>
      </c>
      <c r="AO83" s="238">
        <f t="shared" si="314"/>
        <v>1.2747077534688458</v>
      </c>
      <c r="AP83" s="238">
        <f t="shared" si="315"/>
        <v>1.482047833186785</v>
      </c>
      <c r="AQ83" s="238">
        <f t="shared" si="316"/>
        <v>1.6535153564725023</v>
      </c>
      <c r="AR83" s="284">
        <f t="shared" si="317"/>
        <v>1.9165611356202512</v>
      </c>
      <c r="AS83" s="284">
        <f t="shared" si="318"/>
        <v>2.0360585308028938</v>
      </c>
      <c r="AT83" s="238"/>
      <c r="AU83" s="285" t="str">
        <f t="shared" si="319"/>
        <v/>
      </c>
      <c r="AV83" s="335">
        <f t="shared" si="320"/>
        <v>1.426981148644098</v>
      </c>
      <c r="AW83" s="335">
        <f t="shared" si="321"/>
        <v>1.6273134004944785</v>
      </c>
      <c r="AX83" s="335">
        <f t="shared" si="322"/>
        <v>2.3797019838461582</v>
      </c>
      <c r="AY83" s="240">
        <f t="shared" si="323"/>
        <v>0.7355689537543193</v>
      </c>
      <c r="AZ83" s="238">
        <f t="shared" si="324"/>
        <v>0.94867927884613268</v>
      </c>
      <c r="BA83" s="240">
        <f t="shared" si="325"/>
        <v>0.99058556335009795</v>
      </c>
      <c r="BB83" s="238">
        <f t="shared" si="326"/>
        <v>1.0338386735327552</v>
      </c>
      <c r="BC83" s="284">
        <f t="shared" si="327"/>
        <v>1.10106399999369</v>
      </c>
      <c r="BD83" s="284">
        <f t="shared" si="328"/>
        <v>1.2801753836999947</v>
      </c>
      <c r="BE83" s="239">
        <f t="shared" si="329"/>
        <v>1.3109953773000087</v>
      </c>
      <c r="BF83" s="240"/>
      <c r="BG83" s="238"/>
      <c r="BH83" s="283" t="str">
        <f t="shared" si="330"/>
        <v/>
      </c>
      <c r="BI83" s="283" t="str">
        <f t="shared" si="331"/>
        <v/>
      </c>
      <c r="BJ83" s="284">
        <f t="shared" si="332"/>
        <v>3.225138660549443</v>
      </c>
      <c r="BK83" s="239">
        <f t="shared" si="333"/>
        <v>1.2092362075881709</v>
      </c>
      <c r="BL83" s="239">
        <f t="shared" si="334"/>
        <v>1.583063061299999</v>
      </c>
      <c r="BM83" s="239">
        <f t="shared" si="335"/>
        <v>1.6363186315881295</v>
      </c>
      <c r="BN83" s="284" t="str">
        <f t="shared" si="336"/>
        <v/>
      </c>
      <c r="BO83" s="240">
        <f t="shared" si="337"/>
        <v>0.82770515460204708</v>
      </c>
      <c r="BP83" s="284" t="str">
        <f t="shared" si="338"/>
        <v/>
      </c>
      <c r="BQ83" s="285" t="str">
        <f t="shared" si="339"/>
        <v/>
      </c>
      <c r="BR83" s="284" t="str">
        <f t="shared" si="340"/>
        <v/>
      </c>
      <c r="BS83" s="238">
        <f t="shared" si="341"/>
        <v>1.1020515714445893</v>
      </c>
      <c r="BT83" s="238">
        <f t="shared" si="342"/>
        <v>1.4494018515428535</v>
      </c>
      <c r="BU83" s="284">
        <f t="shared" si="343"/>
        <v>1.7436851061000311</v>
      </c>
      <c r="BV83" s="238">
        <f t="shared" si="344"/>
        <v>1.7972660837000394</v>
      </c>
      <c r="BW83" s="284">
        <f t="shared" si="345"/>
        <v>1.6964230273784815</v>
      </c>
      <c r="BX83" s="284">
        <f t="shared" si="346"/>
        <v>1.992819251998633</v>
      </c>
      <c r="BY83" s="284" t="str">
        <f t="shared" si="347"/>
        <v/>
      </c>
      <c r="BZ83" s="239">
        <f t="shared" si="348"/>
        <v>1.2154876234775047</v>
      </c>
      <c r="CA83" s="239">
        <f t="shared" si="349"/>
        <v>2.3226410630363055</v>
      </c>
      <c r="CB83" s="238">
        <f t="shared" si="350"/>
        <v>1.4237797922921853</v>
      </c>
      <c r="CC83" s="238">
        <f t="shared" si="351"/>
        <v>1.7400535589000157</v>
      </c>
    </row>
    <row r="84" spans="2:81" x14ac:dyDescent="0.3">
      <c r="B84" s="76"/>
      <c r="Q84" s="77">
        <f t="shared" si="282"/>
        <v>42438</v>
      </c>
      <c r="R84" s="283" t="str">
        <f t="shared" si="291"/>
        <v/>
      </c>
      <c r="S84" s="237">
        <f t="shared" si="292"/>
        <v>0.97419165218856918</v>
      </c>
      <c r="T84" s="238">
        <f t="shared" si="293"/>
        <v>0.73884030962802649</v>
      </c>
      <c r="U84" s="237">
        <f t="shared" si="294"/>
        <v>0.87746813910898291</v>
      </c>
      <c r="V84" s="238">
        <f t="shared" si="295"/>
        <v>1.1561425107619789</v>
      </c>
      <c r="W84" s="239">
        <f t="shared" si="296"/>
        <v>1.3956860877678787</v>
      </c>
      <c r="X84" s="239">
        <f t="shared" si="297"/>
        <v>0.91382429812498778</v>
      </c>
      <c r="Y84" s="239">
        <f t="shared" si="298"/>
        <v>6.4331561600000171</v>
      </c>
      <c r="Z84" s="238">
        <f t="shared" si="299"/>
        <v>0.91446391391868875</v>
      </c>
      <c r="AA84" s="239">
        <f t="shared" si="300"/>
        <v>1.5998018587217007</v>
      </c>
      <c r="AB84" s="239">
        <f t="shared" si="301"/>
        <v>1.6888787906012968</v>
      </c>
      <c r="AC84" s="284" t="str">
        <f t="shared" si="302"/>
        <v/>
      </c>
      <c r="AD84" s="238">
        <f t="shared" si="303"/>
        <v>2.0807879076785629</v>
      </c>
      <c r="AE84" s="240" t="str">
        <f t="shared" si="304"/>
        <v/>
      </c>
      <c r="AF84" s="238">
        <f t="shared" si="305"/>
        <v>0.93721286021628725</v>
      </c>
      <c r="AG84" s="238">
        <f t="shared" si="306"/>
        <v>1.4261915888736452</v>
      </c>
      <c r="AH84" s="238">
        <f t="shared" si="307"/>
        <v>1.5828372297481135</v>
      </c>
      <c r="AI84" s="285">
        <f t="shared" si="308"/>
        <v>2.0374540682143087</v>
      </c>
      <c r="AJ84" s="284" t="str">
        <f t="shared" si="309"/>
        <v/>
      </c>
      <c r="AK84" s="284" t="str">
        <f t="shared" si="310"/>
        <v/>
      </c>
      <c r="AL84" s="238">
        <f t="shared" si="311"/>
        <v>1.470178905822817</v>
      </c>
      <c r="AM84" s="238">
        <f t="shared" si="312"/>
        <v>1.6853241825000032</v>
      </c>
      <c r="AN84" s="284" t="str">
        <f t="shared" si="313"/>
        <v/>
      </c>
      <c r="AO84" s="238">
        <f t="shared" si="314"/>
        <v>1.2206251873443028</v>
      </c>
      <c r="AP84" s="238">
        <f t="shared" si="315"/>
        <v>1.4841439278022244</v>
      </c>
      <c r="AQ84" s="238">
        <f t="shared" si="316"/>
        <v>1.6577084098476518</v>
      </c>
      <c r="AR84" s="284">
        <f t="shared" si="317"/>
        <v>1.8831411279746773</v>
      </c>
      <c r="AS84" s="284">
        <f t="shared" si="318"/>
        <v>1.9594590081660557</v>
      </c>
      <c r="AT84" s="238"/>
      <c r="AU84" s="285" t="str">
        <f t="shared" si="319"/>
        <v/>
      </c>
      <c r="AV84" s="335">
        <f t="shared" si="320"/>
        <v>1.4090009980232581</v>
      </c>
      <c r="AW84" s="335">
        <f t="shared" si="321"/>
        <v>1.6355375824175789</v>
      </c>
      <c r="AX84" s="335">
        <f t="shared" si="322"/>
        <v>2.3774884293132006</v>
      </c>
      <c r="AY84" s="240">
        <f t="shared" si="323"/>
        <v>0.67864147627162463</v>
      </c>
      <c r="AZ84" s="238">
        <f t="shared" si="324"/>
        <v>0.98543099769230835</v>
      </c>
      <c r="BA84" s="240">
        <f t="shared" si="325"/>
        <v>1.0223945760012616</v>
      </c>
      <c r="BB84" s="238">
        <f t="shared" si="326"/>
        <v>1.0547436928274694</v>
      </c>
      <c r="BC84" s="284">
        <f t="shared" si="327"/>
        <v>1.0979037406329324</v>
      </c>
      <c r="BD84" s="284">
        <f t="shared" si="328"/>
        <v>1.261093221160754</v>
      </c>
      <c r="BE84" s="239">
        <f t="shared" si="329"/>
        <v>1.3228555720535549</v>
      </c>
      <c r="BF84" s="240"/>
      <c r="BG84" s="238"/>
      <c r="BH84" s="283" t="str">
        <f t="shared" si="330"/>
        <v/>
      </c>
      <c r="BI84" s="283" t="str">
        <f t="shared" si="331"/>
        <v/>
      </c>
      <c r="BJ84" s="284">
        <f t="shared" si="332"/>
        <v>3.7066794807692394</v>
      </c>
      <c r="BK84" s="239">
        <f t="shared" si="333"/>
        <v>1.1990526333816294</v>
      </c>
      <c r="BL84" s="239">
        <f t="shared" si="334"/>
        <v>1.5617367433928955</v>
      </c>
      <c r="BM84" s="239">
        <f t="shared" si="335"/>
        <v>1.6195543298910384</v>
      </c>
      <c r="BN84" s="284" t="str">
        <f t="shared" si="336"/>
        <v/>
      </c>
      <c r="BO84" s="240">
        <f t="shared" si="337"/>
        <v>0.80084605301038403</v>
      </c>
      <c r="BP84" s="284" t="str">
        <f t="shared" si="338"/>
        <v/>
      </c>
      <c r="BQ84" s="285" t="str">
        <f t="shared" si="339"/>
        <v/>
      </c>
      <c r="BR84" s="284" t="str">
        <f t="shared" si="340"/>
        <v/>
      </c>
      <c r="BS84" s="238">
        <f t="shared" si="341"/>
        <v>1.086795862223163</v>
      </c>
      <c r="BT84" s="238">
        <f t="shared" si="342"/>
        <v>1.4365370729282283</v>
      </c>
      <c r="BU84" s="284">
        <f t="shared" si="343"/>
        <v>1.726756760178572</v>
      </c>
      <c r="BV84" s="238">
        <f t="shared" si="344"/>
        <v>1.776971115892878</v>
      </c>
      <c r="BW84" s="284">
        <f t="shared" si="345"/>
        <v>1.6599116675701344</v>
      </c>
      <c r="BX84" s="284">
        <f t="shared" si="346"/>
        <v>1.9611629321954194</v>
      </c>
      <c r="BY84" s="284" t="str">
        <f t="shared" si="347"/>
        <v/>
      </c>
      <c r="BZ84" s="239">
        <f t="shared" si="348"/>
        <v>1.156881754887551</v>
      </c>
      <c r="CA84" s="239">
        <f t="shared" si="349"/>
        <v>2.370439801799288</v>
      </c>
      <c r="CB84" s="238">
        <f t="shared" si="350"/>
        <v>1.4138736129219294</v>
      </c>
      <c r="CC84" s="238">
        <f t="shared" si="351"/>
        <v>1.7237991844642866</v>
      </c>
    </row>
    <row r="85" spans="2:81" x14ac:dyDescent="0.3">
      <c r="B85" s="76"/>
      <c r="Q85" s="77">
        <f t="shared" si="282"/>
        <v>42439</v>
      </c>
      <c r="R85" s="283" t="str">
        <f t="shared" si="291"/>
        <v/>
      </c>
      <c r="S85" s="237">
        <f t="shared" si="292"/>
        <v>1.0363613451903291</v>
      </c>
      <c r="T85" s="238">
        <f t="shared" si="293"/>
        <v>0.82085222453287754</v>
      </c>
      <c r="U85" s="237">
        <f t="shared" si="294"/>
        <v>0.8845094456833742</v>
      </c>
      <c r="V85" s="238">
        <f t="shared" si="295"/>
        <v>1.1446073235327603</v>
      </c>
      <c r="W85" s="239">
        <f t="shared" si="296"/>
        <v>1.3645951794999767</v>
      </c>
      <c r="X85" s="239">
        <f t="shared" si="297"/>
        <v>0.89182062557496788</v>
      </c>
      <c r="Y85" s="239">
        <f t="shared" si="298"/>
        <v>7.7450444653571484</v>
      </c>
      <c r="Z85" s="238">
        <f t="shared" si="299"/>
        <v>0.99280835218857666</v>
      </c>
      <c r="AA85" s="239">
        <f t="shared" si="300"/>
        <v>1.5986366045277136</v>
      </c>
      <c r="AB85" s="239">
        <f t="shared" si="301"/>
        <v>1.6895133038417476</v>
      </c>
      <c r="AC85" s="284" t="str">
        <f t="shared" si="302"/>
        <v/>
      </c>
      <c r="AD85" s="238">
        <f t="shared" si="303"/>
        <v>2.0647716654999795</v>
      </c>
      <c r="AE85" s="240" t="str">
        <f t="shared" si="304"/>
        <v/>
      </c>
      <c r="AF85" s="238">
        <f t="shared" si="305"/>
        <v>1.0380851280622978</v>
      </c>
      <c r="AG85" s="238">
        <f t="shared" si="306"/>
        <v>1.4180252693516495</v>
      </c>
      <c r="AH85" s="238">
        <f t="shared" si="307"/>
        <v>1.6411199524684958</v>
      </c>
      <c r="AI85" s="285">
        <f t="shared" si="308"/>
        <v>2.0193489400000026</v>
      </c>
      <c r="AJ85" s="284" t="str">
        <f t="shared" si="309"/>
        <v/>
      </c>
      <c r="AK85" s="284" t="str">
        <f t="shared" si="310"/>
        <v/>
      </c>
      <c r="AL85" s="238">
        <f t="shared" si="311"/>
        <v>1.4710899766518666</v>
      </c>
      <c r="AM85" s="238">
        <f t="shared" si="312"/>
        <v>1.6529303125000006</v>
      </c>
      <c r="AN85" s="284" t="str">
        <f t="shared" si="313"/>
        <v/>
      </c>
      <c r="AO85" s="238">
        <f t="shared" si="314"/>
        <v>1.2369697750951705</v>
      </c>
      <c r="AP85" s="238">
        <f t="shared" si="315"/>
        <v>1.4710198426373817</v>
      </c>
      <c r="AQ85" s="238">
        <f t="shared" si="316"/>
        <v>1.64192594827575</v>
      </c>
      <c r="AR85" s="284">
        <f t="shared" si="317"/>
        <v>1.8856556676645435</v>
      </c>
      <c r="AS85" s="284">
        <f t="shared" si="318"/>
        <v>1.9289596884881903</v>
      </c>
      <c r="AT85" s="238"/>
      <c r="AU85" s="285" t="str">
        <f t="shared" si="319"/>
        <v/>
      </c>
      <c r="AV85" s="335">
        <f t="shared" si="320"/>
        <v>1.4127032213114812</v>
      </c>
      <c r="AW85" s="335">
        <f t="shared" si="321"/>
        <v>1.6156575160989228</v>
      </c>
      <c r="AX85" s="335">
        <f t="shared" si="322"/>
        <v>2.3792527343681393</v>
      </c>
      <c r="AY85" s="240">
        <f t="shared" si="323"/>
        <v>0.73403244630622089</v>
      </c>
      <c r="AZ85" s="238">
        <f t="shared" si="324"/>
        <v>0.97460132826922763</v>
      </c>
      <c r="BA85" s="240">
        <f t="shared" si="325"/>
        <v>1.0198382466876539</v>
      </c>
      <c r="BB85" s="238">
        <f t="shared" si="326"/>
        <v>1.0459409437909075</v>
      </c>
      <c r="BC85" s="284">
        <f t="shared" si="327"/>
        <v>1.0989315293860571</v>
      </c>
      <c r="BD85" s="284">
        <f t="shared" si="328"/>
        <v>1.2742757664999766</v>
      </c>
      <c r="BE85" s="239">
        <f t="shared" si="329"/>
        <v>1.3018944734999955</v>
      </c>
      <c r="BF85" s="240"/>
      <c r="BG85" s="238"/>
      <c r="BH85" s="283" t="str">
        <f t="shared" si="330"/>
        <v/>
      </c>
      <c r="BI85" s="283" t="str">
        <f t="shared" si="331"/>
        <v/>
      </c>
      <c r="BJ85" s="284">
        <f t="shared" si="332"/>
        <v>3.2156866443956327</v>
      </c>
      <c r="BK85" s="239">
        <f t="shared" si="333"/>
        <v>1.2148844588601748</v>
      </c>
      <c r="BL85" s="239">
        <f t="shared" si="334"/>
        <v>1.5483828609999897</v>
      </c>
      <c r="BM85" s="239">
        <f t="shared" si="335"/>
        <v>1.6073307183625114</v>
      </c>
      <c r="BN85" s="284" t="str">
        <f t="shared" si="336"/>
        <v/>
      </c>
      <c r="BO85" s="240">
        <f t="shared" si="337"/>
        <v>0.83300888982699117</v>
      </c>
      <c r="BP85" s="284" t="str">
        <f t="shared" si="338"/>
        <v/>
      </c>
      <c r="BQ85" s="285" t="str">
        <f t="shared" si="339"/>
        <v/>
      </c>
      <c r="BR85" s="284" t="str">
        <f t="shared" si="340"/>
        <v/>
      </c>
      <c r="BS85" s="238">
        <f t="shared" si="341"/>
        <v>1.0889954412802916</v>
      </c>
      <c r="BT85" s="238">
        <f t="shared" si="342"/>
        <v>1.4251241988035432</v>
      </c>
      <c r="BU85" s="284">
        <f t="shared" si="343"/>
        <v>1.6773757469999722</v>
      </c>
      <c r="BV85" s="238">
        <f t="shared" si="344"/>
        <v>1.7497487214999836</v>
      </c>
      <c r="BW85" s="284">
        <f t="shared" si="345"/>
        <v>1.6712150946748658</v>
      </c>
      <c r="BX85" s="284">
        <f t="shared" si="346"/>
        <v>1.9548597403216941</v>
      </c>
      <c r="BY85" s="284" t="str">
        <f t="shared" si="347"/>
        <v/>
      </c>
      <c r="BZ85" s="239">
        <f t="shared" si="348"/>
        <v>1.2495331227075965</v>
      </c>
      <c r="CA85" s="239">
        <f t="shared" si="349"/>
        <v>2.3614921456920084</v>
      </c>
      <c r="CB85" s="238">
        <f t="shared" si="350"/>
        <v>1.4121928078652255</v>
      </c>
      <c r="CC85" s="238">
        <f t="shared" si="351"/>
        <v>1.6965207729999743</v>
      </c>
    </row>
    <row r="86" spans="2:81" x14ac:dyDescent="0.3">
      <c r="B86" s="76"/>
      <c r="Q86" s="77">
        <f t="shared" si="282"/>
        <v>42440</v>
      </c>
      <c r="R86" s="283" t="str">
        <f t="shared" si="291"/>
        <v/>
      </c>
      <c r="S86" s="237">
        <f t="shared" si="292"/>
        <v>1.0300304399999773</v>
      </c>
      <c r="T86" s="238">
        <f t="shared" si="293"/>
        <v>0.81316156249996796</v>
      </c>
      <c r="U86" s="237">
        <f t="shared" si="294"/>
        <v>0.89793225000002286</v>
      </c>
      <c r="V86" s="238">
        <f t="shared" si="295"/>
        <v>1.1506007030730352</v>
      </c>
      <c r="W86" s="239">
        <f t="shared" si="296"/>
        <v>1.3677079259249716</v>
      </c>
      <c r="X86" s="239">
        <f t="shared" si="297"/>
        <v>0.87193313722501387</v>
      </c>
      <c r="Y86" s="239">
        <f t="shared" si="298"/>
        <v>7.7449373225000055</v>
      </c>
      <c r="Z86" s="238">
        <f t="shared" si="299"/>
        <v>1.0401715599999926</v>
      </c>
      <c r="AA86" s="239">
        <f t="shared" si="300"/>
        <v>1.6086960504848928</v>
      </c>
      <c r="AB86" s="239">
        <f t="shared" si="301"/>
        <v>1.6960536245506188</v>
      </c>
      <c r="AC86" s="284" t="str">
        <f t="shared" si="302"/>
        <v/>
      </c>
      <c r="AD86" s="238">
        <f t="shared" si="303"/>
        <v>2.0665343884499796</v>
      </c>
      <c r="AE86" s="240" t="str">
        <f t="shared" si="304"/>
        <v/>
      </c>
      <c r="AF86" s="238">
        <f t="shared" si="305"/>
        <v>1.0386366024999747</v>
      </c>
      <c r="AG86" s="238">
        <f t="shared" si="306"/>
        <v>1.4283655195549736</v>
      </c>
      <c r="AH86" s="238">
        <f t="shared" si="307"/>
        <v>1.6519061856989978</v>
      </c>
      <c r="AI86" s="285">
        <f t="shared" si="308"/>
        <v>2.0221468709999511</v>
      </c>
      <c r="AJ86" s="284" t="str">
        <f t="shared" si="309"/>
        <v/>
      </c>
      <c r="AK86" s="284" t="str">
        <f t="shared" si="310"/>
        <v/>
      </c>
      <c r="AL86" s="238">
        <f t="shared" si="311"/>
        <v>1.4799471894113836</v>
      </c>
      <c r="AM86" s="238">
        <f t="shared" si="312"/>
        <v>1.6582588799999964</v>
      </c>
      <c r="AN86" s="284" t="str">
        <f t="shared" si="313"/>
        <v/>
      </c>
      <c r="AO86" s="238">
        <f t="shared" si="314"/>
        <v>1.2754977600000177</v>
      </c>
      <c r="AP86" s="238">
        <f t="shared" si="315"/>
        <v>1.4794496179121177</v>
      </c>
      <c r="AQ86" s="238">
        <f t="shared" si="316"/>
        <v>1.6499431862156295</v>
      </c>
      <c r="AR86" s="284">
        <f t="shared" si="317"/>
        <v>1.8929123954873424</v>
      </c>
      <c r="AS86" s="284">
        <f t="shared" si="318"/>
        <v>1.9338671180605229</v>
      </c>
      <c r="AT86" s="238"/>
      <c r="AU86" s="285" t="str">
        <f t="shared" si="319"/>
        <v/>
      </c>
      <c r="AV86" s="335">
        <f t="shared" si="320"/>
        <v>1.4253624308426418</v>
      </c>
      <c r="AW86" s="335">
        <f t="shared" si="321"/>
        <v>1.6299156432967066</v>
      </c>
      <c r="AX86" s="335">
        <f t="shared" si="322"/>
        <v>2.4026455274450611</v>
      </c>
      <c r="AY86" s="240">
        <f t="shared" si="323"/>
        <v>0.74020996000001604</v>
      </c>
      <c r="AZ86" s="238">
        <f t="shared" si="324"/>
        <v>0.98596543230771694</v>
      </c>
      <c r="BA86" s="240">
        <f t="shared" si="325"/>
        <v>1.0280638770340209</v>
      </c>
      <c r="BB86" s="238">
        <f t="shared" si="326"/>
        <v>1.0566995688412995</v>
      </c>
      <c r="BC86" s="284">
        <f t="shared" si="327"/>
        <v>1.105729349816472</v>
      </c>
      <c r="BD86" s="284">
        <f t="shared" si="328"/>
        <v>1.2702876759749646</v>
      </c>
      <c r="BE86" s="239">
        <f t="shared" si="329"/>
        <v>1.3248616495249821</v>
      </c>
      <c r="BF86" s="240"/>
      <c r="BG86" s="238"/>
      <c r="BH86" s="283" t="str">
        <f t="shared" si="330"/>
        <v/>
      </c>
      <c r="BI86" s="283" t="str">
        <f t="shared" si="331"/>
        <v/>
      </c>
      <c r="BJ86" s="284">
        <f t="shared" si="332"/>
        <v>3.2063733317307772</v>
      </c>
      <c r="BK86" s="239">
        <f t="shared" si="333"/>
        <v>1.2220076663035302</v>
      </c>
      <c r="BL86" s="239">
        <f t="shared" si="334"/>
        <v>1.5484754521499986</v>
      </c>
      <c r="BM86" s="239">
        <f t="shared" si="335"/>
        <v>1.607371812408005</v>
      </c>
      <c r="BN86" s="284" t="str">
        <f t="shared" si="336"/>
        <v/>
      </c>
      <c r="BO86" s="240">
        <f t="shared" si="337"/>
        <v>0.84272260250000564</v>
      </c>
      <c r="BP86" s="284" t="str">
        <f t="shared" si="338"/>
        <v/>
      </c>
      <c r="BQ86" s="285" t="str">
        <f t="shared" si="339"/>
        <v/>
      </c>
      <c r="BR86" s="284" t="str">
        <f t="shared" si="340"/>
        <v/>
      </c>
      <c r="BS86" s="238">
        <f t="shared" si="341"/>
        <v>1.0993625600000243</v>
      </c>
      <c r="BT86" s="238">
        <f t="shared" si="342"/>
        <v>1.432506181561719</v>
      </c>
      <c r="BU86" s="284">
        <f t="shared" si="343"/>
        <v>1.6770266710499797</v>
      </c>
      <c r="BV86" s="238">
        <f t="shared" si="344"/>
        <v>1.7532186478499834</v>
      </c>
      <c r="BW86" s="284">
        <f t="shared" si="345"/>
        <v>1.6683912250170714</v>
      </c>
      <c r="BX86" s="284">
        <f t="shared" si="346"/>
        <v>1.9570554076916138</v>
      </c>
      <c r="BY86" s="284" t="str">
        <f t="shared" si="347"/>
        <v/>
      </c>
      <c r="BZ86" s="239">
        <f t="shared" si="348"/>
        <v>1.2088673600000006</v>
      </c>
      <c r="CA86" s="239">
        <f t="shared" si="349"/>
        <v>2.3980728254412114</v>
      </c>
      <c r="CB86" s="238">
        <f t="shared" si="350"/>
        <v>1.4234649088916846</v>
      </c>
      <c r="CC86" s="238">
        <f t="shared" si="351"/>
        <v>1.6983776514499938</v>
      </c>
    </row>
    <row r="87" spans="2:81" x14ac:dyDescent="0.3">
      <c r="B87" s="76"/>
      <c r="Q87" s="77">
        <f t="shared" si="282"/>
        <v>42443</v>
      </c>
      <c r="R87" s="283" t="str">
        <f t="shared" si="291"/>
        <v/>
      </c>
      <c r="S87" s="237">
        <f t="shared" si="292"/>
        <v>1.0163638409948388</v>
      </c>
      <c r="T87" s="238">
        <f t="shared" si="293"/>
        <v>0.80180919278547869</v>
      </c>
      <c r="U87" s="237">
        <f t="shared" si="294"/>
        <v>0.89312842777680723</v>
      </c>
      <c r="V87" s="238">
        <f t="shared" si="295"/>
        <v>1.1482835324244256</v>
      </c>
      <c r="W87" s="239">
        <f t="shared" si="296"/>
        <v>1.3523810171464201</v>
      </c>
      <c r="X87" s="239">
        <f t="shared" si="297"/>
        <v>0.85359731708571385</v>
      </c>
      <c r="Y87" s="239">
        <f t="shared" si="298"/>
        <v>7.7444016082142912</v>
      </c>
      <c r="Z87" s="238">
        <f t="shared" si="299"/>
        <v>1.0310518626903433</v>
      </c>
      <c r="AA87" s="239">
        <f t="shared" si="300"/>
        <v>1.5709616232053087</v>
      </c>
      <c r="AB87" s="239">
        <f t="shared" si="301"/>
        <v>1.587550246499994</v>
      </c>
      <c r="AC87" s="284" t="str">
        <f t="shared" si="302"/>
        <v/>
      </c>
      <c r="AD87" s="238">
        <f t="shared" si="303"/>
        <v>1.994942177764282</v>
      </c>
      <c r="AE87" s="240" t="str">
        <f t="shared" si="304"/>
        <v/>
      </c>
      <c r="AF87" s="238">
        <f t="shared" si="305"/>
        <v>1.0065203389619577</v>
      </c>
      <c r="AG87" s="238">
        <f t="shared" si="306"/>
        <v>1.3980450203406676</v>
      </c>
      <c r="AH87" s="238">
        <f t="shared" si="307"/>
        <v>1.5423043798803584</v>
      </c>
      <c r="AI87" s="285">
        <f t="shared" si="308"/>
        <v>1.9526421443571289</v>
      </c>
      <c r="AJ87" s="284" t="str">
        <f t="shared" si="309"/>
        <v/>
      </c>
      <c r="AK87" s="284" t="str">
        <f t="shared" si="310"/>
        <v/>
      </c>
      <c r="AL87" s="238">
        <f t="shared" si="311"/>
        <v>1.5072929869999903</v>
      </c>
      <c r="AM87" s="238">
        <f t="shared" si="312"/>
        <v>1.6390943074999997</v>
      </c>
      <c r="AN87" s="284" t="str">
        <f t="shared" si="313"/>
        <v/>
      </c>
      <c r="AO87" s="238">
        <f t="shared" si="314"/>
        <v>1.2620926117473901</v>
      </c>
      <c r="AP87" s="238">
        <f t="shared" si="315"/>
        <v>1.4604496425549085</v>
      </c>
      <c r="AQ87" s="238">
        <f t="shared" si="316"/>
        <v>1.6468305172639237</v>
      </c>
      <c r="AR87" s="284">
        <f t="shared" si="317"/>
        <v>1.8931323269999858</v>
      </c>
      <c r="AS87" s="284">
        <f t="shared" si="318"/>
        <v>1.9343271059936429</v>
      </c>
      <c r="AT87" s="238"/>
      <c r="AU87" s="285" t="str">
        <f t="shared" si="319"/>
        <v/>
      </c>
      <c r="AV87" s="335">
        <f t="shared" si="320"/>
        <v>1.4111465374501484</v>
      </c>
      <c r="AW87" s="335">
        <f t="shared" si="321"/>
        <v>1.6208004429395459</v>
      </c>
      <c r="AX87" s="335">
        <f t="shared" si="322"/>
        <v>2.4103978569230646</v>
      </c>
      <c r="AY87" s="240">
        <f t="shared" si="323"/>
        <v>0.72400760739619008</v>
      </c>
      <c r="AZ87" s="238">
        <f t="shared" si="324"/>
        <v>0.97299130480770035</v>
      </c>
      <c r="BA87" s="240">
        <f t="shared" si="325"/>
        <v>1.0140437384131005</v>
      </c>
      <c r="BB87" s="238">
        <f t="shared" si="326"/>
        <v>1.0484351999055455</v>
      </c>
      <c r="BC87" s="284">
        <f t="shared" si="327"/>
        <v>1.0943664584999926</v>
      </c>
      <c r="BD87" s="284">
        <f t="shared" si="328"/>
        <v>1.2572032451678306</v>
      </c>
      <c r="BE87" s="239">
        <f t="shared" si="329"/>
        <v>1.313416992189278</v>
      </c>
      <c r="BF87" s="240"/>
      <c r="BG87" s="238"/>
      <c r="BH87" s="283" t="str">
        <f t="shared" si="330"/>
        <v/>
      </c>
      <c r="BI87" s="283" t="str">
        <f t="shared" si="331"/>
        <v/>
      </c>
      <c r="BJ87" s="284">
        <f t="shared" si="332"/>
        <v>3.33671603340659</v>
      </c>
      <c r="BK87" s="239">
        <f t="shared" si="333"/>
        <v>1.2209627016687645</v>
      </c>
      <c r="BL87" s="239">
        <f t="shared" si="334"/>
        <v>1.5371055024213924</v>
      </c>
      <c r="BM87" s="239">
        <f t="shared" si="335"/>
        <v>1.592494418778704</v>
      </c>
      <c r="BN87" s="284" t="str">
        <f t="shared" si="336"/>
        <v/>
      </c>
      <c r="BO87" s="240">
        <f t="shared" si="337"/>
        <v>0.80616260955014907</v>
      </c>
      <c r="BP87" s="284" t="str">
        <f t="shared" si="338"/>
        <v/>
      </c>
      <c r="BQ87" s="285" t="str">
        <f t="shared" si="339"/>
        <v/>
      </c>
      <c r="BR87" s="284" t="str">
        <f t="shared" si="340"/>
        <v/>
      </c>
      <c r="BS87" s="238">
        <f t="shared" si="341"/>
        <v>1.0885646153287212</v>
      </c>
      <c r="BT87" s="238">
        <f t="shared" si="342"/>
        <v>1.4318694229534312</v>
      </c>
      <c r="BU87" s="284">
        <f t="shared" si="343"/>
        <v>1.6561342266642893</v>
      </c>
      <c r="BV87" s="238">
        <f t="shared" si="344"/>
        <v>1.7403140447213929</v>
      </c>
      <c r="BW87" s="284">
        <f t="shared" si="345"/>
        <v>1.6565646736139756</v>
      </c>
      <c r="BX87" s="284">
        <f t="shared" si="346"/>
        <v>1.9950137235472432</v>
      </c>
      <c r="BY87" s="284" t="str">
        <f t="shared" si="347"/>
        <v/>
      </c>
      <c r="BZ87" s="239">
        <f t="shared" si="348"/>
        <v>1.199151281539792</v>
      </c>
      <c r="CA87" s="239">
        <f t="shared" si="349"/>
        <v>2.414297244342555</v>
      </c>
      <c r="CB87" s="238">
        <f t="shared" si="350"/>
        <v>1.4038942583878864</v>
      </c>
      <c r="CC87" s="238">
        <f t="shared" si="351"/>
        <v>1.6502093319071145</v>
      </c>
    </row>
    <row r="88" spans="2:81" x14ac:dyDescent="0.3">
      <c r="B88" s="76"/>
      <c r="Q88" s="77">
        <f t="shared" si="282"/>
        <v>42444</v>
      </c>
      <c r="R88" s="283" t="str">
        <f t="shared" si="291"/>
        <v/>
      </c>
      <c r="S88" s="237">
        <f t="shared" si="292"/>
        <v>0.9985264443685069</v>
      </c>
      <c r="T88" s="238">
        <f t="shared" si="293"/>
        <v>0.77821497973181852</v>
      </c>
      <c r="U88" s="237">
        <f t="shared" si="294"/>
        <v>0.86657114034602278</v>
      </c>
      <c r="V88" s="238">
        <f t="shared" si="295"/>
        <v>1.1367212295465956</v>
      </c>
      <c r="W88" s="239">
        <f t="shared" si="296"/>
        <v>1.3168042718749966</v>
      </c>
      <c r="X88" s="239">
        <f t="shared" si="297"/>
        <v>0.83549410414285541</v>
      </c>
      <c r="Y88" s="239" t="str">
        <f t="shared" si="298"/>
        <v/>
      </c>
      <c r="Z88" s="238">
        <f t="shared" si="299"/>
        <v>0.94427955398787233</v>
      </c>
      <c r="AA88" s="239">
        <f t="shared" si="300"/>
        <v>1.55688024173174</v>
      </c>
      <c r="AB88" s="239">
        <f t="shared" si="301"/>
        <v>1.5849135161708769</v>
      </c>
      <c r="AC88" s="284">
        <f t="shared" si="302"/>
        <v>1.7489620031249848</v>
      </c>
      <c r="AD88" s="238">
        <f t="shared" si="303"/>
        <v>1.9921786687500012</v>
      </c>
      <c r="AE88" s="240" t="str">
        <f t="shared" si="304"/>
        <v/>
      </c>
      <c r="AF88" s="238">
        <f t="shared" si="305"/>
        <v>0.99498347620240679</v>
      </c>
      <c r="AG88" s="238">
        <f t="shared" si="306"/>
        <v>1.3829214618955912</v>
      </c>
      <c r="AH88" s="238">
        <f t="shared" si="307"/>
        <v>1.5320167842821366</v>
      </c>
      <c r="AI88" s="285">
        <f t="shared" si="308"/>
        <v>1.9416978750000187</v>
      </c>
      <c r="AJ88" s="284" t="str">
        <f t="shared" si="309"/>
        <v/>
      </c>
      <c r="AK88" s="284" t="str">
        <f t="shared" si="310"/>
        <v/>
      </c>
      <c r="AL88" s="238">
        <f t="shared" si="311"/>
        <v>1.4579047210759475</v>
      </c>
      <c r="AM88" s="238">
        <f t="shared" si="312"/>
        <v>1.6290367275000328</v>
      </c>
      <c r="AN88" s="284" t="str">
        <f t="shared" si="313"/>
        <v/>
      </c>
      <c r="AO88" s="238">
        <f t="shared" si="314"/>
        <v>1.2430160909342338</v>
      </c>
      <c r="AP88" s="238">
        <f t="shared" si="315"/>
        <v>1.4488859954670068</v>
      </c>
      <c r="AQ88" s="238">
        <f t="shared" si="316"/>
        <v>1.629754593494543</v>
      </c>
      <c r="AR88" s="284">
        <f t="shared" si="317"/>
        <v>1.8775192840823185</v>
      </c>
      <c r="AS88" s="284">
        <f t="shared" si="318"/>
        <v>1.8463682567191695</v>
      </c>
      <c r="AT88" s="238"/>
      <c r="AU88" s="285" t="str">
        <f t="shared" si="319"/>
        <v/>
      </c>
      <c r="AV88" s="335">
        <f t="shared" si="320"/>
        <v>1.3750536337808885</v>
      </c>
      <c r="AW88" s="335">
        <f t="shared" si="321"/>
        <v>1.6083837587362519</v>
      </c>
      <c r="AX88" s="335">
        <f t="shared" si="322"/>
        <v>2.4104847040109729</v>
      </c>
      <c r="AY88" s="240">
        <f t="shared" si="323"/>
        <v>0.70376429987024469</v>
      </c>
      <c r="AZ88" s="238">
        <f t="shared" si="324"/>
        <v>0.96076522961534572</v>
      </c>
      <c r="BA88" s="240">
        <f t="shared" si="325"/>
        <v>1.0027143754785821</v>
      </c>
      <c r="BB88" s="238">
        <f t="shared" si="326"/>
        <v>1.0372677169332545</v>
      </c>
      <c r="BC88" s="284">
        <f t="shared" si="327"/>
        <v>1.081664267943057</v>
      </c>
      <c r="BD88" s="284">
        <f t="shared" si="328"/>
        <v>1.2489910781250257</v>
      </c>
      <c r="BE88" s="239">
        <f t="shared" si="329"/>
        <v>1.2871227518750157</v>
      </c>
      <c r="BF88" s="240"/>
      <c r="BG88" s="238"/>
      <c r="BH88" s="283" t="str">
        <f t="shared" si="330"/>
        <v/>
      </c>
      <c r="BI88" s="283" t="str">
        <f t="shared" si="331"/>
        <v/>
      </c>
      <c r="BJ88" s="284">
        <f t="shared" si="332"/>
        <v>2.6499556830769362</v>
      </c>
      <c r="BK88" s="239">
        <f t="shared" si="333"/>
        <v>1.2252840150126247</v>
      </c>
      <c r="BL88" s="239">
        <f t="shared" si="334"/>
        <v>1.5291904087500123</v>
      </c>
      <c r="BM88" s="239">
        <f t="shared" si="335"/>
        <v>1.5865680334641605</v>
      </c>
      <c r="BN88" s="284" t="str">
        <f t="shared" si="336"/>
        <v/>
      </c>
      <c r="BO88" s="240">
        <f t="shared" si="337"/>
        <v>0.78842193193769461</v>
      </c>
      <c r="BP88" s="284" t="str">
        <f t="shared" si="338"/>
        <v/>
      </c>
      <c r="BQ88" s="285" t="str">
        <f t="shared" si="339"/>
        <v/>
      </c>
      <c r="BR88" s="284" t="str">
        <f t="shared" si="340"/>
        <v/>
      </c>
      <c r="BS88" s="238">
        <f t="shared" si="341"/>
        <v>1.0721677716608746</v>
      </c>
      <c r="BT88" s="238">
        <f t="shared" si="342"/>
        <v>1.4183464502204357</v>
      </c>
      <c r="BU88" s="284">
        <f t="shared" si="343"/>
        <v>1.6639886737500031</v>
      </c>
      <c r="BV88" s="238">
        <f t="shared" si="344"/>
        <v>1.744746356250011</v>
      </c>
      <c r="BW88" s="284">
        <f t="shared" si="345"/>
        <v>1.6504662173768083</v>
      </c>
      <c r="BX88" s="284">
        <f t="shared" si="346"/>
        <v>1.9020305760780087</v>
      </c>
      <c r="BY88" s="284" t="str">
        <f t="shared" si="347"/>
        <v/>
      </c>
      <c r="BZ88" s="239">
        <f t="shared" si="348"/>
        <v>1.1606761481747356</v>
      </c>
      <c r="CA88" s="239">
        <f t="shared" si="349"/>
        <v>2.3906334607006654</v>
      </c>
      <c r="CB88" s="238">
        <f t="shared" si="350"/>
        <v>1.3934406328274491</v>
      </c>
      <c r="CC88" s="238">
        <f t="shared" si="351"/>
        <v>1.666274306249981</v>
      </c>
    </row>
    <row r="89" spans="2:81" x14ac:dyDescent="0.3">
      <c r="B89" s="76"/>
      <c r="Q89" s="77">
        <f t="shared" si="282"/>
        <v>42445</v>
      </c>
      <c r="R89" s="283" t="str">
        <f t="shared" si="291"/>
        <v/>
      </c>
      <c r="S89" s="237">
        <f t="shared" si="292"/>
        <v>0.98939512453287382</v>
      </c>
      <c r="T89" s="238">
        <f t="shared" si="293"/>
        <v>0.79891044319205129</v>
      </c>
      <c r="U89" s="237">
        <f t="shared" si="294"/>
        <v>0.8561300849134641</v>
      </c>
      <c r="V89" s="238">
        <f t="shared" si="295"/>
        <v>1.1191117595780491</v>
      </c>
      <c r="W89" s="239">
        <f t="shared" si="296"/>
        <v>1.3144779058392628</v>
      </c>
      <c r="X89" s="239">
        <f t="shared" si="297"/>
        <v>0.84085458420001258</v>
      </c>
      <c r="Y89" s="239" t="str">
        <f t="shared" si="298"/>
        <v/>
      </c>
      <c r="Z89" s="238">
        <f t="shared" si="299"/>
        <v>0.9474796571280506</v>
      </c>
      <c r="AA89" s="239">
        <f t="shared" si="300"/>
        <v>1.5506834256045168</v>
      </c>
      <c r="AB89" s="239">
        <f t="shared" si="301"/>
        <v>1.5709227716455225</v>
      </c>
      <c r="AC89" s="284">
        <f t="shared" si="302"/>
        <v>1.768346528089269</v>
      </c>
      <c r="AD89" s="238">
        <f t="shared" si="303"/>
        <v>1.9962066363928632</v>
      </c>
      <c r="AE89" s="240" t="str">
        <f t="shared" si="304"/>
        <v/>
      </c>
      <c r="AF89" s="238">
        <f t="shared" si="305"/>
        <v>1.0307870665744008</v>
      </c>
      <c r="AG89" s="238">
        <f t="shared" si="306"/>
        <v>1.3887706785329605</v>
      </c>
      <c r="AH89" s="238">
        <f t="shared" si="307"/>
        <v>1.5227040845402868</v>
      </c>
      <c r="AI89" s="285">
        <f t="shared" si="308"/>
        <v>1.9488117910714391</v>
      </c>
      <c r="AJ89" s="284" t="str">
        <f t="shared" si="309"/>
        <v/>
      </c>
      <c r="AK89" s="284" t="str">
        <f t="shared" si="310"/>
        <v/>
      </c>
      <c r="AL89" s="238">
        <f t="shared" si="311"/>
        <v>1.4482552496202561</v>
      </c>
      <c r="AM89" s="238">
        <f t="shared" si="312"/>
        <v>1.6389733324999822</v>
      </c>
      <c r="AN89" s="284" t="str">
        <f t="shared" si="313"/>
        <v/>
      </c>
      <c r="AO89" s="238">
        <f t="shared" si="314"/>
        <v>1.2561866372664139</v>
      </c>
      <c r="AP89" s="238">
        <f t="shared" si="315"/>
        <v>1.445830242747244</v>
      </c>
      <c r="AQ89" s="238">
        <f t="shared" si="316"/>
        <v>1.6275370904707214</v>
      </c>
      <c r="AR89" s="284">
        <f t="shared" si="317"/>
        <v>1.8699282595885789</v>
      </c>
      <c r="AS89" s="284">
        <f t="shared" si="318"/>
        <v>1.7847792724131417</v>
      </c>
      <c r="AT89" s="238"/>
      <c r="AU89" s="285" t="str">
        <f t="shared" si="319"/>
        <v/>
      </c>
      <c r="AV89" s="335">
        <f t="shared" si="320"/>
        <v>1.3817083697571468</v>
      </c>
      <c r="AW89" s="335">
        <f t="shared" si="321"/>
        <v>1.6101485794779791</v>
      </c>
      <c r="AX89" s="335">
        <f t="shared" si="322"/>
        <v>2.3993547482142703</v>
      </c>
      <c r="AY89" s="240">
        <f t="shared" si="323"/>
        <v>0.71265255315744902</v>
      </c>
      <c r="AZ89" s="238">
        <f t="shared" si="324"/>
        <v>0.94911754038461682</v>
      </c>
      <c r="BA89" s="240">
        <f t="shared" si="325"/>
        <v>0.99015345613977246</v>
      </c>
      <c r="BB89" s="238">
        <f t="shared" si="326"/>
        <v>1.0216368588475859</v>
      </c>
      <c r="BC89" s="284">
        <f t="shared" si="327"/>
        <v>1.0638550127847672</v>
      </c>
      <c r="BD89" s="284">
        <f t="shared" si="328"/>
        <v>1.2341821973035527</v>
      </c>
      <c r="BE89" s="239">
        <f t="shared" si="329"/>
        <v>1.2779429087678427</v>
      </c>
      <c r="BF89" s="240"/>
      <c r="BG89" s="238"/>
      <c r="BH89" s="283" t="str">
        <f t="shared" si="330"/>
        <v/>
      </c>
      <c r="BI89" s="283" t="str">
        <f t="shared" si="331"/>
        <v/>
      </c>
      <c r="BJ89" s="284">
        <f t="shared" si="332"/>
        <v>5.7648042312912233</v>
      </c>
      <c r="BK89" s="239">
        <f t="shared" si="333"/>
        <v>1.232555767858893</v>
      </c>
      <c r="BL89" s="239">
        <f t="shared" si="334"/>
        <v>1.5169233029642806</v>
      </c>
      <c r="BM89" s="239">
        <f t="shared" si="335"/>
        <v>1.5700824768888246</v>
      </c>
      <c r="BN89" s="284" t="str">
        <f t="shared" si="336"/>
        <v/>
      </c>
      <c r="BO89" s="240">
        <f t="shared" si="337"/>
        <v>0.81513348201555891</v>
      </c>
      <c r="BP89" s="284" t="str">
        <f t="shared" si="338"/>
        <v/>
      </c>
      <c r="BQ89" s="285" t="str">
        <f t="shared" si="339"/>
        <v/>
      </c>
      <c r="BR89" s="284" t="str">
        <f t="shared" si="340"/>
        <v/>
      </c>
      <c r="BS89" s="238">
        <f t="shared" si="341"/>
        <v>1.0718871895847499</v>
      </c>
      <c r="BT89" s="238">
        <f t="shared" si="342"/>
        <v>1.4096346850314458</v>
      </c>
      <c r="BU89" s="284">
        <f t="shared" si="343"/>
        <v>1.6719886228928176</v>
      </c>
      <c r="BV89" s="238">
        <f t="shared" si="344"/>
        <v>1.7489341734642672</v>
      </c>
      <c r="BW89" s="284">
        <f t="shared" si="345"/>
        <v>1.6687164738346785</v>
      </c>
      <c r="BX89" s="284">
        <f t="shared" si="346"/>
        <v>1.9061282239014257</v>
      </c>
      <c r="BY89" s="284" t="str">
        <f t="shared" si="347"/>
        <v/>
      </c>
      <c r="BZ89" s="239">
        <f t="shared" si="348"/>
        <v>1.1889807785813296</v>
      </c>
      <c r="CA89" s="239">
        <f t="shared" si="349"/>
        <v>2.3233299358563806</v>
      </c>
      <c r="CB89" s="238">
        <f t="shared" si="350"/>
        <v>1.3882252293324853</v>
      </c>
      <c r="CC89" s="238">
        <f t="shared" si="351"/>
        <v>1.6753869303214377</v>
      </c>
    </row>
    <row r="90" spans="2:81" x14ac:dyDescent="0.3">
      <c r="B90" s="76"/>
      <c r="Q90" s="77">
        <f t="shared" si="282"/>
        <v>42446</v>
      </c>
      <c r="R90" s="283" t="str">
        <f t="shared" si="291"/>
        <v/>
      </c>
      <c r="S90" s="237">
        <f t="shared" si="292"/>
        <v>0.98987431706748596</v>
      </c>
      <c r="T90" s="238">
        <f t="shared" si="293"/>
        <v>0.78152645128890752</v>
      </c>
      <c r="U90" s="237">
        <f t="shared" si="294"/>
        <v>0.84782725890137511</v>
      </c>
      <c r="V90" s="238">
        <f t="shared" si="295"/>
        <v>1.1215450258249278</v>
      </c>
      <c r="W90" s="239">
        <f t="shared" si="296"/>
        <v>1.3064355301000341</v>
      </c>
      <c r="X90" s="239">
        <f t="shared" si="297"/>
        <v>0.84294388899999406</v>
      </c>
      <c r="Y90" s="239" t="str">
        <f t="shared" si="298"/>
        <v/>
      </c>
      <c r="Z90" s="238">
        <f t="shared" si="299"/>
        <v>0.92896322252596519</v>
      </c>
      <c r="AA90" s="239">
        <f t="shared" si="300"/>
        <v>1.5556253914672467</v>
      </c>
      <c r="AB90" s="239">
        <f t="shared" si="301"/>
        <v>1.5708039670822984</v>
      </c>
      <c r="AC90" s="284">
        <f t="shared" si="302"/>
        <v>1.739765638900002</v>
      </c>
      <c r="AD90" s="238">
        <f t="shared" si="303"/>
        <v>1.9619602548999979</v>
      </c>
      <c r="AE90" s="240" t="str">
        <f t="shared" si="304"/>
        <v/>
      </c>
      <c r="AF90" s="238">
        <f t="shared" si="305"/>
        <v>1.0170395234948097</v>
      </c>
      <c r="AG90" s="238">
        <f t="shared" si="306"/>
        <v>1.3876189474890435</v>
      </c>
      <c r="AH90" s="238">
        <f t="shared" si="307"/>
        <v>1.5238520177645039</v>
      </c>
      <c r="AI90" s="285">
        <f t="shared" si="308"/>
        <v>1.9360297044999992</v>
      </c>
      <c r="AJ90" s="284" t="str">
        <f t="shared" si="309"/>
        <v/>
      </c>
      <c r="AK90" s="284" t="str">
        <f t="shared" si="310"/>
        <v/>
      </c>
      <c r="AL90" s="238">
        <f t="shared" si="311"/>
        <v>1.4513822724809979</v>
      </c>
      <c r="AM90" s="238">
        <f t="shared" si="312"/>
        <v>1.6307803125000353</v>
      </c>
      <c r="AN90" s="284" t="str">
        <f t="shared" si="313"/>
        <v/>
      </c>
      <c r="AO90" s="238">
        <f t="shared" si="314"/>
        <v>1.2101598147837458</v>
      </c>
      <c r="AP90" s="238">
        <f t="shared" si="315"/>
        <v>1.4506603749175953</v>
      </c>
      <c r="AQ90" s="238">
        <f t="shared" si="316"/>
        <v>1.6343968594875338</v>
      </c>
      <c r="AR90" s="284">
        <f t="shared" si="317"/>
        <v>1.8691905948544418</v>
      </c>
      <c r="AS90" s="284">
        <f t="shared" si="318"/>
        <v>1.8030764110859243</v>
      </c>
      <c r="AT90" s="238"/>
      <c r="AU90" s="285" t="str">
        <f t="shared" si="319"/>
        <v/>
      </c>
      <c r="AV90" s="335">
        <f t="shared" si="320"/>
        <v>1.3670202964300242</v>
      </c>
      <c r="AW90" s="335">
        <f t="shared" si="321"/>
        <v>1.6112023393406676</v>
      </c>
      <c r="AX90" s="335">
        <f t="shared" si="322"/>
        <v>2.3901082557142872</v>
      </c>
      <c r="AY90" s="240">
        <f t="shared" si="323"/>
        <v>0.69792555134948042</v>
      </c>
      <c r="AZ90" s="238">
        <f t="shared" si="324"/>
        <v>0.94792827403850355</v>
      </c>
      <c r="BA90" s="240">
        <f t="shared" si="325"/>
        <v>0.98626276982370564</v>
      </c>
      <c r="BB90" s="238">
        <f t="shared" si="326"/>
        <v>1.0246943666561918</v>
      </c>
      <c r="BC90" s="284">
        <f t="shared" si="327"/>
        <v>1.0639584456392681</v>
      </c>
      <c r="BD90" s="284">
        <f t="shared" si="328"/>
        <v>1.2281342797000017</v>
      </c>
      <c r="BE90" s="239">
        <f t="shared" si="329"/>
        <v>1.2653272813000238</v>
      </c>
      <c r="BF90" s="240"/>
      <c r="BG90" s="238"/>
      <c r="BH90" s="283" t="str">
        <f t="shared" si="330"/>
        <v/>
      </c>
      <c r="BI90" s="283" t="str">
        <f t="shared" si="331"/>
        <v/>
      </c>
      <c r="BJ90" s="284">
        <f t="shared" si="332"/>
        <v>7.0494996420604261</v>
      </c>
      <c r="BK90" s="239">
        <f t="shared" si="333"/>
        <v>1.2414821465743033</v>
      </c>
      <c r="BL90" s="239">
        <f t="shared" si="334"/>
        <v>1.5098747728000013</v>
      </c>
      <c r="BM90" s="239">
        <f t="shared" si="335"/>
        <v>1.5492784777995658</v>
      </c>
      <c r="BN90" s="284" t="str">
        <f t="shared" si="336"/>
        <v/>
      </c>
      <c r="BO90" s="240">
        <f t="shared" si="337"/>
        <v>0.77912035584776085</v>
      </c>
      <c r="BP90" s="284" t="str">
        <f t="shared" si="338"/>
        <v/>
      </c>
      <c r="BQ90" s="285" t="str">
        <f t="shared" si="339"/>
        <v/>
      </c>
      <c r="BR90" s="284" t="str">
        <f t="shared" si="340"/>
        <v/>
      </c>
      <c r="BS90" s="238">
        <f t="shared" si="341"/>
        <v>1.0652649432266608</v>
      </c>
      <c r="BT90" s="238">
        <f t="shared" si="342"/>
        <v>1.4058739600503705</v>
      </c>
      <c r="BU90" s="284">
        <f t="shared" si="343"/>
        <v>1.6551876816000282</v>
      </c>
      <c r="BV90" s="238">
        <f t="shared" si="344"/>
        <v>1.7395443472000003</v>
      </c>
      <c r="BW90" s="284">
        <f t="shared" si="345"/>
        <v>1.6536072808572846</v>
      </c>
      <c r="BX90" s="284">
        <f t="shared" si="346"/>
        <v>2.0529310829569036</v>
      </c>
      <c r="BY90" s="284" t="str">
        <f t="shared" si="347"/>
        <v/>
      </c>
      <c r="BZ90" s="239">
        <f t="shared" si="348"/>
        <v>1.1504252574826763</v>
      </c>
      <c r="CA90" s="239">
        <f t="shared" si="349"/>
        <v>2.2367522017733683</v>
      </c>
      <c r="CB90" s="238">
        <f t="shared" si="350"/>
        <v>1.3885253234320016</v>
      </c>
      <c r="CC90" s="238">
        <f t="shared" si="351"/>
        <v>1.6696491309000114</v>
      </c>
    </row>
    <row r="91" spans="2:81" x14ac:dyDescent="0.3">
      <c r="B91" s="76"/>
      <c r="Q91" s="77">
        <f t="shared" si="282"/>
        <v>42447</v>
      </c>
      <c r="R91" s="283" t="str">
        <f t="shared" si="291"/>
        <v/>
      </c>
      <c r="S91" s="237">
        <f t="shared" si="292"/>
        <v>0.99433292014706298</v>
      </c>
      <c r="T91" s="238">
        <f t="shared" si="293"/>
        <v>0.79318445191177211</v>
      </c>
      <c r="U91" s="237">
        <f t="shared" si="294"/>
        <v>0.85415226882353545</v>
      </c>
      <c r="V91" s="238">
        <f t="shared" si="295"/>
        <v>1.1072770484886592</v>
      </c>
      <c r="W91" s="239">
        <f t="shared" si="296"/>
        <v>1.3073361263999699</v>
      </c>
      <c r="X91" s="239">
        <f t="shared" si="297"/>
        <v>0.85415948737499692</v>
      </c>
      <c r="Y91" s="239" t="str">
        <f t="shared" si="298"/>
        <v/>
      </c>
      <c r="Z91" s="238">
        <f t="shared" si="299"/>
        <v>0.95210436294116629</v>
      </c>
      <c r="AA91" s="239">
        <f t="shared" si="300"/>
        <v>1.593945129105804</v>
      </c>
      <c r="AB91" s="239">
        <f t="shared" si="301"/>
        <v>1.5675056534493641</v>
      </c>
      <c r="AC91" s="284">
        <f t="shared" si="302"/>
        <v>1.7627272896000061</v>
      </c>
      <c r="AD91" s="238">
        <f t="shared" si="303"/>
        <v>2.0094803635999643</v>
      </c>
      <c r="AE91" s="240" t="str">
        <f t="shared" si="304"/>
        <v/>
      </c>
      <c r="AF91" s="238">
        <f t="shared" si="305"/>
        <v>1.024239569411757</v>
      </c>
      <c r="AG91" s="238">
        <f t="shared" si="306"/>
        <v>1.3866918442637259</v>
      </c>
      <c r="AH91" s="238">
        <f t="shared" si="307"/>
        <v>1.5201644876070346</v>
      </c>
      <c r="AI91" s="285">
        <f t="shared" si="308"/>
        <v>1.9518351504999951</v>
      </c>
      <c r="AJ91" s="284" t="str">
        <f t="shared" si="309"/>
        <v/>
      </c>
      <c r="AK91" s="284" t="str">
        <f t="shared" si="310"/>
        <v/>
      </c>
      <c r="AL91" s="238">
        <f t="shared" si="311"/>
        <v>1.4518341520885873</v>
      </c>
      <c r="AM91" s="238">
        <f t="shared" si="312"/>
        <v>1.6519590899999992</v>
      </c>
      <c r="AN91" s="284" t="str">
        <f t="shared" si="313"/>
        <v/>
      </c>
      <c r="AO91" s="238">
        <f t="shared" si="314"/>
        <v>1.2519424813235234</v>
      </c>
      <c r="AP91" s="238">
        <f t="shared" si="315"/>
        <v>1.452008351978022</v>
      </c>
      <c r="AQ91" s="238">
        <f t="shared" si="316"/>
        <v>1.6273830819856241</v>
      </c>
      <c r="AR91" s="284">
        <f t="shared" si="317"/>
        <v>1.8701994035126677</v>
      </c>
      <c r="AS91" s="284">
        <f t="shared" si="318"/>
        <v>1.7891095123814513</v>
      </c>
      <c r="AT91" s="238"/>
      <c r="AU91" s="285" t="str">
        <f t="shared" si="319"/>
        <v/>
      </c>
      <c r="AV91" s="335">
        <f t="shared" si="320"/>
        <v>1.381123043973691</v>
      </c>
      <c r="AW91" s="335">
        <f t="shared" si="321"/>
        <v>1.6119441583241625</v>
      </c>
      <c r="AX91" s="335">
        <f t="shared" si="322"/>
        <v>2.3872727425549383</v>
      </c>
      <c r="AY91" s="240">
        <f t="shared" si="323"/>
        <v>0.71367001544117237</v>
      </c>
      <c r="AZ91" s="238">
        <f t="shared" si="324"/>
        <v>0.95424594557690634</v>
      </c>
      <c r="BA91" s="240">
        <f t="shared" si="325"/>
        <v>0.98549069076198448</v>
      </c>
      <c r="BB91" s="238">
        <f t="shared" si="326"/>
        <v>1.0203662756108307</v>
      </c>
      <c r="BC91" s="284">
        <f t="shared" si="327"/>
        <v>1.0644202146835662</v>
      </c>
      <c r="BD91" s="284">
        <f t="shared" si="328"/>
        <v>1.2384811633000172</v>
      </c>
      <c r="BE91" s="239">
        <f t="shared" si="329"/>
        <v>1.2792055857000002</v>
      </c>
      <c r="BF91" s="240"/>
      <c r="BG91" s="238"/>
      <c r="BH91" s="283" t="str">
        <f t="shared" si="330"/>
        <v/>
      </c>
      <c r="BI91" s="283" t="str">
        <f t="shared" si="331"/>
        <v/>
      </c>
      <c r="BJ91" s="284">
        <f t="shared" si="332"/>
        <v>7.050763378324163</v>
      </c>
      <c r="BK91" s="239">
        <f t="shared" si="333"/>
        <v>1.2247880233752886</v>
      </c>
      <c r="BL91" s="239">
        <f t="shared" si="334"/>
        <v>1.515548979199997</v>
      </c>
      <c r="BM91" s="239">
        <f t="shared" si="335"/>
        <v>1.5545989263606788</v>
      </c>
      <c r="BN91" s="284" t="str">
        <f t="shared" si="336"/>
        <v/>
      </c>
      <c r="BO91" s="240">
        <f t="shared" si="337"/>
        <v>0.7914424494117358</v>
      </c>
      <c r="BP91" s="284" t="str">
        <f t="shared" si="338"/>
        <v/>
      </c>
      <c r="BQ91" s="285" t="str">
        <f t="shared" si="339"/>
        <v/>
      </c>
      <c r="BR91" s="284" t="str">
        <f t="shared" si="340"/>
        <v/>
      </c>
      <c r="BS91" s="238">
        <f t="shared" si="341"/>
        <v>1.0787579848529099</v>
      </c>
      <c r="BT91" s="238">
        <f t="shared" si="342"/>
        <v>1.4043423315679955</v>
      </c>
      <c r="BU91" s="284">
        <f t="shared" si="343"/>
        <v>1.6609595848999854</v>
      </c>
      <c r="BV91" s="238">
        <f t="shared" si="344"/>
        <v>1.752173723299975</v>
      </c>
      <c r="BW91" s="284">
        <f t="shared" si="345"/>
        <v>1.6723457952703282</v>
      </c>
      <c r="BX91" s="284">
        <f t="shared" si="346"/>
        <v>2.0734827232186563</v>
      </c>
      <c r="BY91" s="284" t="str">
        <f t="shared" si="347"/>
        <v/>
      </c>
      <c r="BZ91" s="239">
        <f t="shared" si="348"/>
        <v>1.1593696672058704</v>
      </c>
      <c r="CA91" s="239">
        <f t="shared" si="349"/>
        <v>2.2430906952594847</v>
      </c>
      <c r="CB91" s="238">
        <f t="shared" si="350"/>
        <v>1.3853589827581798</v>
      </c>
      <c r="CC91" s="238">
        <f t="shared" si="351"/>
        <v>1.6783876401000017</v>
      </c>
    </row>
    <row r="92" spans="2:81" x14ac:dyDescent="0.3">
      <c r="B92" s="76"/>
      <c r="Q92" s="77">
        <f t="shared" si="282"/>
        <v>42450</v>
      </c>
      <c r="R92" s="283" t="str">
        <f t="shared" si="291"/>
        <v/>
      </c>
      <c r="S92" s="237">
        <f t="shared" si="292"/>
        <v>0.98272404630623589</v>
      </c>
      <c r="T92" s="238">
        <f t="shared" si="293"/>
        <v>0.78864734065743436</v>
      </c>
      <c r="U92" s="237">
        <f t="shared" si="294"/>
        <v>0.82832175366780136</v>
      </c>
      <c r="V92" s="238">
        <f t="shared" si="295"/>
        <v>1.1044154519206484</v>
      </c>
      <c r="W92" s="239">
        <f t="shared" si="296"/>
        <v>1.3133411467999672</v>
      </c>
      <c r="X92" s="239">
        <f t="shared" si="297"/>
        <v>0.84814454112856108</v>
      </c>
      <c r="Y92" s="239" t="str">
        <f t="shared" si="298"/>
        <v/>
      </c>
      <c r="Z92" s="238">
        <f t="shared" si="299"/>
        <v>0.93491752377163895</v>
      </c>
      <c r="AA92" s="239">
        <f t="shared" si="300"/>
        <v>1.5935180037405385</v>
      </c>
      <c r="AB92" s="239">
        <f t="shared" si="301"/>
        <v>1.568947860493652</v>
      </c>
      <c r="AC92" s="284">
        <f t="shared" si="302"/>
        <v>1.6949144626999835</v>
      </c>
      <c r="AD92" s="238">
        <f t="shared" si="303"/>
        <v>2.0110908106999865</v>
      </c>
      <c r="AE92" s="240" t="str">
        <f t="shared" si="304"/>
        <v/>
      </c>
      <c r="AF92" s="238">
        <f t="shared" si="305"/>
        <v>1.00793741124567</v>
      </c>
      <c r="AG92" s="238">
        <f t="shared" si="306"/>
        <v>1.3755016750879041</v>
      </c>
      <c r="AH92" s="238">
        <f t="shared" si="307"/>
        <v>1.517216783249336</v>
      </c>
      <c r="AI92" s="285">
        <f t="shared" si="308"/>
        <v>1.9524415935000046</v>
      </c>
      <c r="AJ92" s="284" t="str">
        <f t="shared" si="309"/>
        <v/>
      </c>
      <c r="AK92" s="284" t="str">
        <f t="shared" si="310"/>
        <v/>
      </c>
      <c r="AL92" s="238">
        <f t="shared" si="311"/>
        <v>1.4562650338860217</v>
      </c>
      <c r="AM92" s="238">
        <f t="shared" si="312"/>
        <v>1.6571163874999906</v>
      </c>
      <c r="AN92" s="284" t="str">
        <f t="shared" si="313"/>
        <v/>
      </c>
      <c r="AO92" s="238">
        <f t="shared" si="314"/>
        <v>1.2146824619031147</v>
      </c>
      <c r="AP92" s="238">
        <f t="shared" si="315"/>
        <v>1.4417169906593097</v>
      </c>
      <c r="AQ92" s="238">
        <f t="shared" si="316"/>
        <v>1.6162385289785246</v>
      </c>
      <c r="AR92" s="284">
        <f t="shared" si="317"/>
        <v>1.8725387156265532</v>
      </c>
      <c r="AS92" s="284">
        <f t="shared" si="318"/>
        <v>1.7850520516811632</v>
      </c>
      <c r="AT92" s="238"/>
      <c r="AU92" s="285" t="str">
        <f t="shared" si="319"/>
        <v/>
      </c>
      <c r="AV92" s="335">
        <f t="shared" si="320"/>
        <v>1.3529279419820428</v>
      </c>
      <c r="AW92" s="335">
        <f t="shared" si="321"/>
        <v>1.5938040927747292</v>
      </c>
      <c r="AX92" s="335">
        <f t="shared" si="322"/>
        <v>2.3852225062087515</v>
      </c>
      <c r="AY92" s="240">
        <f t="shared" si="323"/>
        <v>0.70220591862459214</v>
      </c>
      <c r="AZ92" s="238">
        <f t="shared" si="324"/>
        <v>0.91964696519230449</v>
      </c>
      <c r="BA92" s="240">
        <f t="shared" si="325"/>
        <v>0.9790958128337417</v>
      </c>
      <c r="BB92" s="238">
        <f t="shared" si="326"/>
        <v>1.0109310617758078</v>
      </c>
      <c r="BC92" s="284">
        <f t="shared" si="327"/>
        <v>1.0688212208354249</v>
      </c>
      <c r="BD92" s="284">
        <f t="shared" si="328"/>
        <v>1.2368213795999705</v>
      </c>
      <c r="BE92" s="239">
        <f t="shared" si="329"/>
        <v>1.2704846683999911</v>
      </c>
      <c r="BF92" s="240"/>
      <c r="BG92" s="238"/>
      <c r="BH92" s="283" t="str">
        <f t="shared" si="330"/>
        <v/>
      </c>
      <c r="BI92" s="283" t="str">
        <f t="shared" si="331"/>
        <v/>
      </c>
      <c r="BJ92" s="284">
        <f t="shared" si="332"/>
        <v>7.0503238178846024</v>
      </c>
      <c r="BK92" s="239">
        <f t="shared" si="333"/>
        <v>1.2293196911271735</v>
      </c>
      <c r="BL92" s="239">
        <f t="shared" si="334"/>
        <v>1.5201250103999864</v>
      </c>
      <c r="BM92" s="239">
        <f t="shared" si="335"/>
        <v>1.5568832725858202</v>
      </c>
      <c r="BN92" s="284" t="str">
        <f t="shared" si="336"/>
        <v/>
      </c>
      <c r="BO92" s="240">
        <f t="shared" si="337"/>
        <v>0.77279607903978409</v>
      </c>
      <c r="BP92" s="284" t="str">
        <f t="shared" si="338"/>
        <v/>
      </c>
      <c r="BQ92" s="285" t="str">
        <f t="shared" si="339"/>
        <v/>
      </c>
      <c r="BR92" s="284" t="str">
        <f t="shared" si="340"/>
        <v/>
      </c>
      <c r="BS92" s="238">
        <f t="shared" si="341"/>
        <v>1.0546541281055197</v>
      </c>
      <c r="BT92" s="238">
        <f t="shared" si="342"/>
        <v>1.4026226484760373</v>
      </c>
      <c r="BU92" s="284">
        <f t="shared" si="343"/>
        <v>1.6734729962999806</v>
      </c>
      <c r="BV92" s="238">
        <f t="shared" si="344"/>
        <v>1.7570909770999941</v>
      </c>
      <c r="BW92" s="284">
        <f t="shared" si="345"/>
        <v>1.6793038431417022</v>
      </c>
      <c r="BX92" s="284">
        <f t="shared" si="346"/>
        <v>2.0839608679876624</v>
      </c>
      <c r="BY92" s="284" t="str">
        <f t="shared" si="347"/>
        <v/>
      </c>
      <c r="BZ92" s="239">
        <f t="shared" si="348"/>
        <v>1.1690259066522639</v>
      </c>
      <c r="CA92" s="239">
        <f t="shared" si="349"/>
        <v>2.2476596132958409</v>
      </c>
      <c r="CB92" s="238">
        <f t="shared" si="350"/>
        <v>1.3854553393072591</v>
      </c>
      <c r="CC92" s="238">
        <f t="shared" si="351"/>
        <v>1.6829239786999999</v>
      </c>
    </row>
    <row r="93" spans="2:81" x14ac:dyDescent="0.3">
      <c r="B93" s="76"/>
      <c r="Q93" s="77">
        <f t="shared" si="282"/>
        <v>42451</v>
      </c>
      <c r="R93" s="283" t="str">
        <f t="shared" si="291"/>
        <v/>
      </c>
      <c r="S93" s="237">
        <f t="shared" si="292"/>
        <v>0.9886649054325316</v>
      </c>
      <c r="T93" s="238">
        <f t="shared" si="293"/>
        <v>0.7978911387110883</v>
      </c>
      <c r="U93" s="237">
        <f t="shared" si="294"/>
        <v>0.84164839109859235</v>
      </c>
      <c r="V93" s="238">
        <f t="shared" si="295"/>
        <v>1.1040284126259561</v>
      </c>
      <c r="W93" s="239">
        <f t="shared" si="296"/>
        <v>1.3115556291749551</v>
      </c>
      <c r="X93" s="239">
        <f t="shared" si="297"/>
        <v>0.82527673970000803</v>
      </c>
      <c r="Y93" s="239" t="str">
        <f t="shared" si="298"/>
        <v/>
      </c>
      <c r="Z93" s="238">
        <f t="shared" si="299"/>
        <v>0.96964344747406228</v>
      </c>
      <c r="AA93" s="239">
        <f t="shared" si="300"/>
        <v>1.5882747154911816</v>
      </c>
      <c r="AB93" s="239">
        <f t="shared" si="301"/>
        <v>1.5553241614556788</v>
      </c>
      <c r="AC93" s="284">
        <f t="shared" si="302"/>
        <v>1.627265862824975</v>
      </c>
      <c r="AD93" s="238">
        <f t="shared" si="303"/>
        <v>2.0062662339500221</v>
      </c>
      <c r="AE93" s="240" t="str">
        <f t="shared" si="304"/>
        <v/>
      </c>
      <c r="AF93" s="238">
        <f t="shared" si="305"/>
        <v>1.0401614990051713</v>
      </c>
      <c r="AG93" s="238">
        <f t="shared" si="306"/>
        <v>1.3707165993131523</v>
      </c>
      <c r="AH93" s="238">
        <f t="shared" si="307"/>
        <v>1.5050288710327679</v>
      </c>
      <c r="AI93" s="285">
        <f t="shared" si="308"/>
        <v>1.9281738135000008</v>
      </c>
      <c r="AJ93" s="284" t="str">
        <f t="shared" si="309"/>
        <v/>
      </c>
      <c r="AK93" s="284" t="str">
        <f t="shared" si="310"/>
        <v/>
      </c>
      <c r="AL93" s="238">
        <f t="shared" si="311"/>
        <v>1.4975863312025246</v>
      </c>
      <c r="AM93" s="238">
        <f t="shared" si="312"/>
        <v>1.6533289275000085</v>
      </c>
      <c r="AN93" s="284" t="str">
        <f t="shared" si="313"/>
        <v/>
      </c>
      <c r="AO93" s="238">
        <f t="shared" si="314"/>
        <v>1.2060370402162608</v>
      </c>
      <c r="AP93" s="238">
        <f t="shared" si="315"/>
        <v>1.4692493385988867</v>
      </c>
      <c r="AQ93" s="238">
        <f t="shared" si="316"/>
        <v>1.6232304256379799</v>
      </c>
      <c r="AR93" s="284">
        <f t="shared" si="317"/>
        <v>1.8649375983860526</v>
      </c>
      <c r="AS93" s="284">
        <f t="shared" si="318"/>
        <v>1.7664144263278168</v>
      </c>
      <c r="AT93" s="238"/>
      <c r="AU93" s="285" t="str">
        <f t="shared" si="319"/>
        <v/>
      </c>
      <c r="AV93" s="335">
        <f t="shared" si="320"/>
        <v>1.3628655963810083</v>
      </c>
      <c r="AW93" s="335">
        <f t="shared" si="321"/>
        <v>1.595148811291204</v>
      </c>
      <c r="AX93" s="335">
        <f t="shared" si="322"/>
        <v>2.2834085732692415</v>
      </c>
      <c r="AY93" s="240">
        <f t="shared" si="323"/>
        <v>0.69456966615051474</v>
      </c>
      <c r="AZ93" s="238">
        <f t="shared" si="324"/>
        <v>0.94452237115384863</v>
      </c>
      <c r="BA93" s="240">
        <f t="shared" si="325"/>
        <v>0.97635341514482077</v>
      </c>
      <c r="BB93" s="238">
        <f t="shared" si="326"/>
        <v>1.0052993301574378</v>
      </c>
      <c r="BC93" s="284">
        <f t="shared" si="327"/>
        <v>1.0469376478480834</v>
      </c>
      <c r="BD93" s="284">
        <f t="shared" si="328"/>
        <v>1.2315222962250099</v>
      </c>
      <c r="BE93" s="239">
        <f t="shared" si="329"/>
        <v>1.2676002567750144</v>
      </c>
      <c r="BF93" s="240"/>
      <c r="BG93" s="238"/>
      <c r="BH93" s="283" t="str">
        <f t="shared" si="330"/>
        <v/>
      </c>
      <c r="BI93" s="283" t="str">
        <f t="shared" si="331"/>
        <v/>
      </c>
      <c r="BJ93" s="284" t="str">
        <f t="shared" si="332"/>
        <v/>
      </c>
      <c r="BK93" s="239">
        <f t="shared" si="333"/>
        <v>1.2282917013853782</v>
      </c>
      <c r="BL93" s="239">
        <f t="shared" si="334"/>
        <v>1.5188085831500011</v>
      </c>
      <c r="BM93" s="239">
        <f t="shared" si="335"/>
        <v>1.5496193594145522</v>
      </c>
      <c r="BN93" s="284" t="str">
        <f t="shared" si="336"/>
        <v/>
      </c>
      <c r="BO93" s="240">
        <f t="shared" si="337"/>
        <v>0.7848403766522587</v>
      </c>
      <c r="BP93" s="284" t="str">
        <f t="shared" si="338"/>
        <v/>
      </c>
      <c r="BQ93" s="285" t="str">
        <f t="shared" si="339"/>
        <v/>
      </c>
      <c r="BR93" s="284" t="str">
        <f t="shared" si="340"/>
        <v/>
      </c>
      <c r="BS93" s="238">
        <f t="shared" si="341"/>
        <v>1.0536711367733158</v>
      </c>
      <c r="BT93" s="238">
        <f t="shared" si="342"/>
        <v>1.393083761744323</v>
      </c>
      <c r="BU93" s="284">
        <f t="shared" si="343"/>
        <v>1.6597100505499931</v>
      </c>
      <c r="BV93" s="238">
        <f t="shared" si="344"/>
        <v>1.7424981618500084</v>
      </c>
      <c r="BW93" s="284">
        <f t="shared" si="345"/>
        <v>1.656056956249123</v>
      </c>
      <c r="BX93" s="284">
        <f t="shared" si="346"/>
        <v>2.0653042421987986</v>
      </c>
      <c r="BY93" s="284" t="str">
        <f t="shared" si="347"/>
        <v/>
      </c>
      <c r="BZ93" s="239">
        <f t="shared" si="348"/>
        <v>1.1639329175172963</v>
      </c>
      <c r="CA93" s="239">
        <f t="shared" si="349"/>
        <v>2.2108040212370099</v>
      </c>
      <c r="CB93" s="238">
        <f t="shared" si="350"/>
        <v>1.3741119760201519</v>
      </c>
      <c r="CC93" s="238">
        <f t="shared" si="351"/>
        <v>1.651790469449987</v>
      </c>
    </row>
    <row r="94" spans="2:81" x14ac:dyDescent="0.3">
      <c r="B94" s="76"/>
      <c r="Q94" s="77">
        <f t="shared" si="282"/>
        <v>42452</v>
      </c>
      <c r="R94" s="283" t="str">
        <f t="shared" si="291"/>
        <v/>
      </c>
      <c r="S94" s="237">
        <f t="shared" si="292"/>
        <v>0.98426587152247791</v>
      </c>
      <c r="T94" s="238">
        <f t="shared" si="293"/>
        <v>0.77360190376296734</v>
      </c>
      <c r="U94" s="237">
        <f t="shared" si="294"/>
        <v>0.84898913296713374</v>
      </c>
      <c r="V94" s="238">
        <f t="shared" si="295"/>
        <v>1.0935443244584557</v>
      </c>
      <c r="W94" s="239">
        <f t="shared" si="296"/>
        <v>1.3133764323892683</v>
      </c>
      <c r="X94" s="239">
        <f t="shared" si="297"/>
        <v>0.79411575236071785</v>
      </c>
      <c r="Y94" s="239" t="str">
        <f t="shared" si="298"/>
        <v/>
      </c>
      <c r="Z94" s="238">
        <f t="shared" si="299"/>
        <v>0.92527670500865167</v>
      </c>
      <c r="AA94" s="239">
        <f t="shared" si="300"/>
        <v>1.5878459733878847</v>
      </c>
      <c r="AB94" s="239">
        <f t="shared" si="301"/>
        <v>1.550387043987342</v>
      </c>
      <c r="AC94" s="284">
        <f t="shared" si="302"/>
        <v>1.6336567385392948</v>
      </c>
      <c r="AD94" s="238">
        <f t="shared" si="303"/>
        <v>2.0105894260928694</v>
      </c>
      <c r="AE94" s="240" t="str">
        <f t="shared" si="304"/>
        <v/>
      </c>
      <c r="AF94" s="238">
        <f t="shared" si="305"/>
        <v>1.0163085769982798</v>
      </c>
      <c r="AG94" s="238">
        <f t="shared" si="306"/>
        <v>1.3694032467307622</v>
      </c>
      <c r="AH94" s="238">
        <f t="shared" si="307"/>
        <v>1.4961597245591935</v>
      </c>
      <c r="AI94" s="285">
        <f t="shared" si="308"/>
        <v>1.9366072520714077</v>
      </c>
      <c r="AJ94" s="284" t="str">
        <f t="shared" si="309"/>
        <v/>
      </c>
      <c r="AK94" s="284" t="str">
        <f t="shared" si="310"/>
        <v/>
      </c>
      <c r="AL94" s="238">
        <f t="shared" si="311"/>
        <v>1.5080630442721277</v>
      </c>
      <c r="AM94" s="238">
        <f t="shared" si="312"/>
        <v>1.6542189399999963</v>
      </c>
      <c r="AN94" s="284" t="str">
        <f t="shared" si="313"/>
        <v/>
      </c>
      <c r="AO94" s="238">
        <f t="shared" si="314"/>
        <v>1.2190085232612478</v>
      </c>
      <c r="AP94" s="238">
        <f t="shared" si="315"/>
        <v>1.4647462567307548</v>
      </c>
      <c r="AQ94" s="238">
        <f t="shared" si="316"/>
        <v>1.6213220719021919</v>
      </c>
      <c r="AR94" s="284">
        <f t="shared" si="317"/>
        <v>1.8694271852531665</v>
      </c>
      <c r="AS94" s="284">
        <f t="shared" si="318"/>
        <v>1.7706966553142234</v>
      </c>
      <c r="AT94" s="238"/>
      <c r="AU94" s="285" t="str">
        <f t="shared" si="319"/>
        <v/>
      </c>
      <c r="AV94" s="335">
        <f t="shared" si="320"/>
        <v>1.3599457498539755</v>
      </c>
      <c r="AW94" s="335">
        <f t="shared" si="321"/>
        <v>1.5949956413461637</v>
      </c>
      <c r="AX94" s="335">
        <f t="shared" si="322"/>
        <v>2.2961318372252659</v>
      </c>
      <c r="AY94" s="240">
        <f t="shared" si="323"/>
        <v>0.67654096794980623</v>
      </c>
      <c r="AZ94" s="238">
        <f t="shared" si="324"/>
        <v>0.9422061076923014</v>
      </c>
      <c r="BA94" s="240">
        <f t="shared" si="325"/>
        <v>0.9722011086272091</v>
      </c>
      <c r="BB94" s="238">
        <f t="shared" si="326"/>
        <v>1.0026549680730699</v>
      </c>
      <c r="BC94" s="284">
        <f t="shared" si="327"/>
        <v>1.0523608036708705</v>
      </c>
      <c r="BD94" s="284">
        <f t="shared" si="328"/>
        <v>1.237025107653571</v>
      </c>
      <c r="BE94" s="239">
        <f t="shared" si="329"/>
        <v>1.2708650489178597</v>
      </c>
      <c r="BF94" s="240"/>
      <c r="BG94" s="238"/>
      <c r="BH94" s="283" t="str">
        <f t="shared" si="330"/>
        <v/>
      </c>
      <c r="BI94" s="283" t="str">
        <f t="shared" si="331"/>
        <v/>
      </c>
      <c r="BJ94" s="284" t="str">
        <f t="shared" si="332"/>
        <v/>
      </c>
      <c r="BK94" s="239">
        <f t="shared" si="333"/>
        <v>1.221962776542818</v>
      </c>
      <c r="BL94" s="239">
        <f t="shared" si="334"/>
        <v>1.5241224238642874</v>
      </c>
      <c r="BM94" s="239">
        <f t="shared" si="335"/>
        <v>1.5463935429804581</v>
      </c>
      <c r="BN94" s="284" t="str">
        <f t="shared" si="336"/>
        <v/>
      </c>
      <c r="BO94" s="240">
        <f t="shared" si="337"/>
        <v>0.7836349711159083</v>
      </c>
      <c r="BP94" s="284" t="str">
        <f t="shared" si="338"/>
        <v/>
      </c>
      <c r="BQ94" s="285" t="str">
        <f t="shared" si="339"/>
        <v/>
      </c>
      <c r="BR94" s="284" t="str">
        <f t="shared" si="340"/>
        <v/>
      </c>
      <c r="BS94" s="238">
        <f t="shared" si="341"/>
        <v>1.060302580242249</v>
      </c>
      <c r="BT94" s="238">
        <f t="shared" si="342"/>
        <v>1.3940921707493641</v>
      </c>
      <c r="BU94" s="284">
        <f t="shared" si="343"/>
        <v>1.7143401151928512</v>
      </c>
      <c r="BV94" s="238">
        <f t="shared" si="344"/>
        <v>1.754172812564271</v>
      </c>
      <c r="BW94" s="284">
        <f t="shared" si="345"/>
        <v>1.6617210490486056</v>
      </c>
      <c r="BX94" s="284">
        <f t="shared" si="346"/>
        <v>2.0753661449007361</v>
      </c>
      <c r="BY94" s="284" t="str">
        <f t="shared" si="347"/>
        <v/>
      </c>
      <c r="BZ94" s="239">
        <f t="shared" si="348"/>
        <v>1.1451368941608862</v>
      </c>
      <c r="CA94" s="239">
        <f t="shared" si="349"/>
        <v>2.2291887678892985</v>
      </c>
      <c r="CB94" s="238">
        <f t="shared" si="350"/>
        <v>1.370870307613349</v>
      </c>
      <c r="CC94" s="238">
        <f t="shared" si="351"/>
        <v>1.6575701305214121</v>
      </c>
    </row>
    <row r="95" spans="2:81" x14ac:dyDescent="0.3">
      <c r="B95" s="76"/>
      <c r="Q95" s="77">
        <f t="shared" si="282"/>
        <v>42453</v>
      </c>
      <c r="R95" s="283" t="str">
        <f t="shared" si="291"/>
        <v/>
      </c>
      <c r="S95" s="237">
        <f t="shared" si="292"/>
        <v>1.0021786487197404</v>
      </c>
      <c r="T95" s="238">
        <f t="shared" si="293"/>
        <v>0.81558622041524886</v>
      </c>
      <c r="U95" s="237">
        <f t="shared" si="294"/>
        <v>0.85058439744808112</v>
      </c>
      <c r="V95" s="238">
        <f t="shared" si="295"/>
        <v>1.1229526520843924</v>
      </c>
      <c r="W95" s="239">
        <f t="shared" si="296"/>
        <v>1.3346912913749813</v>
      </c>
      <c r="X95" s="239">
        <f t="shared" si="297"/>
        <v>0.81843750451789887</v>
      </c>
      <c r="Y95" s="239" t="str">
        <f t="shared" si="298"/>
        <v/>
      </c>
      <c r="Z95" s="238">
        <f t="shared" si="299"/>
        <v>0.94361225277680472</v>
      </c>
      <c r="AA95" s="239">
        <f t="shared" si="300"/>
        <v>1.6169439038790858</v>
      </c>
      <c r="AB95" s="239">
        <f t="shared" si="301"/>
        <v>1.5827311249620273</v>
      </c>
      <c r="AC95" s="284">
        <f t="shared" si="302"/>
        <v>1.6420853936249959</v>
      </c>
      <c r="AD95" s="238">
        <f t="shared" si="303"/>
        <v>2.0180101542500113</v>
      </c>
      <c r="AE95" s="240" t="str">
        <f t="shared" si="304"/>
        <v/>
      </c>
      <c r="AF95" s="238">
        <f t="shared" si="305"/>
        <v>1.0171867539446153</v>
      </c>
      <c r="AG95" s="238">
        <f t="shared" si="306"/>
        <v>1.39412476576921</v>
      </c>
      <c r="AH95" s="238">
        <f t="shared" si="307"/>
        <v>1.5327032255919368</v>
      </c>
      <c r="AI95" s="285">
        <f t="shared" si="308"/>
        <v>1.9501719550000245</v>
      </c>
      <c r="AJ95" s="284" t="str">
        <f t="shared" si="309"/>
        <v/>
      </c>
      <c r="AK95" s="284" t="str">
        <f t="shared" si="310"/>
        <v/>
      </c>
      <c r="AL95" s="238">
        <f t="shared" si="311"/>
        <v>1.4784605693164417</v>
      </c>
      <c r="AM95" s="238">
        <f t="shared" si="312"/>
        <v>1.6766640000000166</v>
      </c>
      <c r="AN95" s="284" t="str">
        <f t="shared" si="313"/>
        <v/>
      </c>
      <c r="AO95" s="238">
        <f t="shared" si="314"/>
        <v>1.2157415368598592</v>
      </c>
      <c r="AP95" s="238">
        <f t="shared" si="315"/>
        <v>1.4325999007692181</v>
      </c>
      <c r="AQ95" s="238">
        <f t="shared" si="316"/>
        <v>1.6244760720511433</v>
      </c>
      <c r="AR95" s="284">
        <f t="shared" si="317"/>
        <v>1.856361684759479</v>
      </c>
      <c r="AS95" s="284">
        <f t="shared" si="318"/>
        <v>1.778917355507589</v>
      </c>
      <c r="AT95" s="238"/>
      <c r="AU95" s="285" t="str">
        <f t="shared" si="319"/>
        <v/>
      </c>
      <c r="AV95" s="335">
        <f t="shared" si="320"/>
        <v>1.3766618166461631</v>
      </c>
      <c r="AW95" s="335">
        <f t="shared" si="321"/>
        <v>1.6137938211538714</v>
      </c>
      <c r="AX95" s="335">
        <f t="shared" si="322"/>
        <v>2.3171187729945331</v>
      </c>
      <c r="AY95" s="240">
        <f t="shared" si="323"/>
        <v>0.70020847439445699</v>
      </c>
      <c r="AZ95" s="238">
        <f t="shared" si="324"/>
        <v>0.97268042730767901</v>
      </c>
      <c r="BA95" s="240">
        <f t="shared" si="325"/>
        <v>1.0024083437720317</v>
      </c>
      <c r="BB95" s="238">
        <f t="shared" si="326"/>
        <v>1.0330562707304649</v>
      </c>
      <c r="BC95" s="284">
        <f t="shared" si="327"/>
        <v>1.0838569530126687</v>
      </c>
      <c r="BD95" s="284">
        <f t="shared" si="328"/>
        <v>1.2540039471250171</v>
      </c>
      <c r="BE95" s="239">
        <f t="shared" si="329"/>
        <v>1.2812639853750172</v>
      </c>
      <c r="BF95" s="240"/>
      <c r="BG95" s="238"/>
      <c r="BH95" s="283" t="str">
        <f t="shared" si="330"/>
        <v/>
      </c>
      <c r="BI95" s="283" t="str">
        <f t="shared" si="331"/>
        <v/>
      </c>
      <c r="BJ95" s="284" t="str">
        <f t="shared" si="332"/>
        <v/>
      </c>
      <c r="BK95" s="239">
        <f t="shared" si="333"/>
        <v>1.2477282079281982</v>
      </c>
      <c r="BL95" s="239">
        <f t="shared" si="334"/>
        <v>1.5365857997500014</v>
      </c>
      <c r="BM95" s="239">
        <f t="shared" si="335"/>
        <v>1.5586427693334999</v>
      </c>
      <c r="BN95" s="284" t="str">
        <f t="shared" si="336"/>
        <v/>
      </c>
      <c r="BO95" s="240">
        <f t="shared" si="337"/>
        <v>0.7794745582093463</v>
      </c>
      <c r="BP95" s="284" t="str">
        <f t="shared" si="338"/>
        <v/>
      </c>
      <c r="BQ95" s="285" t="str">
        <f t="shared" si="339"/>
        <v/>
      </c>
      <c r="BR95" s="284" t="str">
        <f t="shared" si="340"/>
        <v/>
      </c>
      <c r="BS95" s="238">
        <f t="shared" si="341"/>
        <v>1.0808730377508771</v>
      </c>
      <c r="BT95" s="238">
        <f t="shared" si="342"/>
        <v>1.4209008299937129</v>
      </c>
      <c r="BU95" s="284">
        <f t="shared" si="343"/>
        <v>1.6960735407500014</v>
      </c>
      <c r="BV95" s="238">
        <f t="shared" si="344"/>
        <v>1.7708983252499819</v>
      </c>
      <c r="BW95" s="284">
        <f t="shared" si="345"/>
        <v>1.6792638768223762</v>
      </c>
      <c r="BX95" s="284">
        <f t="shared" si="346"/>
        <v>2.0818812969267544</v>
      </c>
      <c r="BY95" s="284" t="str">
        <f t="shared" si="347"/>
        <v/>
      </c>
      <c r="BZ95" s="239">
        <f t="shared" si="348"/>
        <v>1.1685301531487879</v>
      </c>
      <c r="CA95" s="239">
        <f t="shared" si="349"/>
        <v>2.264179258910052</v>
      </c>
      <c r="CB95" s="238">
        <f t="shared" si="350"/>
        <v>1.4041544086334898</v>
      </c>
      <c r="CC95" s="238">
        <f t="shared" si="351"/>
        <v>1.661850179250016</v>
      </c>
    </row>
    <row r="96" spans="2:81" x14ac:dyDescent="0.3">
      <c r="B96" s="76"/>
      <c r="Q96" s="77">
        <f t="shared" si="282"/>
        <v>42458</v>
      </c>
      <c r="R96" s="283" t="str">
        <f t="shared" si="291"/>
        <v/>
      </c>
      <c r="S96" s="237">
        <f t="shared" si="292"/>
        <v>1.0022333467473854</v>
      </c>
      <c r="T96" s="238">
        <f t="shared" si="293"/>
        <v>0.81302126389272145</v>
      </c>
      <c r="U96" s="237">
        <f t="shared" si="294"/>
        <v>0.83730890513844214</v>
      </c>
      <c r="V96" s="238">
        <f t="shared" si="295"/>
        <v>1.1259762021221733</v>
      </c>
      <c r="W96" s="239">
        <f t="shared" si="296"/>
        <v>1.3468213990714495</v>
      </c>
      <c r="X96" s="239">
        <f t="shared" si="297"/>
        <v>0.79705627185713279</v>
      </c>
      <c r="Y96" s="239"/>
      <c r="Z96" s="238">
        <f t="shared" si="299"/>
        <v>0.98265207259515996</v>
      </c>
      <c r="AA96" s="239">
        <f t="shared" si="300"/>
        <v>1.6182257685264569</v>
      </c>
      <c r="AB96" s="239">
        <f t="shared" si="301"/>
        <v>1.6007156893544536</v>
      </c>
      <c r="AC96" s="284">
        <f t="shared" si="302"/>
        <v>1.570439875571441</v>
      </c>
      <c r="AD96" s="238">
        <f t="shared" si="303"/>
        <v>2.0100592877143075</v>
      </c>
      <c r="AE96" s="240" t="str">
        <f t="shared" si="304"/>
        <v/>
      </c>
      <c r="AF96" s="238">
        <f t="shared" si="305"/>
        <v>1.0496874594809702</v>
      </c>
      <c r="AG96" s="238">
        <f t="shared" si="306"/>
        <v>1.371181273714305</v>
      </c>
      <c r="AH96" s="238">
        <f t="shared" si="307"/>
        <v>1.5441006294017745</v>
      </c>
      <c r="AI96" s="285">
        <f t="shared" si="308"/>
        <v>1.9677811028571579</v>
      </c>
      <c r="AJ96" s="284" t="str">
        <f t="shared" si="309"/>
        <v/>
      </c>
      <c r="AK96" s="284" t="str">
        <f t="shared" si="310"/>
        <v/>
      </c>
      <c r="AL96" s="238">
        <f t="shared" si="311"/>
        <v>1.4891662308797411</v>
      </c>
      <c r="AM96" s="238">
        <f t="shared" si="312"/>
        <v>1.6886252399999968</v>
      </c>
      <c r="AN96" s="284" t="str">
        <f t="shared" si="313"/>
        <v/>
      </c>
      <c r="AO96" s="238">
        <f t="shared" si="314"/>
        <v>1.2268902833737063</v>
      </c>
      <c r="AP96" s="238">
        <f t="shared" si="315"/>
        <v>1.421977770357151</v>
      </c>
      <c r="AQ96" s="238">
        <f t="shared" si="316"/>
        <v>1.5878600968178316</v>
      </c>
      <c r="AR96" s="284">
        <f t="shared" si="317"/>
        <v>1.8780659084114157</v>
      </c>
      <c r="AS96" s="284">
        <f t="shared" si="318"/>
        <v>1.8234532191604025</v>
      </c>
      <c r="AT96" s="238"/>
      <c r="AU96" s="285" t="str">
        <f t="shared" si="319"/>
        <v/>
      </c>
      <c r="AV96" s="335">
        <f t="shared" si="320"/>
        <v>1.3685075320403026</v>
      </c>
      <c r="AW96" s="335">
        <f t="shared" si="321"/>
        <v>1.5953959603571501</v>
      </c>
      <c r="AX96" s="335">
        <f t="shared" si="322"/>
        <v>2.2999548626923048</v>
      </c>
      <c r="AY96" s="240">
        <f t="shared" si="323"/>
        <v>0.70625105994808601</v>
      </c>
      <c r="AZ96" s="238">
        <f t="shared" si="324"/>
        <v>0.9146551874999953</v>
      </c>
      <c r="BA96" s="240">
        <f t="shared" si="325"/>
        <v>0.99061088956548637</v>
      </c>
      <c r="BB96" s="238">
        <f t="shared" si="326"/>
        <v>1.0292588195277026</v>
      </c>
      <c r="BC96" s="284">
        <f t="shared" si="327"/>
        <v>1.0834025637151918</v>
      </c>
      <c r="BD96" s="284">
        <f t="shared" si="328"/>
        <v>1.2681454281428484</v>
      </c>
      <c r="BE96" s="239">
        <f t="shared" si="329"/>
        <v>1.3041367522143177</v>
      </c>
      <c r="BF96" s="240"/>
      <c r="BG96" s="238"/>
      <c r="BH96" s="283" t="str">
        <f t="shared" si="330"/>
        <v/>
      </c>
      <c r="BI96" s="283" t="str">
        <f t="shared" si="331"/>
        <v/>
      </c>
      <c r="BJ96" s="284"/>
      <c r="BK96" s="239">
        <f t="shared" si="333"/>
        <v>1.2524786258438168</v>
      </c>
      <c r="BL96" s="239">
        <f t="shared" si="334"/>
        <v>1.5609301300714407</v>
      </c>
      <c r="BM96" s="239">
        <f t="shared" si="335"/>
        <v>1.5528607437785769</v>
      </c>
      <c r="BN96" s="284" t="str">
        <f t="shared" si="336"/>
        <v/>
      </c>
      <c r="BO96" s="240">
        <f t="shared" si="337"/>
        <v>0.78509171727510685</v>
      </c>
      <c r="BP96" s="284" t="str">
        <f t="shared" si="338"/>
        <v/>
      </c>
      <c r="BQ96" s="285" t="str">
        <f t="shared" si="339"/>
        <v/>
      </c>
      <c r="BR96" s="284"/>
      <c r="BS96" s="238">
        <f t="shared" si="341"/>
        <v>1.0776026626643858</v>
      </c>
      <c r="BT96" s="238">
        <f t="shared" si="342"/>
        <v>1.4335526772670373</v>
      </c>
      <c r="BU96" s="284">
        <f t="shared" si="343"/>
        <v>1.7494414837142847</v>
      </c>
      <c r="BV96" s="238">
        <f t="shared" si="344"/>
        <v>1.7837104945714399</v>
      </c>
      <c r="BW96" s="284">
        <f t="shared" si="345"/>
        <v>1.6686528783778103</v>
      </c>
      <c r="BX96" s="284">
        <f t="shared" si="346"/>
        <v>2.0693368155903613</v>
      </c>
      <c r="BY96" s="284" t="str">
        <f t="shared" si="347"/>
        <v/>
      </c>
      <c r="BZ96" s="239">
        <f t="shared" si="348"/>
        <v>1.1811662832699006</v>
      </c>
      <c r="CA96" s="239">
        <f t="shared" si="349"/>
        <v>2.2343126544550369</v>
      </c>
      <c r="CB96" s="238">
        <f t="shared" si="350"/>
        <v>1.4065333369395865</v>
      </c>
      <c r="CC96" s="238">
        <f t="shared" si="351"/>
        <v>1.6803563123571363</v>
      </c>
    </row>
    <row r="97" spans="2:81" x14ac:dyDescent="0.3">
      <c r="B97" s="76"/>
      <c r="Q97" s="77">
        <f t="shared" si="282"/>
        <v>42459</v>
      </c>
      <c r="R97" s="283" t="str">
        <f t="shared" si="291"/>
        <v/>
      </c>
      <c r="S97" s="237">
        <f t="shared" si="292"/>
        <v>1.0358069237975531</v>
      </c>
      <c r="T97" s="238">
        <f t="shared" si="293"/>
        <v>0.9024831411332177</v>
      </c>
      <c r="U97" s="237">
        <f t="shared" si="294"/>
        <v>0.86566391579585167</v>
      </c>
      <c r="V97" s="238">
        <f t="shared" si="295"/>
        <v>1.1397173876826114</v>
      </c>
      <c r="W97" s="239">
        <f t="shared" si="296"/>
        <v>1.3392823715249675</v>
      </c>
      <c r="X97" s="239">
        <f t="shared" si="297"/>
        <v>0.81433504551072344</v>
      </c>
      <c r="Y97" s="239" t="str">
        <f>IF(Y60="","",Y60-(E60+(F60-E60)/($F$10-$E$10)*($Y$10-$E$10)))</f>
        <v/>
      </c>
      <c r="Z97" s="238">
        <f t="shared" si="299"/>
        <v>1.0021682224221209</v>
      </c>
      <c r="AA97" s="239">
        <f t="shared" si="300"/>
        <v>1.6237095449622063</v>
      </c>
      <c r="AB97" s="239">
        <f t="shared" si="301"/>
        <v>1.590319480474661</v>
      </c>
      <c r="AC97" s="284">
        <f t="shared" si="302"/>
        <v>1.5665114544749805</v>
      </c>
      <c r="AD97" s="238">
        <f t="shared" si="303"/>
        <v>1.8838679278499995</v>
      </c>
      <c r="AE97" s="240" t="str">
        <f t="shared" si="304"/>
        <v/>
      </c>
      <c r="AF97" s="238">
        <f t="shared" si="305"/>
        <v>1.0010476095155423</v>
      </c>
      <c r="AG97" s="238">
        <f t="shared" si="306"/>
        <v>1.4211766483681525</v>
      </c>
      <c r="AH97" s="238">
        <f t="shared" si="307"/>
        <v>1.5414640854974979</v>
      </c>
      <c r="AI97" s="285">
        <f t="shared" si="308"/>
        <v>1.9428538905000194</v>
      </c>
      <c r="AJ97" s="284" t="str">
        <f t="shared" si="309"/>
        <v/>
      </c>
      <c r="AK97" s="284" t="str">
        <f t="shared" si="310"/>
        <v/>
      </c>
      <c r="AL97" s="238">
        <f t="shared" si="311"/>
        <v>1.4743721135443173</v>
      </c>
      <c r="AM97" s="238">
        <f t="shared" si="312"/>
        <v>1.6833173024999759</v>
      </c>
      <c r="AN97" s="284" t="str">
        <f t="shared" si="313"/>
        <v/>
      </c>
      <c r="AO97" s="238">
        <f t="shared" si="314"/>
        <v>1.2308656281487851</v>
      </c>
      <c r="AP97" s="238">
        <f t="shared" si="315"/>
        <v>1.4441264965110152</v>
      </c>
      <c r="AQ97" s="238">
        <f t="shared" si="316"/>
        <v>1.6206216735211729</v>
      </c>
      <c r="AR97" s="284">
        <f t="shared" si="317"/>
        <v>1.8638127305063432</v>
      </c>
      <c r="AS97" s="284">
        <f t="shared" si="318"/>
        <v>1.7741132578963668</v>
      </c>
      <c r="AT97" s="238"/>
      <c r="AU97" s="285" t="str">
        <f t="shared" si="319"/>
        <v/>
      </c>
      <c r="AV97" s="335">
        <f t="shared" si="320"/>
        <v>1.3951302957978537</v>
      </c>
      <c r="AW97" s="335">
        <f t="shared" si="321"/>
        <v>1.6251995470879179</v>
      </c>
      <c r="AX97" s="335">
        <f t="shared" si="322"/>
        <v>2.2483553397802334</v>
      </c>
      <c r="AY97" s="240">
        <f t="shared" si="323"/>
        <v>0.73479637095154793</v>
      </c>
      <c r="AZ97" s="238">
        <f t="shared" si="324"/>
        <v>0.97804134346152471</v>
      </c>
      <c r="BA97" s="240">
        <f t="shared" si="325"/>
        <v>1.020150311335017</v>
      </c>
      <c r="BB97" s="238">
        <f t="shared" si="326"/>
        <v>1.0477321471032766</v>
      </c>
      <c r="BC97" s="284">
        <f t="shared" si="327"/>
        <v>1.095072219841791</v>
      </c>
      <c r="BD97" s="284">
        <f t="shared" si="328"/>
        <v>1.2480340266749894</v>
      </c>
      <c r="BE97" s="239">
        <f t="shared" si="329"/>
        <v>1.2842564423249856</v>
      </c>
      <c r="BF97" s="240"/>
      <c r="BG97" s="238"/>
      <c r="BH97" s="283" t="str">
        <f t="shared" si="330"/>
        <v/>
      </c>
      <c r="BI97" s="283" t="str">
        <f t="shared" si="331"/>
        <v/>
      </c>
      <c r="BJ97" s="284" t="str">
        <f>IF(BJ60="","",BJ60-(E60+(F60-E60)/($F$10-$E$10)*($BJ$10-$E$10)))</f>
        <v/>
      </c>
      <c r="BK97" s="239">
        <f t="shared" si="333"/>
        <v>1.2730901270088317</v>
      </c>
      <c r="BL97" s="239">
        <f t="shared" si="334"/>
        <v>1.5446320239499913</v>
      </c>
      <c r="BM97" s="239">
        <f t="shared" si="335"/>
        <v>1.5327114276516265</v>
      </c>
      <c r="BN97" s="284" t="str">
        <f t="shared" si="336"/>
        <v/>
      </c>
      <c r="BO97" s="240">
        <f t="shared" si="337"/>
        <v>0.81736468245675953</v>
      </c>
      <c r="BP97" s="284" t="str">
        <f t="shared" si="338"/>
        <v/>
      </c>
      <c r="BQ97" s="285" t="str">
        <f t="shared" si="339"/>
        <v/>
      </c>
      <c r="BR97" s="284" t="str">
        <f>IF(BR60="","",BR60-(E60+(F60-E60)/($F$10-$E$10)*($BR$10-$E$10)))</f>
        <v/>
      </c>
      <c r="BS97" s="238">
        <f t="shared" si="341"/>
        <v>1.1102376778200518</v>
      </c>
      <c r="BT97" s="238">
        <f t="shared" si="342"/>
        <v>1.4455452039042953</v>
      </c>
      <c r="BU97" s="284">
        <f t="shared" si="343"/>
        <v>1.7278839031500177</v>
      </c>
      <c r="BV97" s="238">
        <f t="shared" si="344"/>
        <v>1.7699432635500001</v>
      </c>
      <c r="BW97" s="284">
        <f t="shared" ref="BW97:BX100" si="352">IF(BW60="","",BW60-(J60+(M60-J60)/($N$10-$K$10)*($BX$10-$K$10)))</f>
        <v>1.8940820879134668</v>
      </c>
      <c r="BX97" s="284">
        <f t="shared" si="352"/>
        <v>2.1278069615059985</v>
      </c>
      <c r="BY97" s="284" t="str">
        <f t="shared" si="347"/>
        <v/>
      </c>
      <c r="BZ97" s="239">
        <f t="shared" si="348"/>
        <v>1.2878865500519137</v>
      </c>
      <c r="CA97" s="239">
        <f t="shared" si="349"/>
        <v>2.2351010691176647</v>
      </c>
      <c r="CB97" s="238">
        <f t="shared" si="350"/>
        <v>1.414983607229249</v>
      </c>
      <c r="CC97" s="238">
        <f t="shared" si="351"/>
        <v>1.6703367543500125</v>
      </c>
    </row>
    <row r="98" spans="2:81" x14ac:dyDescent="0.3">
      <c r="B98" s="76"/>
      <c r="Q98" s="77">
        <f t="shared" si="282"/>
        <v>42460</v>
      </c>
      <c r="R98" s="283" t="str">
        <f t="shared" si="291"/>
        <v/>
      </c>
      <c r="S98" s="237">
        <f t="shared" si="292"/>
        <v>1.0440365079238594</v>
      </c>
      <c r="T98" s="238">
        <f t="shared" si="293"/>
        <v>0.84331818168682471</v>
      </c>
      <c r="U98" s="237">
        <f t="shared" si="294"/>
        <v>0.91987342572664876</v>
      </c>
      <c r="V98" s="238">
        <f t="shared" si="295"/>
        <v>1.1606290457682742</v>
      </c>
      <c r="W98" s="239">
        <f t="shared" si="296"/>
        <v>1.3480515276106821</v>
      </c>
      <c r="X98" s="239">
        <f t="shared" si="297"/>
        <v>0.79682073572854684</v>
      </c>
      <c r="Y98" s="239" t="str">
        <f>IF(Y61="","",Y61-(E61+(F61-E61)/($F$10-$E$10)*($Y$10-$E$10)))</f>
        <v/>
      </c>
      <c r="Z98" s="238">
        <f t="shared" si="299"/>
        <v>1.043074553624554</v>
      </c>
      <c r="AA98" s="239">
        <f t="shared" si="300"/>
        <v>1.4469354969962174</v>
      </c>
      <c r="AB98" s="239">
        <f t="shared" si="301"/>
        <v>1.5379613479747163</v>
      </c>
      <c r="AC98" s="284">
        <f t="shared" si="302"/>
        <v>1.5886617939606911</v>
      </c>
      <c r="AD98" s="238">
        <f t="shared" si="303"/>
        <v>1.9652647789071298</v>
      </c>
      <c r="AE98" s="240" t="str">
        <f t="shared" si="304"/>
        <v/>
      </c>
      <c r="AF98" s="238">
        <f t="shared" si="305"/>
        <v>1.0908219972750741</v>
      </c>
      <c r="AG98" s="238">
        <f t="shared" si="306"/>
        <v>1.4271305397802516</v>
      </c>
      <c r="AH98" s="238">
        <f t="shared" si="307"/>
        <v>1.5117264657997493</v>
      </c>
      <c r="AI98" s="285">
        <f t="shared" si="308"/>
        <v>1.9353179104285383</v>
      </c>
      <c r="AJ98" s="284" t="str">
        <f t="shared" si="309"/>
        <v/>
      </c>
      <c r="AK98" s="284" t="str">
        <f t="shared" si="310"/>
        <v/>
      </c>
      <c r="AL98" s="238">
        <f t="shared" si="311"/>
        <v>1.5103215960443035</v>
      </c>
      <c r="AM98" s="238">
        <f t="shared" si="312"/>
        <v>1.6900083199999694</v>
      </c>
      <c r="AN98" s="284" t="str">
        <f t="shared" si="313"/>
        <v/>
      </c>
      <c r="AO98" s="238">
        <f t="shared" si="314"/>
        <v>1.2413920139619268</v>
      </c>
      <c r="AP98" s="238">
        <f t="shared" si="315"/>
        <v>1.4496841283516742</v>
      </c>
      <c r="AQ98" s="238">
        <f t="shared" si="316"/>
        <v>1.6643944530741313</v>
      </c>
      <c r="AR98" s="284">
        <f t="shared" si="317"/>
        <v>1.8852324705063519</v>
      </c>
      <c r="AS98" s="284">
        <f t="shared" si="318"/>
        <v>1.7993502764843123</v>
      </c>
      <c r="AT98" s="238"/>
      <c r="AU98" s="285" t="str">
        <f t="shared" si="319"/>
        <v/>
      </c>
      <c r="AV98" s="335">
        <f t="shared" si="320"/>
        <v>1.4615218394096736</v>
      </c>
      <c r="AW98" s="335">
        <f t="shared" si="321"/>
        <v>1.6448487243131806</v>
      </c>
      <c r="AX98" s="335">
        <f t="shared" si="322"/>
        <v>2.2798504473077017</v>
      </c>
      <c r="AY98" s="240">
        <f t="shared" si="323"/>
        <v>0.75525843347750521</v>
      </c>
      <c r="AZ98" s="238">
        <f t="shared" si="324"/>
        <v>0.99107667076925843</v>
      </c>
      <c r="BA98" s="240">
        <f t="shared" si="325"/>
        <v>1.0419770261335239</v>
      </c>
      <c r="BB98" s="238">
        <f t="shared" si="326"/>
        <v>1.0734865197103409</v>
      </c>
      <c r="BC98" s="284">
        <f t="shared" si="327"/>
        <v>1.1087851473417665</v>
      </c>
      <c r="BD98" s="284">
        <f t="shared" si="328"/>
        <v>1.262807072346424</v>
      </c>
      <c r="BE98" s="239">
        <f t="shared" si="329"/>
        <v>1.2952264885821148</v>
      </c>
      <c r="BF98" s="240"/>
      <c r="BG98" s="238"/>
      <c r="BH98" s="283" t="str">
        <f t="shared" si="330"/>
        <v/>
      </c>
      <c r="BI98" s="283" t="str">
        <f t="shared" si="331"/>
        <v/>
      </c>
      <c r="BJ98" s="284" t="str">
        <f>IF(BJ61="","",BJ61-(E61+(F61-E61)/($F$10-$E$10)*($BJ$10-$E$10)))</f>
        <v/>
      </c>
      <c r="BK98" s="239">
        <f t="shared" si="333"/>
        <v>1.2893362009508667</v>
      </c>
      <c r="BL98" s="239">
        <f t="shared" si="334"/>
        <v>1.5484112111356718</v>
      </c>
      <c r="BM98" s="239">
        <f t="shared" si="335"/>
        <v>1.5380407343488165</v>
      </c>
      <c r="BN98" s="284" t="str">
        <f t="shared" si="336"/>
        <v/>
      </c>
      <c r="BO98" s="240">
        <f t="shared" si="337"/>
        <v>0.82744585256922809</v>
      </c>
      <c r="BP98" s="284" t="str">
        <f t="shared" si="338"/>
        <v/>
      </c>
      <c r="BQ98" s="285" t="str">
        <f t="shared" si="339"/>
        <v/>
      </c>
      <c r="BR98" s="284" t="str">
        <f>IF(BR61="","",BR61-(E61+(F61-E61)/($F$10-$E$10)*($BR$10-$E$10)))</f>
        <v/>
      </c>
      <c r="BS98" s="238">
        <f t="shared" si="341"/>
        <v>1.1319879014878886</v>
      </c>
      <c r="BT98" s="238">
        <f t="shared" si="342"/>
        <v>1.4799966203904127</v>
      </c>
      <c r="BU98" s="284">
        <f t="shared" si="343"/>
        <v>1.7228867098071041</v>
      </c>
      <c r="BV98" s="238">
        <f t="shared" si="344"/>
        <v>1.7839564049356977</v>
      </c>
      <c r="BW98" s="284">
        <f t="shared" si="352"/>
        <v>1.9077962313909929</v>
      </c>
      <c r="BX98" s="284">
        <f t="shared" si="352"/>
        <v>2.1408760060432437</v>
      </c>
      <c r="BY98" s="284" t="str">
        <f t="shared" si="347"/>
        <v/>
      </c>
      <c r="BZ98" s="239">
        <f t="shared" si="348"/>
        <v>1.2342395184169261</v>
      </c>
      <c r="CA98" s="239">
        <f t="shared" si="349"/>
        <v>2.2176806277076144</v>
      </c>
      <c r="CB98" s="238">
        <f t="shared" si="350"/>
        <v>1.4363338147229188</v>
      </c>
      <c r="CC98" s="238">
        <f t="shared" si="351"/>
        <v>1.6817216719785444</v>
      </c>
    </row>
    <row r="99" spans="2:81" x14ac:dyDescent="0.3">
      <c r="B99" s="76"/>
      <c r="Q99" s="77" t="str">
        <f t="shared" si="282"/>
        <v/>
      </c>
      <c r="R99" s="283" t="str">
        <f t="shared" si="291"/>
        <v/>
      </c>
      <c r="S99" s="237" t="str">
        <f t="shared" si="292"/>
        <v/>
      </c>
      <c r="T99" s="238" t="str">
        <f t="shared" si="293"/>
        <v/>
      </c>
      <c r="U99" s="237" t="str">
        <f t="shared" si="294"/>
        <v/>
      </c>
      <c r="V99" s="238" t="str">
        <f t="shared" si="295"/>
        <v/>
      </c>
      <c r="W99" s="239" t="str">
        <f t="shared" si="296"/>
        <v/>
      </c>
      <c r="X99" s="239"/>
      <c r="Y99" s="239" t="str">
        <f>IF(Y62="","",Y62-(E62+(F62-E62)/($F$10-$E$10)*($Y$10-$E$10)))</f>
        <v/>
      </c>
      <c r="Z99" s="238" t="str">
        <f t="shared" si="299"/>
        <v/>
      </c>
      <c r="AA99" s="239" t="str">
        <f t="shared" si="300"/>
        <v/>
      </c>
      <c r="AB99" s="239" t="str">
        <f t="shared" si="301"/>
        <v/>
      </c>
      <c r="AC99" s="284" t="str">
        <f t="shared" si="302"/>
        <v/>
      </c>
      <c r="AD99" s="238" t="str">
        <f t="shared" si="303"/>
        <v/>
      </c>
      <c r="AE99" s="240" t="str">
        <f t="shared" si="304"/>
        <v/>
      </c>
      <c r="AF99" s="238" t="str">
        <f t="shared" si="305"/>
        <v/>
      </c>
      <c r="AG99" s="238" t="str">
        <f t="shared" si="306"/>
        <v/>
      </c>
      <c r="AH99" s="238" t="str">
        <f t="shared" si="307"/>
        <v/>
      </c>
      <c r="AI99" s="285" t="str">
        <f t="shared" si="308"/>
        <v/>
      </c>
      <c r="AJ99" s="284" t="str">
        <f t="shared" si="309"/>
        <v/>
      </c>
      <c r="AK99" s="284" t="str">
        <f t="shared" si="310"/>
        <v/>
      </c>
      <c r="AL99" s="238" t="str">
        <f t="shared" si="311"/>
        <v/>
      </c>
      <c r="AM99" s="238" t="str">
        <f t="shared" si="312"/>
        <v/>
      </c>
      <c r="AN99" s="284" t="str">
        <f t="shared" si="313"/>
        <v/>
      </c>
      <c r="AO99" s="238" t="str">
        <f t="shared" si="314"/>
        <v/>
      </c>
      <c r="AP99" s="238" t="str">
        <f t="shared" si="315"/>
        <v/>
      </c>
      <c r="AQ99" s="238" t="str">
        <f t="shared" si="316"/>
        <v/>
      </c>
      <c r="AR99" s="284" t="str">
        <f t="shared" si="317"/>
        <v/>
      </c>
      <c r="AS99" s="284" t="str">
        <f t="shared" si="318"/>
        <v/>
      </c>
      <c r="AT99" s="238"/>
      <c r="AU99" s="285" t="str">
        <f t="shared" si="319"/>
        <v/>
      </c>
      <c r="AV99" s="335" t="str">
        <f t="shared" si="320"/>
        <v/>
      </c>
      <c r="AW99" s="335" t="str">
        <f>IF(AW62="","",AW62-(G62+(H62-G62)/($H$10-$G$10)*($AW$10-$G$10)))</f>
        <v/>
      </c>
      <c r="AX99" s="335"/>
      <c r="AY99" s="240" t="str">
        <f t="shared" si="323"/>
        <v/>
      </c>
      <c r="AZ99" s="238" t="str">
        <f t="shared" si="324"/>
        <v/>
      </c>
      <c r="BA99" s="240" t="str">
        <f t="shared" si="325"/>
        <v/>
      </c>
      <c r="BB99" s="238" t="str">
        <f t="shared" si="326"/>
        <v/>
      </c>
      <c r="BC99" s="284" t="str">
        <f t="shared" si="327"/>
        <v/>
      </c>
      <c r="BD99" s="284" t="str">
        <f t="shared" si="328"/>
        <v/>
      </c>
      <c r="BE99" s="239" t="str">
        <f t="shared" si="329"/>
        <v/>
      </c>
      <c r="BF99" s="240"/>
      <c r="BG99" s="238"/>
      <c r="BH99" s="283" t="str">
        <f t="shared" si="330"/>
        <v/>
      </c>
      <c r="BI99" s="283" t="str">
        <f t="shared" si="331"/>
        <v/>
      </c>
      <c r="BJ99" s="284" t="str">
        <f>IF(BJ62="","",BJ62-(D62+(F62-D62)/($F$10-$D$10)*($BJ$10-$D$10)))</f>
        <v/>
      </c>
      <c r="BK99" s="239" t="str">
        <f t="shared" si="333"/>
        <v/>
      </c>
      <c r="BL99" s="239" t="str">
        <f t="shared" si="334"/>
        <v/>
      </c>
      <c r="BM99" s="239" t="str">
        <f t="shared" si="335"/>
        <v/>
      </c>
      <c r="BN99" s="284" t="str">
        <f t="shared" si="336"/>
        <v/>
      </c>
      <c r="BO99" s="240" t="str">
        <f t="shared" si="337"/>
        <v/>
      </c>
      <c r="BP99" s="284" t="str">
        <f t="shared" si="338"/>
        <v/>
      </c>
      <c r="BQ99" s="285" t="str">
        <f t="shared" si="339"/>
        <v/>
      </c>
      <c r="BR99" s="284" t="str">
        <f>IF(BR62="","",BR62-(E62+(F62-E62)/($F$10-$E$10)*($BR$10-$E$10)))</f>
        <v/>
      </c>
      <c r="BS99" s="238" t="str">
        <f t="shared" si="341"/>
        <v/>
      </c>
      <c r="BT99" s="238" t="str">
        <f t="shared" si="342"/>
        <v/>
      </c>
      <c r="BU99" s="284" t="str">
        <f t="shared" si="343"/>
        <v/>
      </c>
      <c r="BV99" s="238" t="str">
        <f t="shared" si="344"/>
        <v/>
      </c>
      <c r="BW99" s="284" t="str">
        <f t="shared" si="352"/>
        <v/>
      </c>
      <c r="BX99" s="284" t="str">
        <f t="shared" si="352"/>
        <v/>
      </c>
      <c r="BY99" s="284" t="str">
        <f t="shared" si="347"/>
        <v/>
      </c>
      <c r="BZ99" s="239" t="str">
        <f t="shared" si="348"/>
        <v/>
      </c>
      <c r="CA99" s="239" t="str">
        <f t="shared" si="349"/>
        <v/>
      </c>
      <c r="CB99" s="238" t="str">
        <f t="shared" si="350"/>
        <v/>
      </c>
      <c r="CC99" s="238" t="str">
        <f t="shared" si="351"/>
        <v/>
      </c>
    </row>
    <row r="100" spans="2:81" x14ac:dyDescent="0.3">
      <c r="B100" s="76"/>
      <c r="Q100" s="77" t="str">
        <f t="shared" si="282"/>
        <v/>
      </c>
      <c r="R100" s="242" t="str">
        <f t="shared" si="291"/>
        <v/>
      </c>
      <c r="S100" s="242" t="str">
        <f t="shared" si="292"/>
        <v/>
      </c>
      <c r="T100" s="242" t="str">
        <f t="shared" si="293"/>
        <v/>
      </c>
      <c r="U100" s="241" t="str">
        <f t="shared" si="294"/>
        <v/>
      </c>
      <c r="V100" s="242" t="str">
        <f t="shared" si="295"/>
        <v/>
      </c>
      <c r="W100" s="242" t="str">
        <f t="shared" si="296"/>
        <v/>
      </c>
      <c r="X100" s="242"/>
      <c r="Y100" s="242" t="str">
        <f>IF(Y63="","",Y63-(E63+(F63-E63)/($F$10-$E$10)*($Y$10-$E$10)))</f>
        <v/>
      </c>
      <c r="Z100" s="242" t="str">
        <f t="shared" si="299"/>
        <v/>
      </c>
      <c r="AA100" s="242" t="str">
        <f t="shared" si="300"/>
        <v/>
      </c>
      <c r="AB100" s="242" t="str">
        <f t="shared" si="301"/>
        <v/>
      </c>
      <c r="AC100" s="242" t="str">
        <f t="shared" si="302"/>
        <v/>
      </c>
      <c r="AD100" s="242" t="str">
        <f t="shared" si="303"/>
        <v/>
      </c>
      <c r="AE100" s="243" t="str">
        <f t="shared" si="304"/>
        <v/>
      </c>
      <c r="AF100" s="242" t="str">
        <f t="shared" si="305"/>
        <v/>
      </c>
      <c r="AG100" s="242" t="str">
        <f t="shared" si="306"/>
        <v/>
      </c>
      <c r="AH100" s="242" t="str">
        <f t="shared" si="307"/>
        <v/>
      </c>
      <c r="AI100" s="244" t="str">
        <f t="shared" si="308"/>
        <v/>
      </c>
      <c r="AJ100" s="242" t="str">
        <f t="shared" si="309"/>
        <v/>
      </c>
      <c r="AK100" s="242" t="str">
        <f t="shared" si="310"/>
        <v/>
      </c>
      <c r="AL100" s="242" t="str">
        <f t="shared" si="311"/>
        <v/>
      </c>
      <c r="AM100" s="242" t="str">
        <f t="shared" si="312"/>
        <v/>
      </c>
      <c r="AN100" s="242" t="str">
        <f t="shared" si="313"/>
        <v/>
      </c>
      <c r="AO100" s="242" t="str">
        <f t="shared" si="314"/>
        <v/>
      </c>
      <c r="AP100" s="242" t="str">
        <f t="shared" si="315"/>
        <v/>
      </c>
      <c r="AQ100" s="242" t="str">
        <f t="shared" si="316"/>
        <v/>
      </c>
      <c r="AR100" s="242" t="str">
        <f t="shared" si="317"/>
        <v/>
      </c>
      <c r="AS100" s="242" t="str">
        <f t="shared" si="318"/>
        <v/>
      </c>
      <c r="AT100" s="242"/>
      <c r="AU100" s="242" t="str">
        <f t="shared" si="319"/>
        <v/>
      </c>
      <c r="AV100" s="336" t="str">
        <f t="shared" si="320"/>
        <v/>
      </c>
      <c r="AW100" s="336" t="str">
        <f>IF(AW63="","",AW63-(G63+(H63-G63)/($H$10-$G$10)*($AW$10-$G$10)))</f>
        <v/>
      </c>
      <c r="AX100" s="336"/>
      <c r="AY100" s="244" t="str">
        <f t="shared" si="323"/>
        <v/>
      </c>
      <c r="AZ100" s="242" t="str">
        <f t="shared" si="324"/>
        <v/>
      </c>
      <c r="BA100" s="243" t="str">
        <f t="shared" si="325"/>
        <v/>
      </c>
      <c r="BB100" s="242" t="str">
        <f t="shared" si="326"/>
        <v/>
      </c>
      <c r="BC100" s="242" t="str">
        <f t="shared" si="327"/>
        <v/>
      </c>
      <c r="BD100" s="242" t="str">
        <f t="shared" si="328"/>
        <v/>
      </c>
      <c r="BE100" s="243" t="str">
        <f t="shared" si="329"/>
        <v/>
      </c>
      <c r="BF100" s="244"/>
      <c r="BG100" s="242"/>
      <c r="BH100" s="241" t="str">
        <f t="shared" si="330"/>
        <v/>
      </c>
      <c r="BI100" s="241" t="str">
        <f t="shared" si="331"/>
        <v/>
      </c>
      <c r="BJ100" s="241" t="str">
        <f>IF(BJ63="","",BJ63-(D63+(F63-D63)/($F$10-$D$10)*($BJ$10-$D$10)))</f>
        <v/>
      </c>
      <c r="BK100" s="242" t="str">
        <f t="shared" si="333"/>
        <v/>
      </c>
      <c r="BL100" s="242" t="str">
        <f t="shared" si="334"/>
        <v/>
      </c>
      <c r="BM100" s="242" t="str">
        <f t="shared" si="335"/>
        <v/>
      </c>
      <c r="BN100" s="242" t="str">
        <f t="shared" si="336"/>
        <v/>
      </c>
      <c r="BO100" s="243" t="str">
        <f t="shared" si="337"/>
        <v/>
      </c>
      <c r="BP100" s="242" t="str">
        <f t="shared" si="338"/>
        <v/>
      </c>
      <c r="BQ100" s="242" t="str">
        <f t="shared" si="339"/>
        <v/>
      </c>
      <c r="BR100" s="242" t="str">
        <f>IF(BR63="","",BR63-(E63+(F63-E63)/($F$10-$E$10)*($BR$10-$E$10)))</f>
        <v/>
      </c>
      <c r="BS100" s="242" t="str">
        <f t="shared" si="341"/>
        <v/>
      </c>
      <c r="BT100" s="242" t="str">
        <f t="shared" si="342"/>
        <v/>
      </c>
      <c r="BU100" s="242" t="str">
        <f t="shared" si="343"/>
        <v/>
      </c>
      <c r="BV100" s="242" t="str">
        <f t="shared" si="344"/>
        <v/>
      </c>
      <c r="BW100" s="242" t="str">
        <f t="shared" si="352"/>
        <v/>
      </c>
      <c r="BX100" s="242" t="str">
        <f t="shared" si="352"/>
        <v/>
      </c>
      <c r="BY100" s="242" t="str">
        <f t="shared" si="347"/>
        <v/>
      </c>
      <c r="BZ100" s="242" t="str">
        <f t="shared" si="348"/>
        <v/>
      </c>
      <c r="CA100" s="242" t="str">
        <f t="shared" si="349"/>
        <v/>
      </c>
      <c r="CB100" s="242" t="str">
        <f t="shared" si="350"/>
        <v/>
      </c>
      <c r="CC100" s="242" t="str">
        <f t="shared" si="351"/>
        <v/>
      </c>
    </row>
    <row r="101" spans="2:81" x14ac:dyDescent="0.3">
      <c r="AQ101" s="42"/>
      <c r="BT101" s="42"/>
      <c r="BU101" s="42"/>
      <c r="BV101" s="42"/>
      <c r="BW101" s="42"/>
      <c r="BX101" s="42"/>
      <c r="CC101" s="70"/>
    </row>
    <row r="102" spans="2:81" x14ac:dyDescent="0.3">
      <c r="Q102" s="85" t="s">
        <v>20</v>
      </c>
      <c r="R102" s="81"/>
      <c r="S102" s="82">
        <f>AVERAGE(S78:S100)</f>
        <v>1.013407864280359</v>
      </c>
      <c r="T102" s="82">
        <f>AVERAGE(T78:T100)</f>
        <v>0.81359654922309788</v>
      </c>
      <c r="U102" s="82">
        <f>AVERAGE(U78:U100)</f>
        <v>0.87204117060306108</v>
      </c>
      <c r="V102" s="82">
        <f t="shared" ref="V102:CB102" si="353">AVERAGE(V78:V100)</f>
        <v>1.1384795717872123</v>
      </c>
      <c r="W102" s="82">
        <f t="shared" si="353"/>
        <v>1.3554860588476114</v>
      </c>
      <c r="X102" s="82">
        <f t="shared" si="353"/>
        <v>0.86908285624064652</v>
      </c>
      <c r="Y102" s="81">
        <f t="shared" si="353"/>
        <v>5.3061920384285779</v>
      </c>
      <c r="Z102" s="82">
        <f t="shared" si="353"/>
        <v>1.0219855788074637</v>
      </c>
      <c r="AA102" s="82">
        <f t="shared" si="353"/>
        <v>1.5938793175653736</v>
      </c>
      <c r="AB102" s="82">
        <f>AVERAGE(AB88:AB100)</f>
        <v>1.570957510640963</v>
      </c>
      <c r="AC102" s="82">
        <f t="shared" ref="AC102" si="354">AVERAGE(AC78:AC100)</f>
        <v>1.6675760946736935</v>
      </c>
      <c r="AD102" s="82">
        <f t="shared" si="353"/>
        <v>2.0423533666285687</v>
      </c>
      <c r="AE102" s="81"/>
      <c r="AF102" s="82">
        <f t="shared" si="353"/>
        <v>1.0346544738099359</v>
      </c>
      <c r="AG102" s="82">
        <f t="shared" si="353"/>
        <v>1.4063424735549499</v>
      </c>
      <c r="AH102" s="82">
        <f t="shared" si="353"/>
        <v>1.5828264592980099</v>
      </c>
      <c r="AI102" s="82">
        <f t="shared" si="353"/>
        <v>2.0162039283809512</v>
      </c>
      <c r="AJ102" s="370"/>
      <c r="AK102" s="81"/>
      <c r="AL102" s="82">
        <f>AVERAGE(AL78:AL100)</f>
        <v>1.4890543273670831</v>
      </c>
      <c r="AM102" s="82">
        <f t="shared" si="353"/>
        <v>1.6644476885714314</v>
      </c>
      <c r="AN102" s="81"/>
      <c r="AO102" s="82">
        <f t="shared" si="353"/>
        <v>1.2468571124377976</v>
      </c>
      <c r="AP102" s="82">
        <f>AVERAGE(AP78:AP100)</f>
        <v>1.4648227462454202</v>
      </c>
      <c r="AQ102" s="82">
        <f t="shared" si="353"/>
        <v>1.6363024238672641</v>
      </c>
      <c r="AR102" s="82">
        <f t="shared" si="353"/>
        <v>1.8873162351714896</v>
      </c>
      <c r="AS102" s="82">
        <f t="shared" si="353"/>
        <v>1.8902564603483358</v>
      </c>
      <c r="AT102" s="81" t="e">
        <f t="shared" si="353"/>
        <v>#DIV/0!</v>
      </c>
      <c r="AU102" s="82" t="e">
        <f t="shared" si="353"/>
        <v>#DIV/0!</v>
      </c>
      <c r="AV102" s="327">
        <f t="shared" si="353"/>
        <v>1.3978223428139243</v>
      </c>
      <c r="AW102" s="327">
        <f t="shared" si="353"/>
        <v>1.6216516978205111</v>
      </c>
      <c r="AX102" s="327">
        <f t="shared" si="353"/>
        <v>2.3497256499842987</v>
      </c>
      <c r="AY102" s="81">
        <f t="shared" si="353"/>
        <v>0.71761177001194221</v>
      </c>
      <c r="AZ102" s="82">
        <f t="shared" si="353"/>
        <v>0.95573630123625886</v>
      </c>
      <c r="BA102" s="82">
        <f t="shared" si="353"/>
        <v>1.0000294627695792</v>
      </c>
      <c r="BB102" s="82">
        <f t="shared" si="353"/>
        <v>1.0346692515197304</v>
      </c>
      <c r="BC102" s="82">
        <f t="shared" si="353"/>
        <v>1.0862580559032531</v>
      </c>
      <c r="BD102" s="82">
        <f t="shared" si="353"/>
        <v>1.2605365891714269</v>
      </c>
      <c r="BE102" s="82">
        <f t="shared" si="353"/>
        <v>1.2987017115666659</v>
      </c>
      <c r="BF102" s="83" t="e">
        <f t="shared" si="353"/>
        <v>#DIV/0!</v>
      </c>
      <c r="BG102" s="82" t="e">
        <f t="shared" si="353"/>
        <v>#DIV/0!</v>
      </c>
      <c r="BH102" s="82" t="e">
        <f t="shared" si="353"/>
        <v>#DIV/0!</v>
      </c>
      <c r="BI102" s="82" t="e">
        <f t="shared" si="353"/>
        <v>#DIV/0!</v>
      </c>
      <c r="BJ102" s="82">
        <f t="shared" si="353"/>
        <v>4.0445275687692304</v>
      </c>
      <c r="BK102" s="82">
        <f t="shared" si="353"/>
        <v>1.2263253715641069</v>
      </c>
      <c r="BL102" s="82">
        <f t="shared" si="353"/>
        <v>1.5499537322571411</v>
      </c>
      <c r="BM102" s="83">
        <f t="shared" si="353"/>
        <v>1.5914354423150365</v>
      </c>
      <c r="BN102" s="82" t="e">
        <f t="shared" si="353"/>
        <v>#DIV/0!</v>
      </c>
      <c r="BO102" s="83">
        <f t="shared" si="353"/>
        <v>0.80807554699620765</v>
      </c>
      <c r="BP102" s="82" t="e">
        <f t="shared" si="353"/>
        <v>#DIV/0!</v>
      </c>
      <c r="BQ102" s="82" t="e">
        <f t="shared" si="353"/>
        <v>#DIV/0!</v>
      </c>
      <c r="BR102" s="82">
        <f t="shared" ref="BR102:BX102" si="355">AVERAGE(BR78:BR100)</f>
        <v>6.9548227335164556</v>
      </c>
      <c r="BS102" s="82">
        <f t="shared" si="355"/>
        <v>1.0841477336328036</v>
      </c>
      <c r="BT102" s="82">
        <f t="shared" si="355"/>
        <v>1.4270445082052912</v>
      </c>
      <c r="BU102" s="82">
        <f t="shared" si="355"/>
        <v>1.695566449895235</v>
      </c>
      <c r="BV102" s="82">
        <f t="shared" si="355"/>
        <v>1.770470942742852</v>
      </c>
      <c r="BW102" s="82">
        <f t="shared" si="355"/>
        <v>1.6911942159212086</v>
      </c>
      <c r="BX102" s="82">
        <f t="shared" si="355"/>
        <v>2.0278837327327763</v>
      </c>
      <c r="BY102" s="81" t="e">
        <f>AVERAGE(BY78:BY100)</f>
        <v>#DIV/0!</v>
      </c>
      <c r="BZ102" s="82">
        <f t="shared" si="353"/>
        <v>1.1902186287712095</v>
      </c>
      <c r="CA102" s="83">
        <f>AVERAGE(CA78:CA100)</f>
        <v>2.2937297116571114</v>
      </c>
      <c r="CB102" s="82">
        <f t="shared" si="353"/>
        <v>1.403062825071667</v>
      </c>
      <c r="CC102" s="83">
        <f>AVERAGE(CC78:CC100)</f>
        <v>1.6825147799857116</v>
      </c>
    </row>
    <row r="103" spans="2:81" x14ac:dyDescent="0.3">
      <c r="AQ103" s="42"/>
      <c r="BB103" s="21"/>
      <c r="BC103" s="21"/>
      <c r="BD103" s="21"/>
      <c r="BE103" s="21"/>
      <c r="BF103" s="21"/>
    </row>
    <row r="104" spans="2:81" x14ac:dyDescent="0.3">
      <c r="R104" s="86" t="s">
        <v>190</v>
      </c>
      <c r="S104" s="87"/>
      <c r="T104" s="87"/>
      <c r="U104" s="87"/>
      <c r="V104" s="87"/>
      <c r="W104" s="87"/>
      <c r="X104" s="87"/>
      <c r="Y104" s="86" t="s">
        <v>191</v>
      </c>
      <c r="Z104" s="87"/>
      <c r="AA104" s="87"/>
      <c r="AB104" s="87"/>
      <c r="AC104" s="87"/>
      <c r="AD104" s="88"/>
      <c r="AE104" s="87" t="s">
        <v>192</v>
      </c>
      <c r="AF104" s="87"/>
      <c r="AG104" s="87"/>
      <c r="AH104" s="87"/>
      <c r="AI104" s="87"/>
      <c r="AJ104" s="89" t="s">
        <v>193</v>
      </c>
      <c r="AK104" s="86" t="s">
        <v>56</v>
      </c>
      <c r="AL104" s="87"/>
      <c r="AM104" s="87"/>
      <c r="AN104" s="86" t="s">
        <v>194</v>
      </c>
      <c r="AO104" s="87"/>
      <c r="AP104" s="87"/>
      <c r="AQ104" s="87"/>
      <c r="AR104" s="87"/>
      <c r="AS104" s="87"/>
      <c r="AT104" s="86" t="s">
        <v>195</v>
      </c>
      <c r="AU104" s="87"/>
      <c r="AV104" s="87"/>
      <c r="AW104" s="87"/>
      <c r="AX104" s="87"/>
      <c r="AY104" s="86" t="s">
        <v>196</v>
      </c>
      <c r="AZ104" s="87"/>
      <c r="BA104" s="87"/>
      <c r="BB104" s="90"/>
      <c r="BC104" s="90"/>
      <c r="BD104" s="90"/>
      <c r="BE104" s="90"/>
      <c r="BF104" s="91"/>
      <c r="BG104" s="87" t="s">
        <v>197</v>
      </c>
      <c r="BH104" s="87"/>
      <c r="BI104" s="87"/>
      <c r="BJ104" s="87"/>
      <c r="BK104" s="87"/>
      <c r="BL104" s="87"/>
      <c r="BM104" s="87"/>
      <c r="BN104" s="86" t="s">
        <v>198</v>
      </c>
      <c r="BO104" s="88"/>
      <c r="BP104" s="86" t="s">
        <v>199</v>
      </c>
      <c r="BQ104" s="87"/>
      <c r="BR104" s="87"/>
      <c r="BS104" s="87"/>
      <c r="BT104" s="87"/>
      <c r="BU104" s="87"/>
      <c r="BV104" s="87"/>
      <c r="BW104" s="87"/>
      <c r="BX104" s="87"/>
      <c r="BY104" s="86" t="s">
        <v>200</v>
      </c>
      <c r="BZ104" s="92"/>
      <c r="CA104" s="92"/>
      <c r="CB104" s="86" t="s">
        <v>201</v>
      </c>
      <c r="CC104" s="95"/>
    </row>
    <row r="105" spans="2:81" s="43" customFormat="1" x14ac:dyDescent="0.3">
      <c r="Q105" s="44" t="s">
        <v>216</v>
      </c>
      <c r="R105" s="433">
        <f>V102+(W102-V102)/(W77-V77)*($B$3+(365*5+1)-V77)</f>
        <v>1.3322353638054258</v>
      </c>
      <c r="S105" s="434"/>
      <c r="T105" s="435"/>
      <c r="U105" s="435"/>
      <c r="V105" s="435"/>
      <c r="W105" s="435"/>
      <c r="X105" s="435"/>
      <c r="Y105" s="433">
        <f>AB102+(AC102-AB102)/(AC77-AB77)*($B$3+(365*5+1)-AB77)</f>
        <v>1.6140008608735539</v>
      </c>
      <c r="Z105" s="435"/>
      <c r="AA105" s="435"/>
      <c r="AB105" s="435"/>
      <c r="AC105" s="435"/>
      <c r="AD105" s="436"/>
      <c r="AE105" s="437">
        <f>AH102+(AI102-AH102)/(AI77-AH77)*($B$3+(365*5+1)-AH77)</f>
        <v>1.7435517941232295</v>
      </c>
      <c r="AF105" s="435"/>
      <c r="AG105" s="435"/>
      <c r="AH105" s="435"/>
      <c r="AI105" s="435"/>
      <c r="AJ105" s="438"/>
      <c r="AK105" s="439">
        <f>AL102+(AM102-AL102)/(AM77-AL77)*($B$3+(365*5+1)-AL77)</f>
        <v>1.6416154166986761</v>
      </c>
      <c r="AL105" s="435"/>
      <c r="AM105" s="435"/>
      <c r="AN105" s="439">
        <f>AR102+(AS102-AR102)/(AS77-AR77)*($B$3+(365*5+1)-AR77)</f>
        <v>1.8890080965860994</v>
      </c>
      <c r="AO105" s="440"/>
      <c r="AP105" s="435"/>
      <c r="AQ105" s="435"/>
      <c r="AR105" s="435"/>
      <c r="AS105" s="435"/>
      <c r="AT105" s="433"/>
      <c r="AU105" s="435"/>
      <c r="AV105" s="434"/>
      <c r="AW105" s="434"/>
      <c r="AX105" s="434"/>
      <c r="AY105" s="433">
        <f>BC102+(BD102-BC102)/(BD77-BC77)*($B$3+(365*5+1)-BC77)</f>
        <v>1.1548076123220681</v>
      </c>
      <c r="AZ105" s="434"/>
      <c r="BA105" s="434"/>
      <c r="BB105" s="435"/>
      <c r="BC105" s="435"/>
      <c r="BD105" s="435"/>
      <c r="BE105" s="435"/>
      <c r="BF105" s="436"/>
      <c r="BG105" s="433">
        <f>BK102+(BL102-BK102)/(BL77-BK77)*($B$3+(365*5+1)-BK77)</f>
        <v>1.4185943749690388</v>
      </c>
      <c r="BH105" s="434"/>
      <c r="BI105" s="434"/>
      <c r="BJ105" s="435"/>
      <c r="BK105" s="435"/>
      <c r="BL105" s="435"/>
      <c r="BM105" s="435"/>
      <c r="BN105" s="433"/>
      <c r="BO105" s="436"/>
      <c r="BP105" s="437">
        <f>BT102+(BU102-BT102)/(BU77-BT77)*($B$3+(365*5+1)-BT77)</f>
        <v>1.6056138259792008</v>
      </c>
      <c r="BQ105" s="435"/>
      <c r="BR105" s="435"/>
      <c r="BS105" s="435"/>
      <c r="BT105" s="435"/>
      <c r="BU105" s="435"/>
      <c r="BV105" s="435"/>
      <c r="BW105" s="435"/>
      <c r="BX105" s="435"/>
      <c r="BY105" s="433">
        <f>BZ102+(CA102-BZ102)/(CA77-BZ77)*($B$3+(365*5+1)-BZ77)</f>
        <v>1.9347987427147806</v>
      </c>
      <c r="BZ105" s="435"/>
      <c r="CA105" s="435"/>
      <c r="CB105" s="433">
        <f>CB102+(CC102-CB102)/(CC77-CB77)*($B$3+(365*5+1)-CB77)</f>
        <v>1.6047033075096453</v>
      </c>
      <c r="CC105" s="436"/>
    </row>
    <row r="106" spans="2:81" x14ac:dyDescent="0.3">
      <c r="R106" s="277" t="s">
        <v>50</v>
      </c>
      <c r="S106" s="94"/>
      <c r="BX106" s="2"/>
    </row>
    <row r="107" spans="2:81" x14ac:dyDescent="0.3">
      <c r="R107" s="277" t="s">
        <v>21</v>
      </c>
      <c r="S107" s="94"/>
      <c r="AN107" s="177"/>
      <c r="AY107" s="2"/>
      <c r="AZ107" s="2"/>
      <c r="BA107" s="2"/>
    </row>
    <row r="108" spans="2:81" x14ac:dyDescent="0.3">
      <c r="R108" s="94"/>
      <c r="S108" s="94"/>
    </row>
    <row r="109" spans="2:81" x14ac:dyDescent="0.3">
      <c r="AK109" s="43"/>
      <c r="AL109" s="43"/>
      <c r="AM109" s="43"/>
      <c r="AY109" s="45"/>
      <c r="AZ109" s="45"/>
      <c r="BA109" s="45"/>
      <c r="BB109" s="45"/>
      <c r="BC109" s="45"/>
      <c r="BD109" s="45"/>
      <c r="BE109" s="45"/>
      <c r="BF109" s="45"/>
      <c r="BG109" s="2"/>
      <c r="BH109" s="2"/>
      <c r="BI109" s="2"/>
      <c r="BJ109" s="2"/>
      <c r="BK109" s="2"/>
      <c r="BL109" s="2"/>
      <c r="BM109" s="2"/>
      <c r="BN109" s="2"/>
      <c r="BO109" s="2"/>
      <c r="BP109" s="2"/>
    </row>
    <row r="110" spans="2:81" x14ac:dyDescent="0.3"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</row>
    <row r="111" spans="2:81" x14ac:dyDescent="0.3">
      <c r="U111" s="2"/>
      <c r="V111" s="2"/>
      <c r="W111" s="2"/>
      <c r="X111" s="2"/>
      <c r="Y111" s="2"/>
      <c r="AJ111" s="2"/>
      <c r="AV111" s="2"/>
      <c r="AY111" s="30"/>
      <c r="AZ111" s="30"/>
      <c r="BA111" s="30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  <c r="BP111" s="2"/>
    </row>
    <row r="112" spans="2:81" x14ac:dyDescent="0.3">
      <c r="R112" s="43" t="s">
        <v>55</v>
      </c>
      <c r="AV112" s="2"/>
      <c r="AY112" s="151"/>
      <c r="AZ112" s="151"/>
      <c r="BA112" s="151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2"/>
    </row>
    <row r="113" spans="1:79" ht="78" customHeight="1" x14ac:dyDescent="0.3">
      <c r="R113" s="259" t="s">
        <v>22</v>
      </c>
      <c r="S113" s="260" t="s">
        <v>51</v>
      </c>
      <c r="T113" s="260" t="s">
        <v>59</v>
      </c>
      <c r="U113" s="260" t="s">
        <v>208</v>
      </c>
      <c r="V113" s="260" t="s">
        <v>24</v>
      </c>
      <c r="W113" s="261" t="s">
        <v>23</v>
      </c>
      <c r="X113" s="262"/>
      <c r="Y113" s="262"/>
      <c r="Z113" s="262"/>
      <c r="AA113" s="263"/>
      <c r="AB113" s="48"/>
      <c r="AC113" s="337"/>
      <c r="AD113" s="337"/>
      <c r="AE113" s="48"/>
      <c r="AF113" s="48"/>
      <c r="AG113" s="2"/>
      <c r="AV113" s="2"/>
      <c r="AY113" s="47"/>
      <c r="AZ113" s="47"/>
      <c r="BA113" s="47"/>
      <c r="BB113" s="47"/>
      <c r="BC113" s="47"/>
      <c r="BD113" s="47"/>
      <c r="BE113" s="47"/>
      <c r="BF113" s="47"/>
      <c r="BG113" s="47"/>
      <c r="BH113" s="49"/>
      <c r="BI113" s="50"/>
      <c r="BJ113" s="50"/>
      <c r="BK113" s="47"/>
      <c r="BL113" s="47"/>
      <c r="BM113" s="47"/>
      <c r="BN113" s="47"/>
      <c r="BO113" s="47"/>
      <c r="BP113" s="2"/>
    </row>
    <row r="114" spans="1:79" x14ac:dyDescent="0.3">
      <c r="R114" s="250" t="s">
        <v>11</v>
      </c>
      <c r="S114" s="265" t="s">
        <v>52</v>
      </c>
      <c r="T114" s="251" t="s">
        <v>115</v>
      </c>
      <c r="U114" s="371">
        <v>5</v>
      </c>
      <c r="V114" s="360">
        <f>$AY$105</f>
        <v>1.1548076123220681</v>
      </c>
      <c r="W114" s="363" t="s">
        <v>231</v>
      </c>
      <c r="X114" s="252"/>
      <c r="Y114" s="252"/>
      <c r="Z114" s="253"/>
      <c r="AA114" s="254"/>
      <c r="AB114" s="48"/>
      <c r="AC114" s="337"/>
      <c r="AD114" s="337"/>
      <c r="AE114" s="337"/>
      <c r="AF114" s="337"/>
      <c r="AG114" s="9"/>
      <c r="AV114" s="2"/>
      <c r="AY114" s="47"/>
      <c r="AZ114" s="47"/>
      <c r="BA114" s="47"/>
      <c r="BB114" s="47"/>
      <c r="BC114" s="47"/>
      <c r="BD114" s="47"/>
      <c r="BE114" s="47"/>
      <c r="BF114" s="47"/>
      <c r="BG114" s="47"/>
      <c r="BH114" s="49"/>
      <c r="BI114" s="50"/>
      <c r="BJ114" s="50"/>
      <c r="BK114" s="47"/>
      <c r="BL114" s="47"/>
      <c r="BM114" s="47"/>
      <c r="BN114" s="47"/>
      <c r="BO114" s="47"/>
      <c r="BP114" s="2"/>
      <c r="CA114" s="21"/>
    </row>
    <row r="115" spans="1:79" x14ac:dyDescent="0.3">
      <c r="R115" s="266" t="s">
        <v>54</v>
      </c>
      <c r="S115" s="255" t="s">
        <v>53</v>
      </c>
      <c r="T115" s="267" t="s">
        <v>113</v>
      </c>
      <c r="U115" s="372">
        <v>5</v>
      </c>
      <c r="V115" s="353">
        <f>$BG$105</f>
        <v>1.4185943749690388</v>
      </c>
      <c r="W115" s="362" t="s">
        <v>223</v>
      </c>
      <c r="X115" s="256"/>
      <c r="Y115" s="256"/>
      <c r="Z115" s="256"/>
      <c r="AA115" s="264"/>
      <c r="AB115" s="9"/>
      <c r="AC115" s="9"/>
      <c r="AD115" s="9"/>
      <c r="AE115" s="9"/>
      <c r="AF115" s="337"/>
      <c r="AG115" s="9"/>
      <c r="AV115" s="2"/>
      <c r="AY115" s="52"/>
      <c r="AZ115" s="52"/>
      <c r="BA115" s="52"/>
      <c r="BB115" s="52"/>
      <c r="BC115" s="52"/>
      <c r="BD115" s="52"/>
      <c r="BE115" s="52"/>
      <c r="BF115" s="52"/>
      <c r="BG115" s="52"/>
      <c r="BH115" s="32"/>
      <c r="BI115" s="53"/>
      <c r="BJ115" s="37"/>
      <c r="BK115" s="51"/>
      <c r="BL115" s="51"/>
      <c r="BM115" s="51"/>
      <c r="BN115" s="51"/>
      <c r="BO115" s="51"/>
      <c r="BP115" s="2"/>
    </row>
    <row r="116" spans="1:79" x14ac:dyDescent="0.3">
      <c r="R116" s="266" t="s">
        <v>25</v>
      </c>
      <c r="S116" s="255" t="s">
        <v>53</v>
      </c>
      <c r="T116" s="267" t="s">
        <v>113</v>
      </c>
      <c r="U116" s="372">
        <v>5</v>
      </c>
      <c r="V116" s="353">
        <f>$R$105</f>
        <v>1.3322353638054258</v>
      </c>
      <c r="W116" s="362" t="s">
        <v>217</v>
      </c>
      <c r="X116" s="256"/>
      <c r="Y116" s="256"/>
      <c r="Z116" s="256"/>
      <c r="AA116" s="264"/>
      <c r="AB116" s="9"/>
      <c r="AC116" s="9"/>
      <c r="AD116" s="9"/>
      <c r="AE116" s="9"/>
      <c r="AF116" s="337"/>
      <c r="AG116" s="9"/>
      <c r="AV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54"/>
      <c r="BK116" s="2"/>
      <c r="BL116" s="2"/>
      <c r="BM116" s="2"/>
      <c r="BN116" s="2"/>
      <c r="BO116" s="2"/>
      <c r="BP116" s="2"/>
    </row>
    <row r="117" spans="1:79" x14ac:dyDescent="0.3">
      <c r="O117" s="425"/>
      <c r="R117" s="266" t="s">
        <v>26</v>
      </c>
      <c r="S117" s="255" t="s">
        <v>52</v>
      </c>
      <c r="T117" s="267" t="s">
        <v>0</v>
      </c>
      <c r="U117" s="372">
        <v>5</v>
      </c>
      <c r="V117" s="353">
        <f>$Y$105</f>
        <v>1.6140008608735539</v>
      </c>
      <c r="W117" s="362" t="s">
        <v>263</v>
      </c>
      <c r="X117" s="256"/>
      <c r="Y117" s="256"/>
      <c r="Z117" s="256"/>
      <c r="AA117" s="264"/>
      <c r="AB117" s="9"/>
      <c r="AC117" s="9"/>
      <c r="AD117" s="9"/>
      <c r="AE117" s="9"/>
      <c r="AF117" s="337"/>
      <c r="AG117" s="9"/>
      <c r="AV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54"/>
      <c r="BK117" s="2"/>
      <c r="BL117" s="2"/>
      <c r="BM117" s="2"/>
      <c r="BN117" s="2"/>
      <c r="BO117" s="2"/>
      <c r="BP117" s="2"/>
    </row>
    <row r="118" spans="1:79" x14ac:dyDescent="0.3">
      <c r="R118" s="266" t="s">
        <v>6</v>
      </c>
      <c r="S118" s="255" t="s">
        <v>52</v>
      </c>
      <c r="T118" s="267" t="s">
        <v>0</v>
      </c>
      <c r="U118" s="372">
        <v>5</v>
      </c>
      <c r="V118" s="353">
        <f>$AE$105</f>
        <v>1.7435517941232295</v>
      </c>
      <c r="W118" s="362" t="s">
        <v>244</v>
      </c>
      <c r="X118" s="256"/>
      <c r="Y118" s="256"/>
      <c r="Z118" s="256"/>
      <c r="AA118" s="264"/>
      <c r="AB118" s="9"/>
      <c r="AC118" s="9"/>
      <c r="AD118" s="9"/>
      <c r="AE118" s="9"/>
      <c r="AF118" s="337"/>
      <c r="AG118" s="9"/>
      <c r="AV118" s="2"/>
      <c r="AY118" s="47"/>
      <c r="AZ118" s="47"/>
      <c r="BA118" s="47"/>
      <c r="BB118" s="47"/>
      <c r="BC118" s="47"/>
      <c r="BD118" s="47"/>
      <c r="BE118" s="47"/>
      <c r="BF118" s="47"/>
      <c r="BG118" s="47"/>
      <c r="BH118" s="49"/>
      <c r="BI118" s="50"/>
      <c r="BJ118" s="50"/>
      <c r="BK118" s="47"/>
      <c r="BL118" s="47"/>
      <c r="BM118" s="47"/>
      <c r="BN118" s="47"/>
      <c r="BO118" s="47"/>
      <c r="BP118" s="2"/>
    </row>
    <row r="119" spans="1:79" x14ac:dyDescent="0.3">
      <c r="R119" s="266" t="s">
        <v>7</v>
      </c>
      <c r="S119" s="255" t="s">
        <v>53</v>
      </c>
      <c r="T119" s="267" t="s">
        <v>114</v>
      </c>
      <c r="U119" s="372" t="s">
        <v>27</v>
      </c>
      <c r="V119" s="361" t="s">
        <v>27</v>
      </c>
      <c r="W119" s="362" t="s">
        <v>218</v>
      </c>
      <c r="X119" s="256"/>
      <c r="Y119" s="256"/>
      <c r="Z119" s="256"/>
      <c r="AA119" s="264"/>
      <c r="AB119" s="9"/>
      <c r="AC119" s="9"/>
      <c r="AD119" s="9"/>
      <c r="AE119" s="9"/>
      <c r="AF119" s="337"/>
      <c r="AG119" s="9"/>
      <c r="AV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54"/>
      <c r="BK119" s="2"/>
      <c r="BL119" s="2"/>
      <c r="BM119" s="2"/>
      <c r="BN119" s="2"/>
      <c r="BO119" s="2"/>
      <c r="BP119" s="2"/>
    </row>
    <row r="120" spans="1:79" x14ac:dyDescent="0.3">
      <c r="A120" s="55"/>
      <c r="B120" s="56"/>
      <c r="C120" s="56"/>
      <c r="D120" s="56"/>
      <c r="E120" s="56"/>
      <c r="F120" s="56"/>
      <c r="G120" s="48"/>
      <c r="H120" s="48"/>
      <c r="I120" s="48"/>
      <c r="J120" s="48"/>
      <c r="O120" s="48"/>
      <c r="R120" s="266" t="s">
        <v>8</v>
      </c>
      <c r="S120" s="255" t="s">
        <v>53</v>
      </c>
      <c r="T120" s="267" t="s">
        <v>0</v>
      </c>
      <c r="U120" s="372">
        <v>5</v>
      </c>
      <c r="V120" s="361">
        <f>$AK$105</f>
        <v>1.6416154166986761</v>
      </c>
      <c r="W120" s="362" t="s">
        <v>232</v>
      </c>
      <c r="X120" s="256"/>
      <c r="Y120" s="256"/>
      <c r="Z120" s="256"/>
      <c r="AA120" s="264"/>
      <c r="AB120" s="9"/>
      <c r="AC120" s="9"/>
      <c r="AD120" s="9"/>
      <c r="AE120" s="9"/>
      <c r="AF120" s="337"/>
      <c r="AG120" s="9"/>
      <c r="AV120" s="2"/>
      <c r="AY120" s="96"/>
      <c r="AZ120" s="96"/>
      <c r="BA120" s="96"/>
      <c r="BB120" s="2"/>
      <c r="BC120" s="2"/>
      <c r="BD120" s="2"/>
      <c r="BE120" s="2"/>
      <c r="BF120" s="2"/>
      <c r="BG120" s="2"/>
      <c r="BH120" s="97"/>
      <c r="BI120" s="98"/>
      <c r="BJ120" s="97"/>
      <c r="BK120" s="94"/>
      <c r="BL120" s="94"/>
      <c r="BM120" s="94"/>
      <c r="BN120" s="99"/>
      <c r="BO120" s="99"/>
      <c r="BP120" s="2"/>
    </row>
    <row r="121" spans="1:79" x14ac:dyDescent="0.3">
      <c r="A121" s="100"/>
      <c r="B121" s="101"/>
      <c r="C121" s="102"/>
      <c r="D121" s="103"/>
      <c r="E121" s="103"/>
      <c r="F121" s="103"/>
      <c r="G121" s="104"/>
      <c r="H121" s="48"/>
      <c r="I121" s="48"/>
      <c r="J121" s="48"/>
      <c r="O121" s="48"/>
      <c r="R121" s="266" t="s">
        <v>9</v>
      </c>
      <c r="S121" s="255" t="s">
        <v>53</v>
      </c>
      <c r="T121" s="268" t="s">
        <v>114</v>
      </c>
      <c r="U121" s="372">
        <v>5</v>
      </c>
      <c r="V121" s="353">
        <f>$AN$105</f>
        <v>1.8890080965860994</v>
      </c>
      <c r="W121" s="362" t="s">
        <v>245</v>
      </c>
      <c r="X121" s="256"/>
      <c r="Y121" s="256"/>
      <c r="Z121" s="256"/>
      <c r="AA121" s="264"/>
      <c r="AB121" s="9"/>
      <c r="AC121" s="9"/>
      <c r="AD121" s="9"/>
      <c r="AE121" s="9"/>
      <c r="AF121" s="337"/>
      <c r="AG121" s="9"/>
      <c r="AV121" s="2"/>
      <c r="AY121" s="96"/>
      <c r="AZ121" s="96"/>
      <c r="BA121" s="96"/>
      <c r="BB121" s="2"/>
      <c r="BC121" s="2"/>
      <c r="BD121" s="2"/>
      <c r="BE121" s="2"/>
      <c r="BF121" s="2"/>
      <c r="BG121" s="2"/>
      <c r="BH121" s="97"/>
      <c r="BI121" s="98"/>
      <c r="BJ121" s="97"/>
      <c r="BK121" s="94"/>
      <c r="BL121" s="94"/>
      <c r="BM121" s="94"/>
      <c r="BN121" s="99"/>
      <c r="BO121" s="99"/>
      <c r="BP121" s="2"/>
    </row>
    <row r="122" spans="1:79" x14ac:dyDescent="0.3">
      <c r="A122" s="2"/>
      <c r="B122" s="96"/>
      <c r="C122" s="98"/>
      <c r="D122" s="57"/>
      <c r="E122" s="57"/>
      <c r="F122" s="57"/>
      <c r="G122" s="9"/>
      <c r="H122" s="9"/>
      <c r="I122" s="9"/>
      <c r="J122" s="9"/>
      <c r="O122" s="9"/>
      <c r="R122" s="266" t="s">
        <v>10</v>
      </c>
      <c r="S122" s="255" t="s">
        <v>53</v>
      </c>
      <c r="T122" s="268" t="s">
        <v>114</v>
      </c>
      <c r="U122" s="372" t="s">
        <v>27</v>
      </c>
      <c r="V122" s="361" t="s">
        <v>27</v>
      </c>
      <c r="W122" s="362" t="s">
        <v>218</v>
      </c>
      <c r="X122" s="256"/>
      <c r="Y122" s="256"/>
      <c r="Z122" s="256"/>
      <c r="AA122" s="264"/>
      <c r="AB122" s="9"/>
      <c r="AC122" s="9"/>
      <c r="AD122" s="9"/>
      <c r="AE122" s="9"/>
      <c r="AF122" s="337"/>
      <c r="AG122" s="9"/>
      <c r="AV122" s="2"/>
      <c r="AY122" s="96"/>
      <c r="AZ122" s="96"/>
      <c r="BA122" s="96"/>
      <c r="BB122" s="2"/>
      <c r="BC122" s="2"/>
      <c r="BD122" s="2"/>
      <c r="BE122" s="2"/>
      <c r="BF122" s="2"/>
      <c r="BG122" s="2"/>
      <c r="BH122" s="96"/>
      <c r="BI122" s="98"/>
      <c r="BJ122" s="96"/>
      <c r="BK122" s="94"/>
      <c r="BL122" s="94"/>
      <c r="BM122" s="94"/>
      <c r="BN122" s="99"/>
      <c r="BO122" s="99"/>
      <c r="BP122" s="2"/>
    </row>
    <row r="123" spans="1:79" x14ac:dyDescent="0.3">
      <c r="A123" s="2"/>
      <c r="B123" s="96"/>
      <c r="C123" s="98"/>
      <c r="D123" s="57"/>
      <c r="E123" s="57"/>
      <c r="F123" s="57"/>
      <c r="G123" s="105"/>
      <c r="H123" s="9"/>
      <c r="I123" s="9"/>
      <c r="J123" s="9"/>
      <c r="O123" s="9"/>
      <c r="R123" s="266" t="s">
        <v>12</v>
      </c>
      <c r="S123" s="257" t="s">
        <v>53</v>
      </c>
      <c r="T123" s="350" t="s">
        <v>113</v>
      </c>
      <c r="U123" s="351">
        <v>5</v>
      </c>
      <c r="V123" s="353">
        <f>$BP$105</f>
        <v>1.6056138259792008</v>
      </c>
      <c r="W123" s="362" t="s">
        <v>233</v>
      </c>
      <c r="X123" s="180"/>
      <c r="Y123" s="180"/>
      <c r="Z123" s="180"/>
      <c r="AA123" s="181"/>
      <c r="AB123" s="2"/>
      <c r="AC123" s="2"/>
      <c r="AD123" s="2"/>
      <c r="AE123" s="2"/>
      <c r="AF123" s="337"/>
      <c r="AG123" s="9"/>
      <c r="AV123" s="2"/>
      <c r="AY123" s="96"/>
      <c r="AZ123" s="96"/>
      <c r="BA123" s="96"/>
      <c r="BB123" s="106"/>
      <c r="BC123" s="106"/>
      <c r="BD123" s="106"/>
      <c r="BE123" s="106"/>
      <c r="BF123" s="106"/>
      <c r="BG123" s="106"/>
      <c r="BH123" s="97"/>
      <c r="BI123" s="98"/>
      <c r="BJ123" s="97"/>
      <c r="BK123" s="94"/>
      <c r="BL123" s="94"/>
      <c r="BM123" s="94"/>
      <c r="BN123" s="99"/>
      <c r="BO123" s="99"/>
      <c r="BP123" s="2"/>
    </row>
    <row r="124" spans="1:79" x14ac:dyDescent="0.3">
      <c r="A124" s="2"/>
      <c r="B124" s="96"/>
      <c r="C124" s="98"/>
      <c r="D124" s="57"/>
      <c r="E124" s="57"/>
      <c r="F124" s="57"/>
      <c r="G124" s="9"/>
      <c r="H124" s="9"/>
      <c r="I124" s="9"/>
      <c r="J124" s="9"/>
      <c r="O124" s="425"/>
      <c r="R124" s="345" t="s">
        <v>13</v>
      </c>
      <c r="S124" s="347" t="s">
        <v>52</v>
      </c>
      <c r="T124" s="348" t="s">
        <v>0</v>
      </c>
      <c r="U124" s="351">
        <v>5</v>
      </c>
      <c r="V124" s="353">
        <f>BY105</f>
        <v>1.9347987427147806</v>
      </c>
      <c r="W124" s="362" t="s">
        <v>260</v>
      </c>
      <c r="X124" s="258"/>
      <c r="Y124" s="258"/>
      <c r="Z124" s="180"/>
      <c r="AA124" s="181"/>
      <c r="AB124" s="2"/>
      <c r="AC124" s="2"/>
      <c r="AD124" s="2"/>
      <c r="AE124" s="2"/>
      <c r="AF124" s="337"/>
      <c r="AG124" s="9"/>
      <c r="AV124" s="2"/>
      <c r="AY124" s="96"/>
      <c r="AZ124" s="96"/>
      <c r="BA124" s="96"/>
      <c r="BB124" s="2"/>
      <c r="BC124" s="2"/>
      <c r="BD124" s="2"/>
      <c r="BE124" s="2"/>
      <c r="BF124" s="2"/>
      <c r="BG124" s="2"/>
      <c r="BH124" s="96"/>
      <c r="BI124" s="98"/>
      <c r="BJ124" s="96"/>
      <c r="BK124" s="94"/>
      <c r="BL124" s="94"/>
      <c r="BM124" s="94"/>
      <c r="BN124" s="99"/>
      <c r="BO124" s="99"/>
      <c r="BP124" s="2"/>
    </row>
    <row r="125" spans="1:79" x14ac:dyDescent="0.3">
      <c r="A125" s="2"/>
      <c r="B125" s="96"/>
      <c r="C125" s="98"/>
      <c r="D125" s="57"/>
      <c r="E125" s="57"/>
      <c r="F125" s="57"/>
      <c r="G125" s="9"/>
      <c r="H125" s="9"/>
      <c r="I125" s="9"/>
      <c r="J125" s="9"/>
      <c r="O125" s="9"/>
      <c r="R125" s="346" t="s">
        <v>14</v>
      </c>
      <c r="S125" s="357" t="s">
        <v>52</v>
      </c>
      <c r="T125" s="349" t="s">
        <v>0</v>
      </c>
      <c r="U125" s="352">
        <v>5</v>
      </c>
      <c r="V125" s="354">
        <f>$CB$105</f>
        <v>1.6047033075096453</v>
      </c>
      <c r="W125" s="355" t="s">
        <v>219</v>
      </c>
      <c r="X125" s="249"/>
      <c r="Y125" s="235"/>
      <c r="Z125" s="235"/>
      <c r="AA125" s="236"/>
      <c r="AB125" s="2"/>
      <c r="AC125" s="2"/>
      <c r="AD125" s="2"/>
      <c r="AE125" s="2"/>
      <c r="AF125" s="337"/>
      <c r="AG125" s="9"/>
      <c r="AV125" s="2"/>
      <c r="AY125" s="96"/>
      <c r="AZ125" s="96"/>
      <c r="BA125" s="96"/>
      <c r="BB125" s="2"/>
      <c r="BC125" s="2"/>
      <c r="BD125" s="2"/>
      <c r="BE125" s="2"/>
      <c r="BF125" s="2"/>
      <c r="BG125" s="2"/>
      <c r="BH125" s="97"/>
      <c r="BI125" s="98"/>
      <c r="BJ125" s="97"/>
      <c r="BK125" s="94"/>
      <c r="BL125" s="94"/>
      <c r="BM125" s="94"/>
      <c r="BN125" s="99"/>
      <c r="BO125" s="99"/>
      <c r="BP125" s="2"/>
    </row>
    <row r="126" spans="1:79" x14ac:dyDescent="0.3">
      <c r="A126" s="2"/>
      <c r="B126" s="96"/>
      <c r="C126" s="98"/>
      <c r="D126" s="57"/>
      <c r="E126" s="57"/>
      <c r="F126" s="57"/>
      <c r="G126" s="9"/>
      <c r="H126" s="9"/>
      <c r="I126" s="9"/>
      <c r="J126" s="9"/>
      <c r="K126" s="9"/>
      <c r="L126" s="9"/>
      <c r="M126" s="9"/>
      <c r="N126" s="9"/>
      <c r="O126" s="9"/>
      <c r="P126" s="9"/>
      <c r="AB126" s="2"/>
      <c r="AC126" s="2"/>
      <c r="AD126" s="2"/>
      <c r="AE126" s="2"/>
      <c r="AF126" s="2"/>
      <c r="AV126" s="2"/>
      <c r="AY126" s="96"/>
      <c r="AZ126" s="96"/>
      <c r="BA126" s="96"/>
      <c r="BB126" s="2"/>
      <c r="BC126" s="2"/>
      <c r="BD126" s="2"/>
      <c r="BE126" s="2"/>
      <c r="BF126" s="2"/>
      <c r="BG126" s="2"/>
      <c r="BH126" s="96"/>
      <c r="BI126" s="98"/>
      <c r="BJ126" s="97"/>
      <c r="BK126" s="94"/>
      <c r="BL126" s="94"/>
      <c r="BM126" s="94"/>
      <c r="BN126" s="99"/>
      <c r="BO126" s="99"/>
      <c r="BP126" s="2"/>
    </row>
    <row r="127" spans="1:79" x14ac:dyDescent="0.3">
      <c r="U127" s="107"/>
      <c r="V127" s="107"/>
      <c r="W127" s="107"/>
      <c r="X127" s="107"/>
      <c r="Y127" s="107"/>
      <c r="Z127" s="107"/>
      <c r="AA127" s="107"/>
      <c r="AB127" s="152"/>
      <c r="AC127" s="2"/>
      <c r="AD127" s="2"/>
      <c r="AE127" s="2"/>
      <c r="AF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</row>
    <row r="128" spans="1:79" x14ac:dyDescent="0.3">
      <c r="U128" s="107"/>
      <c r="V128" s="107"/>
      <c r="W128" s="107"/>
      <c r="X128" s="107"/>
      <c r="Y128" s="107"/>
      <c r="Z128" s="107"/>
      <c r="AA128" s="107"/>
      <c r="AB128" s="152"/>
      <c r="AC128" s="2"/>
      <c r="AD128" s="2"/>
      <c r="AE128" s="2"/>
      <c r="AF128" s="2"/>
      <c r="AH128" s="2"/>
      <c r="AI128" s="2"/>
      <c r="AJ128" s="45"/>
      <c r="AK128" s="45"/>
      <c r="AL128" s="45"/>
      <c r="AM128" s="161"/>
      <c r="AN128" s="161"/>
      <c r="AO128" s="161"/>
      <c r="AP128" s="161"/>
      <c r="AQ128" s="161"/>
      <c r="AR128" s="161"/>
      <c r="AS128" s="161"/>
      <c r="AT128" s="161"/>
      <c r="AU128" s="161"/>
      <c r="AV128" s="2"/>
    </row>
    <row r="129" spans="21:48" ht="15.6" x14ac:dyDescent="0.3">
      <c r="U129" s="107"/>
      <c r="V129" s="107"/>
      <c r="W129" s="107"/>
      <c r="X129" s="107"/>
      <c r="Y129" s="107"/>
      <c r="Z129" s="107"/>
      <c r="AA129" s="107"/>
      <c r="AB129" s="152"/>
      <c r="AC129" s="2"/>
      <c r="AD129" s="2"/>
      <c r="AE129" s="2"/>
      <c r="AF129" s="2"/>
      <c r="AH129" s="2"/>
      <c r="AI129" s="2"/>
      <c r="AJ129" s="162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161"/>
      <c r="AV129" s="2"/>
    </row>
    <row r="130" spans="21:48" x14ac:dyDescent="0.3">
      <c r="U130" s="107"/>
      <c r="V130" s="107"/>
      <c r="W130" s="107"/>
      <c r="X130" s="107"/>
      <c r="Y130" s="107"/>
      <c r="Z130" s="107"/>
      <c r="AA130" s="107"/>
      <c r="AB130" s="152"/>
      <c r="AC130" s="2"/>
      <c r="AD130" s="2"/>
      <c r="AE130" s="2"/>
      <c r="AF130" s="2"/>
      <c r="AH130" s="2"/>
      <c r="AI130" s="2"/>
      <c r="AJ130" s="151"/>
      <c r="AK130" s="45"/>
      <c r="AL130" s="45"/>
      <c r="AM130" s="45"/>
      <c r="AN130" s="45"/>
      <c r="AO130" s="45"/>
      <c r="AP130" s="45"/>
      <c r="AQ130" s="163"/>
      <c r="AR130" s="45"/>
      <c r="AS130" s="45"/>
      <c r="AT130" s="45"/>
      <c r="AU130" s="161"/>
      <c r="AV130" s="2"/>
    </row>
    <row r="131" spans="21:48" x14ac:dyDescent="0.3">
      <c r="U131" s="107"/>
      <c r="V131" s="107"/>
      <c r="W131" s="107"/>
      <c r="X131" s="107"/>
      <c r="Y131" s="107"/>
      <c r="Z131" s="107"/>
      <c r="AA131" s="107"/>
      <c r="AB131" s="152"/>
      <c r="AC131" s="2"/>
      <c r="AD131" s="2"/>
      <c r="AE131" s="2"/>
      <c r="AF131" s="2"/>
      <c r="AH131" s="2"/>
      <c r="AI131" s="2"/>
      <c r="AJ131" s="47"/>
      <c r="AK131" s="47"/>
      <c r="AL131" s="47"/>
      <c r="AM131" s="48"/>
      <c r="AN131" s="48"/>
      <c r="AO131" s="164"/>
      <c r="AP131" s="164"/>
      <c r="AQ131" s="48"/>
      <c r="AR131" s="48"/>
      <c r="AS131" s="48"/>
      <c r="AT131" s="47"/>
      <c r="AU131" s="161"/>
      <c r="AV131" s="2"/>
    </row>
    <row r="132" spans="21:48" x14ac:dyDescent="0.3">
      <c r="U132" s="107"/>
      <c r="V132" s="107"/>
      <c r="W132" s="107"/>
      <c r="X132" s="107"/>
      <c r="Y132" s="107"/>
      <c r="Z132" s="107"/>
      <c r="AA132" s="107"/>
      <c r="AB132" s="152"/>
      <c r="AC132" s="2"/>
      <c r="AD132" s="2"/>
      <c r="AE132" s="2"/>
      <c r="AF132" s="2"/>
      <c r="AH132" s="2"/>
      <c r="AI132" s="2"/>
      <c r="AJ132" s="47"/>
      <c r="AK132" s="47"/>
      <c r="AL132" s="47"/>
      <c r="AM132" s="49"/>
      <c r="AN132" s="49"/>
      <c r="AO132" s="50"/>
      <c r="AP132" s="50"/>
      <c r="AQ132" s="48"/>
      <c r="AR132" s="47"/>
      <c r="AS132" s="47"/>
      <c r="AT132" s="47"/>
      <c r="AU132" s="161"/>
      <c r="AV132" s="2"/>
    </row>
    <row r="133" spans="21:48" x14ac:dyDescent="0.3">
      <c r="U133" s="107"/>
      <c r="V133" s="107"/>
      <c r="W133" s="107"/>
      <c r="X133" s="107"/>
      <c r="Y133" s="107"/>
      <c r="Z133" s="107"/>
      <c r="AA133" s="107"/>
      <c r="AB133" s="2"/>
      <c r="AC133" s="2"/>
      <c r="AD133" s="2"/>
      <c r="AE133" s="2"/>
      <c r="AF133" s="2"/>
      <c r="AH133" s="2"/>
      <c r="AI133" s="2"/>
      <c r="AJ133" s="165"/>
      <c r="AK133" s="165"/>
      <c r="AL133" s="165"/>
      <c r="AM133" s="165"/>
      <c r="AN133" s="165"/>
      <c r="AO133" s="166"/>
      <c r="AP133" s="37"/>
      <c r="AQ133" s="51"/>
      <c r="AR133" s="51"/>
      <c r="AS133" s="51"/>
      <c r="AT133" s="51"/>
      <c r="AU133" s="161"/>
      <c r="AV133" s="2"/>
    </row>
    <row r="134" spans="21:48" x14ac:dyDescent="0.3">
      <c r="U134" s="107"/>
      <c r="V134" s="107"/>
      <c r="W134" s="107"/>
      <c r="X134" s="107"/>
      <c r="Y134" s="107"/>
      <c r="Z134" s="107"/>
      <c r="AA134" s="109"/>
      <c r="AB134" s="2"/>
      <c r="AC134" s="2"/>
      <c r="AD134" s="2"/>
      <c r="AE134" s="2"/>
      <c r="AF134" s="2"/>
      <c r="AH134" s="2"/>
      <c r="AI134" s="2"/>
      <c r="AJ134" s="165"/>
      <c r="AK134" s="167"/>
      <c r="AL134" s="167"/>
      <c r="AM134" s="167"/>
      <c r="AN134" s="167"/>
      <c r="AO134" s="167"/>
      <c r="AP134" s="167"/>
      <c r="AQ134" s="51"/>
      <c r="AR134" s="51"/>
      <c r="AS134" s="51"/>
      <c r="AT134" s="51"/>
      <c r="AU134" s="161"/>
      <c r="AV134" s="2"/>
    </row>
    <row r="135" spans="21:48" x14ac:dyDescent="0.3">
      <c r="U135" s="107"/>
      <c r="V135" s="107"/>
      <c r="W135" s="107"/>
      <c r="X135" s="107"/>
      <c r="Y135" s="107"/>
      <c r="Z135" s="107"/>
      <c r="AA135" s="107"/>
      <c r="AB135" s="2"/>
      <c r="AC135" s="2"/>
      <c r="AD135" s="2"/>
      <c r="AE135" s="2"/>
      <c r="AF135" s="2"/>
      <c r="AH135" s="2"/>
      <c r="AI135" s="2"/>
      <c r="AJ135" s="161"/>
      <c r="AK135" s="161"/>
      <c r="AL135" s="161"/>
      <c r="AM135" s="161"/>
      <c r="AN135" s="161"/>
      <c r="AO135" s="161"/>
      <c r="AP135" s="54"/>
      <c r="AQ135" s="167"/>
      <c r="AR135" s="161"/>
      <c r="AS135" s="161"/>
      <c r="AT135" s="161"/>
      <c r="AU135" s="161"/>
      <c r="AV135" s="2"/>
    </row>
    <row r="136" spans="21:48" ht="27" customHeight="1" x14ac:dyDescent="0.3">
      <c r="AB136" s="2"/>
      <c r="AC136" s="2"/>
      <c r="AD136" s="2"/>
      <c r="AE136" s="2"/>
      <c r="AF136" s="2"/>
      <c r="AH136" s="2"/>
      <c r="AI136" s="2"/>
      <c r="AJ136" s="48"/>
      <c r="AK136" s="48"/>
      <c r="AL136" s="48"/>
      <c r="AM136" s="48"/>
      <c r="AN136" s="48"/>
      <c r="AO136" s="164"/>
      <c r="AP136" s="164"/>
      <c r="AQ136" s="48"/>
      <c r="AR136" s="47"/>
      <c r="AS136" s="47"/>
      <c r="AT136" s="47"/>
      <c r="AU136" s="161"/>
      <c r="AV136" s="2"/>
    </row>
    <row r="137" spans="21:48" ht="18" customHeight="1" x14ac:dyDescent="0.3">
      <c r="AB137" s="2"/>
      <c r="AC137" s="2"/>
      <c r="AD137" s="2"/>
      <c r="AE137" s="2"/>
      <c r="AF137" s="2"/>
      <c r="AH137" s="2"/>
      <c r="AI137" s="2"/>
      <c r="AJ137" s="167"/>
      <c r="AK137" s="167"/>
      <c r="AL137" s="167"/>
      <c r="AM137" s="167"/>
      <c r="AN137" s="167"/>
      <c r="AO137" s="168"/>
      <c r="AP137" s="168"/>
      <c r="AQ137" s="167"/>
      <c r="AR137" s="167"/>
      <c r="AS137" s="167"/>
      <c r="AT137" s="167"/>
      <c r="AU137" s="161"/>
      <c r="AV137" s="2"/>
    </row>
    <row r="138" spans="21:48" ht="18" customHeight="1" x14ac:dyDescent="0.3">
      <c r="AH138" s="2"/>
      <c r="AI138" s="2"/>
      <c r="AJ138" s="167"/>
      <c r="AK138" s="169"/>
      <c r="AL138" s="167"/>
      <c r="AM138" s="169"/>
      <c r="AN138" s="167"/>
      <c r="AO138" s="170"/>
      <c r="AP138" s="171"/>
      <c r="AQ138" s="167"/>
      <c r="AR138" s="167"/>
      <c r="AS138" s="167"/>
      <c r="AT138" s="167"/>
      <c r="AU138" s="161"/>
      <c r="AV138" s="2"/>
    </row>
    <row r="139" spans="21:48" x14ac:dyDescent="0.3">
      <c r="AH139" s="2"/>
      <c r="AI139" s="2"/>
      <c r="AJ139" s="167"/>
      <c r="AK139" s="167"/>
      <c r="AL139" s="167"/>
      <c r="AM139" s="167"/>
      <c r="AN139" s="167"/>
      <c r="AO139" s="170"/>
      <c r="AP139" s="171"/>
      <c r="AQ139" s="167"/>
      <c r="AR139" s="167"/>
      <c r="AS139" s="167"/>
      <c r="AT139" s="167"/>
      <c r="AU139" s="161"/>
      <c r="AV139" s="2"/>
    </row>
    <row r="140" spans="21:48" x14ac:dyDescent="0.3">
      <c r="AH140" s="2"/>
      <c r="AI140" s="2"/>
      <c r="AJ140" s="167"/>
      <c r="AK140" s="167"/>
      <c r="AL140" s="167"/>
      <c r="AM140" s="167"/>
      <c r="AN140" s="167"/>
      <c r="AO140" s="168"/>
      <c r="AP140" s="168"/>
      <c r="AQ140" s="161"/>
      <c r="AR140" s="167"/>
      <c r="AS140" s="167"/>
      <c r="AT140" s="167"/>
      <c r="AU140" s="161"/>
      <c r="AV140" s="2"/>
    </row>
    <row r="141" spans="21:48" x14ac:dyDescent="0.3">
      <c r="AH141" s="2"/>
      <c r="AI141" s="2"/>
      <c r="AJ141" s="167"/>
      <c r="AK141" s="167"/>
      <c r="AL141" s="167"/>
      <c r="AM141" s="167"/>
      <c r="AN141" s="167"/>
      <c r="AO141" s="168"/>
      <c r="AP141" s="168"/>
      <c r="AQ141" s="161"/>
      <c r="AR141" s="167"/>
      <c r="AS141" s="167"/>
      <c r="AT141" s="167"/>
      <c r="AU141" s="161"/>
      <c r="AV141" s="2"/>
    </row>
    <row r="142" spans="21:48" x14ac:dyDescent="0.3">
      <c r="AH142" s="2"/>
      <c r="AI142" s="2"/>
      <c r="AJ142" s="167"/>
      <c r="AK142" s="167"/>
      <c r="AL142" s="167"/>
      <c r="AM142" s="167"/>
      <c r="AN142" s="167"/>
      <c r="AO142" s="170"/>
      <c r="AP142" s="171"/>
      <c r="AQ142" s="167"/>
      <c r="AR142" s="167"/>
      <c r="AS142" s="167"/>
      <c r="AT142" s="167"/>
      <c r="AU142" s="161"/>
      <c r="AV142" s="2"/>
    </row>
    <row r="143" spans="21:48" x14ac:dyDescent="0.3">
      <c r="AH143" s="2"/>
      <c r="AI143" s="2"/>
      <c r="AJ143" s="167"/>
      <c r="AK143" s="167"/>
      <c r="AL143" s="167"/>
      <c r="AM143" s="167"/>
      <c r="AN143" s="167"/>
      <c r="AO143" s="170"/>
      <c r="AP143" s="171"/>
      <c r="AQ143" s="167"/>
      <c r="AR143" s="167"/>
      <c r="AS143" s="167"/>
      <c r="AT143" s="167"/>
      <c r="AU143" s="161"/>
      <c r="AV143" s="2"/>
    </row>
    <row r="144" spans="21:48" x14ac:dyDescent="0.3">
      <c r="AH144" s="2"/>
      <c r="AI144" s="2"/>
      <c r="AJ144" s="167"/>
      <c r="AK144" s="167"/>
      <c r="AL144" s="167"/>
      <c r="AM144" s="167"/>
      <c r="AN144" s="167"/>
      <c r="AO144" s="170"/>
      <c r="AP144" s="171"/>
      <c r="AQ144" s="167"/>
      <c r="AR144" s="167"/>
      <c r="AS144" s="167"/>
      <c r="AT144" s="167"/>
      <c r="AU144" s="161"/>
      <c r="AV144" s="2"/>
    </row>
    <row r="145" spans="34:48" x14ac:dyDescent="0.3">
      <c r="AH145" s="2"/>
      <c r="AI145" s="2"/>
      <c r="AJ145" s="167"/>
      <c r="AK145" s="167"/>
      <c r="AL145" s="167"/>
      <c r="AM145" s="167"/>
      <c r="AN145" s="167"/>
      <c r="AO145" s="170"/>
      <c r="AP145" s="171"/>
      <c r="AQ145" s="167"/>
      <c r="AR145" s="167"/>
      <c r="AS145" s="167"/>
      <c r="AT145" s="167"/>
      <c r="AU145" s="161"/>
      <c r="AV145" s="2"/>
    </row>
    <row r="146" spans="34:48" x14ac:dyDescent="0.3">
      <c r="AH146" s="2"/>
      <c r="AI146" s="2"/>
      <c r="AJ146" s="167"/>
      <c r="AK146" s="167"/>
      <c r="AL146" s="167"/>
      <c r="AM146" s="167"/>
      <c r="AN146" s="167"/>
      <c r="AO146" s="168"/>
      <c r="AP146" s="168"/>
      <c r="AQ146" s="167"/>
      <c r="AR146" s="167"/>
      <c r="AS146" s="167"/>
      <c r="AT146" s="167"/>
      <c r="AU146" s="161"/>
      <c r="AV146" s="2"/>
    </row>
    <row r="147" spans="34:48" x14ac:dyDescent="0.3">
      <c r="AH147" s="2"/>
      <c r="AI147" s="2"/>
      <c r="AJ147" s="167"/>
      <c r="AK147" s="167"/>
      <c r="AL147" s="167"/>
      <c r="AM147" s="167"/>
      <c r="AN147" s="167"/>
      <c r="AO147" s="170"/>
      <c r="AP147" s="171"/>
      <c r="AQ147" s="167"/>
      <c r="AR147" s="167"/>
      <c r="AS147" s="167"/>
      <c r="AT147" s="167"/>
      <c r="AU147" s="161"/>
      <c r="AV147" s="2"/>
    </row>
    <row r="148" spans="34:48" x14ac:dyDescent="0.3">
      <c r="AH148" s="2"/>
      <c r="AI148" s="2"/>
      <c r="AJ148" s="172"/>
      <c r="AK148" s="172"/>
      <c r="AL148" s="172"/>
      <c r="AM148" s="172"/>
      <c r="AN148" s="172"/>
      <c r="AO148" s="173"/>
      <c r="AP148" s="173"/>
      <c r="AQ148" s="174"/>
      <c r="AR148" s="172"/>
      <c r="AS148" s="172"/>
      <c r="AT148" s="172"/>
      <c r="AU148" s="174"/>
      <c r="AV148" s="2"/>
    </row>
    <row r="149" spans="34:48" x14ac:dyDescent="0.3">
      <c r="AH149" s="2"/>
      <c r="AI149" s="2"/>
      <c r="AJ149" s="167"/>
      <c r="AK149" s="167"/>
      <c r="AL149" s="167"/>
      <c r="AM149" s="167"/>
      <c r="AN149" s="167"/>
      <c r="AO149" s="170"/>
      <c r="AP149" s="171"/>
      <c r="AQ149" s="161"/>
      <c r="AR149" s="167"/>
      <c r="AS149" s="167"/>
      <c r="AT149" s="167"/>
      <c r="AU149" s="161"/>
      <c r="AV149" s="2"/>
    </row>
    <row r="150" spans="34:48" x14ac:dyDescent="0.3">
      <c r="AH150" s="2"/>
      <c r="AI150" s="2"/>
      <c r="AJ150" s="167"/>
      <c r="AK150" s="167"/>
      <c r="AL150" s="167"/>
      <c r="AM150" s="167"/>
      <c r="AN150" s="167"/>
      <c r="AO150" s="170"/>
      <c r="AP150" s="171"/>
      <c r="AQ150" s="167"/>
      <c r="AR150" s="167"/>
      <c r="AS150" s="167"/>
      <c r="AT150" s="167"/>
      <c r="AU150" s="161"/>
      <c r="AV150" s="2"/>
    </row>
    <row r="151" spans="34:48" x14ac:dyDescent="0.3">
      <c r="AH151" s="2"/>
      <c r="AI151" s="2"/>
      <c r="AJ151" s="167"/>
      <c r="AK151" s="167"/>
      <c r="AL151" s="167"/>
      <c r="AM151" s="167"/>
      <c r="AN151" s="167"/>
      <c r="AO151" s="170"/>
      <c r="AP151" s="171"/>
      <c r="AQ151" s="167"/>
      <c r="AR151" s="167"/>
      <c r="AS151" s="167"/>
      <c r="AT151" s="167"/>
      <c r="AU151" s="161"/>
      <c r="AV151" s="2"/>
    </row>
    <row r="152" spans="34:48" x14ac:dyDescent="0.3">
      <c r="AH152" s="2"/>
      <c r="AI152" s="2"/>
      <c r="AJ152" s="167"/>
      <c r="AK152" s="167"/>
      <c r="AL152" s="167"/>
      <c r="AM152" s="167"/>
      <c r="AN152" s="167"/>
      <c r="AO152" s="170"/>
      <c r="AP152" s="171"/>
      <c r="AQ152" s="167"/>
      <c r="AR152" s="167"/>
      <c r="AS152" s="167"/>
      <c r="AT152" s="167"/>
      <c r="AU152" s="161"/>
      <c r="AV152" s="2"/>
    </row>
    <row r="153" spans="34:48" x14ac:dyDescent="0.3">
      <c r="AH153" s="2"/>
      <c r="AI153" s="2"/>
      <c r="AJ153" s="167"/>
      <c r="AK153" s="167"/>
      <c r="AL153" s="167"/>
      <c r="AM153" s="167"/>
      <c r="AN153" s="167"/>
      <c r="AO153" s="170"/>
      <c r="AP153" s="171"/>
      <c r="AQ153" s="167"/>
      <c r="AR153" s="167"/>
      <c r="AS153" s="167"/>
      <c r="AT153" s="167"/>
      <c r="AU153" s="161"/>
      <c r="AV153" s="2"/>
    </row>
    <row r="154" spans="34:48" x14ac:dyDescent="0.3">
      <c r="AH154" s="2"/>
      <c r="AI154" s="2"/>
      <c r="AJ154" s="167"/>
      <c r="AK154" s="167"/>
      <c r="AL154" s="167"/>
      <c r="AM154" s="167"/>
      <c r="AN154" s="167"/>
      <c r="AO154" s="167"/>
      <c r="AP154" s="167"/>
      <c r="AQ154" s="167"/>
      <c r="AR154" s="167"/>
      <c r="AS154" s="167"/>
      <c r="AT154" s="167"/>
      <c r="AU154" s="161"/>
      <c r="AV154" s="2"/>
    </row>
    <row r="155" spans="34:48" x14ac:dyDescent="0.3">
      <c r="AH155" s="2"/>
      <c r="AI155" s="2"/>
      <c r="AJ155" s="94"/>
      <c r="AK155" s="94"/>
      <c r="AL155" s="94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34:48" x14ac:dyDescent="0.3">
      <c r="AH156" s="2"/>
      <c r="AI156" s="2"/>
      <c r="AJ156" s="152"/>
      <c r="AK156" s="108"/>
      <c r="AL156" s="108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34:48" x14ac:dyDescent="0.3">
      <c r="AH157" s="2"/>
      <c r="AI157" s="2"/>
      <c r="AJ157" s="152"/>
      <c r="AK157" s="108"/>
      <c r="AL157" s="108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34:48" x14ac:dyDescent="0.3">
      <c r="AH158" s="2"/>
      <c r="AI158" s="2"/>
      <c r="AJ158" s="152"/>
      <c r="AK158" s="108"/>
      <c r="AL158" s="108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34:48" x14ac:dyDescent="0.3">
      <c r="AH159" s="2"/>
      <c r="AI159" s="2"/>
      <c r="AJ159" s="152"/>
      <c r="AK159" s="108"/>
      <c r="AL159" s="108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34:48" x14ac:dyDescent="0.3">
      <c r="AH160" s="2"/>
      <c r="AI160" s="2"/>
      <c r="AJ160" s="152"/>
      <c r="AK160" s="108"/>
      <c r="AL160" s="108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34:48" x14ac:dyDescent="0.3">
      <c r="AH161" s="2"/>
      <c r="AI161" s="2"/>
      <c r="AJ161" s="152"/>
      <c r="AK161" s="108"/>
      <c r="AL161" s="108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34:48" x14ac:dyDescent="0.3">
      <c r="AH162" s="2"/>
      <c r="AI162" s="2"/>
      <c r="AJ162" s="152"/>
      <c r="AK162" s="108"/>
      <c r="AL162" s="108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34:48" x14ac:dyDescent="0.3">
      <c r="AH163" s="2"/>
      <c r="AI163" s="2"/>
      <c r="AJ163" s="152"/>
      <c r="AK163" s="108"/>
      <c r="AL163" s="108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34:48" x14ac:dyDescent="0.3">
      <c r="AH164" s="2"/>
      <c r="AI164" s="2"/>
      <c r="AJ164" s="152"/>
      <c r="AK164" s="175"/>
      <c r="AL164" s="175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34:48" x14ac:dyDescent="0.3">
      <c r="AH165" s="2"/>
      <c r="AI165" s="2"/>
      <c r="AJ165" s="152"/>
      <c r="AK165" s="176"/>
      <c r="AL165" s="176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34:48" x14ac:dyDescent="0.3">
      <c r="AH166" s="2"/>
      <c r="AI166" s="2"/>
      <c r="AJ166" s="152"/>
      <c r="AK166" s="108"/>
      <c r="AL166" s="108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34:48" x14ac:dyDescent="0.3">
      <c r="AH167" s="2"/>
      <c r="AI167" s="2"/>
      <c r="AJ167" s="152"/>
      <c r="AK167" s="108"/>
      <c r="AL167" s="108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34:48" x14ac:dyDescent="0.3"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34:48" x14ac:dyDescent="0.3"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</sheetData>
  <mergeCells count="11">
    <mergeCell ref="R5:CC5"/>
    <mergeCell ref="R6:CC6"/>
    <mergeCell ref="R35:CC35"/>
    <mergeCell ref="R36:CC36"/>
    <mergeCell ref="R73:CC73"/>
    <mergeCell ref="B68:N68"/>
    <mergeCell ref="B5:N5"/>
    <mergeCell ref="B6:N6"/>
    <mergeCell ref="B35:N35"/>
    <mergeCell ref="B36:N36"/>
    <mergeCell ref="B65:N65"/>
  </mergeCells>
  <pageMargins left="0.7" right="0.7" top="0.75" bottom="0.75" header="0.3" footer="0.3"/>
  <pageSetup paperSize="8" scale="1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Company/>
  <LinksUpToDate>false</LinksUpToDate>
  <SharedDoc>false</SharedDoc>
  <HyperlinksChanged>false</HyperlinksChanged>
  <AppVersion>14.0300</AppVersion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2016-04-28T04:59:00Z</dcterms:created>
  <dcterms:modified xsi:type="dcterms:W3CDTF">2016-04-28T04:59:00Z</dcterms:modified>
  <cp:revision>1</cp:revision>
</cp:coreProperties>
</file>