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15" yWindow="-15" windowWidth="15360" windowHeight="15480" tabRatio="545"/>
  </bookViews>
  <sheets>
    <sheet name="CoverSheet" sheetId="1" r:id="rId1"/>
    <sheet name="TOC" sheetId="74" r:id="rId2"/>
    <sheet name="Guidelines" sheetId="3" r:id="rId3"/>
    <sheet name="S1.Analytical Ratios" sheetId="71" r:id="rId4"/>
    <sheet name="S2.Return on Investment" sheetId="44" r:id="rId5"/>
    <sheet name="S3.Regulatory Profit" sheetId="45" r:id="rId6"/>
    <sheet name="S4.RAB Value (Rolled Forward)" sheetId="48" r:id="rId7"/>
    <sheet name="S5a.Regulatory Tax Allowance " sheetId="72" r:id="rId8"/>
    <sheet name="S5b.Related Party Transactions" sheetId="51" r:id="rId9"/>
    <sheet name="S5c.TCSD Allowance" sheetId="47" r:id="rId10"/>
    <sheet name="S5d.Cost Allocations" sheetId="53" r:id="rId11"/>
    <sheet name="S5e.Asset Allocations" sheetId="52" r:id="rId12"/>
    <sheet name="S6a.Actual Expenditure Capex" sheetId="49" r:id="rId13"/>
    <sheet name="S6b.Actual Expenditure Opex" sheetId="60" r:id="rId14"/>
    <sheet name="S7.Actual vs Forecast Exp" sheetId="50" r:id="rId15"/>
    <sheet name="S8.Billed Quantities+Revenues" sheetId="57" r:id="rId16"/>
    <sheet name="S9a.Asset Register" sheetId="37" r:id="rId17"/>
    <sheet name="S9b.Asset Age Profile" sheetId="36" r:id="rId18"/>
    <sheet name="S9c.Pipeline Data" sheetId="23" r:id="rId19"/>
    <sheet name="S9d.Demand" sheetId="66" r:id="rId20"/>
    <sheet name="S10a.Reliability" sheetId="27" r:id="rId21"/>
    <sheet name="S10b.Integrity" sheetId="70" r:id="rId22"/>
  </sheets>
  <definedNames>
    <definedName name="dd_accuracy">#REF!</definedName>
    <definedName name="dd_CausalProxy">#REF!</definedName>
    <definedName name="dd_dataacuracy" localSheetId="1">#REF!</definedName>
    <definedName name="dd_dataacuracy">#REF!</definedName>
    <definedName name="dd_opexsalescapex">#REF!</definedName>
    <definedName name="dd_standard">#REF!</definedName>
    <definedName name="dd_YesNo">#REF!</definedName>
    <definedName name="_xlnm.Print_Area" localSheetId="0">CoverSheet!$A$1:$D$17</definedName>
    <definedName name="_xlnm.Print_Area" localSheetId="2">Guidelines!$A$1:$C$55</definedName>
    <definedName name="_xlnm.Print_Area" localSheetId="3">'S1.Analytical Ratios'!$A$1:$N$43</definedName>
    <definedName name="_xlnm.Print_Area" localSheetId="20">S10a.Reliability!$A$1:$K$44</definedName>
    <definedName name="_xlnm.Print_Area" localSheetId="21">S10b.Integrity!$A$1:$J$51</definedName>
    <definedName name="_xlnm.Print_Area" localSheetId="4">'S2.Return on Investment'!$A$1:$M$86</definedName>
    <definedName name="_xlnm.Print_Area" localSheetId="5">'S3.Regulatory Profit'!$A$1:$M$74</definedName>
    <definedName name="_xlnm.Print_Area" localSheetId="6">'S4.RAB Value (Rolled Forward)'!$A$1:$R$110</definedName>
    <definedName name="_xlnm.Print_Area" localSheetId="7">'S5a.Regulatory Tax Allowance '!$A$1:$M$88</definedName>
    <definedName name="_xlnm.Print_Area" localSheetId="8">'S5b.Related Party Transactions'!$A$1:$L$40</definedName>
    <definedName name="_xlnm.Print_Area" localSheetId="9">'S5c.TCSD Allowance'!$A$1:$P$28</definedName>
    <definedName name="_xlnm.Print_Area" localSheetId="10">'S5d.Cost Allocations'!$A$1:$N$73</definedName>
    <definedName name="_xlnm.Print_Area" localSheetId="11">'S5e.Asset Allocations'!$A$1:$O$73</definedName>
    <definedName name="_xlnm.Print_Area" localSheetId="12">'S6a.Actual Expenditure Capex'!$A$1:$K$146</definedName>
    <definedName name="_xlnm.Print_Area" localSheetId="13">'S6b.Actual Expenditure Opex'!$A$1:$K$20</definedName>
    <definedName name="_xlnm.Print_Area" localSheetId="14">'S7.Actual vs Forecast Exp'!$A$1:$K$39</definedName>
    <definedName name="_xlnm.Print_Area" localSheetId="15">'S8.Billed Quantities+Revenues'!$A$1:$S$52</definedName>
    <definedName name="_xlnm.Print_Area" localSheetId="16">'S9a.Asset Register'!$A$1:$K$37</definedName>
    <definedName name="_xlnm.Print_Area" localSheetId="17">'S9b.Asset Age Profile'!$A$1:$AJ$38</definedName>
    <definedName name="_xlnm.Print_Area" localSheetId="18">'S9c.Pipeline Data'!$A$1:$J$23</definedName>
    <definedName name="_xlnm.Print_Area" localSheetId="19">S9d.Demand!$A$1:$I$30</definedName>
    <definedName name="_xlnm.Print_Area" localSheetId="1">TOC!$A$1:$D$28</definedName>
    <definedName name="_xlnm.Print_Titles" localSheetId="2">Guidelines!$1:$1</definedName>
    <definedName name="_xlnm.Print_Titles" localSheetId="4">'S2.Return on Investment'!$1:$6</definedName>
    <definedName name="_xlnm.Print_Titles" localSheetId="6">'S4.RAB Value (Rolled Forward)'!$1:$6</definedName>
    <definedName name="_xlnm.Print_Titles" localSheetId="7">'S5a.Regulatory Tax Allowance '!$1:$6</definedName>
    <definedName name="_xlnm.Print_Titles" localSheetId="10">'S5d.Cost Allocations'!$1:$6</definedName>
    <definedName name="_xlnm.Print_Titles" localSheetId="11">'S5e.Asset Allocations'!$1:$6</definedName>
    <definedName name="_xlnm.Print_Titles" localSheetId="12">'S6a.Actual Expenditure Capex'!$1:$6</definedName>
    <definedName name="Z_A14D7CC1_2369_4658_B8E9_B7D652E5D709_.wvu.PrintArea" localSheetId="5" hidden="1">'S3.Regulatory Profit'!$A$1:$K$69</definedName>
    <definedName name="Z_A14D7CC1_2369_4658_B8E9_B7D652E5D709_.wvu.PrintArea" localSheetId="12" hidden="1">'S6a.Actual Expenditure Capex'!$A$1:$I$57</definedName>
    <definedName name="Z_A14D7CC1_2369_4658_B8E9_B7D652E5D709_.wvu.PrintArea" localSheetId="13" hidden="1">'S6b.Actual Expenditure Opex'!$A$1:$I$6</definedName>
  </definedNames>
  <calcPr calcId="145621"/>
</workbook>
</file>

<file path=xl/calcChain.xml><?xml version="1.0" encoding="utf-8"?>
<calcChain xmlns="http://schemas.openxmlformats.org/spreadsheetml/2006/main">
  <c r="Q98" i="48" l="1"/>
  <c r="Q99" i="48"/>
  <c r="Q100" i="48"/>
  <c r="Q101" i="48"/>
  <c r="Q102" i="48"/>
  <c r="Q103" i="48"/>
  <c r="Q104" i="48"/>
  <c r="Q97" i="48"/>
  <c r="L77" i="44" l="1"/>
  <c r="L75" i="44"/>
  <c r="K60" i="72" l="1"/>
  <c r="K47" i="72"/>
  <c r="AG11" i="36" l="1"/>
  <c r="AG12" i="36"/>
  <c r="AG13" i="36"/>
  <c r="AG14" i="36"/>
  <c r="AG15" i="36"/>
  <c r="AG16" i="36"/>
  <c r="AG17" i="36"/>
  <c r="AG18" i="36"/>
  <c r="AG19" i="36"/>
  <c r="AG20" i="36"/>
  <c r="AG21" i="36"/>
  <c r="AG22" i="36"/>
  <c r="AG23" i="36"/>
  <c r="AG24" i="36"/>
  <c r="AG25" i="36"/>
  <c r="AG26" i="36"/>
  <c r="AG27" i="36"/>
  <c r="AG28" i="36"/>
  <c r="AG29" i="36"/>
  <c r="AG30" i="36"/>
  <c r="AG31" i="36"/>
  <c r="AG32" i="36"/>
  <c r="AG33" i="36"/>
  <c r="AG34" i="36"/>
  <c r="AG35" i="36"/>
  <c r="AG36" i="36"/>
  <c r="AG37" i="36"/>
  <c r="L39" i="72" l="1"/>
  <c r="J36" i="50" l="1"/>
  <c r="J35" i="50"/>
  <c r="J33" i="50"/>
  <c r="N50" i="57" l="1"/>
  <c r="O50" i="57"/>
  <c r="P50" i="57"/>
  <c r="Q50" i="57"/>
  <c r="M50" i="57"/>
  <c r="N49" i="57"/>
  <c r="O49" i="57"/>
  <c r="P49" i="57"/>
  <c r="Q49" i="57"/>
  <c r="M49" i="57"/>
  <c r="H50" i="57"/>
  <c r="H49" i="57"/>
  <c r="N27" i="57"/>
  <c r="O27" i="57"/>
  <c r="P27" i="57"/>
  <c r="Q27" i="57"/>
  <c r="M27" i="57"/>
  <c r="H27" i="57"/>
  <c r="H22" i="71" s="1"/>
  <c r="N26" i="57"/>
  <c r="O26" i="57"/>
  <c r="P26" i="57"/>
  <c r="Q26" i="57"/>
  <c r="M26" i="57"/>
  <c r="G27" i="57"/>
  <c r="H26" i="57"/>
  <c r="H21" i="71" s="1"/>
  <c r="G26" i="57"/>
  <c r="Q8" i="48"/>
  <c r="P8" i="48"/>
  <c r="O8" i="48"/>
  <c r="N8" i="48"/>
  <c r="M8" i="48"/>
  <c r="L8" i="48"/>
  <c r="F29" i="66"/>
  <c r="H105" i="48"/>
  <c r="J22" i="49"/>
  <c r="G37" i="57"/>
  <c r="G50" i="57" s="1"/>
  <c r="G38" i="57"/>
  <c r="G39" i="57"/>
  <c r="G40" i="57"/>
  <c r="G41" i="57"/>
  <c r="G42" i="57"/>
  <c r="G43" i="57"/>
  <c r="G44" i="57"/>
  <c r="G45" i="57"/>
  <c r="G46" i="57"/>
  <c r="G47" i="57"/>
  <c r="G36" i="57"/>
  <c r="J15" i="71"/>
  <c r="J14" i="71"/>
  <c r="J13" i="71"/>
  <c r="T102" i="48"/>
  <c r="M63" i="52"/>
  <c r="L63" i="52"/>
  <c r="M55" i="52"/>
  <c r="L55" i="52"/>
  <c r="K51" i="45"/>
  <c r="H3" i="49"/>
  <c r="H2" i="49"/>
  <c r="G3" i="37"/>
  <c r="J11" i="71"/>
  <c r="J10" i="71"/>
  <c r="E8" i="36"/>
  <c r="O3" i="57"/>
  <c r="O2" i="57"/>
  <c r="H3" i="50"/>
  <c r="H2" i="50"/>
  <c r="H3" i="60"/>
  <c r="H2" i="60"/>
  <c r="L3" i="52"/>
  <c r="L2" i="52"/>
  <c r="M3" i="47"/>
  <c r="M2" i="47"/>
  <c r="J3" i="72"/>
  <c r="J2" i="72"/>
  <c r="O3" i="48"/>
  <c r="O2" i="48"/>
  <c r="J3" i="45"/>
  <c r="L51" i="45" s="1"/>
  <c r="J2" i="45"/>
  <c r="J3" i="44"/>
  <c r="J2" i="44"/>
  <c r="K3" i="71"/>
  <c r="K2" i="71"/>
  <c r="Q55" i="48"/>
  <c r="J9" i="71"/>
  <c r="F26" i="66"/>
  <c r="J40" i="27"/>
  <c r="J41" i="27"/>
  <c r="J42" i="27"/>
  <c r="J43" i="27"/>
  <c r="J39" i="27"/>
  <c r="J34" i="27"/>
  <c r="J35" i="27"/>
  <c r="J36" i="27"/>
  <c r="J37" i="27"/>
  <c r="J33" i="27"/>
  <c r="J31" i="27"/>
  <c r="J30" i="27"/>
  <c r="AG10" i="36"/>
  <c r="J14" i="60"/>
  <c r="J11" i="60"/>
  <c r="H30" i="50"/>
  <c r="J30" i="50"/>
  <c r="H27" i="50"/>
  <c r="G58" i="45"/>
  <c r="G59" i="45"/>
  <c r="G60" i="45"/>
  <c r="G61" i="45"/>
  <c r="G62" i="45"/>
  <c r="J9" i="50"/>
  <c r="L63" i="53"/>
  <c r="K63" i="53"/>
  <c r="L55" i="53"/>
  <c r="K55" i="53"/>
  <c r="O71" i="48"/>
  <c r="P62" i="48"/>
  <c r="N62" i="48"/>
  <c r="Q82" i="48"/>
  <c r="Q30" i="48"/>
  <c r="O82" i="48"/>
  <c r="O30" i="48" s="1"/>
  <c r="O48" i="48" s="1"/>
  <c r="Q42" i="48"/>
  <c r="T101" i="48"/>
  <c r="O42" i="48"/>
  <c r="Q37" i="48"/>
  <c r="O37" i="48"/>
  <c r="N69" i="48" s="1"/>
  <c r="M24" i="48"/>
  <c r="N10" i="48" s="1"/>
  <c r="N24" i="48" s="1"/>
  <c r="O10" i="48" s="1"/>
  <c r="O24" i="48" s="1"/>
  <c r="P10" i="48" s="1"/>
  <c r="P24" i="48" s="1"/>
  <c r="Q10" i="48" s="1"/>
  <c r="Q20" i="48"/>
  <c r="J39" i="44" s="1"/>
  <c r="F16" i="23"/>
  <c r="G14" i="23" s="1"/>
  <c r="G15" i="23"/>
  <c r="J68" i="49"/>
  <c r="I68" i="49"/>
  <c r="H3" i="27"/>
  <c r="H2" i="27"/>
  <c r="F3" i="66"/>
  <c r="F2" i="66"/>
  <c r="I8" i="44"/>
  <c r="K67" i="44"/>
  <c r="J67" i="44"/>
  <c r="I67" i="44"/>
  <c r="H67" i="44"/>
  <c r="G67" i="44"/>
  <c r="G18" i="66"/>
  <c r="I22" i="23"/>
  <c r="U102" i="48"/>
  <c r="L63" i="45"/>
  <c r="L65" i="45"/>
  <c r="AE3" i="36"/>
  <c r="I28" i="50"/>
  <c r="I30" i="50"/>
  <c r="I26" i="50"/>
  <c r="I27" i="50" s="1"/>
  <c r="I31" i="50" s="1"/>
  <c r="I25" i="50"/>
  <c r="I36" i="50"/>
  <c r="I35" i="50"/>
  <c r="I29" i="50"/>
  <c r="I24" i="50"/>
  <c r="J28" i="44"/>
  <c r="J71" i="44" s="1"/>
  <c r="M32" i="53"/>
  <c r="K32" i="53"/>
  <c r="J31" i="53"/>
  <c r="J32" i="53"/>
  <c r="I32" i="53"/>
  <c r="M58" i="52"/>
  <c r="L58" i="52"/>
  <c r="M50" i="52"/>
  <c r="L50" i="52"/>
  <c r="M46" i="52"/>
  <c r="L46" i="52"/>
  <c r="L48" i="72"/>
  <c r="K13" i="72" s="1"/>
  <c r="H15" i="27"/>
  <c r="G3" i="70"/>
  <c r="G2" i="70"/>
  <c r="J105" i="48"/>
  <c r="I105" i="48"/>
  <c r="I36" i="37"/>
  <c r="I35" i="37"/>
  <c r="I34" i="37"/>
  <c r="I33" i="37"/>
  <c r="I32" i="37"/>
  <c r="I31" i="37"/>
  <c r="I30" i="37"/>
  <c r="I29" i="37"/>
  <c r="I28" i="37"/>
  <c r="I27" i="37"/>
  <c r="I26" i="37"/>
  <c r="I25" i="37"/>
  <c r="I24" i="37"/>
  <c r="I23" i="37"/>
  <c r="I22" i="37"/>
  <c r="I21" i="37"/>
  <c r="I20" i="37"/>
  <c r="I19" i="37"/>
  <c r="I18" i="37"/>
  <c r="I17" i="37"/>
  <c r="I16" i="37"/>
  <c r="I15" i="37"/>
  <c r="I14" i="37"/>
  <c r="I13" i="37"/>
  <c r="I12" i="37"/>
  <c r="I11" i="37"/>
  <c r="I10" i="37"/>
  <c r="I9" i="37"/>
  <c r="H19" i="50"/>
  <c r="H20" i="50"/>
  <c r="J20" i="50" s="1"/>
  <c r="J21" i="50"/>
  <c r="J14" i="50"/>
  <c r="J13" i="50"/>
  <c r="J12" i="50"/>
  <c r="J11" i="50"/>
  <c r="J18" i="50"/>
  <c r="J17" i="50"/>
  <c r="J16" i="50"/>
  <c r="J28" i="50"/>
  <c r="J26" i="50"/>
  <c r="J25" i="50"/>
  <c r="J24" i="50"/>
  <c r="I33" i="50"/>
  <c r="J143" i="49"/>
  <c r="J133" i="49"/>
  <c r="J82" i="49"/>
  <c r="J11" i="49" s="1"/>
  <c r="I14" i="50" s="1"/>
  <c r="J120" i="49"/>
  <c r="J122" i="49"/>
  <c r="J107" i="49"/>
  <c r="J109" i="49"/>
  <c r="J94" i="49"/>
  <c r="I13" i="49"/>
  <c r="J36" i="49"/>
  <c r="J8" i="49"/>
  <c r="I11" i="50" s="1"/>
  <c r="I20" i="50" s="1"/>
  <c r="I22" i="50" s="1"/>
  <c r="H22" i="23"/>
  <c r="F22" i="23"/>
  <c r="G22" i="23" s="1"/>
  <c r="G2" i="37"/>
  <c r="AE2" i="36"/>
  <c r="L47" i="53"/>
  <c r="K47" i="53"/>
  <c r="K3" i="53"/>
  <c r="I3" i="51"/>
  <c r="L8" i="44"/>
  <c r="K8" i="44"/>
  <c r="J8" i="44"/>
  <c r="K2" i="53"/>
  <c r="I2" i="51"/>
  <c r="L66" i="53"/>
  <c r="K66" i="53"/>
  <c r="L58" i="53"/>
  <c r="K58" i="53"/>
  <c r="L50" i="53"/>
  <c r="K50" i="53"/>
  <c r="J44" i="53"/>
  <c r="L43" i="53"/>
  <c r="J40" i="53"/>
  <c r="L39" i="53"/>
  <c r="J33" i="53"/>
  <c r="J29" i="53"/>
  <c r="L28" i="53"/>
  <c r="J25" i="53"/>
  <c r="L24" i="53"/>
  <c r="J21" i="53"/>
  <c r="L20" i="53"/>
  <c r="J17" i="53"/>
  <c r="L16" i="53"/>
  <c r="J13" i="53"/>
  <c r="L12" i="53"/>
  <c r="L32" i="53"/>
  <c r="M66" i="52"/>
  <c r="L66" i="52"/>
  <c r="K40" i="52"/>
  <c r="K39" i="52"/>
  <c r="K37" i="52"/>
  <c r="K33" i="52"/>
  <c r="K29" i="52"/>
  <c r="K25" i="52"/>
  <c r="K21" i="52"/>
  <c r="K17" i="52"/>
  <c r="K13" i="52"/>
  <c r="J29" i="50"/>
  <c r="J63" i="49"/>
  <c r="I63" i="49"/>
  <c r="J57" i="49"/>
  <c r="I57" i="49"/>
  <c r="J50" i="49"/>
  <c r="J70" i="49"/>
  <c r="I50" i="49"/>
  <c r="I70" i="49"/>
  <c r="J9" i="49" s="1"/>
  <c r="I12" i="50" s="1"/>
  <c r="P105" i="48"/>
  <c r="O105" i="48"/>
  <c r="N105" i="48"/>
  <c r="M105" i="48"/>
  <c r="L105" i="48"/>
  <c r="K105" i="48"/>
  <c r="Q105" i="48"/>
  <c r="O16" i="47"/>
  <c r="N16" i="47"/>
  <c r="M16" i="47"/>
  <c r="I20" i="47" s="1"/>
  <c r="I27" i="47" s="1"/>
  <c r="L27" i="45" s="1"/>
  <c r="L16" i="47"/>
  <c r="I25" i="47"/>
  <c r="K73" i="44"/>
  <c r="L66" i="44"/>
  <c r="O66" i="44"/>
  <c r="L65" i="44"/>
  <c r="O65" i="44"/>
  <c r="L64" i="44"/>
  <c r="O64" i="44"/>
  <c r="L63" i="44"/>
  <c r="O63" i="44"/>
  <c r="L62" i="44"/>
  <c r="O62" i="44"/>
  <c r="L61" i="44"/>
  <c r="O61" i="44"/>
  <c r="L60" i="44"/>
  <c r="O60" i="44"/>
  <c r="L59" i="44"/>
  <c r="O59" i="44"/>
  <c r="L58" i="44"/>
  <c r="O58" i="44"/>
  <c r="L57" i="44"/>
  <c r="O57" i="44"/>
  <c r="L56" i="44"/>
  <c r="O56" i="44"/>
  <c r="L55" i="44"/>
  <c r="O55" i="44"/>
  <c r="D33" i="36"/>
  <c r="D32" i="36"/>
  <c r="D31" i="36"/>
  <c r="D30" i="36"/>
  <c r="D29" i="36"/>
  <c r="D28" i="36"/>
  <c r="D25" i="36"/>
  <c r="D24" i="36"/>
  <c r="D23" i="36"/>
  <c r="D22" i="36"/>
  <c r="D21" i="36"/>
  <c r="D20" i="36"/>
  <c r="D19" i="36"/>
  <c r="G3" i="23"/>
  <c r="G2" i="23"/>
  <c r="D31" i="37"/>
  <c r="D32" i="37"/>
  <c r="D28" i="37"/>
  <c r="D29" i="37"/>
  <c r="D22" i="37"/>
  <c r="D23" i="37"/>
  <c r="D19" i="37"/>
  <c r="D20" i="37"/>
  <c r="D18" i="37"/>
  <c r="D21" i="37"/>
  <c r="D24" i="37"/>
  <c r="D27" i="37"/>
  <c r="D30" i="37"/>
  <c r="L46" i="45"/>
  <c r="L17" i="45"/>
  <c r="H34" i="71" s="1"/>
  <c r="L67" i="44"/>
  <c r="J84" i="49"/>
  <c r="J39" i="49"/>
  <c r="I15" i="49"/>
  <c r="I18" i="50"/>
  <c r="J96" i="49"/>
  <c r="I14" i="49"/>
  <c r="J16" i="49" s="1"/>
  <c r="I17" i="50"/>
  <c r="H31" i="50"/>
  <c r="J31" i="50"/>
  <c r="J27" i="50"/>
  <c r="J19" i="50"/>
  <c r="J16" i="60"/>
  <c r="L15" i="45"/>
  <c r="H33" i="71" s="1"/>
  <c r="L21" i="45"/>
  <c r="H35" i="71" s="1"/>
  <c r="J145" i="49"/>
  <c r="J18" i="49" s="1"/>
  <c r="I21" i="50" s="1"/>
  <c r="H22" i="50"/>
  <c r="J22" i="50" s="1"/>
  <c r="O63" i="48"/>
  <c r="O32" i="48"/>
  <c r="U101" i="48"/>
  <c r="I73" i="44"/>
  <c r="Q63" i="48"/>
  <c r="L23" i="45" s="1"/>
  <c r="H36" i="71" s="1"/>
  <c r="Q18" i="48"/>
  <c r="J34" i="44" s="1"/>
  <c r="K41" i="52"/>
  <c r="Q48" i="48" s="1"/>
  <c r="T98" i="48"/>
  <c r="U98" i="48" s="1"/>
  <c r="Q12" i="48"/>
  <c r="I16" i="50"/>
  <c r="I19" i="50" s="1"/>
  <c r="L87" i="72"/>
  <c r="L55" i="72"/>
  <c r="J72" i="49"/>
  <c r="J10" i="49"/>
  <c r="I13" i="50"/>
  <c r="K36" i="72"/>
  <c r="H27" i="71"/>
  <c r="H28" i="71"/>
  <c r="K15" i="71"/>
  <c r="K9" i="71"/>
  <c r="H26" i="71"/>
  <c r="K10" i="71"/>
  <c r="G49" i="57" l="1"/>
  <c r="P28" i="57"/>
  <c r="Q16" i="48"/>
  <c r="J33" i="44" s="1"/>
  <c r="P69" i="48"/>
  <c r="T100" i="48"/>
  <c r="U100" i="48" s="1"/>
  <c r="G12" i="23"/>
  <c r="L23" i="23"/>
  <c r="M23" i="23" s="1"/>
  <c r="G10" i="23"/>
  <c r="H42" i="71"/>
  <c r="K13" i="71"/>
  <c r="K11" i="71"/>
  <c r="K14" i="71"/>
  <c r="G13" i="23"/>
  <c r="G11" i="23"/>
  <c r="I22" i="71"/>
  <c r="O28" i="57"/>
  <c r="T105" i="48"/>
  <c r="U105" i="48" s="1"/>
  <c r="Q28" i="48"/>
  <c r="T97" i="48" s="1"/>
  <c r="U97" i="48" s="1"/>
  <c r="J27" i="44"/>
  <c r="J17" i="49"/>
  <c r="J20" i="49" s="1"/>
  <c r="J25" i="49" s="1"/>
  <c r="P68" i="48" s="1"/>
  <c r="I72" i="49"/>
  <c r="Q32" i="48"/>
  <c r="N51" i="57"/>
  <c r="O51" i="57"/>
  <c r="Q51" i="57"/>
  <c r="P51" i="57"/>
  <c r="M51" i="57"/>
  <c r="H51" i="57"/>
  <c r="N28" i="57"/>
  <c r="Q28" i="57"/>
  <c r="M28" i="57"/>
  <c r="H28" i="57"/>
  <c r="H14" i="71" s="1"/>
  <c r="G28" i="57"/>
  <c r="K12" i="72"/>
  <c r="L14" i="72" s="1"/>
  <c r="K66" i="72"/>
  <c r="L74" i="72" s="1"/>
  <c r="Q71" i="48" l="1"/>
  <c r="Q46" i="48"/>
  <c r="Q22" i="48" s="1"/>
  <c r="G16" i="23"/>
  <c r="G51" i="57"/>
  <c r="L9" i="45" s="1"/>
  <c r="L13" i="45" s="1"/>
  <c r="L19" i="45" s="1"/>
  <c r="I20" i="71"/>
  <c r="I21" i="71"/>
  <c r="H11" i="71"/>
  <c r="H20" i="71"/>
  <c r="H10" i="71"/>
  <c r="Q14" i="48"/>
  <c r="T99" i="48"/>
  <c r="U99" i="48" s="1"/>
  <c r="K29" i="44"/>
  <c r="G71" i="44"/>
  <c r="L71" i="44" s="1"/>
  <c r="O71" i="44" s="1"/>
  <c r="H15" i="71"/>
  <c r="H9" i="71"/>
  <c r="I15" i="71"/>
  <c r="H13" i="71"/>
  <c r="H29" i="71"/>
  <c r="I10" i="71"/>
  <c r="I14" i="71"/>
  <c r="I13" i="71"/>
  <c r="I11" i="71"/>
  <c r="I9" i="71"/>
  <c r="J73" i="44"/>
  <c r="J40" i="44"/>
  <c r="H39" i="71" l="1"/>
  <c r="I35" i="71" s="1"/>
  <c r="I9" i="50"/>
  <c r="T103" i="48"/>
  <c r="U103" i="48" s="1"/>
  <c r="Q24" i="48"/>
  <c r="J37" i="44" s="1"/>
  <c r="G73" i="44" s="1"/>
  <c r="O29" i="44"/>
  <c r="K18" i="72"/>
  <c r="L19" i="72" s="1"/>
  <c r="J38" i="44"/>
  <c r="H73" i="44"/>
  <c r="J31" i="44"/>
  <c r="L25" i="45"/>
  <c r="L29" i="45" s="1"/>
  <c r="I34" i="71" l="1"/>
  <c r="I33" i="71"/>
  <c r="I36" i="71"/>
  <c r="L73" i="44"/>
  <c r="L74" i="44" s="1"/>
  <c r="O76" i="44" s="1"/>
  <c r="O78" i="44" s="1"/>
  <c r="K41" i="44"/>
  <c r="O41" i="44" s="1"/>
  <c r="L8" i="72"/>
  <c r="L21" i="72" s="1"/>
  <c r="L24" i="72" s="1"/>
  <c r="L27" i="72" s="1"/>
  <c r="L31" i="45" s="1"/>
  <c r="L33" i="45" s="1"/>
  <c r="H38" i="71" l="1"/>
  <c r="I38" i="71" s="1"/>
  <c r="L81" i="44"/>
  <c r="L83" i="44" s="1"/>
  <c r="H37" i="71"/>
  <c r="I37" i="71" s="1"/>
  <c r="J32" i="44"/>
  <c r="K35" i="44" s="1"/>
  <c r="O35" i="44" s="1"/>
  <c r="O43" i="44" s="1"/>
  <c r="K43" i="44" s="1"/>
  <c r="K49" i="44" l="1"/>
  <c r="L10" i="44" s="1"/>
  <c r="L18" i="44"/>
</calcChain>
</file>

<file path=xl/sharedStrings.xml><?xml version="1.0" encoding="utf-8"?>
<sst xmlns="http://schemas.openxmlformats.org/spreadsheetml/2006/main" count="1651" uniqueCount="768">
  <si>
    <t>for</t>
  </si>
  <si>
    <t>Schedule</t>
  </si>
  <si>
    <t>Description</t>
  </si>
  <si>
    <t>For Year Ended</t>
  </si>
  <si>
    <t>Table of Contents</t>
  </si>
  <si>
    <t>Company Name</t>
  </si>
  <si>
    <t>Disclosure Date</t>
  </si>
  <si>
    <t>Disclosure Year (year ended)</t>
  </si>
  <si>
    <t>Load factor</t>
  </si>
  <si>
    <t>SAIDI</t>
  </si>
  <si>
    <t>SAIFI</t>
  </si>
  <si>
    <t>Intermediate pressure</t>
  </si>
  <si>
    <t xml:space="preserve"> </t>
  </si>
  <si>
    <t>Overall reliability</t>
  </si>
  <si>
    <t>Based on the total number of interruptions</t>
  </si>
  <si>
    <t>Total</t>
  </si>
  <si>
    <t>Quality of supply</t>
  </si>
  <si>
    <t>Routine expenditure</t>
  </si>
  <si>
    <t>Atypical expenditure</t>
  </si>
  <si>
    <t>Low Pressure</t>
  </si>
  <si>
    <t xml:space="preserve">Medium pressure  </t>
  </si>
  <si>
    <t>Business support</t>
  </si>
  <si>
    <t>Service pipe</t>
  </si>
  <si>
    <t>Special crossings</t>
  </si>
  <si>
    <t>Main pipe</t>
  </si>
  <si>
    <t>Monitoring and control systems</t>
  </si>
  <si>
    <t>Cathodic protection systems</t>
  </si>
  <si>
    <t>Asset Class</t>
  </si>
  <si>
    <t>Asset Category</t>
  </si>
  <si>
    <t>km</t>
  </si>
  <si>
    <t>No.</t>
  </si>
  <si>
    <t>MP special crossings</t>
  </si>
  <si>
    <t>LP special crossings</t>
  </si>
  <si>
    <t>Cathodic protection</t>
  </si>
  <si>
    <t>Low pressure</t>
  </si>
  <si>
    <t>Medium pressure</t>
  </si>
  <si>
    <t>Stations</t>
  </si>
  <si>
    <t>Intermediate pressure DRS</t>
  </si>
  <si>
    <t>Medium pressure DRS</t>
  </si>
  <si>
    <t>GDB Information Disclosure Requirements</t>
  </si>
  <si>
    <t>Response time to emergencies (RTE)</t>
  </si>
  <si>
    <t>Remote terminal units</t>
  </si>
  <si>
    <t>Number of complaints</t>
  </si>
  <si>
    <t>Interruptions by class</t>
  </si>
  <si>
    <t>Service interruptions, incidents and emergencies</t>
  </si>
  <si>
    <t>Routine and corrective maintenance and inspection</t>
  </si>
  <si>
    <t>($000)</t>
  </si>
  <si>
    <t>Monitoring &amp; control systems</t>
  </si>
  <si>
    <t>Intermediate Pressure</t>
  </si>
  <si>
    <t>Medium Pressure</t>
  </si>
  <si>
    <t>IP crossings</t>
  </si>
  <si>
    <t>By operating pressure:</t>
  </si>
  <si>
    <t>Proportion of emergencies responded to within 3 hours (%)</t>
  </si>
  <si>
    <t>Proportion of emergencies responded to within 1 hour (%)</t>
  </si>
  <si>
    <t>Number of leaks detected by routine survey / total length of pipeline (leaks/1000 km)</t>
  </si>
  <si>
    <t>Product control—safety of distribution gas</t>
  </si>
  <si>
    <t>Number of non-compliant odour tests</t>
  </si>
  <si>
    <t>Average call response time (hours)</t>
  </si>
  <si>
    <t>Number of confirmed public reported gas escapes / total length of pipeline  (escapes/1000 km)</t>
  </si>
  <si>
    <t>Actual</t>
  </si>
  <si>
    <t>Region_01</t>
  </si>
  <si>
    <t>Region_02</t>
  </si>
  <si>
    <t>Region_03</t>
  </si>
  <si>
    <t>Region_04</t>
  </si>
  <si>
    <t>Region_05</t>
  </si>
  <si>
    <t>Network</t>
  </si>
  <si>
    <t>Number of third party damage events  / total length of pipeline  (events/km)</t>
  </si>
  <si>
    <t>Number of poor pressure events due to network causes</t>
  </si>
  <si>
    <t>($000 unless otherwise specified)</t>
  </si>
  <si>
    <t>Data accuracy (1–4)</t>
  </si>
  <si>
    <t>Items at end of year (quantity)</t>
  </si>
  <si>
    <t>Units</t>
  </si>
  <si>
    <t>System growth</t>
  </si>
  <si>
    <t>Asset replacement and renewal</t>
  </si>
  <si>
    <t>Asset relocations</t>
  </si>
  <si>
    <t>Legislative and regulatory</t>
  </si>
  <si>
    <t>Weighted average pipe diameter (mm)</t>
  </si>
  <si>
    <t>Number of telephone calls to emergency numbers answered within 30 seconds / total number of calls</t>
  </si>
  <si>
    <t>Number of emergencies</t>
  </si>
  <si>
    <t>Gas conveyed for Persons not involved in the GDB (TJ)</t>
  </si>
  <si>
    <t>Number of ICPs at year end</t>
  </si>
  <si>
    <t>Maximum monthly amount of gas entering network (GJ/month)</t>
  </si>
  <si>
    <t>CY-2</t>
  </si>
  <si>
    <t>CY-1</t>
  </si>
  <si>
    <t>Current Year CY</t>
  </si>
  <si>
    <t>Post tax WACC</t>
  </si>
  <si>
    <t>%</t>
  </si>
  <si>
    <t xml:space="preserve">ROI—comparable to a post tax WACC </t>
  </si>
  <si>
    <t xml:space="preserve">Mid-point estimate of post tax WACC </t>
  </si>
  <si>
    <t xml:space="preserve">25th percentile estimate </t>
  </si>
  <si>
    <t xml:space="preserve">75th percentile estimate </t>
  </si>
  <si>
    <t xml:space="preserve">Vanilla WACC </t>
  </si>
  <si>
    <t xml:space="preserve">ROI—comparable to a vanilla WACC </t>
  </si>
  <si>
    <t xml:space="preserve">Mid-point estimate of vanilla WACC </t>
  </si>
  <si>
    <t>Total opening RAB value</t>
  </si>
  <si>
    <t>plus</t>
  </si>
  <si>
    <t>Opening deferred tax</t>
  </si>
  <si>
    <t>Opening RIV</t>
  </si>
  <si>
    <t>Operating surplus / (deficit)</t>
  </si>
  <si>
    <t>less</t>
  </si>
  <si>
    <t>Regulatory tax allowance</t>
  </si>
  <si>
    <t>Assets commissioned</t>
  </si>
  <si>
    <t>Asset disposals</t>
  </si>
  <si>
    <t>Notional net cash flows</t>
  </si>
  <si>
    <t>Total closing RAB value</t>
  </si>
  <si>
    <t>Adjustment resulting from asset allocation</t>
  </si>
  <si>
    <t>Lost and found assets adjustment</t>
  </si>
  <si>
    <t>Closing deferred tax</t>
  </si>
  <si>
    <t>Closing RIV</t>
  </si>
  <si>
    <t>Leverage (%)</t>
  </si>
  <si>
    <t>Cost of debt assumption (%)</t>
  </si>
  <si>
    <t>Corporate tax rate (%)</t>
  </si>
  <si>
    <t>Cash flows</t>
  </si>
  <si>
    <t>Expenses</t>
  </si>
  <si>
    <t>RAB</t>
  </si>
  <si>
    <t xml:space="preserve">Revenue related working capital </t>
  </si>
  <si>
    <t>Term credit spread differential allowance</t>
  </si>
  <si>
    <t>Income</t>
  </si>
  <si>
    <t>Total regulatory income</t>
  </si>
  <si>
    <t>Operational expenditure</t>
  </si>
  <si>
    <t>Pass-through and recoverable costs</t>
  </si>
  <si>
    <t>Total depreciation</t>
  </si>
  <si>
    <t xml:space="preserve">Regulatory profit / (loss) before tax </t>
  </si>
  <si>
    <t>Regulatory profit / (loss)</t>
  </si>
  <si>
    <t>Rates</t>
  </si>
  <si>
    <t>Other specified pass-through costs</t>
  </si>
  <si>
    <t>Recoverable costs</t>
  </si>
  <si>
    <t>Net recoverable costs allowed under incremental rolling incentive scheme</t>
  </si>
  <si>
    <t>Input Methodology claw-back</t>
  </si>
  <si>
    <t>Recoverable customised price-quality path costs</t>
  </si>
  <si>
    <t>CY</t>
  </si>
  <si>
    <t>Allowed controllable opex</t>
  </si>
  <si>
    <t>Actual controllable opex</t>
  </si>
  <si>
    <t>CY-5</t>
  </si>
  <si>
    <t>CY-4</t>
  </si>
  <si>
    <t>CY-3</t>
  </si>
  <si>
    <t>Net incremental rolling incentive scheme</t>
  </si>
  <si>
    <t>Merger and acquisition expenses</t>
  </si>
  <si>
    <t>Self-insurance allowance</t>
  </si>
  <si>
    <t>Regulatory profit / (loss) before tax</t>
  </si>
  <si>
    <t>Income not included in regulatory profit / (loss) before tax but taxable</t>
  </si>
  <si>
    <t>*</t>
  </si>
  <si>
    <t>Expenditure or loss in regulatory profit / (loss) before tax but not deductible</t>
  </si>
  <si>
    <t>Amortisation of initial differences in asset values</t>
  </si>
  <si>
    <t>Amortisation of revaluations</t>
  </si>
  <si>
    <t>Income included in regulatory profit / (loss) before tax but not taxable</t>
  </si>
  <si>
    <t>Notional deductible interest</t>
  </si>
  <si>
    <t xml:space="preserve">Regulatory taxable income </t>
  </si>
  <si>
    <t>Utilised tax losses</t>
  </si>
  <si>
    <t>Regulatory net taxable income</t>
  </si>
  <si>
    <t>Opening unamortised initial differences in asset values</t>
  </si>
  <si>
    <t>Adjustment for unamortised initial differences in assets acquired</t>
  </si>
  <si>
    <t>Adjustment for unamortised initial differences in assets disposed</t>
  </si>
  <si>
    <t>Closing unamortised initial difference in asset values</t>
  </si>
  <si>
    <t>Adjusted depreciation</t>
  </si>
  <si>
    <t>Opening tax losses</t>
  </si>
  <si>
    <t xml:space="preserve">Current period tax losses </t>
  </si>
  <si>
    <t xml:space="preserve">Closing tax losses </t>
  </si>
  <si>
    <t>Tax effect of adjusted depreciation</t>
  </si>
  <si>
    <t>Tax effect of total tax depreciation</t>
  </si>
  <si>
    <t>Tax effect of other temporary differences*</t>
  </si>
  <si>
    <t>Tax effect of amortisation of initial differences in asset values</t>
  </si>
  <si>
    <t>Deferred tax balance relating to assets acquired in the disclosure year</t>
  </si>
  <si>
    <t>Deferred tax balance relating to assets disposed in the disclosure year</t>
  </si>
  <si>
    <t>Deferred tax cost allocation adjustment</t>
  </si>
  <si>
    <t xml:space="preserve">Closing deferred tax </t>
  </si>
  <si>
    <t>Regulatory tax asset value of assets commissioned</t>
  </si>
  <si>
    <t>Regulatory tax asset value of asset disposals</t>
  </si>
  <si>
    <t>Issue date</t>
  </si>
  <si>
    <t>Pricing date</t>
  </si>
  <si>
    <t>Original tenor (in years)</t>
  </si>
  <si>
    <t>Book value at issue date (NZD)</t>
  </si>
  <si>
    <t>Book value at date of financial statements (NZD)</t>
  </si>
  <si>
    <t>Term Credit Spread Difference</t>
  </si>
  <si>
    <t>Cost of executing an interest rate swap</t>
  </si>
  <si>
    <t xml:space="preserve">Debt issue cost readjustment </t>
  </si>
  <si>
    <t>Gross term credit spread differential</t>
  </si>
  <si>
    <t>Leverage</t>
  </si>
  <si>
    <t>Average opening and closing RAB values</t>
  </si>
  <si>
    <t>Attribution Rate (%)</t>
  </si>
  <si>
    <t xml:space="preserve">Assets commissioned  </t>
  </si>
  <si>
    <t xml:space="preserve">Total closing RAB value </t>
  </si>
  <si>
    <t>Unallocated RAB *</t>
  </si>
  <si>
    <t>Assets commissioned (other than below)</t>
  </si>
  <si>
    <t>Assets acquired from a regulated supplier</t>
  </si>
  <si>
    <t>Assets acquired from a related party</t>
  </si>
  <si>
    <t xml:space="preserve">less </t>
  </si>
  <si>
    <t>Asset disposals (other than below)</t>
  </si>
  <si>
    <t>Asset disposals to a regulated supplier</t>
  </si>
  <si>
    <t>Asset disposals to a related party</t>
  </si>
  <si>
    <t xml:space="preserve">*  The 'unallocated RAB' is the total value of those assets used wholly or partially to provide gas distribution services without any allowance being made for the allocation of costs to non-regulated services.  The RAB value represents the value of these assets after applying this cost allocation.  Neither value includes works under construction. </t>
  </si>
  <si>
    <t xml:space="preserve">Depreciation - standard </t>
  </si>
  <si>
    <t>Depreciation - modified life assets</t>
  </si>
  <si>
    <t>Depreciation - alternative depreciation in accordance with CPP</t>
  </si>
  <si>
    <t>Reason for non-standard depreciation (text entry)</t>
  </si>
  <si>
    <t>Depreciation charge for the period (RAB)</t>
  </si>
  <si>
    <t xml:space="preserve">Closing RAB value under 'non-standard' depreciation </t>
  </si>
  <si>
    <t xml:space="preserve">Closing RAB value under 'standard' depreciation </t>
  </si>
  <si>
    <t>Revaluation rate (%)</t>
  </si>
  <si>
    <t>Opening RAB value of fully depreciated, disposed and lost assets</t>
  </si>
  <si>
    <t xml:space="preserve">Total opening RAB value subject to revaluation </t>
  </si>
  <si>
    <t>Unallocated works under construction</t>
  </si>
  <si>
    <t>Allocated works under construction</t>
  </si>
  <si>
    <t>Works under construction—preceding disclosure year</t>
  </si>
  <si>
    <t>Capital expenditure</t>
  </si>
  <si>
    <t>Works under construction - current disclosure year</t>
  </si>
  <si>
    <t>Highest rate of capitalised finance applied</t>
  </si>
  <si>
    <t>Test for  Total column conditional formatting</t>
  </si>
  <si>
    <t xml:space="preserve">Total </t>
  </si>
  <si>
    <t>Asset Life</t>
  </si>
  <si>
    <t>Weighted average remaining asset life</t>
  </si>
  <si>
    <t>Weighted average expected total asset life</t>
  </si>
  <si>
    <t>Asset Replacement and Renewal</t>
  </si>
  <si>
    <t>System Growth</t>
  </si>
  <si>
    <t>Intermediate pressure -total</t>
  </si>
  <si>
    <t>Medium pressure - total</t>
  </si>
  <si>
    <t>Low pressure - total</t>
  </si>
  <si>
    <t xml:space="preserve">% variance </t>
  </si>
  <si>
    <t>Market value of asset disposals</t>
  </si>
  <si>
    <t>Other related party transactions</t>
  </si>
  <si>
    <t>Value allocated ($000s)</t>
  </si>
  <si>
    <t>OVABAA allocation increase ($000s)</t>
  </si>
  <si>
    <t>Arm's length deduction</t>
  </si>
  <si>
    <t>Gas distribution services</t>
  </si>
  <si>
    <t>Non-gas distribution services</t>
  </si>
  <si>
    <t xml:space="preserve">Directly attributable </t>
  </si>
  <si>
    <t xml:space="preserve">Not directly attributable </t>
  </si>
  <si>
    <t>Total attributable to regulated service</t>
  </si>
  <si>
    <t>Regulated service asset value directly attributable</t>
  </si>
  <si>
    <t>Regulated service asset value not directly attributable</t>
  </si>
  <si>
    <t>Current Year (CY)</t>
  </si>
  <si>
    <t>Change in asset value allocation 1</t>
  </si>
  <si>
    <t>Asset category</t>
  </si>
  <si>
    <t>Original allocation</t>
  </si>
  <si>
    <t>Original allocator or line items</t>
  </si>
  <si>
    <t>New allocation</t>
  </si>
  <si>
    <t>New allocator or line items</t>
  </si>
  <si>
    <t>Difference</t>
  </si>
  <si>
    <t>Rationale for change</t>
  </si>
  <si>
    <t>Change in asset value allocation 2</t>
  </si>
  <si>
    <t>Change in asset value allocation 3</t>
  </si>
  <si>
    <t>* a change in asset allocation must be completed for each allocator or component change that has occurred in the disclosure year.  A movement in an allocator metric is not a change in allocator or component.</t>
  </si>
  <si>
    <t xml:space="preserve">Operating costs directly attributable </t>
  </si>
  <si>
    <t>Operating costs not directly attributable</t>
  </si>
  <si>
    <t>Operating expenditure</t>
  </si>
  <si>
    <t>Pass through costs</t>
  </si>
  <si>
    <t>Change in cost allocation 1</t>
  </si>
  <si>
    <t>Cost category</t>
  </si>
  <si>
    <t>Change in cost allocation 2</t>
  </si>
  <si>
    <t>Change in cost allocation 3</t>
  </si>
  <si>
    <t>[Description of material project or programme]</t>
  </si>
  <si>
    <t>Total length of pipeline</t>
  </si>
  <si>
    <t>Number of ICPs (at year end)</t>
  </si>
  <si>
    <t>Items at start of year (quantity)</t>
  </si>
  <si>
    <t>1970
–1974</t>
  </si>
  <si>
    <t>1975
–1979</t>
  </si>
  <si>
    <t>1980
–1984</t>
  </si>
  <si>
    <t>1990
–1994</t>
  </si>
  <si>
    <t>1995
–1999</t>
  </si>
  <si>
    <t>Research and development</t>
  </si>
  <si>
    <t>Line valve</t>
  </si>
  <si>
    <t>Asset relocations less capital contributions</t>
  </si>
  <si>
    <t>System operations and network support</t>
  </si>
  <si>
    <t>Length of pipeline by material (defined by GDB)</t>
  </si>
  <si>
    <t>1</t>
  </si>
  <si>
    <t>2</t>
  </si>
  <si>
    <t>3</t>
  </si>
  <si>
    <t>4</t>
  </si>
  <si>
    <t>7</t>
  </si>
  <si>
    <t xml:space="preserve">Operating Pressure  </t>
  </si>
  <si>
    <t>CAIDI</t>
  </si>
  <si>
    <t>pre-1970</t>
  </si>
  <si>
    <t>Total reliability, safety and environment</t>
  </si>
  <si>
    <t>Reliability, safety and environment:</t>
  </si>
  <si>
    <t xml:space="preserve">Research and development </t>
  </si>
  <si>
    <t>Data accuracy
(1–4)</t>
  </si>
  <si>
    <t>Net change</t>
  </si>
  <si>
    <t>Other reliability, safety and environment</t>
  </si>
  <si>
    <t>Standard consumer totals</t>
  </si>
  <si>
    <t>Intermediate pressure main pipelines</t>
  </si>
  <si>
    <t>Medium pressure main pipelines</t>
  </si>
  <si>
    <t>Low pressure main pipelines</t>
  </si>
  <si>
    <t xml:space="preserve">Total for all consumers </t>
  </si>
  <si>
    <t>Non-standard consumer totals</t>
  </si>
  <si>
    <t>Commerce Act levies</t>
  </si>
  <si>
    <t>Insurance</t>
  </si>
  <si>
    <t>Report on Return on Investment</t>
  </si>
  <si>
    <t>Report on Term Credit Spread Differential Allowance</t>
  </si>
  <si>
    <t>Report on Value of the Regulatory Asset Base (Rolled Forward)</t>
  </si>
  <si>
    <t>Report on Asset Allocations</t>
  </si>
  <si>
    <t>Report on Regulatory Profit</t>
  </si>
  <si>
    <t>5a</t>
  </si>
  <si>
    <t>Report on Regulatory Tax Allowance</t>
  </si>
  <si>
    <t>5b</t>
  </si>
  <si>
    <t>Report on Related Party Transactions</t>
  </si>
  <si>
    <t>5c</t>
  </si>
  <si>
    <t>Report on Cost Allocations</t>
  </si>
  <si>
    <t>5d</t>
  </si>
  <si>
    <t>Report on Capital Expenditure for the Disclosure Year</t>
  </si>
  <si>
    <t>Report on Operational Expenditure for the Disclosure Year</t>
  </si>
  <si>
    <t>9a</t>
  </si>
  <si>
    <t>Asset Register</t>
  </si>
  <si>
    <t>9b</t>
  </si>
  <si>
    <t>Asset Age Profile</t>
  </si>
  <si>
    <t>9c</t>
  </si>
  <si>
    <t>9d</t>
  </si>
  <si>
    <t>Report on Demand</t>
  </si>
  <si>
    <t>10a</t>
  </si>
  <si>
    <t>Demand density</t>
  </si>
  <si>
    <t>Volume density</t>
  </si>
  <si>
    <t>Connection point density</t>
  </si>
  <si>
    <t>% of revenue</t>
  </si>
  <si>
    <t>Regulatory profit/loss</t>
  </si>
  <si>
    <t>SCHEDULE 4: REPORT ON VALUE OF THE REGULATORY ASSET BASE (ROLLED FORWARD)</t>
  </si>
  <si>
    <t>4(i): Regulatory Asset Base Value (Rolled Forward)</t>
  </si>
  <si>
    <t>4(ii): Unallocated Regulatory Asset Base</t>
  </si>
  <si>
    <t>4(vii): Disclosure by Asset Category</t>
  </si>
  <si>
    <t>SCHEDULE 5a: REPORT ON REGULATORY TAX ALLOWANCE</t>
  </si>
  <si>
    <t>5a(i): Regulatory Tax Allowance</t>
  </si>
  <si>
    <t>5a(ii): Disclosure of Permanent Differences</t>
  </si>
  <si>
    <t>5a(iii): Amortisation of Initial Difference in Asset Values</t>
  </si>
  <si>
    <t>5a(iv): Amortisation of Revaluations</t>
  </si>
  <si>
    <t xml:space="preserve">5a(v): Reconciliation of Tax Losses </t>
  </si>
  <si>
    <t>5a(vi): Calculation of Deferred Tax Balance</t>
  </si>
  <si>
    <t>5a(vii): Disclosure of Temporary Differences</t>
  </si>
  <si>
    <t>SCHEDULE 5b: REPORT ON RELATED PARTY TRANSACTIONS</t>
  </si>
  <si>
    <t>SCHEDULE 9a: ASSET REGISTER</t>
  </si>
  <si>
    <t>SCHEDULE 9b: ASSET AGE PROFILE</t>
  </si>
  <si>
    <t>Network Information (end of year)</t>
  </si>
  <si>
    <t>SCHEDULE 9d: REPORT ON DEMAND</t>
  </si>
  <si>
    <t>SCHEDULE 9c: REPORT ON PIPELINE DATA</t>
  </si>
  <si>
    <t>Report on Pipeline Data</t>
  </si>
  <si>
    <t>Report on Network Reliability and Interruptions</t>
  </si>
  <si>
    <t>Comparison of Forecasts to Actual Expenditure</t>
  </si>
  <si>
    <t>SCHEDULE 1: ANALYTICAL RATIOS</t>
  </si>
  <si>
    <t>Analytical Ratios</t>
  </si>
  <si>
    <t>Report on Transitional Financial Information</t>
  </si>
  <si>
    <t>Average number of ICPs in disclosure year/Total pipeline length</t>
  </si>
  <si>
    <t>Total TJ delivered to ICPs/Total pipeline length</t>
  </si>
  <si>
    <t>Maximum monthly amount of gas entering network (GJ/month)/Total pipeline length</t>
  </si>
  <si>
    <t xml:space="preserve">Closing sum of regulatory tax asset values </t>
  </si>
  <si>
    <t>Opening Sum of regulatory tax asset values</t>
  </si>
  <si>
    <t>5a(viii): Regulatory Tax Asset Base Roll-Forward</t>
  </si>
  <si>
    <t>Opening Sum of RAB values without revaluations</t>
  </si>
  <si>
    <t xml:space="preserve">Opening weighted average remaining asset life (years) </t>
  </si>
  <si>
    <t>*   Workings to be provided in Schedule 14</t>
  </si>
  <si>
    <t>Pass through and recoverable costs</t>
  </si>
  <si>
    <t>Regulatory profit / (loss) before tax &amp; term credit spread differential allowance</t>
  </si>
  <si>
    <t>Incremental change in year</t>
  </si>
  <si>
    <t>Previous years' incremental change</t>
  </si>
  <si>
    <t>Previous years' incremental change adjusted for inflation</t>
  </si>
  <si>
    <t>Provide commentary on the benefits of merger and acquisition expenditure to the gas distribution business, including required disclosures in accordance with section 2.7, in Schedule 14 (Mandatory Explanatory Notes)</t>
  </si>
  <si>
    <t xml:space="preserve">This schedule compares actual revenue and expenditure to the previous forecasts that were made for the disclosure year. Accordingly, this schedule requires the forecast revenue and expenditure information from previous disclosures to be inserted. </t>
  </si>
  <si>
    <t xml:space="preserve">This schedule requires information on the calculation of regulatory profit for the GDB for the disclosure year. GDBs must complete all sections and must provide explanatory comment on their regulatory profit in Schedule 14 (Mandatory Explanatory Notes). 
This information is part of audited disclosure information (as defined in section 1.4 of the ID determination), and so is subject to the assurance report required by section 2.8.
</t>
  </si>
  <si>
    <t>GIC levies</t>
  </si>
  <si>
    <t>Cell E12</t>
  </si>
  <si>
    <t>Agrees with cell E12 value</t>
  </si>
  <si>
    <t>Other</t>
  </si>
  <si>
    <t>[Select one]</t>
  </si>
  <si>
    <t>Calculations for IRR *Do not delete*</t>
  </si>
  <si>
    <t>Asset category transfers</t>
  </si>
  <si>
    <t>Non-network capex</t>
  </si>
  <si>
    <t>Total revaluations</t>
  </si>
  <si>
    <t>Tax depreciation</t>
  </si>
  <si>
    <t xml:space="preserve">This schedule provides information on the valuation of related party transactions, in accordance with section 2.3.6 and 2.3.7 of the ID determination. 
This information is part of audited disclosure information (as defined in section 1.4 of the ID determination), and so is subject to the assurance report required by section 2.8.
</t>
  </si>
  <si>
    <t>* a change in cost allocation must be completed for each cost allocator change that has occurred in the disclosure year.  A movement in an allocator metric is not a change in allocator or component.</t>
  </si>
  <si>
    <t xml:space="preserve"> Non-network assets</t>
  </si>
  <si>
    <t>All</t>
  </si>
  <si>
    <t>Network / Sub-network Name</t>
  </si>
  <si>
    <t>Total assets at year end</t>
  </si>
  <si>
    <t xml:space="preserve">9d(ii): Gas Delivered </t>
  </si>
  <si>
    <t>Pipe length (km) (at year end)</t>
  </si>
  <si>
    <t>IP PE main pipe</t>
  </si>
  <si>
    <t>IP steel main pipe</t>
  </si>
  <si>
    <t>IP other main pipe</t>
  </si>
  <si>
    <t>IP PE service pipe</t>
  </si>
  <si>
    <t>IP steel service pipe</t>
  </si>
  <si>
    <t>IP other service pipe</t>
  </si>
  <si>
    <t>MP PE main pipe</t>
  </si>
  <si>
    <t>MP steel main pipe</t>
  </si>
  <si>
    <t>MP other main pipe</t>
  </si>
  <si>
    <t>MP PE service pipe</t>
  </si>
  <si>
    <t>MP steel service pipe</t>
  </si>
  <si>
    <t>MP other service pipe</t>
  </si>
  <si>
    <t>LP PE main pipe</t>
  </si>
  <si>
    <t>LP  steel main pipe</t>
  </si>
  <si>
    <t>LP  other main pipe</t>
  </si>
  <si>
    <t>LP  PE service pipe</t>
  </si>
  <si>
    <t>LP  steel service pipe</t>
  </si>
  <si>
    <t>LP  other service pipe</t>
  </si>
  <si>
    <t>Consumer group name or price category code</t>
  </si>
  <si>
    <t>Consumer connection</t>
  </si>
  <si>
    <t>Consumer types defined by GDB</t>
  </si>
  <si>
    <t>[GDB consumer type]</t>
  </si>
  <si>
    <t>Consumer connection less capital contributions</t>
  </si>
  <si>
    <t>Number of ICPs connected in year by consumer type</t>
  </si>
  <si>
    <t>9d(i): Consumer Connections</t>
  </si>
  <si>
    <t xml:space="preserve">This schedule requires a breakdown of operating expenditure incurred in the current disclosure year. GDBs must provide explanatory comment on their operational expenditure in Schedule 14 (Explanatory notes to templates). This includes explanatory comment on any atypical operating expenditure and assets replaced or renewed as part of asset replacement and renewal operational expenditure, and additional information on insurance.
This information is part of audited disclosure information (as defined in section 1.4 of the ID determination), and so is subject to the assurance report required by section 2.8.
</t>
  </si>
  <si>
    <t>Other network assets</t>
  </si>
  <si>
    <t>Other network assets - total</t>
  </si>
  <si>
    <t>MP line valves</t>
  </si>
  <si>
    <t>LP line valves</t>
  </si>
  <si>
    <t>IP line valves</t>
  </si>
  <si>
    <t>Number of complaints per average total consumer numbers</t>
  </si>
  <si>
    <t>Report on Network Integrity and Consumer Service</t>
  </si>
  <si>
    <t xml:space="preserve">This schedule requires a summary of the quantity of assets that make up the network, by asset category and asset class.
</t>
  </si>
  <si>
    <t xml:space="preserve">This schedule requires a summary of the age profile (based on year of installation) of the assets that make up the network, by asset category and asset class.
</t>
  </si>
  <si>
    <t xml:space="preserve">This schedule requires a summary of the key characteristics of the pipeline network.
</t>
  </si>
  <si>
    <t>Total revaluation</t>
  </si>
  <si>
    <t>Capital contributions funding legislative and regulatory</t>
  </si>
  <si>
    <t>Legislative and regulatory less capital contributions</t>
  </si>
  <si>
    <t>Capital contributions funding quality of supply</t>
  </si>
  <si>
    <t>Quality of supply less capital contributions</t>
  </si>
  <si>
    <t>System growth and asset replacement and renewal less capital contributions</t>
  </si>
  <si>
    <t>Other reliability, safety and environment less capital contributions</t>
  </si>
  <si>
    <t>Total GJ delivered to ICPs/Average number of ICPs in disclosure year</t>
  </si>
  <si>
    <t>Energy intensity</t>
  </si>
  <si>
    <t>Monthly ROI - opening RIV</t>
  </si>
  <si>
    <t>Monthly ROI - closing RIV</t>
  </si>
  <si>
    <t>Monthly ROI - closing RIV less term credit spread differential allowance</t>
  </si>
  <si>
    <t xml:space="preserve">Monthly ROI—comparable to a vanilla WACC </t>
  </si>
  <si>
    <t xml:space="preserve">Monthly ROI—comparable to a post-tax WACC </t>
  </si>
  <si>
    <t xml:space="preserve">This schedule requires a summary of the key measures of network demand for the disclosure year (number of new connections including, maximum monthly loads and  total gas conveyed)
</t>
  </si>
  <si>
    <t>Add extra columns for additional billed quantities by price component as necessary</t>
  </si>
  <si>
    <t>Non-network assets</t>
  </si>
  <si>
    <t>Notional revenue foregone (if applicable)</t>
  </si>
  <si>
    <t>Total line charge revenue in disclosure year</t>
  </si>
  <si>
    <t>Quantity of gas delivered to ICPs (TJ per annum) in disclosure year</t>
  </si>
  <si>
    <t>Add extra columns for additional line charge revenues by price component as necessary</t>
  </si>
  <si>
    <t>Add extra rows for additional consumer groups or price category codes as necessary</t>
  </si>
  <si>
    <t>Report on Billed Quantities and Line Charge Revenues (by Price Component)</t>
  </si>
  <si>
    <t>8</t>
  </si>
  <si>
    <t>Network / Sub-Network Name</t>
  </si>
  <si>
    <t>Price component</t>
  </si>
  <si>
    <t xml:space="preserve">Price component </t>
  </si>
  <si>
    <t xml:space="preserve">Year-end ROI—comparable to a vanilla WACC </t>
  </si>
  <si>
    <t xml:space="preserve">Year-end ROI—comparable to a post-tax WACC </t>
  </si>
  <si>
    <t>Network opex</t>
  </si>
  <si>
    <t>Non-network opex</t>
  </si>
  <si>
    <t>Total line charge revenue</t>
  </si>
  <si>
    <t>Standard consumer line charge revenue</t>
  </si>
  <si>
    <t>Non-standard consumer line charge revenue</t>
  </si>
  <si>
    <t>All other asset relocations projects or programmes</t>
  </si>
  <si>
    <t>All other quality of supply projects or programmes</t>
  </si>
  <si>
    <t>All other legislative and regulatory projects or programmes</t>
  </si>
  <si>
    <t>All other reliability, safety and environment projects or programmes</t>
  </si>
  <si>
    <t>All other atypical expenditure projects or programmes</t>
  </si>
  <si>
    <t>Capital contributions funding other reliability, safety and environment</t>
  </si>
  <si>
    <t>Actual ($000)</t>
  </si>
  <si>
    <t>Line charge revenue</t>
  </si>
  <si>
    <t>Target ($000) ¹</t>
  </si>
  <si>
    <t>Forecast ($000) ²</t>
  </si>
  <si>
    <t>1  From the nominal dollar target revenue for the disclosure year disclosed under clause 2.4.3(3) of the Determination</t>
  </si>
  <si>
    <t xml:space="preserve">2  From the nominal dollar expenditure forecast and disclosed in the second to last AMP as the year CY+1 forecast </t>
  </si>
  <si>
    <t>* these year-end ROI values are comparable to the ROI reported in pre 2012 disclosures by GDBs and do not represent the Commission's current view on ROI.</t>
  </si>
  <si>
    <t>Issuing party</t>
  </si>
  <si>
    <t>Coupon rate (%)</t>
  </si>
  <si>
    <t>Capital contributions funding system growth and asset replacement and renewal</t>
  </si>
  <si>
    <t>Capital contributions funding consumer connection expenditure</t>
  </si>
  <si>
    <t>All other routine expenditure projects or programmes</t>
  </si>
  <si>
    <t>Expenditure per TJ energy delivered to ICPs ($/TJ)</t>
  </si>
  <si>
    <t>Ratio of expenditure to maximum monthly amount of gas entering network ($ per GJ/month)</t>
  </si>
  <si>
    <t>Expenditure per km of pipeline for supply ($/km)</t>
  </si>
  <si>
    <t>Interruptions per 100km of pipeline length</t>
  </si>
  <si>
    <t>Interruption rate</t>
  </si>
  <si>
    <t>Length (km)</t>
  </si>
  <si>
    <t>[Pipeline material  1 e.g, Steel, PE, Other]</t>
  </si>
  <si>
    <t>[Pipeline material  2 e.g, Steel, PE, Other]</t>
  </si>
  <si>
    <t>[Pipeline material  3 e.g, Steel, PE, Other]</t>
  </si>
  <si>
    <t>[Pipeline material  4 e.g, Steel, PE, Other]</t>
  </si>
  <si>
    <t>[Pipeline material  5 e.g, Steel, PE, Other]</t>
  </si>
  <si>
    <t>[Pipeline material  6 e.g, Steel, PE, Other]</t>
  </si>
  <si>
    <t>Number of connections (ICPs)</t>
  </si>
  <si>
    <t>connections</t>
  </si>
  <si>
    <t>Maximum daily load</t>
  </si>
  <si>
    <t>(GJ/day)</t>
  </si>
  <si>
    <t>Maximum monthly load</t>
  </si>
  <si>
    <t>(GJ/month)</t>
  </si>
  <si>
    <t>Number of directly billed ICPs</t>
  </si>
  <si>
    <t>(at year end)</t>
  </si>
  <si>
    <t>Total gas conveyed</t>
  </si>
  <si>
    <t>(GJ/annum)</t>
  </si>
  <si>
    <t>Average daily delivery</t>
  </si>
  <si>
    <t>Class A (planned interruptions by GTB)</t>
  </si>
  <si>
    <t>Class B (planned interruptions on the network)</t>
  </si>
  <si>
    <t>Class C (unplanned interruptions on the network)</t>
  </si>
  <si>
    <t>Class D (unplanned interruptions by GTB)</t>
  </si>
  <si>
    <t>Class I (unplanned interruptions caused by third party damage)</t>
  </si>
  <si>
    <t>Number of unplanned outage events (interruptions that affect more than 5 ICPs)</t>
  </si>
  <si>
    <t>Number of unplanned outage events caused by third party damage (interruptions that affect more than 5 ICPs)</t>
  </si>
  <si>
    <t>This schedule requires a summary of the key measures of network Integrity (gas escapes, response time to emergencies etc) for the disclosure year.</t>
  </si>
  <si>
    <t>This schedule is only to be completed if, as at the date of the most recently published financial statements, the weighted average original tenor of the debt portfolio (both qualifying debt and non-qualifying debt) is greater than five years. This information is part of audited disclosure information (as defined in section 1.4 of the ID determination), and so is subject to the assurance report required by section 2.8.</t>
  </si>
  <si>
    <t>(years)</t>
  </si>
  <si>
    <t>1(i): Expenditure Metrics</t>
  </si>
  <si>
    <t>1(ii): Revenue Metrics</t>
  </si>
  <si>
    <t>1(iii): Service Intensity Measures</t>
  </si>
  <si>
    <t>1(iv): Composition of Revenue Requirement</t>
  </si>
  <si>
    <t>1(v): Reliability</t>
  </si>
  <si>
    <t>Pass-through costs</t>
  </si>
  <si>
    <t>5b(i): Summary—Related Party Transactions</t>
  </si>
  <si>
    <t>5b(ii): Entities Involved in Related Party Transactions</t>
  </si>
  <si>
    <t>5b(iii): Related Party Transactions</t>
  </si>
  <si>
    <t>Consumer types defined by GDB*</t>
  </si>
  <si>
    <t>Project or programme*</t>
  </si>
  <si>
    <t>Billed quantities by price component</t>
  </si>
  <si>
    <t>8(i): Billed quantities by price component</t>
  </si>
  <si>
    <t>8(ii): Line charge revenues ($000) by price component</t>
  </si>
  <si>
    <t>This schedule calculates expenditure, revenue and service ratios from the information disclosed. The disclosed ratios may vary for reasons that are company specific and, as a result, must be interpreted with care. The Commerce Commission will publish a summary and analysis of information disclosed in accordance with the ID determination.  This will include information disclosed in accordance with this and other schedules, and information disclosed under the other requirements of the determination.</t>
  </si>
  <si>
    <t>Gains / (losses) on asset disposals</t>
  </si>
  <si>
    <t>Other regulated income (other than gains / (losses) on asset disposals)</t>
  </si>
  <si>
    <t>In Schedule 14, Box 8, provide descriptions and workings of items recorded in the asterisked categories in Schedule 5a(i).</t>
  </si>
  <si>
    <t>In Schedule 14, Box 9, provide descriptions and workings of items recorded in the asterisked category in Schedule 5a(vi) (Tax effect of other temporary differences).</t>
  </si>
  <si>
    <t>SCHEDULE 7: COMPARISON OF FORECASTS TO ACTUAL EXPENDITURE</t>
  </si>
  <si>
    <t>7(i): Revenue</t>
  </si>
  <si>
    <t xml:space="preserve">7(iii): Operational Expenditure  </t>
  </si>
  <si>
    <t>SCHEDULE 10a: REPORT ON NETWORK RELIABILITY AND INTERRUPTIONS</t>
  </si>
  <si>
    <t>10a(i): Interruptions</t>
  </si>
  <si>
    <t>10a(ii): Reliability</t>
  </si>
  <si>
    <t>SCHEDULE 10b: REPORT ON NETWORK INTEGRITY AND CONSUMER SERVICE</t>
  </si>
  <si>
    <t>10b(i): System Condition and Integrity</t>
  </si>
  <si>
    <t>10b(ii): Consumer Service</t>
  </si>
  <si>
    <t>SCHEDULE 6b: REPORT ON OPERATIONAL EXPENDITURE FOR THE DISCLOSURE YEAR</t>
  </si>
  <si>
    <t>6b(i): Operational Expenditure</t>
  </si>
  <si>
    <t>6b(ii): Subcomponents of Operational Expenditure (where known)</t>
  </si>
  <si>
    <t xml:space="preserve">SCHEDULE 6a: REPORT ON CAPITAL EXPENDITURE FOR THE DISCLOSURE YEAR </t>
  </si>
  <si>
    <t>6a(iii): Consumer Connection</t>
  </si>
  <si>
    <t>6a(iv): System Growth and Asset Replacement and Renewal</t>
  </si>
  <si>
    <t>6a(v): Asset Relocations</t>
  </si>
  <si>
    <t>6a(vi): Quality of Supply</t>
  </si>
  <si>
    <t>6a(vii): Legislative and Regulatory</t>
  </si>
  <si>
    <t>6a(viii): Other Reliability, Safety and Environment</t>
  </si>
  <si>
    <t>SCHEDULE 2: REPORT ON RETURN ON INVESTMENT</t>
  </si>
  <si>
    <t>2(i): Return on Investment</t>
  </si>
  <si>
    <t>2(ii): Information Supporting the ROI</t>
  </si>
  <si>
    <t>2(iii): Information Supporting the Monthly ROI</t>
  </si>
  <si>
    <t>2(iv): Year-End ROI Rates for Comparison Purposes</t>
  </si>
  <si>
    <t>SCHEDULE 5c: REPORT ON TERM CREDIT SPREAD DIFFERENTIAL ALLOWANCE</t>
  </si>
  <si>
    <t>5c(i): Qualifying Debt (may be Commission only)</t>
  </si>
  <si>
    <t>5c(ii): Attribution of Term Credit Spread Differential</t>
  </si>
  <si>
    <t>This schedule requires information on the calculation of the Regulatory Asset Base (RAB) value to the end of this disclosure year. This informs the ROI calculation in Schedule 2.  GDBs must provide explanatory comment on the value of their RAB in Schedule 14 (Mandatory Explanatory Notes). This information is part of audited disclosure information (as defined in section 1.4 of the ID determination), and so is subject to the assurance report required by section 2.8.</t>
  </si>
  <si>
    <t>SCHEDULE 5e: REPORT ON ASSET ALLOCATIONS</t>
  </si>
  <si>
    <t>5e(i):Regulated Service Asset Values</t>
  </si>
  <si>
    <t>This schedule requires information on the allocation of asset values. This information supports the calculation of the RAB value in Schedule 4. GDBs must provide explanatory comment on their cost allocation in Schedule 14 (Mandatory Explanatory Notes), including on the impact of any changes in asset allocations. This information is part of audited disclosure information (as defined in section 1.4 of the ID determination), and so is subject to the assurance report required by section 2.8.</t>
  </si>
  <si>
    <t>SCHEDULE 5d: REPORT ON COST ALLOCATIONS</t>
  </si>
  <si>
    <t>5d(i): Operating Cost Allocations</t>
  </si>
  <si>
    <t>5d(ii): Other Cost Allocations</t>
  </si>
  <si>
    <t>SCHEDULE 3: REPORT ON REGULATORY PROFIT</t>
  </si>
  <si>
    <t>3(i): Regulatory Profit</t>
  </si>
  <si>
    <t>3(ii): Pass-Through and Recoverable Costs</t>
  </si>
  <si>
    <t>3(iii): Incremental Rolling Incentive Scheme</t>
  </si>
  <si>
    <t>3(iv): Merger and Acquisition Expenditure</t>
  </si>
  <si>
    <t>3(v): Other Disclosures</t>
  </si>
  <si>
    <t xml:space="preserve">This schedule provides information on the allocation of operational costs.  GDBs must provide explanatory comment on their cost allocation in Schedule 14 (Mandatory Explanatory Notes), including on the impact of any reclassifications.
This information is part of audited disclosure information (as defined in section 1.4 of the ID determination), and so is subject to the assurance report required by section 2.8.
</t>
  </si>
  <si>
    <t xml:space="preserve">This schedule requires a breakdown of capital expenditure on assets incurred in the disclosure year, including any assets in respect of which capital contributions are received, but excluding assets that are vested assets. Information on expenditure on assets must be provided on an accounting accruals basis and must exclude finance costs.  
GDBs must provide explanatory comment on their expenditure on assets in Schedule 14 (Explanatory notes to templates).
This information is part of audited disclosure information (as defined in section 1.4 of the ID determination), and so is subject to the assurance report required by section 2.8.
</t>
  </si>
  <si>
    <t>Expenditure on assets</t>
  </si>
  <si>
    <t>Cost of financing</t>
  </si>
  <si>
    <t>Value of vested assets</t>
  </si>
  <si>
    <t>6a(ii): Subcomponents of Expenditure on Assets (where known)</t>
  </si>
  <si>
    <t>Consumer connection expenditure</t>
  </si>
  <si>
    <t>System growth and asset replacement and renewal expenditure</t>
  </si>
  <si>
    <t>6a(i): Expenditure on Assets</t>
  </si>
  <si>
    <t>Asset relocations expenditure</t>
  </si>
  <si>
    <t>Quality of supply expenditure</t>
  </si>
  <si>
    <t>Legislative and regulatory expenditure</t>
  </si>
  <si>
    <t>Other reliability, safety and environment expenditure</t>
  </si>
  <si>
    <t>6a(ix): Non-Network Assets</t>
  </si>
  <si>
    <t>Non-network assets expenditure</t>
  </si>
  <si>
    <t>7(ii): Expenditure on Assets</t>
  </si>
  <si>
    <t>7(iv): Subcomponents of Expenditure on Assets (where known)</t>
  </si>
  <si>
    <t>7(v): Subcomponents of Operational Expenditure (where known)</t>
  </si>
  <si>
    <t>Consumer type or types (eg, residential, commercial, etc.)</t>
  </si>
  <si>
    <t>Non-network</t>
  </si>
  <si>
    <t>Expenditure on network assets</t>
  </si>
  <si>
    <t xml:space="preserve">This schedule requires the billed quantities and associated line charge revenues for the disclosure year for each consumer group or price category code used by the GDB in its pricing schedules. Information is also required on the number of ICPs that are included in each consumer group or price category code, and the energy delivered to these ICPs.
</t>
  </si>
  <si>
    <t>Unit charging basis (eg, days, GJ, etc.)</t>
  </si>
  <si>
    <t>Rate (eg, $/day, $/GJ, etc.)</t>
  </si>
  <si>
    <t>Standard or non-standard consumer group (specify)</t>
  </si>
  <si>
    <t>4(iii): Calculation of Revaluation Rate and Revaluation of Assets</t>
  </si>
  <si>
    <t>4(iv): Roll Forward of Works Under Construction</t>
  </si>
  <si>
    <t>4(v): Regulatory Depreciation</t>
  </si>
  <si>
    <t>4(vi): Disclosure of Changes to Depreciation Profiles</t>
  </si>
  <si>
    <t xml:space="preserve">This schedule requires information on the calculation of the regulatory tax allowance.This information is used to calculate regulatory profit/loss in Schedule 3 (regulatory profit). GDBs must provide explanatory commentary on the information disclosed in this schedule, in Schedule 14 (Mandatory Explanatory Notes).
This information is part of audited disclosure information (as defined in section 1.4 of the ID determination), and so is subject to the assurance report required by section 2.8.
</t>
  </si>
  <si>
    <t>GDBs must provide explanatory comment on the variance between actual and target revenue and forecast expenditure in Schedule 14 (Mandatory Explanatory Notes). This information is part of the audited disclosure information (as defined in section 1.4 of the ID determination), and so is subject to the assurance report required by section 2.8. For the purpose of this audit, target revenue and forecast expenditures only need to be verified back to previous disclosures.</t>
  </si>
  <si>
    <t>Opening / closing RAB</t>
  </si>
  <si>
    <t>Opening / closing deferred tax</t>
  </si>
  <si>
    <t>Depreciation - no standard life assets</t>
  </si>
  <si>
    <t>Value of capital contributions</t>
  </si>
  <si>
    <t xml:space="preserve">SCHEDULE 8: REPORT ON BILLED QUANTITIES AND LINE CHARGE REVENUES </t>
  </si>
  <si>
    <t>This schedule requires a summary of the key measures of network reliability (interruptions, SAIDI, SAIFI and CAIDI) for the disclosure year
GDBs must provide explanatory comment on their network reliability for the disclosure year in Schedule 14 (Explanatory Notes to Templates). The SAIDI and SAIFI information is part of audited disclosure information (as defined in section 1.4 of the ID determination), and so is subject to the assurance report required by section 2.8.</t>
  </si>
  <si>
    <t>This schedule requires information on the Return on Investment (ROI) for the GDB relative to the Commerce Commission's estimates of post tax WACC and vanilla WACC. GDBs must calculate their ROI based on a monthly basis if required by clause 2.3.3 of the ID Determination or if they elect to.  If a GDB makes this election, information supporting this calculation must be provided in 2(iii). GDBs must provide explanatory comment on their ROI in Schedule 14 (Mandatory Explanatory Notes).
This information is part of audited disclosure information (as defined in section 1.4 of the ID determination), and so is subject to the assurance report required by section 2.8.</t>
  </si>
  <si>
    <t>Month 1</t>
  </si>
  <si>
    <t>Month 2</t>
  </si>
  <si>
    <t>Month 3</t>
  </si>
  <si>
    <t>Month 4</t>
  </si>
  <si>
    <t>Month 5</t>
  </si>
  <si>
    <t>Month 6</t>
  </si>
  <si>
    <t>Month 7</t>
  </si>
  <si>
    <t>Month 8</t>
  </si>
  <si>
    <t>Month 9</t>
  </si>
  <si>
    <t>Month 10</t>
  </si>
  <si>
    <t>Month 11</t>
  </si>
  <si>
    <t>Month 12</t>
  </si>
  <si>
    <t>Asset or assets with changes to depreciation</t>
  </si>
  <si>
    <r>
      <t>CPI</t>
    </r>
    <r>
      <rPr>
        <vertAlign val="subscript"/>
        <sz val="10"/>
        <color indexed="8"/>
        <rFont val="Calibri"/>
        <family val="2"/>
      </rPr>
      <t>4</t>
    </r>
  </si>
  <si>
    <r>
      <t>CPI</t>
    </r>
    <r>
      <rPr>
        <vertAlign val="subscript"/>
        <sz val="10"/>
        <color indexed="8"/>
        <rFont val="Calibri"/>
        <family val="2"/>
      </rPr>
      <t>4</t>
    </r>
    <r>
      <rPr>
        <vertAlign val="superscript"/>
        <sz val="10"/>
        <color indexed="8"/>
        <rFont val="Calibri"/>
        <family val="2"/>
      </rPr>
      <t>-4</t>
    </r>
  </si>
  <si>
    <r>
      <t>Operating Pressure</t>
    </r>
    <r>
      <rPr>
        <b/>
        <vertAlign val="superscript"/>
        <sz val="10"/>
        <rFont val="Calibri"/>
        <family val="2"/>
      </rPr>
      <t xml:space="preserve">  </t>
    </r>
  </si>
  <si>
    <t>from S8</t>
  </si>
  <si>
    <t>from S9c &amp; S9d</t>
  </si>
  <si>
    <t>from S8 &amp; S9c</t>
  </si>
  <si>
    <t>from S3</t>
  </si>
  <si>
    <t>from S4</t>
  </si>
  <si>
    <t>from S9c &amp; 10a</t>
  </si>
  <si>
    <t>from row 49</t>
  </si>
  <si>
    <t>from row 43</t>
  </si>
  <si>
    <t>from S5a</t>
  </si>
  <si>
    <t>from S5c</t>
  </si>
  <si>
    <t>from S6b</t>
  </si>
  <si>
    <t>from row 30</t>
  </si>
  <si>
    <t>from row 32</t>
  </si>
  <si>
    <t>from row 37</t>
  </si>
  <si>
    <t>from row 42</t>
  </si>
  <si>
    <t>from row 10</t>
  </si>
  <si>
    <t>from S5e</t>
  </si>
  <si>
    <t>from S6a</t>
  </si>
  <si>
    <t>to S1</t>
  </si>
  <si>
    <t>to row 10</t>
  </si>
  <si>
    <t>to row 18</t>
  </si>
  <si>
    <t>to row 17</t>
  </si>
  <si>
    <t>from row 82 &amp; to row 12</t>
  </si>
  <si>
    <t>from row 63 &amp; to row 14</t>
  </si>
  <si>
    <t>to row 16</t>
  </si>
  <si>
    <t>to row 20</t>
  </si>
  <si>
    <t>to row 22</t>
  </si>
  <si>
    <t>to row 12</t>
  </si>
  <si>
    <t>to row 13</t>
  </si>
  <si>
    <t>to row 8</t>
  </si>
  <si>
    <t>to rows 9 &amp; 10</t>
  </si>
  <si>
    <t>to row 11</t>
  </si>
  <si>
    <t>to row 14</t>
  </si>
  <si>
    <t>to row 15</t>
  </si>
  <si>
    <t>from S6b &amp; to S1</t>
  </si>
  <si>
    <t>from row 46 &amp; to S1</t>
  </si>
  <si>
    <t>from S4 &amp; to S1</t>
  </si>
  <si>
    <t>from row 24 &amp; to S2</t>
  </si>
  <si>
    <t>to S2</t>
  </si>
  <si>
    <t>from S5a &amp; to S2</t>
  </si>
  <si>
    <t>from row 37 &amp; to S2</t>
  </si>
  <si>
    <t>from row 44 &amp; to S2</t>
  </si>
  <si>
    <t>from row 46 &amp; to S2</t>
  </si>
  <si>
    <t>to row 10 &amp; S2</t>
  </si>
  <si>
    <t>to S3</t>
  </si>
  <si>
    <t>to S4</t>
  </si>
  <si>
    <t>to S5a</t>
  </si>
  <si>
    <t>from row 36 &amp; to S7</t>
  </si>
  <si>
    <t>from row 70 &amp; to S7</t>
  </si>
  <si>
    <t>from row 82 &amp; to S7</t>
  </si>
  <si>
    <t>from row 94 &amp; to S7</t>
  </si>
  <si>
    <t>from row 107 &amp; to S7</t>
  </si>
  <si>
    <t>from row 120 &amp; to S7</t>
  </si>
  <si>
    <t>from row 145 &amp; to S7</t>
  </si>
  <si>
    <t>to S7</t>
  </si>
  <si>
    <t xml:space="preserve">from row 27 &amp; 28 </t>
  </si>
  <si>
    <t>from S5a &amp; to row 71</t>
  </si>
  <si>
    <t>from S4 &amp; to row 71</t>
  </si>
  <si>
    <t>from S6b, S8, S9c &amp; S9d</t>
  </si>
  <si>
    <t>from S6a, S8, S9c &amp; S9d</t>
  </si>
  <si>
    <t>sch ref</t>
  </si>
  <si>
    <t>Revenue per TJ energy delivered to ICPs ($/TJ)</t>
  </si>
  <si>
    <t>from S2 &amp; S5c</t>
  </si>
  <si>
    <t>No. with default dates</t>
  </si>
  <si>
    <t>No. with age unknown</t>
  </si>
  <si>
    <t>Negative Opening RIV</t>
  </si>
  <si>
    <t>IRR</t>
  </si>
  <si>
    <t>Negative Monthly ROI - opening RIV</t>
  </si>
  <si>
    <t>Monthly ROI - closing RIV less term credit spread differential allowance + Month 12</t>
  </si>
  <si>
    <t>Test for cell F22 conditional formatting</t>
  </si>
  <si>
    <t>from row 16</t>
  </si>
  <si>
    <t>Tax payments</t>
  </si>
  <si>
    <t>Total book value of interest bearing debt</t>
  </si>
  <si>
    <t>Number of assets at disclosure year end by installation date</t>
  </si>
  <si>
    <t>5e</t>
  </si>
  <si>
    <t>5h</t>
  </si>
  <si>
    <t>6a</t>
  </si>
  <si>
    <t>6b</t>
  </si>
  <si>
    <t>10b</t>
  </si>
  <si>
    <t>Information Templates</t>
  </si>
  <si>
    <t>Capital contributions funding asset relocations</t>
  </si>
  <si>
    <t>Expenditure per average no. of ICPs ($/ICP)</t>
  </si>
  <si>
    <t>Revenue per average no. of ICPs ($/ICP)</t>
  </si>
  <si>
    <t>Company Name and Dates</t>
  </si>
  <si>
    <t>To prepare the templates for disclosure, the supplier's company name should be entered in cell C8, the date of the last day of the current (disclosure) year should be entered in cell C12, and the date on which the information is disclosed should be entered in cell C10 of the CoverSheet worksheet.</t>
  </si>
  <si>
    <t xml:space="preserve">The cell C12 entry (current year) is used to calculate disclosure years in the column headings that show above some of the tables and in labels adjacent to some entry cells. It is also used to calculate the ‘For year ended’ date in the template title blocks (the title blocks are the light green shaded areas at the top of each template).
The cell C8 entry (company name) is used in the template title blocks.
Dates should be entered in day/month/year order (Example -"1 April 2013").
</t>
  </si>
  <si>
    <t>Data Entry Cells and Calculated Cells</t>
  </si>
  <si>
    <t>Data entered into this workbook may be entered only into the data entry cells.  Data entry cells are the bordered, unshaded areas (white cells) in each template.  Under no circumstances should data be entered into the workbook outside a data entry cell.</t>
  </si>
  <si>
    <t>In some cases, where the information for disclosure is able to be ascertained from disclosures elsewhere in the workbook, such information is disclosed in a calculated cell.  Under no circumstances should the formulas in a calculated cell be overwritten.</t>
  </si>
  <si>
    <t>Validation Settings on Data Entry Cells</t>
  </si>
  <si>
    <t>To maintain a consistency of format and to help guard against errors in data entry, some data entry cells test keyboard entries for validity and accept only a limited range of values.  For example, entries may be limited to a list of category names, to values between 0% and 100%, or either a numeric entry or the text entry “N/A”. Where this occurs, a validation message will appear when data is being entered. These checks are applied to keyboard entries only and not, for example, to entries made using Excel’s copy and paste facility.</t>
  </si>
  <si>
    <t>Average no. of ICPs in disclosure year</t>
  </si>
  <si>
    <t>Conditional Formatting Settings on Data Entry Cells</t>
  </si>
  <si>
    <t>Inserting Additional Rows and Columns</t>
  </si>
  <si>
    <t>Disclosures by Sub-Network</t>
  </si>
  <si>
    <t>Schedule References</t>
  </si>
  <si>
    <t>The references labelled 'sch ref' in the leftmost column of each template are consistent with the row references in the Gas Distribution ID Determination 2012 (as issued on 1 October 2012). They provide a common reference between the rows in the determination and the template.  Due to page formatting, the row reference sequences contained in the determination schedules are not necessarily contiguous.</t>
  </si>
  <si>
    <t>Description of Calculation References</t>
  </si>
  <si>
    <t>Calculation cell formulas contain links to other cells within the same template or elsewhere in the workbook.  Key cell references are described in a column to the right of each template. These descriptions are provided to assist data entry. Cell references refer to the row of the template and not the schedule reference.</t>
  </si>
  <si>
    <t>Worksheet Completion Sequence</t>
  </si>
  <si>
    <t>Calculation cells may show an incorrect value until precedent cell entries have been complated. Data entry may be assisted by completing the schedules in the following order:</t>
  </si>
  <si>
    <t>Schedule 8: Report on Billed Quantities and Line Charge Revenues</t>
  </si>
  <si>
    <t>* include additional rows if needed</t>
  </si>
  <si>
    <t>Expenditure or loss deductible but not in regulatory profit / (loss) before tax</t>
  </si>
  <si>
    <t xml:space="preserve">Name of related party </t>
  </si>
  <si>
    <t>Related party relationship</t>
  </si>
  <si>
    <t>Related party transaction type</t>
  </si>
  <si>
    <t>Description of transaction</t>
  </si>
  <si>
    <t>Value of transaction
($000)</t>
  </si>
  <si>
    <t>Basis for determining value</t>
  </si>
  <si>
    <t>Table 4(ii)</t>
  </si>
  <si>
    <t>Agrees with Table 4(ii)</t>
  </si>
  <si>
    <t>Schedules 1–10</t>
  </si>
  <si>
    <t>Other adjustments to the RAB tax value</t>
  </si>
  <si>
    <t xml:space="preserve">The templates for schedules 4, 5b, 5c, 5d, 5e, 5i, 6a, 8, 9c, 9d, 10a and 10b may require additional rows to be inserted in tables marked 'include additional rows if needed' or similar. </t>
  </si>
  <si>
    <t>Additional rows in schedules 5c, 6a, 9c and 9d must not be inserted directly above the first row or below the last row of a table. This is to ensure that entries made in the new row are included in the totals.</t>
  </si>
  <si>
    <t>Schedules 8, 9a, 9b, 9c, 9d, 10a and 10b must be completed for the network and for each sub-network. A copy of the schedule worksheet(s) must be made for each subnetwork and named accordingly.</t>
  </si>
  <si>
    <t>Disclosure Template Guidelines for Information Entry</t>
  </si>
  <si>
    <t>Templates for Schedules 1–10</t>
  </si>
  <si>
    <t>Schedule 2: Report on Return on Investment</t>
  </si>
  <si>
    <t>The ROI calculations are performed in this template.</t>
  </si>
  <si>
    <t>All suppliers must complete tables 2(i) Return on Investment and 2(ii) Information Supporting the ROI.</t>
  </si>
  <si>
    <t xml:space="preserve">The Excel worksheet uses several calculated cells beyond the rightmost edge of the template to calculate the monthly ROIs.  </t>
  </si>
  <si>
    <t>† include additional rows if needed</t>
  </si>
  <si>
    <t>5d(iii): Changes in Cost Allocations* †</t>
  </si>
  <si>
    <t>5e(ii): Changes in Asset Allocations* †</t>
  </si>
  <si>
    <t>Schedules 5d and 5e may require new cost or asset category rows to be inserted in allocation change tables 5d(iii) and 5e(ii).  Accordingly, cell protection has been removed from row 71 of each template to allow blocks of rows to be copied. The four steps to add new cost category rows to table 5d(iii) and table 5e(ii) are: Select Excel rows 62:69 of the relevant template, copy, select Excel row 71, then insert copied cells.</t>
  </si>
  <si>
    <t>1985-1989</t>
  </si>
  <si>
    <t>The prior year comparison information in the table 2(i) columns labelled CY-1 and CY-2 should be completed by copying the results from the previous year's disclosure.</t>
  </si>
  <si>
    <t>Changes to disclosure year 2013</t>
  </si>
  <si>
    <t>Version 3.0 templates</t>
  </si>
  <si>
    <t>Clauses 2.12.1 to 2.12.7 of the Gas Distribution ID Determination 2012 does not apply for disclosure years 2014 and onwards.
GDBs do not need to complete transitional schedule 5h and this schedule has been excluded from this version of the templates.
All schedules in this workbook must now be completed in full and publicly disclosed.</t>
  </si>
  <si>
    <t>J12 to L12 - from ComCom website (Cost of capital determination)</t>
  </si>
  <si>
    <t>J13 to L13 - from ComCom website (Cost of capital determination)</t>
  </si>
  <si>
    <t>J14 to L14 - from ComCom website (Cost of capital determination)</t>
  </si>
  <si>
    <t>J10 &amp; K10 - from CY-1 ID disclosure</t>
  </si>
  <si>
    <t>J18 &amp; K18 - from CY-1 ID disclosure</t>
  </si>
  <si>
    <t>J20 to L20 - from ComCom website (Cost of capital determination)</t>
  </si>
  <si>
    <t>J21 to L21 - from ComCom website (Cost of capital determination)</t>
  </si>
  <si>
    <t>J22 to L22 - from ComCom website (Cost of capital determination)</t>
  </si>
  <si>
    <t>O28 - from CY-1 ID disclosure</t>
  </si>
  <si>
    <t>M10 to P10 - from CY-1 ID disclosure</t>
  </si>
  <si>
    <t>M12 to P12 - from CY-1 ID disclosure</t>
  </si>
  <si>
    <t>M14 to P14 - from CY-1 ID disclosure</t>
  </si>
  <si>
    <t>M16 to P16 - from CY-1 ID disclosure</t>
  </si>
  <si>
    <t>M18 to P18 - from CY-1 ID disclosure</t>
  </si>
  <si>
    <t>M20 to P20 - from CY-1 ID disclosure</t>
  </si>
  <si>
    <t>M22 to P22 - from CY-1 ID disclosure</t>
  </si>
  <si>
    <t>M24 to P24 - from CY-1 ID disclosure</t>
  </si>
  <si>
    <t>from SE9A Index column - CPI table (Statistics NZ Website)</t>
  </si>
  <si>
    <t>from CY-1 ID disclosure</t>
  </si>
  <si>
    <t xml:space="preserve">from CY-1 ID disclosure </t>
  </si>
  <si>
    <t>Total revaluation from S3 (L23) must be included in K16</t>
  </si>
  <si>
    <t>These templates have been prepared for use by GDBs when making disclosures under subclauses 2.3.1, 2.4.21, 2.4.22, 2.5.1, and 2.5.2 of the Gas Distribution Information Disclosure Determination 2012. Disclosures must be made available to the public within 6 months after the end of the disclosure year and a copy provided to the Commission within 5 working days of being disclosed to the public.</t>
  </si>
  <si>
    <t>These templates correct formula errors contained in previous versions of the templates. A list of the formula corrections can be found in the ID issues register under "Excel Template Issues - v2.X (2013)" in the category column. We have included additional guidance for schedules 2, 4 and 5a indicating where information for certain rows are expected to be sourced from.</t>
  </si>
  <si>
    <t>This template should be completed in respect of each consumer groups or price category code (as applicable) that applied in the relevant disclosure year. The 'Average number of ICPs in disclosure year' column entries should be the arithmetic mean of monthly total ICPs (at month end).</t>
  </si>
  <si>
    <t>Only suppliers who meet either of the two thresholds set out in subclause 2.3.3 of the Gas Distribution Information Disclosure Determination 2012 need to complete table 2(iii) Information Supporting the Monthly ROI. We expect that most suppliers will generally not meet either threshold. You will need to work out if you met either threshold using your own tools (e.g. Excel) and do not need to disclosure these calculations. If you met either threshold you will need to provide a breakdown of five cash flow items on a month by month basis, as well as your opening revenue related working capital. The definitions for these items are the same as for the rest of the schedules. The values for assets commissioned and asset disposals should relate to the RAB (not the unallocated RAB).</t>
  </si>
  <si>
    <t>Schedule 9b columns Z to AD (2013 to 2017) contain conditional formatting. The data entry cells for future years are hidden (are changed from white to yellow).
Schedule 9b cells AG10 to AG637 will change colour if the total assets at year end for each asset class does not equal the corresponding values in column H in Schedule 9a.
Schedule 9c cell P30 will change colour if P30 (overhead circuit length by terrain) does not equal P18 (overhead circuit length by operating voltage).
Schedule 4 cells Q97:Q103 and Q105 will change colour if the RAB values do not equal the corresponding values in table 4(ii).</t>
  </si>
  <si>
    <t>The template for schedule 8 may require additional columns to be inserted between column M and Q. To avoid interfering with the title block entries, these should be inserted to the left of column N. If inserting additional columns, the formulas for standard consumers total, non-standard consumers totals and total for all consumers will need to be copied into the cells of the added columns. The formulas can be found in the equivalent cells of the existing columns.</t>
  </si>
  <si>
    <t xml:space="preserve">1. Coversheet
2. Schedules 5a–5e
3. Schedules 6a and 6b
4. Schedule 8
5. Schedule 3
6. Schedule 4
7. Schedule 2
8. Schedule 7
9. Schedules 9a–9d
10. Schedules 10a and 10b
</t>
  </si>
  <si>
    <t>Template Version 3.0. Prepared 14 April 2014</t>
  </si>
  <si>
    <t>Line charge revenues ($000) by price component</t>
  </si>
</sst>
</file>

<file path=xl/styles.xml><?xml version="1.0" encoding="utf-8"?>
<styleSheet xmlns="http://schemas.openxmlformats.org/spreadsheetml/2006/main" xmlns:mc="http://schemas.openxmlformats.org/markup-compatibility/2006" xmlns:x14ac="http://schemas.microsoft.com/office/spreadsheetml/2009/9/ac" mc:Ignorable="x14ac">
  <numFmts count="31">
    <numFmt numFmtId="164" formatCode="_(@_)"/>
    <numFmt numFmtId="165" formatCode="_([$-1409]d\ mmmm\ yyyy;_(@"/>
    <numFmt numFmtId="166" formatCode="[$-1409]d\ mmm\ yy;@"/>
    <numFmt numFmtId="167" formatCode="_(* #,##0.00%_);_(* \(#,##0.00%\);_(* &quot;–&quot;???_);_(* @_)"/>
    <numFmt numFmtId="168" formatCode="_(* #,##0%_);_(* \(#,##0%\);_(* &quot;–&quot;???_);_(* @_)"/>
    <numFmt numFmtId="169" formatCode="_(* #,##0_);_(* \(#,##0\);_(* &quot;–&quot;??_);_(* @_)"/>
    <numFmt numFmtId="170" formatCode="_(* #,##0.0_);_(* \(#,##0.0\);_(* &quot;–&quot;???_);_(* @_)"/>
    <numFmt numFmtId="171" formatCode="_(* #,##0.00_);_(* \(#,##0.00\);_(* &quot;–&quot;???_);_(* @_)"/>
    <numFmt numFmtId="172" formatCode="_(* #,##0.0000_);_(* \(#,##0.0000\);_(* &quot;–&quot;??_);_(* @_)"/>
    <numFmt numFmtId="173" formatCode="_(* @_)"/>
    <numFmt numFmtId="174" formatCode="0.0"/>
    <numFmt numFmtId="175" formatCode="_-* #,##0_-;\-* #,##0_-;_-* &quot;-&quot;??_-;_-@_-"/>
    <numFmt numFmtId="176" formatCode="[$-C09]d\ mmmm\ yyyy;@"/>
    <numFmt numFmtId="177" formatCode="_(* #,##0_);_(* \(#,##0\);_(* &quot;–&quot;??_);\(@_)"/>
    <numFmt numFmtId="178" formatCode="_(* #,##0_);_(* \(#,##0\);_(* &quot;–&quot;??_);_(@_)"/>
    <numFmt numFmtId="179" formatCode="_-\ #,##0_-;\-\ #,##0_-;_-* &quot;-&quot;??_-;_-@_-"/>
    <numFmt numFmtId="180" formatCode="d\ mmmm\ yyyy"/>
    <numFmt numFmtId="181" formatCode="#,##0.00;\(#,##0.00\);\-"/>
    <numFmt numFmtId="182" formatCode="d\ mmm\ yy"/>
    <numFmt numFmtId="183" formatCode="#,##0;\(#,##0\);\-"/>
    <numFmt numFmtId="184" formatCode=";;;"/>
    <numFmt numFmtId="185" formatCode="#,##0\ ;\(#,##0\);\-"/>
    <numFmt numFmtId="186" formatCode="#,##0.00%\ ;\(#,##0.00%\);\-"/>
    <numFmt numFmtId="187" formatCode="#,##0.00\ ;\(#,##0.00\);\-"/>
    <numFmt numFmtId="188" formatCode="#,##0%\ ;\(#,##0%\);\-"/>
    <numFmt numFmtId="189" formatCode="0%\ ;\-0%;\-"/>
    <numFmt numFmtId="190" formatCode="&quot;$&quot;#,##0\ ;\(&quot;$&quot;#,##0\);\-"/>
    <numFmt numFmtId="191" formatCode="#,##0.000\ ;\(#,##0.000\);\-"/>
    <numFmt numFmtId="192" formatCode="#,##0.0\ ;\(#,##0.0\);\-"/>
    <numFmt numFmtId="193" formatCode="\(#,##0\);\(#,##0\);\-"/>
    <numFmt numFmtId="194" formatCode="0%;\-0%;\-"/>
  </numFmts>
  <fonts count="122" x14ac:knownFonts="1">
    <font>
      <sz val="10"/>
      <color theme="1"/>
      <name val="Calibri"/>
      <family val="4"/>
      <scheme val="minor"/>
    </font>
    <font>
      <sz val="8"/>
      <name val="Arial"/>
      <family val="2"/>
    </font>
    <font>
      <sz val="12"/>
      <name val="Arial"/>
      <family val="2"/>
    </font>
    <font>
      <sz val="10"/>
      <name val="Arial"/>
      <family val="2"/>
    </font>
    <font>
      <sz val="10"/>
      <color indexed="8"/>
      <name val="Arial"/>
      <family val="1"/>
    </font>
    <font>
      <sz val="10"/>
      <color indexed="8"/>
      <name val="Calibri"/>
      <family val="2"/>
    </font>
    <font>
      <i/>
      <sz val="8"/>
      <color indexed="8"/>
      <name val="Arial"/>
      <family val="2"/>
    </font>
    <font>
      <b/>
      <sz val="10"/>
      <color indexed="8"/>
      <name val="Calibri"/>
      <family val="2"/>
    </font>
    <font>
      <i/>
      <sz val="8"/>
      <color indexed="8"/>
      <name val="Calibri"/>
      <family val="2"/>
    </font>
    <font>
      <b/>
      <sz val="10"/>
      <name val="Calibri"/>
      <family val="2"/>
    </font>
    <font>
      <sz val="10"/>
      <name val="Calibri"/>
      <family val="2"/>
    </font>
    <font>
      <i/>
      <sz val="10"/>
      <name val="Calibri"/>
      <family val="2"/>
    </font>
    <font>
      <sz val="10"/>
      <name val="Calibri"/>
      <family val="4"/>
    </font>
    <font>
      <sz val="10"/>
      <color indexed="8"/>
      <name val="Calibri"/>
      <family val="4"/>
    </font>
    <font>
      <i/>
      <sz val="10"/>
      <color indexed="8"/>
      <name val="Calibri"/>
      <family val="2"/>
    </font>
    <font>
      <sz val="10"/>
      <color indexed="8"/>
      <name val="Calibri"/>
      <family val="4"/>
    </font>
    <font>
      <sz val="10"/>
      <color indexed="8"/>
      <name val="Calibri"/>
      <family val="1"/>
    </font>
    <font>
      <sz val="10"/>
      <color indexed="8"/>
      <name val="Calibri"/>
      <family val="2"/>
    </font>
    <font>
      <sz val="10"/>
      <name val="Calibri"/>
      <family val="2"/>
    </font>
    <font>
      <i/>
      <sz val="10"/>
      <name val="Calibri"/>
      <family val="2"/>
    </font>
    <font>
      <i/>
      <sz val="10"/>
      <color indexed="8"/>
      <name val="Calibri"/>
      <family val="2"/>
    </font>
    <font>
      <b/>
      <sz val="13"/>
      <color indexed="12"/>
      <name val="Calibri"/>
      <family val="2"/>
    </font>
    <font>
      <sz val="10"/>
      <color indexed="30"/>
      <name val="Calibri"/>
      <family val="2"/>
    </font>
    <font>
      <sz val="10"/>
      <color indexed="30"/>
      <name val="Calibri"/>
      <family val="4"/>
    </font>
    <font>
      <b/>
      <sz val="10"/>
      <color indexed="8"/>
      <name val="Calibri"/>
      <family val="2"/>
    </font>
    <font>
      <b/>
      <sz val="13"/>
      <color indexed="12"/>
      <name val="Calibri"/>
      <family val="4"/>
    </font>
    <font>
      <i/>
      <sz val="8"/>
      <name val="Calibri"/>
      <family val="2"/>
    </font>
    <font>
      <sz val="10"/>
      <color indexed="8"/>
      <name val="Calibri"/>
      <family val="2"/>
    </font>
    <font>
      <b/>
      <sz val="12"/>
      <color indexed="8"/>
      <name val="Calibri"/>
      <family val="1"/>
    </font>
    <font>
      <b/>
      <sz val="12"/>
      <color indexed="8"/>
      <name val="Calibri"/>
      <family val="2"/>
    </font>
    <font>
      <b/>
      <sz val="10"/>
      <color indexed="8"/>
      <name val="Calibri"/>
      <family val="1"/>
    </font>
    <font>
      <sz val="14"/>
      <color indexed="8"/>
      <name val="Calibri"/>
      <family val="1"/>
    </font>
    <font>
      <b/>
      <sz val="10"/>
      <color indexed="8"/>
      <name val="Calibri"/>
      <family val="4"/>
    </font>
    <font>
      <sz val="10"/>
      <color indexed="30"/>
      <name val="Calibri"/>
      <family val="2"/>
    </font>
    <font>
      <b/>
      <sz val="18"/>
      <color indexed="8"/>
      <name val="Calibri"/>
      <family val="1"/>
    </font>
    <font>
      <b/>
      <sz val="16"/>
      <color indexed="8"/>
      <name val="Calibri"/>
      <family val="1"/>
    </font>
    <font>
      <b/>
      <sz val="12"/>
      <color indexed="8"/>
      <name val="Calibri"/>
      <family val="2"/>
    </font>
    <font>
      <u/>
      <sz val="10"/>
      <color indexed="12"/>
      <name val="Calibri"/>
      <family val="1"/>
    </font>
    <font>
      <sz val="10"/>
      <color indexed="30"/>
      <name val="Calibri"/>
      <family val="2"/>
    </font>
    <font>
      <b/>
      <sz val="10"/>
      <color indexed="8"/>
      <name val="Calibri"/>
      <family val="2"/>
    </font>
    <font>
      <i/>
      <sz val="10"/>
      <color indexed="8"/>
      <name val="Calibri"/>
      <family val="2"/>
    </font>
    <font>
      <i/>
      <sz val="8"/>
      <color indexed="8"/>
      <name val="Calibri"/>
      <family val="2"/>
    </font>
    <font>
      <b/>
      <sz val="10"/>
      <color indexed="8"/>
      <name val="Calibri"/>
      <family val="2"/>
    </font>
    <font>
      <sz val="10"/>
      <color indexed="8"/>
      <name val="Calibri"/>
      <family val="2"/>
    </font>
    <font>
      <b/>
      <sz val="12"/>
      <color indexed="8"/>
      <name val="Calibri"/>
      <family val="2"/>
    </font>
    <font>
      <i/>
      <sz val="10"/>
      <color indexed="8"/>
      <name val="Calibri"/>
      <family val="2"/>
    </font>
    <font>
      <b/>
      <sz val="10"/>
      <color indexed="8"/>
      <name val="Calibri"/>
      <family val="2"/>
    </font>
    <font>
      <sz val="8"/>
      <color indexed="8"/>
      <name val="Calibri"/>
      <family val="2"/>
    </font>
    <font>
      <sz val="10"/>
      <color indexed="8"/>
      <name val="Calibri"/>
      <family val="2"/>
    </font>
    <font>
      <sz val="8"/>
      <name val="Calibri"/>
      <family val="2"/>
    </font>
    <font>
      <b/>
      <sz val="13"/>
      <color indexed="8"/>
      <name val="Calibri"/>
      <family val="2"/>
    </font>
    <font>
      <u/>
      <sz val="10"/>
      <color indexed="8"/>
      <name val="Calibri"/>
      <family val="2"/>
    </font>
    <font>
      <sz val="10"/>
      <color indexed="30"/>
      <name val="Calibri"/>
      <family val="4"/>
    </font>
    <font>
      <sz val="10"/>
      <color indexed="8"/>
      <name val="Calibri"/>
      <family val="4"/>
    </font>
    <font>
      <i/>
      <sz val="10"/>
      <color indexed="8"/>
      <name val="Calibri"/>
      <family val="4"/>
    </font>
    <font>
      <sz val="10"/>
      <color indexed="10"/>
      <name val="Calibri"/>
      <family val="2"/>
    </font>
    <font>
      <sz val="12"/>
      <color indexed="8"/>
      <name val="Calibri"/>
      <family val="4"/>
    </font>
    <font>
      <sz val="12"/>
      <color indexed="8"/>
      <name val="Calibri"/>
      <family val="2"/>
    </font>
    <font>
      <i/>
      <sz val="12"/>
      <name val="Calibri"/>
      <family val="2"/>
    </font>
    <font>
      <i/>
      <sz val="10"/>
      <color indexed="8"/>
      <name val="Calibri"/>
      <family val="1"/>
    </font>
    <font>
      <i/>
      <sz val="10"/>
      <name val="Calibri"/>
      <family val="1"/>
    </font>
    <font>
      <vertAlign val="subscript"/>
      <sz val="10"/>
      <color indexed="8"/>
      <name val="Calibri"/>
      <family val="2"/>
    </font>
    <font>
      <vertAlign val="superscript"/>
      <sz val="10"/>
      <color indexed="8"/>
      <name val="Calibri"/>
      <family val="2"/>
    </font>
    <font>
      <b/>
      <vertAlign val="superscript"/>
      <sz val="10"/>
      <name val="Calibri"/>
      <family val="2"/>
    </font>
    <font>
      <sz val="10"/>
      <color theme="1"/>
      <name val="Calibri"/>
      <family val="4"/>
      <scheme val="minor"/>
    </font>
    <font>
      <b/>
      <sz val="13"/>
      <color theme="4"/>
      <name val="Calibri"/>
      <family val="2"/>
      <scheme val="minor"/>
    </font>
    <font>
      <i/>
      <sz val="10"/>
      <name val="Calibri"/>
      <family val="2"/>
      <scheme val="minor"/>
    </font>
    <font>
      <sz val="10"/>
      <color rgb="FF0070C0"/>
      <name val="Calibri"/>
      <family val="2"/>
    </font>
    <font>
      <sz val="10"/>
      <color theme="8"/>
      <name val="Calibri"/>
      <family val="4"/>
      <scheme val="minor"/>
    </font>
    <font>
      <sz val="10"/>
      <color theme="4" tint="0.39994506668294322"/>
      <name val="Calibri"/>
      <family val="2"/>
      <scheme val="minor"/>
    </font>
    <font>
      <sz val="10"/>
      <color theme="1"/>
      <name val="Calibri"/>
      <family val="2"/>
    </font>
    <font>
      <b/>
      <sz val="13"/>
      <color theme="4"/>
      <name val="Calibri"/>
      <family val="4"/>
      <scheme val="minor"/>
    </font>
    <font>
      <i/>
      <sz val="10"/>
      <color theme="1"/>
      <name val="Calibri"/>
      <family val="4"/>
      <scheme val="minor"/>
    </font>
    <font>
      <b/>
      <sz val="16"/>
      <name val="Calibri"/>
      <family val="4"/>
      <scheme val="minor"/>
    </font>
    <font>
      <i/>
      <sz val="12"/>
      <name val="Calibri"/>
      <family val="4"/>
      <scheme val="minor"/>
    </font>
    <font>
      <sz val="10"/>
      <name val="Calibri"/>
      <family val="4"/>
      <scheme val="minor"/>
    </font>
    <font>
      <b/>
      <sz val="12"/>
      <color theme="1"/>
      <name val="Calibri"/>
      <family val="1"/>
    </font>
    <font>
      <b/>
      <sz val="12"/>
      <color theme="1"/>
      <name val="Calibri"/>
      <family val="1"/>
      <scheme val="major"/>
    </font>
    <font>
      <b/>
      <sz val="12"/>
      <color theme="1"/>
      <name val="Calibri"/>
      <family val="2"/>
    </font>
    <font>
      <b/>
      <sz val="11"/>
      <color theme="1"/>
      <name val="Calibri"/>
      <family val="1"/>
    </font>
    <font>
      <b/>
      <sz val="10"/>
      <color theme="1"/>
      <name val="Calibri"/>
      <family val="1"/>
    </font>
    <font>
      <b/>
      <sz val="10"/>
      <color theme="1"/>
      <name val="Calibri"/>
      <family val="2"/>
    </font>
    <font>
      <sz val="10"/>
      <color theme="1"/>
      <name val="Calibri"/>
      <family val="1"/>
    </font>
    <font>
      <b/>
      <sz val="14"/>
      <name val="Calibri"/>
      <family val="2"/>
      <scheme val="minor"/>
    </font>
    <font>
      <b/>
      <sz val="12"/>
      <name val="Calibri"/>
      <family val="2"/>
      <scheme val="minor"/>
    </font>
    <font>
      <b/>
      <sz val="10"/>
      <name val="Calibri"/>
      <family val="2"/>
      <scheme val="minor"/>
    </font>
    <font>
      <u/>
      <sz val="10"/>
      <color theme="4"/>
      <name val="Calibri"/>
      <family val="2"/>
    </font>
    <font>
      <sz val="14"/>
      <color theme="1"/>
      <name val="Calibri"/>
      <family val="1"/>
    </font>
    <font>
      <b/>
      <sz val="10"/>
      <color theme="1"/>
      <name val="Calibri"/>
      <family val="4"/>
      <scheme val="minor"/>
    </font>
    <font>
      <sz val="10"/>
      <name val="Calibri"/>
      <family val="2"/>
      <scheme val="minor"/>
    </font>
    <font>
      <sz val="8"/>
      <color theme="1"/>
      <name val="Calibri"/>
      <family val="1"/>
    </font>
    <font>
      <b/>
      <sz val="10"/>
      <color theme="1"/>
      <name val="Calibri"/>
      <family val="2"/>
      <scheme val="minor"/>
    </font>
    <font>
      <b/>
      <sz val="16"/>
      <name val="Calibri"/>
      <family val="2"/>
      <scheme val="minor"/>
    </font>
    <font>
      <sz val="12"/>
      <color theme="1"/>
      <name val="Calibri"/>
      <family val="2"/>
      <scheme val="minor"/>
    </font>
    <font>
      <sz val="10"/>
      <color theme="1"/>
      <name val="Calibri"/>
      <family val="2"/>
      <scheme val="minor"/>
    </font>
    <font>
      <b/>
      <sz val="10"/>
      <name val="Calibri"/>
      <family val="1"/>
      <scheme val="minor"/>
    </font>
    <font>
      <b/>
      <sz val="14"/>
      <name val="Calibri"/>
      <family val="1"/>
      <scheme val="minor"/>
    </font>
    <font>
      <sz val="10"/>
      <color theme="1"/>
      <name val="Calibri"/>
      <family val="1"/>
      <scheme val="minor"/>
    </font>
    <font>
      <sz val="10"/>
      <color theme="8"/>
      <name val="Calibri"/>
      <family val="1"/>
      <scheme val="minor"/>
    </font>
    <font>
      <sz val="10"/>
      <color theme="8"/>
      <name val="Calibri"/>
      <family val="2"/>
      <scheme val="minor"/>
    </font>
    <font>
      <sz val="10"/>
      <color theme="4" tint="0.39997558519241921"/>
      <name val="Calibri"/>
      <family val="2"/>
    </font>
    <font>
      <i/>
      <sz val="10"/>
      <color theme="1"/>
      <name val="Calibri"/>
      <family val="2"/>
      <scheme val="minor"/>
    </font>
    <font>
      <b/>
      <i/>
      <sz val="12"/>
      <color theme="1"/>
      <name val="Calibri"/>
      <family val="2"/>
      <scheme val="major"/>
    </font>
    <font>
      <b/>
      <i/>
      <sz val="12"/>
      <color theme="1"/>
      <name val="Calibri"/>
      <family val="2"/>
    </font>
    <font>
      <b/>
      <sz val="18"/>
      <color theme="3"/>
      <name val="Calibri"/>
      <family val="2"/>
      <scheme val="maj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sz val="11"/>
      <color theme="1"/>
      <name val="Calibri"/>
      <family val="2"/>
      <scheme val="minor"/>
    </font>
    <font>
      <sz val="10"/>
      <color rgb="FFFF0000"/>
      <name val="Calibri"/>
      <family val="4"/>
      <scheme val="minor"/>
    </font>
    <font>
      <b/>
      <sz val="13"/>
      <color theme="4" tint="0.39991454817346722"/>
      <name val="Calibri"/>
      <family val="2"/>
      <scheme val="minor"/>
    </font>
    <font>
      <sz val="10"/>
      <color rgb="FF0070C0"/>
      <name val="Calibri"/>
      <family val="2"/>
      <scheme val="minor"/>
    </font>
    <font>
      <i/>
      <sz val="8"/>
      <name val="Calibri"/>
      <family val="2"/>
      <scheme val="minor"/>
    </font>
    <font>
      <b/>
      <i/>
      <sz val="12"/>
      <name val="Calibri"/>
      <family val="2"/>
      <scheme val="major"/>
    </font>
  </fonts>
  <fills count="41">
    <fill>
      <patternFill patternType="none"/>
    </fill>
    <fill>
      <patternFill patternType="gray125"/>
    </fill>
    <fill>
      <patternFill patternType="solid">
        <fgColor indexed="43"/>
        <bgColor indexed="64"/>
      </patternFill>
    </fill>
    <fill>
      <patternFill patternType="solid">
        <fgColor indexed="42"/>
        <bgColor indexed="64"/>
      </patternFill>
    </fill>
    <fill>
      <patternFill patternType="solid">
        <fgColor indexed="9"/>
        <bgColor indexed="64"/>
      </patternFill>
    </fill>
    <fill>
      <patternFill patternType="solid">
        <fgColor rgb="FFFFFF99"/>
        <bgColor indexed="64"/>
      </patternFill>
    </fill>
    <fill>
      <patternFill patternType="solid">
        <fgColor rgb="FFCCFFCC"/>
        <bgColor indexed="64"/>
      </patternFill>
    </fill>
    <fill>
      <patternFill patternType="solid">
        <fgColor theme="0"/>
        <bgColor indexed="64"/>
      </patternFill>
    </fill>
    <fill>
      <patternFill patternType="solid">
        <fgColor theme="2"/>
        <bgColor indexed="64"/>
      </patternFill>
    </fill>
    <fill>
      <patternFill patternType="solid">
        <fgColor theme="3"/>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55">
    <border>
      <left/>
      <right/>
      <top/>
      <bottom/>
      <diagonal/>
    </border>
    <border>
      <left style="thin">
        <color indexed="64"/>
      </left>
      <right style="thin">
        <color indexed="64"/>
      </right>
      <top style="thin">
        <color indexed="64"/>
      </top>
      <bottom style="thin">
        <color indexed="64"/>
      </bottom>
      <diagonal/>
    </border>
    <border>
      <left style="medium">
        <color indexed="8"/>
      </left>
      <right style="medium">
        <color indexed="8"/>
      </right>
      <top style="medium">
        <color indexed="8"/>
      </top>
      <bottom style="medium">
        <color indexed="8"/>
      </bottom>
      <diagonal/>
    </border>
    <border>
      <left style="thin">
        <color indexed="8"/>
      </left>
      <right style="thin">
        <color indexed="8"/>
      </right>
      <top style="thin">
        <color indexed="8"/>
      </top>
      <bottom style="thin">
        <color indexed="8"/>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thin">
        <color indexed="8"/>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8"/>
      </left>
      <right style="thin">
        <color indexed="8"/>
      </right>
      <top style="thin">
        <color indexed="8"/>
      </top>
      <bottom/>
      <diagonal/>
    </border>
    <border>
      <left style="thin">
        <color indexed="8"/>
      </left>
      <right style="thin">
        <color indexed="8"/>
      </right>
      <top style="thin">
        <color indexed="8"/>
      </top>
      <bottom style="thin">
        <color indexed="64"/>
      </bottom>
      <diagonal/>
    </border>
    <border>
      <left style="thin">
        <color indexed="8"/>
      </left>
      <right style="thin">
        <color indexed="8"/>
      </right>
      <top/>
      <bottom/>
      <diagonal/>
    </border>
    <border>
      <left style="thin">
        <color indexed="64"/>
      </left>
      <right style="thin">
        <color indexed="64"/>
      </right>
      <top style="thin">
        <color indexed="64"/>
      </top>
      <bottom/>
      <diagonal/>
    </border>
    <border>
      <left style="thin">
        <color indexed="8"/>
      </left>
      <right style="thin">
        <color indexed="8"/>
      </right>
      <top/>
      <bottom style="thin">
        <color indexed="8"/>
      </bottom>
      <diagonal/>
    </border>
    <border>
      <left style="thin">
        <color indexed="8"/>
      </left>
      <right style="thin">
        <color indexed="64"/>
      </right>
      <top style="thin">
        <color indexed="8"/>
      </top>
      <bottom style="thin">
        <color indexed="64"/>
      </bottom>
      <diagonal/>
    </border>
    <border>
      <left style="medium">
        <color indexed="8"/>
      </left>
      <right/>
      <top style="medium">
        <color indexed="8"/>
      </top>
      <bottom style="medium">
        <color indexed="8"/>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top style="thin">
        <color indexed="8"/>
      </top>
      <bottom style="medium">
        <color indexed="8"/>
      </bottom>
      <diagonal/>
    </border>
    <border>
      <left style="thin">
        <color indexed="64"/>
      </left>
      <right style="thin">
        <color indexed="8"/>
      </right>
      <top style="thin">
        <color indexed="8"/>
      </top>
      <bottom style="medium">
        <color indexed="8"/>
      </bottom>
      <diagonal/>
    </border>
    <border>
      <left style="thin">
        <color indexed="8"/>
      </left>
      <right/>
      <top style="thin">
        <color indexed="8"/>
      </top>
      <bottom style="thin">
        <color indexed="8"/>
      </bottom>
      <diagonal/>
    </border>
    <border>
      <left style="thin">
        <color indexed="8"/>
      </left>
      <right style="thin">
        <color indexed="64"/>
      </right>
      <top style="thin">
        <color indexed="8"/>
      </top>
      <bottom style="thin">
        <color indexed="8"/>
      </bottom>
      <diagonal/>
    </border>
    <border>
      <left style="thin">
        <color indexed="8"/>
      </left>
      <right style="thin">
        <color indexed="64"/>
      </right>
      <top/>
      <bottom style="thin">
        <color indexed="8"/>
      </bottom>
      <diagonal/>
    </border>
    <border>
      <left/>
      <right/>
      <top style="thin">
        <color indexed="64"/>
      </top>
      <bottom style="thin">
        <color indexed="64"/>
      </bottom>
      <diagonal/>
    </border>
    <border>
      <left/>
      <right/>
      <top/>
      <bottom style="thin">
        <color indexed="8"/>
      </bottom>
      <diagonal/>
    </border>
    <border>
      <left/>
      <right style="thin">
        <color indexed="8"/>
      </right>
      <top style="thin">
        <color indexed="8"/>
      </top>
      <bottom style="thin">
        <color indexed="8"/>
      </bottom>
      <diagonal/>
    </border>
    <border>
      <left style="thin">
        <color indexed="64"/>
      </left>
      <right/>
      <top style="thin">
        <color indexed="8"/>
      </top>
      <bottom style="thin">
        <color indexed="8"/>
      </bottom>
      <diagonal/>
    </border>
    <border>
      <left style="medium">
        <color theme="5"/>
      </left>
      <right style="medium">
        <color theme="5"/>
      </right>
      <top style="medium">
        <color theme="5"/>
      </top>
      <bottom style="medium">
        <color theme="5"/>
      </bottom>
      <diagonal/>
    </border>
    <border>
      <left style="thin">
        <color theme="5"/>
      </left>
      <right style="thin">
        <color theme="5"/>
      </right>
      <top style="thin">
        <color theme="5"/>
      </top>
      <bottom style="thin">
        <color theme="5"/>
      </bottom>
      <diagonal/>
    </border>
    <border>
      <left/>
      <right style="thin">
        <color theme="5"/>
      </right>
      <top/>
      <bottom style="thin">
        <color theme="5"/>
      </bottom>
      <diagonal/>
    </border>
    <border>
      <left style="thin">
        <color theme="5"/>
      </left>
      <right/>
      <top/>
      <bottom/>
      <diagonal/>
    </border>
    <border>
      <left/>
      <right/>
      <top/>
      <bottom style="thin">
        <color theme="5"/>
      </bottom>
      <diagonal/>
    </border>
    <border>
      <left style="thin">
        <color theme="5"/>
      </left>
      <right/>
      <top style="thin">
        <color theme="5"/>
      </top>
      <bottom style="thin">
        <color theme="5"/>
      </bottom>
      <diagonal/>
    </border>
    <border>
      <left/>
      <right/>
      <top style="thin">
        <color theme="5"/>
      </top>
      <bottom style="thin">
        <color theme="5"/>
      </bottom>
      <diagonal/>
    </border>
    <border>
      <left/>
      <right style="thin">
        <color theme="5"/>
      </right>
      <top style="thin">
        <color theme="5"/>
      </top>
      <bottom style="thin">
        <color theme="5"/>
      </bottom>
      <diagonal/>
    </border>
    <border>
      <left style="thin">
        <color theme="5"/>
      </left>
      <right/>
      <top style="thin">
        <color theme="5"/>
      </top>
      <bottom/>
      <diagonal/>
    </border>
    <border>
      <left/>
      <right/>
      <top style="thin">
        <color theme="5"/>
      </top>
      <bottom/>
      <diagonal/>
    </border>
    <border>
      <left/>
      <right style="thin">
        <color theme="5"/>
      </right>
      <top style="thin">
        <color theme="5"/>
      </top>
      <bottom/>
      <diagonal/>
    </border>
    <border>
      <left style="thin">
        <color theme="5"/>
      </left>
      <right/>
      <top/>
      <bottom style="thin">
        <color theme="5"/>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medium">
        <color indexed="64"/>
      </top>
      <bottom style="medium">
        <color indexed="64"/>
      </bottom>
      <diagonal/>
    </border>
  </borders>
  <cellStyleXfs count="125">
    <xf numFmtId="0" fontId="0" fillId="0" borderId="0">
      <alignment horizontal="right"/>
    </xf>
    <xf numFmtId="0" fontId="65" fillId="0" borderId="1">
      <alignment horizontal="center" vertical="center"/>
      <protection locked="0"/>
    </xf>
    <xf numFmtId="183" fontId="4" fillId="0" borderId="0" applyFont="0" applyFill="0" applyBorder="0" applyProtection="0">
      <alignment horizontal="right"/>
      <protection locked="0"/>
    </xf>
    <xf numFmtId="170" fontId="4" fillId="0" borderId="0" applyFont="0" applyFill="0" applyBorder="0" applyAlignment="0" applyProtection="0">
      <protection locked="0"/>
    </xf>
    <xf numFmtId="171" fontId="4" fillId="0" borderId="0" applyFont="0" applyFill="0" applyBorder="0" applyAlignment="0" applyProtection="0">
      <protection locked="0"/>
    </xf>
    <xf numFmtId="172" fontId="4" fillId="0" borderId="0" applyFont="0" applyFill="0" applyBorder="0" applyAlignment="0" applyProtection="0"/>
    <xf numFmtId="181" fontId="18" fillId="5" borderId="0" applyFont="0" applyBorder="0" applyProtection="0">
      <alignment horizontal="right"/>
    </xf>
    <xf numFmtId="0" fontId="66" fillId="5" borderId="0" applyBorder="0"/>
    <xf numFmtId="0" fontId="65" fillId="6" borderId="1">
      <alignment horizontal="center"/>
    </xf>
    <xf numFmtId="0" fontId="67" fillId="7" borderId="36" applyFill="0">
      <alignment horizontal="right"/>
      <protection locked="0"/>
    </xf>
    <xf numFmtId="0" fontId="68" fillId="7" borderId="37" applyNumberFormat="0">
      <protection locked="0"/>
    </xf>
    <xf numFmtId="0" fontId="69" fillId="0" borderId="1" applyProtection="0"/>
    <xf numFmtId="0" fontId="64" fillId="8" borderId="0"/>
    <xf numFmtId="0" fontId="66" fillId="5" borderId="0">
      <alignment horizontal="right"/>
    </xf>
    <xf numFmtId="176" fontId="64" fillId="8" borderId="0"/>
    <xf numFmtId="0" fontId="64" fillId="8" borderId="0"/>
    <xf numFmtId="0" fontId="70" fillId="8" borderId="0"/>
    <xf numFmtId="165" fontId="4" fillId="0" borderId="0" applyFont="0" applyFill="0" applyBorder="0" applyProtection="0">
      <protection locked="0"/>
    </xf>
    <xf numFmtId="166" fontId="4" fillId="0" borderId="0" applyFont="0" applyFill="0" applyBorder="0" applyAlignment="0" applyProtection="0">
      <alignment wrapText="1"/>
    </xf>
    <xf numFmtId="180" fontId="65" fillId="6" borderId="1">
      <alignment horizontal="center" vertical="center"/>
    </xf>
    <xf numFmtId="0" fontId="71" fillId="0" borderId="37" applyFill="0">
      <alignment horizontal="center"/>
    </xf>
    <xf numFmtId="0" fontId="71" fillId="0" borderId="37" applyFill="0">
      <alignment horizontal="center" vertical="center"/>
      <protection locked="0"/>
    </xf>
    <xf numFmtId="49" fontId="72" fillId="0" borderId="0" applyFill="0" applyProtection="0">
      <alignment vertical="top"/>
    </xf>
    <xf numFmtId="0" fontId="73" fillId="6" borderId="4" applyBorder="0"/>
    <xf numFmtId="0" fontId="74" fillId="6" borderId="0" applyNumberFormat="0" applyBorder="0">
      <alignment horizontal="right"/>
    </xf>
    <xf numFmtId="0" fontId="27" fillId="6" borderId="0" applyFont="0" applyAlignment="0"/>
    <xf numFmtId="0" fontId="75" fillId="6" borderId="0" applyBorder="0">
      <alignment vertical="top" wrapText="1"/>
    </xf>
    <xf numFmtId="0" fontId="66" fillId="6" borderId="0" applyAlignment="0">
      <alignment horizontal="center"/>
    </xf>
    <xf numFmtId="0" fontId="76" fillId="0" borderId="0" applyNumberFormat="0" applyFill="0" applyAlignment="0"/>
    <xf numFmtId="0" fontId="77" fillId="0" borderId="0" applyNumberFormat="0" applyFill="0" applyAlignment="0"/>
    <xf numFmtId="0" fontId="78" fillId="0" borderId="0" applyNumberFormat="0" applyFill="0" applyAlignment="0"/>
    <xf numFmtId="0" fontId="76" fillId="0" borderId="0" applyNumberFormat="0" applyFill="0" applyAlignment="0" applyProtection="0"/>
    <xf numFmtId="176" fontId="76" fillId="0" borderId="0" applyNumberFormat="0" applyFill="0" applyAlignment="0" applyProtection="0"/>
    <xf numFmtId="0" fontId="79" fillId="0" borderId="0" applyNumberFormat="0" applyFill="0" applyAlignment="0"/>
    <xf numFmtId="49" fontId="80" fillId="2" borderId="0" applyFill="0" applyBorder="0">
      <alignment horizontal="left"/>
    </xf>
    <xf numFmtId="49" fontId="81" fillId="2" borderId="0" applyFill="0" applyBorder="0">
      <alignment horizontal="left"/>
    </xf>
    <xf numFmtId="49" fontId="81" fillId="2" borderId="0" applyFill="0">
      <alignment horizontal="center"/>
    </xf>
    <xf numFmtId="49" fontId="81" fillId="2" borderId="0" applyFill="0">
      <alignment horizontal="center"/>
    </xf>
    <xf numFmtId="0" fontId="82" fillId="2" borderId="0" applyFill="0" applyBorder="0">
      <alignment wrapText="1"/>
    </xf>
    <xf numFmtId="0" fontId="70" fillId="2" borderId="0" applyFill="0" applyBorder="0"/>
    <xf numFmtId="0" fontId="83" fillId="5" borderId="0" applyBorder="0"/>
    <xf numFmtId="0" fontId="84" fillId="5" borderId="0" applyBorder="0"/>
    <xf numFmtId="0" fontId="85" fillId="5" borderId="0" applyBorder="0">
      <alignment horizontal="left"/>
    </xf>
    <xf numFmtId="0" fontId="85" fillId="5" borderId="0" applyBorder="0">
      <alignment horizontal="center" vertical="center" wrapText="1"/>
    </xf>
    <xf numFmtId="0" fontId="85" fillId="5" borderId="0" applyBorder="0">
      <alignment horizontal="center" wrapText="1"/>
    </xf>
    <xf numFmtId="0" fontId="18" fillId="5" borderId="5" applyNumberFormat="0" applyFont="0" applyAlignment="0"/>
    <xf numFmtId="0" fontId="10" fillId="5" borderId="5" applyNumberFormat="0" applyFont="0" applyAlignment="0"/>
    <xf numFmtId="0" fontId="70" fillId="2" borderId="36" applyNumberFormat="0" applyFill="0">
      <alignment horizontal="left"/>
    </xf>
    <xf numFmtId="0" fontId="86" fillId="0" borderId="0" applyNumberFormat="0" applyFill="0" applyBorder="0" applyAlignment="0" applyProtection="0">
      <alignment vertical="top"/>
      <protection locked="0"/>
    </xf>
    <xf numFmtId="49" fontId="87" fillId="0" borderId="0" applyFill="0" applyBorder="0">
      <alignment horizontal="right" indent="1"/>
    </xf>
    <xf numFmtId="49" fontId="88" fillId="0" borderId="0" applyFill="0" applyBorder="0">
      <alignment horizontal="center" wrapText="1"/>
    </xf>
    <xf numFmtId="0" fontId="88" fillId="0" borderId="0" applyFill="0" applyBorder="0">
      <alignment horizontal="centerContinuous" wrapText="1"/>
    </xf>
    <xf numFmtId="49" fontId="64" fillId="0" borderId="0" applyFill="0" applyBorder="0">
      <alignment horizontal="left" indent="1"/>
    </xf>
    <xf numFmtId="0" fontId="81" fillId="8" borderId="0" applyFill="0">
      <alignment horizontal="center" vertical="center" wrapText="1"/>
    </xf>
    <xf numFmtId="0" fontId="64" fillId="8" borderId="37" applyNumberFormat="0">
      <alignment horizontal="left"/>
    </xf>
    <xf numFmtId="0" fontId="89" fillId="5" borderId="1" applyNumberFormat="0"/>
    <xf numFmtId="176" fontId="64" fillId="0" borderId="0"/>
    <xf numFmtId="49" fontId="90" fillId="8" borderId="38">
      <alignment horizontal="right" indent="2"/>
    </xf>
    <xf numFmtId="168" fontId="4" fillId="0" borderId="0" applyFont="0" applyFill="0" applyBorder="0" applyAlignment="0" applyProtection="0">
      <protection locked="0"/>
    </xf>
    <xf numFmtId="167" fontId="4" fillId="0" borderId="0" applyFont="0" applyFill="0" applyBorder="0" applyAlignment="0" applyProtection="0">
      <protection locked="0"/>
    </xf>
    <xf numFmtId="0" fontId="66" fillId="5" borderId="0" applyNumberFormat="0" applyBorder="0" applyProtection="0">
      <alignment horizontal="right"/>
    </xf>
    <xf numFmtId="0" fontId="66" fillId="5" borderId="6">
      <alignment horizontal="right"/>
    </xf>
    <xf numFmtId="182" fontId="10" fillId="5" borderId="0" applyFont="0" applyBorder="0" applyAlignment="0" applyProtection="0"/>
    <xf numFmtId="0" fontId="70" fillId="8" borderId="1" applyFill="0" applyProtection="0">
      <alignment horizontal="left" wrapText="1"/>
    </xf>
    <xf numFmtId="0" fontId="89" fillId="5" borderId="1" applyProtection="0">
      <alignment horizontal="center" vertical="center" wrapText="1"/>
    </xf>
    <xf numFmtId="164" fontId="4" fillId="0" borderId="0" applyFont="0" applyFill="0" applyBorder="0" applyAlignment="0" applyProtection="0">
      <alignment horizontal="left"/>
      <protection locked="0"/>
    </xf>
    <xf numFmtId="0" fontId="89" fillId="5" borderId="0" applyBorder="0">
      <alignment horizontal="left"/>
    </xf>
    <xf numFmtId="164" fontId="16" fillId="0" borderId="0" applyFont="0" applyFill="0" applyBorder="0" applyAlignment="0" applyProtection="0">
      <alignment horizontal="left"/>
      <protection locked="0"/>
    </xf>
    <xf numFmtId="173" fontId="4" fillId="0" borderId="0" applyFont="0" applyFill="0" applyBorder="0">
      <alignment horizontal="left"/>
      <protection locked="0"/>
    </xf>
    <xf numFmtId="0" fontId="82" fillId="9" borderId="0"/>
    <xf numFmtId="0" fontId="66" fillId="5" borderId="0" applyBorder="0">
      <alignment horizontal="center" wrapText="1"/>
    </xf>
    <xf numFmtId="0" fontId="104" fillId="0" borderId="0" applyNumberFormat="0" applyFill="0" applyBorder="0" applyAlignment="0" applyProtection="0"/>
    <xf numFmtId="0" fontId="105" fillId="10" borderId="0" applyNumberFormat="0" applyBorder="0" applyAlignment="0" applyProtection="0"/>
    <xf numFmtId="0" fontId="106" fillId="11" borderId="0" applyNumberFormat="0" applyBorder="0" applyAlignment="0" applyProtection="0"/>
    <xf numFmtId="0" fontId="107" fillId="12" borderId="0" applyNumberFormat="0" applyBorder="0" applyAlignment="0" applyProtection="0"/>
    <xf numFmtId="0" fontId="108" fillId="13" borderId="48" applyNumberFormat="0" applyAlignment="0" applyProtection="0"/>
    <xf numFmtId="0" fontId="109" fillId="14" borderId="49" applyNumberFormat="0" applyAlignment="0" applyProtection="0"/>
    <xf numFmtId="0" fontId="110" fillId="14" borderId="48" applyNumberFormat="0" applyAlignment="0" applyProtection="0"/>
    <xf numFmtId="0" fontId="111" fillId="0" borderId="50" applyNumberFormat="0" applyFill="0" applyAlignment="0" applyProtection="0"/>
    <xf numFmtId="0" fontId="112" fillId="15" borderId="51" applyNumberFormat="0" applyAlignment="0" applyProtection="0"/>
    <xf numFmtId="0" fontId="113" fillId="0" borderId="0" applyNumberFormat="0" applyFill="0" applyBorder="0" applyAlignment="0" applyProtection="0"/>
    <xf numFmtId="0" fontId="64" fillId="16" borderId="52" applyNumberFormat="0" applyFont="0" applyAlignment="0" applyProtection="0"/>
    <xf numFmtId="0" fontId="114" fillId="0" borderId="53" applyNumberFormat="0" applyFill="0" applyAlignment="0" applyProtection="0"/>
    <xf numFmtId="0" fontId="115" fillId="17" borderId="0" applyNumberFormat="0" applyBorder="0" applyAlignment="0" applyProtection="0"/>
    <xf numFmtId="0" fontId="116" fillId="18" borderId="0" applyNumberFormat="0" applyBorder="0" applyAlignment="0" applyProtection="0"/>
    <xf numFmtId="0" fontId="116" fillId="19" borderId="0" applyNumberFormat="0" applyBorder="0" applyAlignment="0" applyProtection="0"/>
    <xf numFmtId="0" fontId="115" fillId="20" borderId="0" applyNumberFormat="0" applyBorder="0" applyAlignment="0" applyProtection="0"/>
    <xf numFmtId="0" fontId="115" fillId="21" borderId="0" applyNumberFormat="0" applyBorder="0" applyAlignment="0" applyProtection="0"/>
    <xf numFmtId="0" fontId="116" fillId="22" borderId="0" applyNumberFormat="0" applyBorder="0" applyAlignment="0" applyProtection="0"/>
    <xf numFmtId="0" fontId="116" fillId="23" borderId="0" applyNumberFormat="0" applyBorder="0" applyAlignment="0" applyProtection="0"/>
    <xf numFmtId="0" fontId="115" fillId="24" borderId="0" applyNumberFormat="0" applyBorder="0" applyAlignment="0" applyProtection="0"/>
    <xf numFmtId="0" fontId="115" fillId="25" borderId="0" applyNumberFormat="0" applyBorder="0" applyAlignment="0" applyProtection="0"/>
    <xf numFmtId="0" fontId="116" fillId="26" borderId="0" applyNumberFormat="0" applyBorder="0" applyAlignment="0" applyProtection="0"/>
    <xf numFmtId="0" fontId="116" fillId="27" borderId="0" applyNumberFormat="0" applyBorder="0" applyAlignment="0" applyProtection="0"/>
    <xf numFmtId="0" fontId="115" fillId="28" borderId="0" applyNumberFormat="0" applyBorder="0" applyAlignment="0" applyProtection="0"/>
    <xf numFmtId="0" fontId="115" fillId="29" borderId="0" applyNumberFormat="0" applyBorder="0" applyAlignment="0" applyProtection="0"/>
    <xf numFmtId="0" fontId="116" fillId="30" borderId="0" applyNumberFormat="0" applyBorder="0" applyAlignment="0" applyProtection="0"/>
    <xf numFmtId="0" fontId="116" fillId="31" borderId="0" applyNumberFormat="0" applyBorder="0" applyAlignment="0" applyProtection="0"/>
    <xf numFmtId="0" fontId="115" fillId="32" borderId="0" applyNumberFormat="0" applyBorder="0" applyAlignment="0" applyProtection="0"/>
    <xf numFmtId="0" fontId="115" fillId="33" borderId="0" applyNumberFormat="0" applyBorder="0" applyAlignment="0" applyProtection="0"/>
    <xf numFmtId="0" fontId="116" fillId="34" borderId="0" applyNumberFormat="0" applyBorder="0" applyAlignment="0" applyProtection="0"/>
    <xf numFmtId="0" fontId="116" fillId="35" borderId="0" applyNumberFormat="0" applyBorder="0" applyAlignment="0" applyProtection="0"/>
    <xf numFmtId="0" fontId="115" fillId="36" borderId="0" applyNumberFormat="0" applyBorder="0" applyAlignment="0" applyProtection="0"/>
    <xf numFmtId="0" fontId="115" fillId="37" borderId="0" applyNumberFormat="0" applyBorder="0" applyAlignment="0" applyProtection="0"/>
    <xf numFmtId="0" fontId="116" fillId="38" borderId="0" applyNumberFormat="0" applyBorder="0" applyAlignment="0" applyProtection="0"/>
    <xf numFmtId="0" fontId="116" fillId="39" borderId="0" applyNumberFormat="0" applyBorder="0" applyAlignment="0" applyProtection="0"/>
    <xf numFmtId="0" fontId="115" fillId="40" borderId="0" applyNumberFormat="0" applyBorder="0" applyAlignment="0" applyProtection="0"/>
    <xf numFmtId="0" fontId="118" fillId="0" borderId="1">
      <alignment horizontal="center"/>
    </xf>
    <xf numFmtId="169" fontId="16" fillId="0" borderId="0" applyFont="0" applyFill="0" applyBorder="0" applyAlignment="0" applyProtection="0">
      <alignment horizontal="left"/>
      <protection locked="0"/>
    </xf>
    <xf numFmtId="193" fontId="10" fillId="5" borderId="0" applyFont="0" applyBorder="0" applyAlignment="0" applyProtection="0"/>
    <xf numFmtId="181" fontId="10" fillId="5" borderId="0" applyFont="0" applyBorder="0" applyProtection="0">
      <alignment horizontal="right"/>
    </xf>
    <xf numFmtId="0" fontId="66" fillId="5" borderId="0" applyBorder="0">
      <alignment wrapText="1"/>
    </xf>
    <xf numFmtId="0" fontId="119" fillId="0" borderId="1">
      <protection locked="0"/>
    </xf>
    <xf numFmtId="0" fontId="119" fillId="0" borderId="1">
      <alignment horizontal="center"/>
      <protection locked="0"/>
    </xf>
    <xf numFmtId="0" fontId="89" fillId="5" borderId="0" applyAlignment="0"/>
    <xf numFmtId="165" fontId="71" fillId="0" borderId="37" applyFill="0">
      <alignment horizontal="center" vertical="center"/>
      <protection locked="0"/>
    </xf>
    <xf numFmtId="0" fontId="120" fillId="5" borderId="0" applyNumberFormat="0" applyBorder="0">
      <alignment horizontal="left"/>
    </xf>
    <xf numFmtId="0" fontId="5" fillId="6" borderId="0" applyFont="0" applyAlignment="0"/>
    <xf numFmtId="0" fontId="10" fillId="5" borderId="5" applyNumberFormat="0" applyFont="0" applyAlignment="0"/>
    <xf numFmtId="168" fontId="10" fillId="5" borderId="1">
      <alignment horizontal="right"/>
    </xf>
    <xf numFmtId="194" fontId="10" fillId="5" borderId="0" applyFont="0" applyBorder="0" applyAlignment="0" applyProtection="0"/>
    <xf numFmtId="0" fontId="10" fillId="5" borderId="54" applyNumberFormat="0" applyFont="0" applyAlignment="0"/>
    <xf numFmtId="0" fontId="85" fillId="5" borderId="1" applyAlignment="0">
      <alignment horizontal="center" vertical="center" wrapText="1"/>
    </xf>
    <xf numFmtId="0" fontId="89" fillId="5" borderId="1" applyAlignment="0">
      <alignment horizontal="center" vertical="top" wrapText="1"/>
    </xf>
    <xf numFmtId="0" fontId="89" fillId="5" borderId="1" applyAlignment="0" applyProtection="0">
      <alignment vertical="top" wrapText="1"/>
    </xf>
  </cellStyleXfs>
  <cellXfs count="1012">
    <xf numFmtId="0" fontId="0" fillId="0" borderId="0" xfId="0">
      <alignment horizontal="right"/>
    </xf>
    <xf numFmtId="0" fontId="0" fillId="0" borderId="0" xfId="0" applyFill="1">
      <alignment horizontal="right"/>
    </xf>
    <xf numFmtId="0" fontId="2" fillId="0" borderId="0" xfId="0" applyFont="1">
      <alignment horizontal="right"/>
    </xf>
    <xf numFmtId="0" fontId="2" fillId="0" borderId="0" xfId="0" applyFont="1" applyAlignment="1"/>
    <xf numFmtId="0" fontId="0" fillId="0" borderId="7" xfId="0" applyFill="1" applyBorder="1">
      <alignment horizontal="right"/>
    </xf>
    <xf numFmtId="0" fontId="0" fillId="0" borderId="8" xfId="0" applyFill="1" applyBorder="1">
      <alignment horizontal="right"/>
    </xf>
    <xf numFmtId="0" fontId="0" fillId="0" borderId="9" xfId="0" applyFill="1" applyBorder="1">
      <alignment horizontal="right"/>
    </xf>
    <xf numFmtId="0" fontId="0" fillId="0" borderId="0" xfId="0">
      <alignment horizontal="right"/>
    </xf>
    <xf numFmtId="0" fontId="0" fillId="0" borderId="0" xfId="0" applyAlignment="1">
      <alignment horizontal="center"/>
    </xf>
    <xf numFmtId="0" fontId="0" fillId="0" borderId="0" xfId="0">
      <alignment horizontal="right"/>
    </xf>
    <xf numFmtId="0" fontId="0" fillId="0" borderId="0" xfId="0">
      <alignment horizontal="right"/>
    </xf>
    <xf numFmtId="0" fontId="0" fillId="0" borderId="0" xfId="0" applyBorder="1">
      <alignment horizontal="right"/>
    </xf>
    <xf numFmtId="0" fontId="0" fillId="0" borderId="0" xfId="0" applyAlignment="1"/>
    <xf numFmtId="0" fontId="3" fillId="0" borderId="0" xfId="0" applyFont="1">
      <alignment horizontal="right"/>
    </xf>
    <xf numFmtId="0" fontId="0" fillId="0" borderId="0" xfId="0">
      <alignment horizontal="right"/>
    </xf>
    <xf numFmtId="0" fontId="28" fillId="4" borderId="4" xfId="0" applyFont="1" applyFill="1" applyBorder="1" applyAlignment="1">
      <alignment horizontal="centerContinuous" vertical="center" wrapText="1"/>
    </xf>
    <xf numFmtId="0" fontId="27" fillId="4" borderId="4" xfId="0" applyFont="1" applyFill="1" applyBorder="1">
      <alignment horizontal="right"/>
    </xf>
    <xf numFmtId="0" fontId="27" fillId="4" borderId="0" xfId="0" applyFont="1" applyFill="1" applyBorder="1">
      <alignment horizontal="right"/>
    </xf>
    <xf numFmtId="0" fontId="27" fillId="4" borderId="6" xfId="0" applyFont="1" applyFill="1" applyBorder="1">
      <alignment horizontal="right"/>
    </xf>
    <xf numFmtId="0" fontId="34" fillId="4" borderId="4" xfId="0" applyFont="1" applyFill="1" applyBorder="1" applyAlignment="1">
      <alignment horizontal="centerContinuous"/>
    </xf>
    <xf numFmtId="0" fontId="27" fillId="4" borderId="0" xfId="0" applyFont="1" applyFill="1" applyBorder="1" applyAlignment="1">
      <alignment horizontal="centerContinuous"/>
    </xf>
    <xf numFmtId="0" fontId="27" fillId="4" borderId="6" xfId="0" applyFont="1" applyFill="1" applyBorder="1" applyAlignment="1">
      <alignment horizontal="centerContinuous"/>
    </xf>
    <xf numFmtId="0" fontId="35" fillId="4" borderId="4" xfId="0" applyFont="1" applyFill="1" applyBorder="1" applyAlignment="1">
      <alignment horizontal="centerContinuous"/>
    </xf>
    <xf numFmtId="49" fontId="30" fillId="4" borderId="0" xfId="52" applyFont="1" applyFill="1" applyBorder="1" applyAlignment="1">
      <alignment horizontal="left" vertical="top" indent="1"/>
    </xf>
    <xf numFmtId="0" fontId="27" fillId="4" borderId="6" xfId="0" applyFont="1" applyFill="1" applyBorder="1" applyAlignment="1"/>
    <xf numFmtId="165" fontId="33" fillId="4" borderId="3" xfId="17" applyFont="1" applyFill="1" applyBorder="1">
      <protection locked="0"/>
    </xf>
    <xf numFmtId="0" fontId="30" fillId="4" borderId="4" xfId="0" applyFont="1" applyFill="1" applyBorder="1" applyAlignment="1">
      <alignment horizontal="centerContinuous"/>
    </xf>
    <xf numFmtId="0" fontId="27" fillId="4" borderId="10" xfId="0" applyFont="1" applyFill="1" applyBorder="1">
      <alignment horizontal="right"/>
    </xf>
    <xf numFmtId="0" fontId="27" fillId="4" borderId="11" xfId="0" applyFont="1" applyFill="1" applyBorder="1">
      <alignment horizontal="right"/>
    </xf>
    <xf numFmtId="0" fontId="27" fillId="4" borderId="12" xfId="0" applyFont="1" applyFill="1" applyBorder="1">
      <alignment horizontal="right"/>
    </xf>
    <xf numFmtId="0" fontId="27" fillId="4" borderId="7" xfId="0" applyFont="1" applyFill="1" applyBorder="1" applyAlignment="1"/>
    <xf numFmtId="0" fontId="27" fillId="4" borderId="8" xfId="0" applyFont="1" applyFill="1" applyBorder="1" applyAlignment="1"/>
    <xf numFmtId="0" fontId="27" fillId="4" borderId="4" xfId="0" applyFont="1" applyFill="1" applyBorder="1" applyAlignment="1"/>
    <xf numFmtId="0" fontId="36" fillId="4" borderId="0" xfId="28" applyFont="1" applyFill="1" applyBorder="1" applyAlignment="1"/>
    <xf numFmtId="0" fontId="27" fillId="4" borderId="8" xfId="0" applyFont="1" applyFill="1" applyBorder="1">
      <alignment horizontal="right"/>
    </xf>
    <xf numFmtId="0" fontId="27" fillId="4" borderId="9" xfId="0" applyFont="1" applyFill="1" applyBorder="1">
      <alignment horizontal="right"/>
    </xf>
    <xf numFmtId="164" fontId="37" fillId="0" borderId="0" xfId="65" applyFont="1" applyBorder="1" applyAlignment="1" applyProtection="1"/>
    <xf numFmtId="0" fontId="0" fillId="0" borderId="10" xfId="0" applyBorder="1">
      <alignment horizontal="right"/>
    </xf>
    <xf numFmtId="0" fontId="0" fillId="0" borderId="11" xfId="0" applyBorder="1">
      <alignment horizontal="right"/>
    </xf>
    <xf numFmtId="0" fontId="0" fillId="0" borderId="12" xfId="0" applyBorder="1">
      <alignment horizontal="right"/>
    </xf>
    <xf numFmtId="49" fontId="80" fillId="0" borderId="0" xfId="34" applyFill="1" applyAlignment="1">
      <alignment horizontal="centerContinuous" wrapText="1"/>
    </xf>
    <xf numFmtId="0" fontId="0" fillId="0" borderId="0" xfId="0" applyAlignment="1">
      <alignment horizontal="centerContinuous" wrapText="1"/>
    </xf>
    <xf numFmtId="0" fontId="0" fillId="0" borderId="5" xfId="0" applyBorder="1">
      <alignment horizontal="right"/>
    </xf>
    <xf numFmtId="183" fontId="15" fillId="3" borderId="13" xfId="2" applyFont="1" applyFill="1" applyBorder="1" applyAlignment="1" applyProtection="1"/>
    <xf numFmtId="183" fontId="15" fillId="3" borderId="14" xfId="2" applyFont="1" applyFill="1" applyBorder="1" applyAlignment="1" applyProtection="1"/>
    <xf numFmtId="183" fontId="15" fillId="2" borderId="0" xfId="2" applyFont="1" applyFill="1" applyBorder="1" applyProtection="1">
      <alignment horizontal="right"/>
    </xf>
    <xf numFmtId="0" fontId="27" fillId="3" borderId="7" xfId="69" applyFont="1" applyFill="1" applyBorder="1" applyAlignment="1" applyProtection="1"/>
    <xf numFmtId="0" fontId="27" fillId="3" borderId="8" xfId="69" applyFont="1" applyFill="1" applyBorder="1" applyAlignment="1" applyProtection="1"/>
    <xf numFmtId="0" fontId="27" fillId="3" borderId="9" xfId="69" applyFont="1" applyFill="1" applyBorder="1" applyAlignment="1" applyProtection="1"/>
    <xf numFmtId="0" fontId="27" fillId="3" borderId="4" xfId="69" applyFont="1" applyFill="1" applyBorder="1" applyAlignment="1" applyProtection="1"/>
    <xf numFmtId="0" fontId="27" fillId="3" borderId="0" xfId="69" applyFont="1" applyFill="1" applyBorder="1" applyAlignment="1" applyProtection="1"/>
    <xf numFmtId="0" fontId="27" fillId="3" borderId="6" xfId="69" applyFont="1" applyFill="1" applyBorder="1" applyAlignment="1" applyProtection="1"/>
    <xf numFmtId="0" fontId="40" fillId="3" borderId="0" xfId="69" applyFont="1" applyFill="1" applyBorder="1" applyAlignment="1" applyProtection="1"/>
    <xf numFmtId="0" fontId="36" fillId="2" borderId="0" xfId="31" applyFont="1" applyFill="1" applyBorder="1" applyProtection="1"/>
    <xf numFmtId="0" fontId="27" fillId="2" borderId="0" xfId="12" applyFont="1" applyFill="1" applyBorder="1" applyProtection="1"/>
    <xf numFmtId="0" fontId="27" fillId="2" borderId="6" xfId="12" applyFont="1" applyFill="1" applyBorder="1" applyAlignment="1" applyProtection="1"/>
    <xf numFmtId="0" fontId="27" fillId="2" borderId="0" xfId="12" applyFont="1" applyFill="1" applyBorder="1" applyAlignment="1" applyProtection="1"/>
    <xf numFmtId="0" fontId="39" fillId="2" borderId="0" xfId="12" applyFont="1" applyFill="1" applyBorder="1" applyProtection="1"/>
    <xf numFmtId="0" fontId="27" fillId="2" borderId="0" xfId="12" applyFont="1" applyFill="1" applyBorder="1" applyAlignment="1" applyProtection="1">
      <alignment horizontal="left" indent="1"/>
    </xf>
    <xf numFmtId="0" fontId="26" fillId="8" borderId="11" xfId="12" applyFont="1" applyBorder="1" applyAlignment="1" applyProtection="1"/>
    <xf numFmtId="0" fontId="27" fillId="2" borderId="11" xfId="12" applyFont="1" applyFill="1" applyBorder="1" applyAlignment="1" applyProtection="1"/>
    <xf numFmtId="0" fontId="27" fillId="2" borderId="11" xfId="12" applyFont="1" applyFill="1" applyBorder="1" applyProtection="1"/>
    <xf numFmtId="49" fontId="90" fillId="2" borderId="12" xfId="57" applyFill="1" applyBorder="1" applyProtection="1">
      <alignment horizontal="right" indent="2"/>
    </xf>
    <xf numFmtId="0" fontId="19" fillId="3" borderId="0" xfId="69" applyFont="1" applyFill="1" applyBorder="1" applyAlignment="1" applyProtection="1"/>
    <xf numFmtId="0" fontId="36" fillId="2" borderId="0" xfId="31" applyFont="1" applyFill="1" applyBorder="1" applyAlignment="1" applyProtection="1">
      <alignment horizontal="left" indent="1"/>
    </xf>
    <xf numFmtId="49" fontId="39" fillId="2" borderId="0" xfId="50" quotePrefix="1" applyFont="1" applyFill="1" applyBorder="1" applyAlignment="1" applyProtection="1">
      <alignment horizontal="center" vertical="center" wrapText="1"/>
    </xf>
    <xf numFmtId="0" fontId="27" fillId="2" borderId="0" xfId="12" applyFont="1" applyFill="1" applyBorder="1" applyAlignment="1" applyProtection="1">
      <alignment horizontal="left"/>
    </xf>
    <xf numFmtId="0" fontId="39" fillId="2" borderId="0" xfId="12" applyFont="1" applyFill="1" applyBorder="1" applyAlignment="1" applyProtection="1">
      <alignment horizontal="left"/>
    </xf>
    <xf numFmtId="0" fontId="27" fillId="2" borderId="6" xfId="12" applyFont="1" applyFill="1" applyBorder="1" applyProtection="1"/>
    <xf numFmtId="49" fontId="39" fillId="2" borderId="0" xfId="50" quotePrefix="1" applyFont="1" applyFill="1" applyBorder="1" applyAlignment="1" applyProtection="1">
      <alignment horizontal="center" wrapText="1"/>
    </xf>
    <xf numFmtId="0" fontId="43" fillId="3" borderId="7" xfId="69" applyFont="1" applyFill="1" applyBorder="1" applyAlignment="1" applyProtection="1"/>
    <xf numFmtId="0" fontId="43" fillId="3" borderId="8" xfId="69" applyFont="1" applyFill="1" applyBorder="1" applyAlignment="1" applyProtection="1"/>
    <xf numFmtId="0" fontId="43" fillId="3" borderId="4" xfId="69" applyFont="1" applyFill="1" applyBorder="1" applyAlignment="1" applyProtection="1"/>
    <xf numFmtId="0" fontId="43" fillId="3" borderId="0" xfId="69" applyFont="1" applyFill="1" applyBorder="1" applyAlignment="1" applyProtection="1"/>
    <xf numFmtId="0" fontId="44" fillId="3" borderId="0" xfId="28" applyFont="1" applyFill="1" applyBorder="1" applyAlignment="1" applyProtection="1"/>
    <xf numFmtId="0" fontId="43" fillId="3" borderId="0" xfId="69" applyFont="1" applyFill="1" applyBorder="1" applyProtection="1"/>
    <xf numFmtId="0" fontId="43" fillId="3" borderId="6" xfId="69" applyFont="1" applyFill="1" applyBorder="1" applyProtection="1"/>
    <xf numFmtId="0" fontId="45" fillId="3" borderId="0" xfId="69" applyFont="1" applyFill="1" applyBorder="1" applyAlignment="1" applyProtection="1"/>
    <xf numFmtId="0" fontId="43" fillId="2" borderId="6" xfId="0" applyFont="1" applyFill="1" applyBorder="1" applyProtection="1">
      <alignment horizontal="right"/>
    </xf>
    <xf numFmtId="49" fontId="42" fillId="2" borderId="0" xfId="34" applyFont="1" applyFill="1" applyBorder="1" applyAlignment="1" applyProtection="1">
      <alignment horizontal="left"/>
    </xf>
    <xf numFmtId="0" fontId="43" fillId="2" borderId="0" xfId="12" applyFont="1" applyFill="1" applyBorder="1" applyAlignment="1" applyProtection="1"/>
    <xf numFmtId="0" fontId="43" fillId="2" borderId="6" xfId="12" applyFont="1" applyFill="1" applyBorder="1" applyProtection="1"/>
    <xf numFmtId="0" fontId="26" fillId="2" borderId="0" xfId="12" applyFont="1" applyFill="1" applyBorder="1" applyAlignment="1" applyProtection="1"/>
    <xf numFmtId="49" fontId="42" fillId="2" borderId="0" xfId="34" applyFont="1" applyFill="1" applyBorder="1" applyAlignment="1" applyProtection="1">
      <alignment horizontal="left" indent="1"/>
    </xf>
    <xf numFmtId="0" fontId="43" fillId="2" borderId="11" xfId="12" applyFont="1" applyFill="1" applyBorder="1" applyAlignment="1" applyProtection="1"/>
    <xf numFmtId="0" fontId="43" fillId="2" borderId="11" xfId="12" applyFont="1" applyFill="1" applyBorder="1" applyProtection="1"/>
    <xf numFmtId="0" fontId="47" fillId="2" borderId="12" xfId="0" applyFont="1" applyFill="1" applyBorder="1" applyProtection="1">
      <alignment horizontal="right"/>
    </xf>
    <xf numFmtId="0" fontId="26" fillId="2" borderId="0" xfId="69" applyFont="1" applyFill="1" applyBorder="1" applyAlignment="1" applyProtection="1">
      <alignment horizontal="center"/>
    </xf>
    <xf numFmtId="0" fontId="45" fillId="2" borderId="0" xfId="69" applyFont="1" applyFill="1" applyBorder="1" applyAlignment="1" applyProtection="1"/>
    <xf numFmtId="0" fontId="43" fillId="2" borderId="0" xfId="69" applyFont="1" applyFill="1" applyBorder="1" applyAlignment="1" applyProtection="1"/>
    <xf numFmtId="0" fontId="43" fillId="2" borderId="0" xfId="69" applyFont="1" applyFill="1" applyBorder="1" applyProtection="1"/>
    <xf numFmtId="0" fontId="27" fillId="2" borderId="0" xfId="69" applyFont="1" applyFill="1" applyBorder="1" applyAlignment="1" applyProtection="1"/>
    <xf numFmtId="0" fontId="27" fillId="2" borderId="0" xfId="69" applyFont="1" applyFill="1" applyBorder="1" applyProtection="1"/>
    <xf numFmtId="0" fontId="40" fillId="2" borderId="0" xfId="69" applyFont="1" applyFill="1" applyBorder="1" applyAlignment="1" applyProtection="1"/>
    <xf numFmtId="49" fontId="48" fillId="2" borderId="0" xfId="34" applyFont="1" applyFill="1" applyBorder="1" applyAlignment="1" applyProtection="1">
      <alignment horizontal="left" indent="1"/>
    </xf>
    <xf numFmtId="0" fontId="43" fillId="2" borderId="0" xfId="69" applyFont="1" applyFill="1" applyBorder="1" applyAlignment="1" applyProtection="1">
      <alignment horizontal="left" indent="1"/>
    </xf>
    <xf numFmtId="178" fontId="43" fillId="2" borderId="0" xfId="0" applyNumberFormat="1" applyFont="1" applyFill="1" applyBorder="1" applyProtection="1">
      <alignment horizontal="right"/>
    </xf>
    <xf numFmtId="183" fontId="33" fillId="2" borderId="0" xfId="2" applyFont="1" applyFill="1" applyBorder="1" applyProtection="1">
      <alignment horizontal="right"/>
    </xf>
    <xf numFmtId="0" fontId="26" fillId="2" borderId="11" xfId="12" applyFont="1" applyFill="1" applyBorder="1" applyAlignment="1" applyProtection="1"/>
    <xf numFmtId="49" fontId="72" fillId="2" borderId="11" xfId="22" applyFill="1" applyBorder="1" applyAlignment="1" applyProtection="1">
      <alignment horizontal="left" vertical="top" indent="1"/>
    </xf>
    <xf numFmtId="0" fontId="64" fillId="2" borderId="11" xfId="12" applyFill="1" applyBorder="1" applyProtection="1"/>
    <xf numFmtId="0" fontId="36" fillId="3" borderId="0" xfId="28" applyFont="1" applyFill="1" applyBorder="1" applyAlignment="1" applyProtection="1"/>
    <xf numFmtId="49" fontId="39" fillId="2" borderId="0" xfId="50" quotePrefix="1" applyFont="1" applyFill="1" applyBorder="1" applyProtection="1">
      <alignment horizontal="center" wrapText="1"/>
    </xf>
    <xf numFmtId="0" fontId="43" fillId="2" borderId="6" xfId="12" applyFont="1" applyFill="1" applyBorder="1" applyAlignment="1" applyProtection="1"/>
    <xf numFmtId="0" fontId="43" fillId="3" borderId="9" xfId="69" applyFont="1" applyFill="1" applyBorder="1" applyAlignment="1" applyProtection="1"/>
    <xf numFmtId="0" fontId="43" fillId="3" borderId="6" xfId="69" applyFont="1" applyFill="1" applyBorder="1" applyAlignment="1" applyProtection="1"/>
    <xf numFmtId="0" fontId="27" fillId="3" borderId="15" xfId="69" applyFont="1" applyFill="1" applyBorder="1" applyAlignment="1" applyProtection="1"/>
    <xf numFmtId="0" fontId="39" fillId="2" borderId="0" xfId="51" quotePrefix="1" applyFont="1" applyFill="1" applyBorder="1" applyAlignment="1" applyProtection="1">
      <alignment horizontal="center" vertical="top"/>
    </xf>
    <xf numFmtId="0" fontId="27" fillId="2" borderId="6" xfId="0" applyFont="1" applyFill="1" applyBorder="1" applyProtection="1">
      <alignment horizontal="right"/>
    </xf>
    <xf numFmtId="179" fontId="27" fillId="2" borderId="6" xfId="0" applyNumberFormat="1" applyFont="1" applyFill="1" applyBorder="1" applyProtection="1">
      <alignment horizontal="right"/>
    </xf>
    <xf numFmtId="175" fontId="27" fillId="2" borderId="0" xfId="0" applyNumberFormat="1" applyFont="1" applyFill="1" applyBorder="1" applyProtection="1">
      <alignment horizontal="right"/>
    </xf>
    <xf numFmtId="9" fontId="27" fillId="2" borderId="0" xfId="0" applyNumberFormat="1" applyFont="1" applyFill="1" applyBorder="1" applyProtection="1">
      <alignment horizontal="right"/>
    </xf>
    <xf numFmtId="177" fontId="27" fillId="2" borderId="6" xfId="0" applyNumberFormat="1" applyFont="1" applyFill="1" applyBorder="1" applyProtection="1">
      <alignment horizontal="right"/>
    </xf>
    <xf numFmtId="0" fontId="27" fillId="2" borderId="11" xfId="0" applyFont="1" applyFill="1" applyBorder="1" applyProtection="1">
      <alignment horizontal="right"/>
    </xf>
    <xf numFmtId="175" fontId="27" fillId="2" borderId="11" xfId="0" applyNumberFormat="1" applyFont="1" applyFill="1" applyBorder="1" applyProtection="1">
      <alignment horizontal="right"/>
    </xf>
    <xf numFmtId="0" fontId="39" fillId="2" borderId="6" xfId="12" applyFont="1" applyFill="1" applyBorder="1" applyAlignment="1" applyProtection="1"/>
    <xf numFmtId="49" fontId="88" fillId="3" borderId="5" xfId="50" applyFill="1" applyBorder="1" applyAlignment="1" applyProtection="1">
      <alignment horizontal="center" vertical="center" wrapText="1"/>
    </xf>
    <xf numFmtId="49" fontId="90" fillId="2" borderId="6" xfId="57" applyFill="1" applyBorder="1" applyProtection="1">
      <alignment horizontal="right" indent="2"/>
    </xf>
    <xf numFmtId="0" fontId="15" fillId="8" borderId="6" xfId="12" applyFont="1" applyBorder="1" applyProtection="1"/>
    <xf numFmtId="0" fontId="27" fillId="3" borderId="8" xfId="69" applyFont="1" applyFill="1" applyBorder="1" applyProtection="1"/>
    <xf numFmtId="0" fontId="27" fillId="3" borderId="9" xfId="69" applyFont="1" applyFill="1" applyBorder="1" applyProtection="1"/>
    <xf numFmtId="0" fontId="27" fillId="3" borderId="0" xfId="69" applyFont="1" applyFill="1" applyBorder="1" applyProtection="1"/>
    <xf numFmtId="0" fontId="27" fillId="3" borderId="6" xfId="69" applyFont="1" applyFill="1" applyBorder="1" applyProtection="1"/>
    <xf numFmtId="0" fontId="27" fillId="2" borderId="6" xfId="69" applyFont="1" applyFill="1" applyBorder="1" applyProtection="1"/>
    <xf numFmtId="49" fontId="15" fillId="2" borderId="0" xfId="52" applyFont="1" applyFill="1" applyBorder="1" applyProtection="1">
      <alignment horizontal="left" indent="1"/>
    </xf>
    <xf numFmtId="49" fontId="39" fillId="2" borderId="0" xfId="52" applyFont="1" applyFill="1" applyBorder="1" applyProtection="1">
      <alignment horizontal="left" indent="1"/>
    </xf>
    <xf numFmtId="0" fontId="26" fillId="8" borderId="0" xfId="12" applyFont="1" applyBorder="1" applyAlignment="1" applyProtection="1">
      <alignment horizontal="center"/>
    </xf>
    <xf numFmtId="49" fontId="43" fillId="8" borderId="0" xfId="12" applyNumberFormat="1" applyFont="1" applyBorder="1" applyAlignment="1" applyProtection="1">
      <alignment horizontal="left" indent="1"/>
    </xf>
    <xf numFmtId="0" fontId="43" fillId="8" borderId="0" xfId="12" applyFont="1" applyBorder="1" applyProtection="1"/>
    <xf numFmtId="169" fontId="38" fillId="8" borderId="0" xfId="12" applyNumberFormat="1" applyFont="1" applyBorder="1" applyAlignment="1" applyProtection="1">
      <alignment horizontal="left"/>
    </xf>
    <xf numFmtId="0" fontId="45" fillId="8" borderId="0" xfId="12" applyFont="1" applyBorder="1" applyAlignment="1" applyProtection="1"/>
    <xf numFmtId="0" fontId="44" fillId="8" borderId="0" xfId="12" applyFont="1" applyBorder="1" applyProtection="1"/>
    <xf numFmtId="169" fontId="27" fillId="2" borderId="0" xfId="12" applyNumberFormat="1" applyFont="1" applyFill="1" applyBorder="1" applyAlignment="1" applyProtection="1"/>
    <xf numFmtId="49" fontId="43" fillId="8" borderId="0" xfId="12" applyNumberFormat="1" applyFont="1" applyBorder="1" applyAlignment="1" applyProtection="1">
      <alignment horizontal="left"/>
    </xf>
    <xf numFmtId="49" fontId="46" fillId="8" borderId="0" xfId="12" applyNumberFormat="1" applyFont="1" applyBorder="1" applyAlignment="1" applyProtection="1">
      <alignment horizontal="left" indent="1"/>
    </xf>
    <xf numFmtId="0" fontId="15" fillId="8" borderId="11" xfId="12" applyFont="1" applyBorder="1" applyProtection="1"/>
    <xf numFmtId="0" fontId="26" fillId="8" borderId="6" xfId="12" applyFont="1" applyBorder="1" applyAlignment="1" applyProtection="1"/>
    <xf numFmtId="0" fontId="46" fillId="2" borderId="0" xfId="12" applyFont="1" applyFill="1" applyBorder="1" applyAlignment="1" applyProtection="1">
      <alignment horizontal="left"/>
    </xf>
    <xf numFmtId="0" fontId="21" fillId="3" borderId="6" xfId="20" applyFont="1" applyFill="1" applyBorder="1" applyAlignment="1" applyProtection="1"/>
    <xf numFmtId="0" fontId="21" fillId="3" borderId="6" xfId="21" applyFont="1" applyFill="1" applyBorder="1" applyAlignment="1" applyProtection="1">
      <alignment vertical="center"/>
    </xf>
    <xf numFmtId="49" fontId="31" fillId="3" borderId="9" xfId="49" applyFont="1" applyFill="1" applyBorder="1" applyProtection="1">
      <alignment horizontal="right" indent="1"/>
    </xf>
    <xf numFmtId="49" fontId="50" fillId="3" borderId="0" xfId="49" applyFont="1" applyFill="1" applyBorder="1" applyProtection="1">
      <alignment horizontal="right" indent="1"/>
    </xf>
    <xf numFmtId="49" fontId="31" fillId="3" borderId="6" xfId="49" applyFont="1" applyFill="1" applyBorder="1" applyProtection="1">
      <alignment horizontal="right" indent="1"/>
    </xf>
    <xf numFmtId="0" fontId="15" fillId="9" borderId="9" xfId="69" applyFont="1" applyBorder="1" applyProtection="1"/>
    <xf numFmtId="0" fontId="15" fillId="9" borderId="6" xfId="69" applyFont="1" applyBorder="1" applyProtection="1"/>
    <xf numFmtId="0" fontId="27" fillId="2" borderId="0" xfId="0" applyFont="1" applyFill="1" applyBorder="1" applyAlignment="1" applyProtection="1">
      <alignment horizontal="center" vertical="center" wrapText="1"/>
    </xf>
    <xf numFmtId="0" fontId="43" fillId="9" borderId="7" xfId="69" applyFont="1" applyBorder="1" applyAlignment="1" applyProtection="1"/>
    <xf numFmtId="0" fontId="43" fillId="9" borderId="8" xfId="69" applyFont="1" applyBorder="1" applyAlignment="1" applyProtection="1"/>
    <xf numFmtId="0" fontId="43" fillId="9" borderId="4" xfId="69" applyFont="1" applyBorder="1" applyAlignment="1" applyProtection="1"/>
    <xf numFmtId="0" fontId="43" fillId="9" borderId="0" xfId="69" applyFont="1" applyBorder="1" applyAlignment="1"/>
    <xf numFmtId="0" fontId="43" fillId="9" borderId="0" xfId="69" applyFont="1" applyBorder="1" applyAlignment="1" applyProtection="1"/>
    <xf numFmtId="0" fontId="28" fillId="8" borderId="0" xfId="12" applyFont="1" applyBorder="1" applyProtection="1"/>
    <xf numFmtId="0" fontId="15" fillId="8" borderId="12" xfId="12" applyFont="1" applyBorder="1" applyProtection="1"/>
    <xf numFmtId="173" fontId="53" fillId="2" borderId="0" xfId="68" applyFont="1" applyFill="1" applyBorder="1" applyAlignment="1" applyProtection="1"/>
    <xf numFmtId="0" fontId="15" fillId="9" borderId="8" xfId="69" applyFont="1" applyBorder="1" applyProtection="1"/>
    <xf numFmtId="0" fontId="15" fillId="9" borderId="0" xfId="69" applyFont="1" applyBorder="1" applyProtection="1"/>
    <xf numFmtId="0" fontId="15" fillId="8" borderId="0" xfId="12" applyFont="1" applyBorder="1" applyAlignment="1" applyProtection="1">
      <alignment horizontal="left" indent="1"/>
    </xf>
    <xf numFmtId="0" fontId="0" fillId="0" borderId="0" xfId="0">
      <alignment horizontal="right"/>
    </xf>
    <xf numFmtId="49" fontId="15" fillId="2" borderId="0" xfId="52" applyFont="1" applyFill="1" applyBorder="1" applyAlignment="1" applyProtection="1">
      <alignment horizontal="left"/>
    </xf>
    <xf numFmtId="0" fontId="39" fillId="2" borderId="0" xfId="12" applyFont="1" applyFill="1" applyBorder="1" applyAlignment="1" applyProtection="1">
      <alignment horizontal="center" wrapText="1"/>
    </xf>
    <xf numFmtId="0" fontId="82" fillId="9" borderId="9" xfId="69" applyBorder="1"/>
    <xf numFmtId="0" fontId="82" fillId="9" borderId="6" xfId="69" applyBorder="1"/>
    <xf numFmtId="0" fontId="41" fillId="2" borderId="0" xfId="22" applyNumberFormat="1" applyFont="1" applyFill="1" applyBorder="1" applyAlignment="1" applyProtection="1">
      <alignment horizontal="left"/>
    </xf>
    <xf numFmtId="0" fontId="51" fillId="2" borderId="0" xfId="12" applyFont="1" applyFill="1" applyBorder="1" applyAlignment="1" applyProtection="1">
      <alignment horizontal="left"/>
    </xf>
    <xf numFmtId="49" fontId="88" fillId="2" borderId="0" xfId="50" applyFill="1" applyBorder="1">
      <alignment horizontal="center" wrapText="1"/>
    </xf>
    <xf numFmtId="176" fontId="17" fillId="2" borderId="0" xfId="56" applyFont="1" applyFill="1" applyBorder="1"/>
    <xf numFmtId="176" fontId="17" fillId="2" borderId="0" xfId="14" applyFont="1" applyFill="1" applyBorder="1" applyAlignment="1"/>
    <xf numFmtId="176" fontId="24" fillId="2" borderId="0" xfId="56" applyFont="1" applyFill="1" applyBorder="1" applyAlignment="1">
      <alignment horizontal="center" wrapText="1"/>
    </xf>
    <xf numFmtId="0" fontId="0" fillId="0" borderId="0" xfId="0">
      <alignment horizontal="right"/>
    </xf>
    <xf numFmtId="0" fontId="0" fillId="0" borderId="0" xfId="0">
      <alignment horizontal="right"/>
    </xf>
    <xf numFmtId="0" fontId="0" fillId="0" borderId="0" xfId="0">
      <alignment horizontal="right"/>
    </xf>
    <xf numFmtId="0" fontId="0" fillId="0" borderId="0" xfId="0">
      <alignment horizontal="right"/>
    </xf>
    <xf numFmtId="0" fontId="43" fillId="8" borderId="0" xfId="12" applyFont="1" applyBorder="1" applyAlignment="1" applyProtection="1"/>
    <xf numFmtId="0" fontId="43" fillId="8" borderId="6" xfId="12" applyFont="1" applyBorder="1" applyProtection="1"/>
    <xf numFmtId="0" fontId="0" fillId="0" borderId="0" xfId="0">
      <alignment horizontal="right"/>
    </xf>
    <xf numFmtId="0" fontId="79" fillId="2" borderId="0" xfId="33" applyFill="1" applyBorder="1" applyProtection="1"/>
    <xf numFmtId="49" fontId="32" fillId="8" borderId="0" xfId="12" applyNumberFormat="1" applyFont="1" applyBorder="1" applyAlignment="1" applyProtection="1">
      <alignment horizontal="center" wrapText="1"/>
    </xf>
    <xf numFmtId="0" fontId="82" fillId="2" borderId="0" xfId="38" applyFill="1" applyBorder="1" applyAlignment="1"/>
    <xf numFmtId="0" fontId="0" fillId="0" borderId="0" xfId="0">
      <alignment horizontal="right"/>
    </xf>
    <xf numFmtId="0" fontId="0" fillId="0" borderId="0" xfId="0" applyBorder="1">
      <alignment horizontal="right"/>
    </xf>
    <xf numFmtId="0" fontId="64" fillId="8" borderId="0" xfId="12" applyBorder="1" applyProtection="1"/>
    <xf numFmtId="0" fontId="82" fillId="9" borderId="7" xfId="69" applyBorder="1" applyProtection="1"/>
    <xf numFmtId="0" fontId="82" fillId="9" borderId="9" xfId="69" applyBorder="1" applyProtection="1"/>
    <xf numFmtId="0" fontId="82" fillId="9" borderId="4" xfId="69" applyBorder="1" applyProtection="1"/>
    <xf numFmtId="0" fontId="64" fillId="8" borderId="6" xfId="12" applyBorder="1" applyProtection="1"/>
    <xf numFmtId="0" fontId="64" fillId="8" borderId="11" xfId="12" applyBorder="1" applyProtection="1"/>
    <xf numFmtId="0" fontId="64" fillId="8" borderId="12" xfId="12" applyBorder="1" applyProtection="1"/>
    <xf numFmtId="0" fontId="64" fillId="8" borderId="0" xfId="12" applyBorder="1"/>
    <xf numFmtId="0" fontId="64" fillId="8" borderId="6" xfId="12" applyBorder="1"/>
    <xf numFmtId="0" fontId="64" fillId="8" borderId="11" xfId="12" applyBorder="1"/>
    <xf numFmtId="0" fontId="64" fillId="8" borderId="12" xfId="12" applyBorder="1"/>
    <xf numFmtId="0" fontId="82" fillId="9" borderId="0" xfId="69" applyBorder="1"/>
    <xf numFmtId="49" fontId="16" fillId="4" borderId="0" xfId="0" applyNumberFormat="1" applyFont="1" applyFill="1" applyBorder="1">
      <alignment horizontal="right"/>
    </xf>
    <xf numFmtId="0" fontId="0" fillId="0" borderId="4" xfId="0" applyBorder="1">
      <alignment horizontal="right"/>
    </xf>
    <xf numFmtId="0" fontId="0" fillId="0" borderId="6" xfId="0" applyBorder="1">
      <alignment horizontal="right"/>
    </xf>
    <xf numFmtId="49" fontId="0" fillId="0" borderId="0" xfId="0" applyNumberFormat="1" applyBorder="1">
      <alignment horizontal="right"/>
    </xf>
    <xf numFmtId="0" fontId="0" fillId="0" borderId="0" xfId="0" applyAlignment="1"/>
    <xf numFmtId="0" fontId="0" fillId="0" borderId="0" xfId="0">
      <alignment horizontal="right"/>
    </xf>
    <xf numFmtId="0" fontId="0" fillId="0" borderId="0" xfId="0">
      <alignment horizontal="right"/>
    </xf>
    <xf numFmtId="0" fontId="0" fillId="0" borderId="0" xfId="0" applyAlignment="1"/>
    <xf numFmtId="0" fontId="15" fillId="8" borderId="0" xfId="12" applyFont="1" applyBorder="1" applyProtection="1"/>
    <xf numFmtId="0" fontId="0" fillId="0" borderId="0" xfId="0">
      <alignment horizontal="right"/>
    </xf>
    <xf numFmtId="0" fontId="0" fillId="0" borderId="0" xfId="0" applyAlignment="1"/>
    <xf numFmtId="0" fontId="26" fillId="8" borderId="0" xfId="12" applyFont="1" applyBorder="1" applyAlignment="1" applyProtection="1"/>
    <xf numFmtId="0" fontId="82" fillId="9" borderId="6" xfId="69" applyBorder="1" applyProtection="1"/>
    <xf numFmtId="0" fontId="0" fillId="0" borderId="0" xfId="0">
      <alignment horizontal="right"/>
    </xf>
    <xf numFmtId="0" fontId="0" fillId="0" borderId="0" xfId="0" applyAlignment="1"/>
    <xf numFmtId="0" fontId="0" fillId="0" borderId="0" xfId="0">
      <alignment horizontal="right"/>
    </xf>
    <xf numFmtId="0" fontId="0" fillId="0" borderId="0" xfId="0" applyAlignment="1"/>
    <xf numFmtId="0" fontId="0" fillId="0" borderId="0" xfId="0" applyAlignment="1"/>
    <xf numFmtId="0" fontId="0" fillId="0" borderId="0" xfId="0">
      <alignment horizontal="right"/>
    </xf>
    <xf numFmtId="0" fontId="82" fillId="9" borderId="0" xfId="69" applyBorder="1" applyProtection="1"/>
    <xf numFmtId="176" fontId="76" fillId="3" borderId="0" xfId="28" applyNumberFormat="1" applyFill="1" applyBorder="1" applyAlignment="1" applyProtection="1"/>
    <xf numFmtId="49" fontId="80" fillId="2" borderId="0" xfId="34" applyFill="1" applyBorder="1">
      <alignment horizontal="left"/>
    </xf>
    <xf numFmtId="0" fontId="0" fillId="0" borderId="0" xfId="0">
      <alignment horizontal="right"/>
    </xf>
    <xf numFmtId="0" fontId="0" fillId="0" borderId="0" xfId="0" applyAlignment="1"/>
    <xf numFmtId="176" fontId="9" fillId="2" borderId="0" xfId="56" applyFont="1" applyFill="1" applyBorder="1" applyAlignment="1">
      <alignment horizontal="center" wrapText="1"/>
    </xf>
    <xf numFmtId="176" fontId="9" fillId="2" borderId="0" xfId="56" applyFont="1" applyFill="1" applyBorder="1" applyAlignment="1">
      <alignment horizontal="left"/>
    </xf>
    <xf numFmtId="0" fontId="66" fillId="5" borderId="16" xfId="61" applyBorder="1">
      <alignment horizontal="right"/>
    </xf>
    <xf numFmtId="0" fontId="27" fillId="6" borderId="6" xfId="25" applyFont="1" applyBorder="1" applyAlignment="1"/>
    <xf numFmtId="0" fontId="27" fillId="6" borderId="0" xfId="25" applyFont="1" applyBorder="1" applyAlignment="1"/>
    <xf numFmtId="0" fontId="19" fillId="6" borderId="0" xfId="25" applyFont="1" applyBorder="1" applyAlignment="1"/>
    <xf numFmtId="0" fontId="66" fillId="6" borderId="0" xfId="27" applyBorder="1" applyAlignment="1"/>
    <xf numFmtId="0" fontId="36" fillId="6" borderId="0" xfId="25" applyFont="1" applyBorder="1" applyAlignment="1"/>
    <xf numFmtId="0" fontId="74" fillId="6" borderId="0" xfId="24" applyBorder="1">
      <alignment horizontal="right"/>
    </xf>
    <xf numFmtId="0" fontId="15" fillId="6" borderId="0" xfId="25" applyFont="1" applyBorder="1"/>
    <xf numFmtId="0" fontId="31" fillId="6" borderId="0" xfId="25" applyFont="1" applyBorder="1"/>
    <xf numFmtId="0" fontId="27" fillId="6" borderId="4" xfId="25" applyFont="1" applyBorder="1" applyAlignment="1"/>
    <xf numFmtId="0" fontId="27" fillId="6" borderId="9" xfId="25" applyFont="1" applyBorder="1" applyAlignment="1"/>
    <xf numFmtId="0" fontId="27" fillId="6" borderId="8" xfId="25" applyFont="1" applyBorder="1" applyAlignment="1"/>
    <xf numFmtId="0" fontId="27" fillId="6" borderId="7" xfId="25" applyFont="1" applyBorder="1" applyAlignment="1"/>
    <xf numFmtId="0" fontId="66" fillId="5" borderId="12" xfId="13" applyBorder="1">
      <alignment horizontal="right"/>
    </xf>
    <xf numFmtId="0" fontId="47" fillId="2" borderId="11" xfId="0" applyFont="1" applyFill="1" applyBorder="1" applyProtection="1">
      <alignment horizontal="right"/>
    </xf>
    <xf numFmtId="0" fontId="76" fillId="2" borderId="0" xfId="31" applyFill="1" applyBorder="1" applyAlignment="1" applyProtection="1">
      <alignment horizontal="left" indent="1"/>
    </xf>
    <xf numFmtId="0" fontId="0" fillId="0" borderId="0" xfId="0">
      <alignment horizontal="right"/>
    </xf>
    <xf numFmtId="0" fontId="0" fillId="0" borderId="0" xfId="0" applyAlignment="1"/>
    <xf numFmtId="0" fontId="0" fillId="0" borderId="0" xfId="0">
      <alignment horizontal="right"/>
    </xf>
    <xf numFmtId="0" fontId="66" fillId="5" borderId="0" xfId="60" applyBorder="1">
      <alignment horizontal="right"/>
    </xf>
    <xf numFmtId="0" fontId="0" fillId="0" borderId="0" xfId="0" applyAlignment="1"/>
    <xf numFmtId="0" fontId="66" fillId="5" borderId="6" xfId="13" applyBorder="1">
      <alignment horizontal="right"/>
    </xf>
    <xf numFmtId="0" fontId="0" fillId="0" borderId="0" xfId="0">
      <alignment horizontal="right"/>
    </xf>
    <xf numFmtId="0" fontId="66" fillId="5" borderId="17" xfId="61" applyBorder="1">
      <alignment horizontal="right"/>
    </xf>
    <xf numFmtId="0" fontId="66" fillId="5" borderId="0" xfId="13" applyBorder="1" applyAlignment="1"/>
    <xf numFmtId="0" fontId="66" fillId="5" borderId="6" xfId="13" applyBorder="1" applyAlignment="1"/>
    <xf numFmtId="0" fontId="39" fillId="2" borderId="11" xfId="12" applyFont="1" applyFill="1" applyBorder="1" applyAlignment="1" applyProtection="1">
      <alignment horizontal="left" indent="1"/>
    </xf>
    <xf numFmtId="49" fontId="13" fillId="2" borderId="0" xfId="52" applyFont="1" applyFill="1" applyBorder="1" applyProtection="1">
      <alignment horizontal="left" indent="1"/>
    </xf>
    <xf numFmtId="49" fontId="7" fillId="2" borderId="0" xfId="50" quotePrefix="1" applyFont="1" applyFill="1" applyBorder="1" applyAlignment="1" applyProtection="1">
      <alignment horizontal="center" wrapText="1"/>
    </xf>
    <xf numFmtId="0" fontId="7" fillId="2" borderId="0" xfId="50" quotePrefix="1" applyNumberFormat="1" applyFont="1" applyFill="1" applyBorder="1" applyAlignment="1" applyProtection="1">
      <alignment horizontal="center" wrapText="1"/>
    </xf>
    <xf numFmtId="0" fontId="0" fillId="8" borderId="11" xfId="0" applyFill="1" applyBorder="1">
      <alignment horizontal="right"/>
    </xf>
    <xf numFmtId="0" fontId="0" fillId="8" borderId="12" xfId="0" applyFill="1" applyBorder="1">
      <alignment horizontal="right"/>
    </xf>
    <xf numFmtId="0" fontId="71" fillId="3" borderId="17" xfId="20" applyFill="1" applyBorder="1" applyAlignment="1" applyProtection="1"/>
    <xf numFmtId="0" fontId="71" fillId="3" borderId="17" xfId="21" applyFill="1" applyBorder="1" applyAlignment="1" applyProtection="1">
      <alignment vertical="center"/>
    </xf>
    <xf numFmtId="0" fontId="82" fillId="9" borderId="17" xfId="69" applyBorder="1" applyProtection="1"/>
    <xf numFmtId="0" fontId="55" fillId="9" borderId="6" xfId="69" applyFont="1" applyBorder="1" applyProtection="1"/>
    <xf numFmtId="49" fontId="88" fillId="0" borderId="5" xfId="50" applyBorder="1">
      <alignment horizontal="center" wrapText="1"/>
    </xf>
    <xf numFmtId="183" fontId="64" fillId="0" borderId="5" xfId="2" applyFont="1" applyBorder="1" applyAlignment="1" applyProtection="1"/>
    <xf numFmtId="0" fontId="82" fillId="9" borderId="8" xfId="69" applyBorder="1" applyProtection="1"/>
    <xf numFmtId="0" fontId="0" fillId="0" borderId="0" xfId="0">
      <alignment horizontal="right"/>
    </xf>
    <xf numFmtId="0" fontId="27" fillId="0" borderId="0" xfId="69" applyFont="1" applyFill="1" applyBorder="1" applyAlignment="1" applyProtection="1"/>
    <xf numFmtId="0" fontId="66" fillId="0" borderId="0" xfId="13" applyFill="1" applyBorder="1">
      <alignment horizontal="right"/>
    </xf>
    <xf numFmtId="0" fontId="66" fillId="0" borderId="0" xfId="13" applyFill="1" applyBorder="1" applyAlignment="1"/>
    <xf numFmtId="0" fontId="0" fillId="0" borderId="0" xfId="0" applyFill="1" applyAlignment="1"/>
    <xf numFmtId="0" fontId="66" fillId="0" borderId="0" xfId="13" applyFill="1">
      <alignment horizontal="right"/>
    </xf>
    <xf numFmtId="0" fontId="66" fillId="5" borderId="11" xfId="13" applyBorder="1">
      <alignment horizontal="right"/>
    </xf>
    <xf numFmtId="176" fontId="76" fillId="3" borderId="6" xfId="28" applyNumberFormat="1" applyFill="1" applyBorder="1" applyAlignment="1" applyProtection="1"/>
    <xf numFmtId="176" fontId="17" fillId="2" borderId="6" xfId="56" applyFont="1" applyFill="1" applyBorder="1"/>
    <xf numFmtId="176" fontId="10" fillId="2" borderId="11" xfId="56" applyFont="1" applyFill="1" applyBorder="1" applyAlignment="1"/>
    <xf numFmtId="176" fontId="17" fillId="2" borderId="11" xfId="56" applyFont="1" applyFill="1" applyBorder="1" applyAlignment="1"/>
    <xf numFmtId="183" fontId="15" fillId="2" borderId="11" xfId="2" applyFont="1" applyFill="1" applyBorder="1" applyProtection="1">
      <alignment horizontal="right"/>
    </xf>
    <xf numFmtId="171" fontId="15" fillId="2" borderId="11" xfId="4" applyFont="1" applyFill="1" applyBorder="1" applyAlignment="1" applyProtection="1">
      <alignment horizontal="left"/>
    </xf>
    <xf numFmtId="183" fontId="15" fillId="0" borderId="0" xfId="2" applyFont="1" applyFill="1" applyBorder="1" applyProtection="1">
      <alignment horizontal="right"/>
    </xf>
    <xf numFmtId="0" fontId="0" fillId="0" borderId="0" xfId="0" applyFill="1" applyBorder="1">
      <alignment horizontal="right"/>
    </xf>
    <xf numFmtId="0" fontId="26" fillId="0" borderId="0" xfId="12" applyFont="1" applyFill="1" applyBorder="1" applyAlignment="1" applyProtection="1"/>
    <xf numFmtId="0" fontId="27" fillId="0" borderId="8" xfId="69" applyFont="1" applyFill="1" applyBorder="1" applyAlignment="1" applyProtection="1"/>
    <xf numFmtId="49" fontId="87" fillId="0" borderId="0" xfId="49" applyFill="1" applyBorder="1" applyProtection="1">
      <alignment horizontal="right" indent="1"/>
    </xf>
    <xf numFmtId="0" fontId="27" fillId="0" borderId="0" xfId="12" applyFont="1" applyFill="1" applyBorder="1" applyProtection="1"/>
    <xf numFmtId="0" fontId="27" fillId="0" borderId="0" xfId="12" applyFont="1" applyFill="1" applyBorder="1" applyAlignment="1" applyProtection="1"/>
    <xf numFmtId="0" fontId="41" fillId="0" borderId="0" xfId="22" applyNumberFormat="1" applyFont="1" applyFill="1" applyBorder="1" applyAlignment="1" applyProtection="1">
      <alignment horizontal="right"/>
    </xf>
    <xf numFmtId="49" fontId="39" fillId="0" borderId="0" xfId="50" quotePrefix="1" applyFont="1" applyFill="1" applyBorder="1" applyAlignment="1" applyProtection="1">
      <alignment horizontal="center" vertical="center" wrapText="1"/>
    </xf>
    <xf numFmtId="0" fontId="26" fillId="0" borderId="8" xfId="12" applyFont="1" applyFill="1" applyBorder="1" applyAlignment="1" applyProtection="1"/>
    <xf numFmtId="0" fontId="39" fillId="0" borderId="0" xfId="12" applyFont="1" applyFill="1" applyBorder="1" applyAlignment="1" applyProtection="1">
      <alignment horizontal="left" indent="1"/>
    </xf>
    <xf numFmtId="0" fontId="27" fillId="3" borderId="6" xfId="0" applyFont="1" applyFill="1" applyBorder="1" applyAlignment="1">
      <alignment vertical="top" wrapText="1"/>
    </xf>
    <xf numFmtId="0" fontId="27" fillId="2" borderId="6" xfId="12" applyFont="1" applyFill="1" applyBorder="1" applyAlignment="1" applyProtection="1">
      <alignment horizontal="left" indent="1"/>
    </xf>
    <xf numFmtId="0" fontId="27" fillId="2" borderId="12" xfId="12" applyFont="1" applyFill="1" applyBorder="1" applyAlignment="1" applyProtection="1"/>
    <xf numFmtId="0" fontId="71" fillId="0" borderId="0" xfId="20" applyFill="1" applyBorder="1" applyAlignment="1" applyProtection="1"/>
    <xf numFmtId="0" fontId="71" fillId="0" borderId="0" xfId="21" applyFill="1" applyBorder="1" applyAlignment="1" applyProtection="1">
      <alignment vertical="center"/>
    </xf>
    <xf numFmtId="0" fontId="27" fillId="0" borderId="0" xfId="0" applyFont="1" applyFill="1" applyBorder="1" applyAlignment="1">
      <alignment vertical="top" wrapText="1"/>
    </xf>
    <xf numFmtId="0" fontId="39" fillId="0" borderId="0" xfId="51" quotePrefix="1" applyFont="1" applyFill="1" applyBorder="1" applyAlignment="1" applyProtection="1">
      <alignment horizontal="center" vertical="top"/>
    </xf>
    <xf numFmtId="0" fontId="43" fillId="0" borderId="0" xfId="12" applyFont="1" applyFill="1" applyBorder="1" applyAlignment="1" applyProtection="1"/>
    <xf numFmtId="0" fontId="27" fillId="0" borderId="0" xfId="12" applyFont="1" applyFill="1" applyBorder="1" applyAlignment="1" applyProtection="1">
      <alignment vertical="center"/>
    </xf>
    <xf numFmtId="49" fontId="39" fillId="0" borderId="0" xfId="50" applyFont="1" applyFill="1" applyBorder="1" applyAlignment="1" applyProtection="1">
      <alignment horizontal="center" vertical="center" wrapText="1"/>
    </xf>
    <xf numFmtId="0" fontId="39" fillId="0" borderId="0" xfId="51" applyFont="1" applyFill="1" applyBorder="1" applyAlignment="1" applyProtection="1">
      <alignment horizontal="center" vertical="center" wrapText="1"/>
    </xf>
    <xf numFmtId="183" fontId="27" fillId="0" borderId="0" xfId="2" applyFont="1" applyFill="1" applyBorder="1" applyProtection="1">
      <alignment horizontal="right"/>
    </xf>
    <xf numFmtId="0" fontId="43" fillId="0" borderId="0" xfId="12" applyFont="1" applyFill="1" applyBorder="1" applyProtection="1"/>
    <xf numFmtId="0" fontId="64" fillId="0" borderId="0" xfId="12" applyFill="1" applyBorder="1"/>
    <xf numFmtId="0" fontId="27" fillId="0" borderId="0" xfId="12" applyFont="1" applyFill="1" applyBorder="1" applyAlignment="1" applyProtection="1">
      <alignment horizontal="left" indent="1"/>
    </xf>
    <xf numFmtId="0" fontId="15" fillId="0" borderId="0" xfId="12" applyFont="1" applyFill="1" applyBorder="1" applyProtection="1"/>
    <xf numFmtId="0" fontId="41" fillId="0" borderId="0" xfId="22" applyNumberFormat="1" applyFont="1" applyFill="1" applyBorder="1" applyAlignment="1" applyProtection="1">
      <alignment horizontal="left"/>
    </xf>
    <xf numFmtId="0" fontId="41" fillId="0" borderId="0" xfId="22" applyNumberFormat="1" applyFont="1" applyFill="1" applyBorder="1" applyAlignment="1" applyProtection="1">
      <alignment wrapText="1"/>
    </xf>
    <xf numFmtId="0" fontId="44" fillId="0" borderId="8" xfId="31" applyFont="1" applyFill="1" applyBorder="1" applyAlignment="1" applyProtection="1">
      <alignment horizontal="left" indent="1"/>
    </xf>
    <xf numFmtId="0" fontId="41" fillId="0" borderId="8" xfId="22" applyNumberFormat="1" applyFont="1" applyFill="1" applyBorder="1" applyAlignment="1" applyProtection="1">
      <alignment wrapText="1"/>
    </xf>
    <xf numFmtId="0" fontId="41" fillId="2" borderId="6" xfId="22" applyNumberFormat="1" applyFont="1" applyFill="1" applyBorder="1" applyAlignment="1" applyProtection="1">
      <alignment horizontal="left"/>
    </xf>
    <xf numFmtId="0" fontId="41" fillId="2" borderId="12" xfId="22" applyNumberFormat="1" applyFont="1" applyFill="1" applyBorder="1" applyAlignment="1" applyProtection="1">
      <alignment horizontal="left"/>
    </xf>
    <xf numFmtId="184" fontId="27" fillId="2" borderId="6" xfId="12" applyNumberFormat="1" applyFont="1" applyFill="1" applyBorder="1" applyAlignment="1" applyProtection="1"/>
    <xf numFmtId="184" fontId="27" fillId="2" borderId="6" xfId="12" applyNumberFormat="1" applyFont="1" applyFill="1" applyBorder="1" applyProtection="1"/>
    <xf numFmtId="0" fontId="85" fillId="5" borderId="0" xfId="42" applyBorder="1">
      <alignment horizontal="left"/>
    </xf>
    <xf numFmtId="49" fontId="74" fillId="6" borderId="0" xfId="24" applyNumberFormat="1" applyBorder="1">
      <alignment horizontal="right"/>
    </xf>
    <xf numFmtId="0" fontId="73" fillId="6" borderId="0" xfId="23" applyBorder="1"/>
    <xf numFmtId="0" fontId="41" fillId="8" borderId="11" xfId="12" applyFont="1" applyBorder="1" applyAlignment="1" applyProtection="1">
      <alignment horizontal="center"/>
    </xf>
    <xf numFmtId="0" fontId="26" fillId="8" borderId="10" xfId="12" applyFont="1" applyBorder="1" applyAlignment="1" applyProtection="1"/>
    <xf numFmtId="0" fontId="0" fillId="0" borderId="0" xfId="0">
      <alignment horizontal="right"/>
    </xf>
    <xf numFmtId="0" fontId="0" fillId="0" borderId="0" xfId="0">
      <alignment horizontal="right"/>
    </xf>
    <xf numFmtId="0" fontId="7" fillId="2" borderId="0" xfId="12" applyFont="1" applyFill="1" applyBorder="1" applyAlignment="1" applyProtection="1"/>
    <xf numFmtId="0" fontId="49" fillId="2" borderId="11" xfId="12" applyFont="1" applyFill="1" applyBorder="1" applyAlignment="1" applyProtection="1"/>
    <xf numFmtId="49" fontId="88" fillId="2" borderId="0" xfId="50" applyFill="1" applyBorder="1" applyAlignment="1" applyProtection="1">
      <alignment horizontal="center" wrapText="1"/>
    </xf>
    <xf numFmtId="49" fontId="39" fillId="2" borderId="0" xfId="52" applyFont="1" applyFill="1" applyBorder="1" applyAlignment="1" applyProtection="1"/>
    <xf numFmtId="0" fontId="85" fillId="5" borderId="0" xfId="42" applyBorder="1" applyAlignment="1"/>
    <xf numFmtId="181" fontId="27" fillId="5" borderId="0" xfId="6" applyFont="1" applyBorder="1" applyProtection="1">
      <alignment horizontal="right"/>
    </xf>
    <xf numFmtId="0" fontId="85" fillId="5" borderId="0" xfId="42" applyBorder="1" applyAlignment="1">
      <alignment horizontal="left"/>
    </xf>
    <xf numFmtId="0" fontId="0" fillId="0" borderId="0" xfId="0">
      <alignment horizontal="right"/>
    </xf>
    <xf numFmtId="0" fontId="5" fillId="2" borderId="0" xfId="12" applyFont="1" applyFill="1" applyBorder="1" applyAlignment="1" applyProtection="1">
      <alignment horizontal="left"/>
    </xf>
    <xf numFmtId="0" fontId="0" fillId="0" borderId="0" xfId="0">
      <alignment horizontal="right"/>
    </xf>
    <xf numFmtId="0" fontId="5" fillId="2" borderId="0" xfId="12" applyFont="1" applyFill="1" applyBorder="1" applyAlignment="1" applyProtection="1"/>
    <xf numFmtId="176" fontId="7" fillId="2" borderId="0" xfId="56" applyFont="1" applyFill="1" applyBorder="1" applyAlignment="1">
      <alignment horizontal="center" wrapText="1"/>
    </xf>
    <xf numFmtId="0" fontId="7" fillId="2" borderId="0" xfId="12" applyFont="1" applyFill="1" applyBorder="1" applyProtection="1"/>
    <xf numFmtId="49" fontId="64" fillId="2" borderId="0" xfId="52" applyFont="1" applyFill="1" applyBorder="1" applyProtection="1">
      <alignment horizontal="left" indent="1"/>
    </xf>
    <xf numFmtId="0" fontId="0" fillId="0" borderId="0" xfId="0">
      <alignment horizontal="right"/>
    </xf>
    <xf numFmtId="0" fontId="0" fillId="0" borderId="0" xfId="0" applyAlignment="1"/>
    <xf numFmtId="0" fontId="83" fillId="5" borderId="0" xfId="40" applyBorder="1"/>
    <xf numFmtId="0" fontId="89" fillId="5" borderId="0" xfId="66" applyBorder="1">
      <alignment horizontal="left"/>
    </xf>
    <xf numFmtId="0" fontId="84" fillId="5" borderId="0" xfId="41" applyBorder="1"/>
    <xf numFmtId="0" fontId="66" fillId="5" borderId="0" xfId="13" applyBorder="1" applyAlignment="1">
      <alignment horizontal="left" vertical="top" indent="1"/>
    </xf>
    <xf numFmtId="0" fontId="73" fillId="6" borderId="4" xfId="23" applyBorder="1"/>
    <xf numFmtId="0" fontId="82" fillId="2" borderId="0" xfId="38" applyFill="1" applyBorder="1">
      <alignment wrapText="1"/>
    </xf>
    <xf numFmtId="49" fontId="64" fillId="2" borderId="0" xfId="52" applyFill="1" applyBorder="1" applyProtection="1">
      <alignment horizontal="left" indent="1"/>
    </xf>
    <xf numFmtId="0" fontId="66" fillId="6" borderId="0" xfId="27" applyBorder="1" applyAlignment="1">
      <alignment horizontal="center"/>
    </xf>
    <xf numFmtId="0" fontId="82" fillId="9" borderId="8" xfId="69" applyBorder="1"/>
    <xf numFmtId="0" fontId="27" fillId="3" borderId="6" xfId="0" applyFont="1" applyFill="1" applyBorder="1" applyAlignment="1">
      <alignment horizontal="left" vertical="top" wrapText="1"/>
    </xf>
    <xf numFmtId="0" fontId="43" fillId="2" borderId="6" xfId="69" applyFont="1" applyFill="1" applyBorder="1" applyProtection="1"/>
    <xf numFmtId="49" fontId="48" fillId="2" borderId="6" xfId="34" applyFont="1" applyFill="1" applyBorder="1" applyAlignment="1" applyProtection="1">
      <alignment horizontal="left" wrapText="1"/>
    </xf>
    <xf numFmtId="0" fontId="7" fillId="8" borderId="0" xfId="12" applyFont="1" applyBorder="1" applyAlignment="1" applyProtection="1">
      <alignment horizontal="center" wrapText="1"/>
    </xf>
    <xf numFmtId="176" fontId="7" fillId="2" borderId="0" xfId="56" applyFont="1" applyFill="1" applyBorder="1" applyAlignment="1"/>
    <xf numFmtId="49" fontId="64" fillId="2" borderId="0" xfId="52" applyFont="1" applyFill="1" applyBorder="1" applyProtection="1">
      <alignment horizontal="left" indent="1"/>
    </xf>
    <xf numFmtId="49" fontId="80" fillId="2" borderId="0" xfId="34" applyFill="1" applyBorder="1" applyAlignment="1">
      <alignment horizontal="right"/>
    </xf>
    <xf numFmtId="0" fontId="11" fillId="8" borderId="17" xfId="12" applyFont="1" applyBorder="1" applyAlignment="1" applyProtection="1"/>
    <xf numFmtId="0" fontId="11" fillId="8" borderId="16" xfId="12" applyFont="1" applyBorder="1" applyAlignment="1" applyProtection="1"/>
    <xf numFmtId="0" fontId="11" fillId="2" borderId="17" xfId="12" applyFont="1" applyFill="1" applyBorder="1" applyAlignment="1" applyProtection="1"/>
    <xf numFmtId="0" fontId="11" fillId="2" borderId="16" xfId="12" applyFont="1" applyFill="1" applyBorder="1" applyAlignment="1" applyProtection="1"/>
    <xf numFmtId="0" fontId="14" fillId="8" borderId="17" xfId="12" applyFont="1" applyBorder="1" applyAlignment="1" applyProtection="1">
      <alignment horizontal="center"/>
    </xf>
    <xf numFmtId="0" fontId="14" fillId="8" borderId="16" xfId="12" applyFont="1" applyBorder="1" applyAlignment="1" applyProtection="1">
      <alignment horizontal="center"/>
    </xf>
    <xf numFmtId="0" fontId="10" fillId="2" borderId="17" xfId="12" applyFont="1" applyFill="1" applyBorder="1" applyAlignment="1" applyProtection="1"/>
    <xf numFmtId="0" fontId="10" fillId="2" borderId="16" xfId="12" applyFont="1" applyFill="1" applyBorder="1" applyAlignment="1" applyProtection="1"/>
    <xf numFmtId="49" fontId="13" fillId="2" borderId="0" xfId="52" applyFont="1" applyFill="1" applyBorder="1" applyAlignment="1" applyProtection="1"/>
    <xf numFmtId="49" fontId="15" fillId="2" borderId="0" xfId="52" applyFont="1" applyFill="1" applyBorder="1" applyAlignment="1" applyProtection="1"/>
    <xf numFmtId="49" fontId="80" fillId="2" borderId="0" xfId="34" applyFill="1" applyBorder="1" applyAlignment="1"/>
    <xf numFmtId="0" fontId="83" fillId="5" borderId="0" xfId="40" applyBorder="1" applyAlignment="1">
      <alignment horizontal="left"/>
    </xf>
    <xf numFmtId="0" fontId="7" fillId="2" borderId="0" xfId="12" applyFont="1" applyFill="1" applyBorder="1" applyAlignment="1" applyProtection="1">
      <alignment horizontal="left"/>
    </xf>
    <xf numFmtId="49" fontId="13" fillId="2" borderId="0" xfId="52" applyFont="1" applyFill="1" applyBorder="1" applyAlignment="1" applyProtection="1">
      <alignment horizontal="left"/>
    </xf>
    <xf numFmtId="0" fontId="8" fillId="2" borderId="0" xfId="22" applyNumberFormat="1" applyFont="1" applyFill="1" applyBorder="1" applyAlignment="1" applyProtection="1">
      <alignment horizontal="left"/>
    </xf>
    <xf numFmtId="0" fontId="8" fillId="2" borderId="11" xfId="22" applyNumberFormat="1" applyFont="1" applyFill="1" applyBorder="1" applyAlignment="1" applyProtection="1">
      <alignment horizontal="left"/>
    </xf>
    <xf numFmtId="0" fontId="36" fillId="2" borderId="11" xfId="31" applyFont="1" applyFill="1" applyBorder="1" applyAlignment="1" applyProtection="1">
      <alignment horizontal="left" indent="1"/>
    </xf>
    <xf numFmtId="0" fontId="41" fillId="2" borderId="11" xfId="22" applyNumberFormat="1" applyFont="1" applyFill="1" applyBorder="1" applyAlignment="1" applyProtection="1">
      <alignment horizontal="left"/>
    </xf>
    <xf numFmtId="0" fontId="27" fillId="2" borderId="0" xfId="69" applyFont="1" applyFill="1" applyBorder="1" applyAlignment="1" applyProtection="1">
      <alignment horizontal="left"/>
    </xf>
    <xf numFmtId="49" fontId="7" fillId="2" borderId="0" xfId="52" applyFont="1" applyFill="1" applyBorder="1" applyAlignment="1" applyProtection="1"/>
    <xf numFmtId="49" fontId="64" fillId="2" borderId="0" xfId="52" applyFont="1" applyFill="1" applyBorder="1" applyAlignment="1" applyProtection="1"/>
    <xf numFmtId="183" fontId="15" fillId="5" borderId="0" xfId="45" applyNumberFormat="1" applyFont="1" applyBorder="1" applyAlignment="1">
      <alignment horizontal="right"/>
    </xf>
    <xf numFmtId="0" fontId="39" fillId="2" borderId="0" xfId="51" applyFont="1" applyFill="1" applyBorder="1" applyAlignment="1" applyProtection="1">
      <alignment horizontal="center" wrapText="1"/>
    </xf>
    <xf numFmtId="0" fontId="88" fillId="2" borderId="0" xfId="51" applyFill="1" applyBorder="1" applyAlignment="1" applyProtection="1">
      <alignment horizontal="center" wrapText="1"/>
    </xf>
    <xf numFmtId="49" fontId="88" fillId="2" borderId="0" xfId="50" applyFill="1" applyBorder="1" applyAlignment="1">
      <alignment horizontal="center" wrapText="1"/>
    </xf>
    <xf numFmtId="49" fontId="7" fillId="2" borderId="0" xfId="50" applyFont="1" applyFill="1" applyBorder="1" applyAlignment="1" applyProtection="1">
      <alignment horizontal="center" wrapText="1"/>
    </xf>
    <xf numFmtId="0" fontId="27" fillId="2" borderId="0" xfId="12" applyFont="1" applyFill="1" applyBorder="1" applyAlignment="1" applyProtection="1">
      <alignment horizontal="center"/>
    </xf>
    <xf numFmtId="0" fontId="13" fillId="8" borderId="0" xfId="12" applyFont="1" applyBorder="1" applyAlignment="1" applyProtection="1">
      <alignment horizontal="left" indent="1"/>
    </xf>
    <xf numFmtId="49" fontId="54" fillId="2" borderId="0" xfId="22" applyFont="1" applyFill="1" applyBorder="1" applyAlignment="1" applyProtection="1"/>
    <xf numFmtId="49" fontId="72" fillId="2" borderId="0" xfId="22" applyFill="1" applyBorder="1" applyAlignment="1" applyProtection="1">
      <alignment vertical="top"/>
    </xf>
    <xf numFmtId="49" fontId="39" fillId="2" borderId="0" xfId="52" applyFont="1" applyFill="1" applyBorder="1" applyAlignment="1" applyProtection="1">
      <alignment horizontal="left"/>
    </xf>
    <xf numFmtId="0" fontId="14" fillId="2" borderId="0" xfId="69" applyFont="1" applyFill="1" applyBorder="1" applyAlignment="1" applyProtection="1">
      <alignment horizontal="right"/>
    </xf>
    <xf numFmtId="0" fontId="40" fillId="2" borderId="0" xfId="69" applyFont="1" applyFill="1" applyBorder="1" applyAlignment="1" applyProtection="1">
      <alignment horizontal="right"/>
    </xf>
    <xf numFmtId="49" fontId="43" fillId="8" borderId="0" xfId="12" applyNumberFormat="1" applyFont="1" applyBorder="1" applyAlignment="1" applyProtection="1">
      <alignment horizontal="right"/>
    </xf>
    <xf numFmtId="0" fontId="85" fillId="5" borderId="0" xfId="13" applyFont="1" applyBorder="1">
      <alignment horizontal="right"/>
    </xf>
    <xf numFmtId="0" fontId="81" fillId="2" borderId="0" xfId="38" applyFont="1" applyFill="1" applyBorder="1" applyAlignment="1"/>
    <xf numFmtId="0" fontId="14" fillId="2" borderId="0" xfId="12" applyFont="1" applyFill="1" applyBorder="1" applyProtection="1"/>
    <xf numFmtId="0" fontId="0" fillId="0" borderId="0" xfId="0" applyBorder="1">
      <alignment horizontal="right"/>
    </xf>
    <xf numFmtId="0" fontId="64" fillId="8" borderId="0" xfId="12" applyFont="1" applyBorder="1"/>
    <xf numFmtId="0" fontId="73" fillId="6" borderId="4" xfId="23" applyBorder="1" applyAlignment="1">
      <alignment horizontal="left" indent="1"/>
    </xf>
    <xf numFmtId="0" fontId="91" fillId="8" borderId="0" xfId="12" applyFont="1" applyBorder="1"/>
    <xf numFmtId="0" fontId="64" fillId="8" borderId="0" xfId="12" applyBorder="1"/>
    <xf numFmtId="0" fontId="56" fillId="8" borderId="6" xfId="12" applyFont="1" applyBorder="1" applyProtection="1"/>
    <xf numFmtId="0" fontId="92" fillId="5" borderId="0" xfId="40" applyFont="1" applyBorder="1"/>
    <xf numFmtId="0" fontId="84" fillId="5" borderId="0" xfId="41" applyFont="1" applyBorder="1"/>
    <xf numFmtId="0" fontId="58" fillId="8" borderId="0" xfId="12" applyFont="1" applyBorder="1" applyAlignment="1" applyProtection="1"/>
    <xf numFmtId="49" fontId="78" fillId="2" borderId="0" xfId="34" applyFont="1" applyFill="1" applyBorder="1" applyAlignment="1">
      <alignment horizontal="left"/>
    </xf>
    <xf numFmtId="0" fontId="84" fillId="5" borderId="0" xfId="42" applyFont="1" applyBorder="1">
      <alignment horizontal="left"/>
    </xf>
    <xf numFmtId="0" fontId="57" fillId="2" borderId="6" xfId="12" applyFont="1" applyFill="1" applyBorder="1" applyAlignment="1" applyProtection="1"/>
    <xf numFmtId="0" fontId="93" fillId="0" borderId="0" xfId="0" applyFont="1">
      <alignment horizontal="right"/>
    </xf>
    <xf numFmtId="0" fontId="57" fillId="2" borderId="0" xfId="0" applyFont="1" applyFill="1" applyBorder="1" applyAlignment="1" applyProtection="1">
      <alignment horizontal="left"/>
    </xf>
    <xf numFmtId="0" fontId="57" fillId="2" borderId="6" xfId="12" applyFont="1" applyFill="1" applyBorder="1" applyProtection="1"/>
    <xf numFmtId="0" fontId="73" fillId="6" borderId="4" xfId="23" applyFont="1" applyBorder="1" applyAlignment="1">
      <alignment horizontal="left" indent="1"/>
    </xf>
    <xf numFmtId="0" fontId="57" fillId="2" borderId="6" xfId="0" applyFont="1" applyFill="1" applyBorder="1" applyProtection="1">
      <alignment horizontal="right"/>
    </xf>
    <xf numFmtId="0" fontId="57" fillId="2" borderId="6" xfId="0" applyFont="1" applyFill="1" applyBorder="1" applyAlignment="1" applyProtection="1">
      <alignment horizontal="center" wrapText="1"/>
    </xf>
    <xf numFmtId="179" fontId="57" fillId="2" borderId="6" xfId="0" applyNumberFormat="1" applyFont="1" applyFill="1" applyBorder="1" applyProtection="1">
      <alignment horizontal="right"/>
    </xf>
    <xf numFmtId="174" fontId="57" fillId="2" borderId="0" xfId="0" applyNumberFormat="1" applyFont="1" applyFill="1" applyBorder="1" applyProtection="1">
      <alignment horizontal="right"/>
    </xf>
    <xf numFmtId="9" fontId="57" fillId="2" borderId="0" xfId="0" applyNumberFormat="1" applyFont="1" applyFill="1" applyBorder="1" applyProtection="1">
      <alignment horizontal="right"/>
    </xf>
    <xf numFmtId="0" fontId="13" fillId="3" borderId="6" xfId="0" applyFont="1" applyFill="1" applyBorder="1" applyAlignment="1">
      <alignment vertical="top" wrapText="1"/>
    </xf>
    <xf numFmtId="0" fontId="13" fillId="0" borderId="0" xfId="0" applyFont="1" applyFill="1" applyAlignment="1">
      <alignment vertical="top" wrapText="1"/>
    </xf>
    <xf numFmtId="0" fontId="13" fillId="0" borderId="0" xfId="69" applyFont="1" applyFill="1" applyBorder="1" applyAlignment="1" applyProtection="1"/>
    <xf numFmtId="0" fontId="0" fillId="0" borderId="0" xfId="0" applyFont="1" applyFill="1">
      <alignment horizontal="right"/>
    </xf>
    <xf numFmtId="0" fontId="0" fillId="0" borderId="0" xfId="0" applyFont="1">
      <alignment horizontal="right"/>
    </xf>
    <xf numFmtId="0" fontId="85" fillId="5" borderId="0" xfId="40" applyFont="1" applyBorder="1"/>
    <xf numFmtId="0" fontId="81" fillId="2" borderId="0" xfId="31" applyFont="1" applyFill="1" applyBorder="1" applyProtection="1"/>
    <xf numFmtId="0" fontId="85" fillId="5" borderId="0" xfId="42" applyFont="1" applyBorder="1">
      <alignment horizontal="left"/>
    </xf>
    <xf numFmtId="49" fontId="81" fillId="2" borderId="0" xfId="34" applyFont="1" applyFill="1" applyBorder="1" applyAlignment="1" applyProtection="1">
      <alignment horizontal="right" indent="1"/>
    </xf>
    <xf numFmtId="0" fontId="89" fillId="5" borderId="0" xfId="66" applyFont="1" applyBorder="1">
      <alignment horizontal="left"/>
    </xf>
    <xf numFmtId="0" fontId="7" fillId="2" borderId="0" xfId="12" applyFont="1" applyFill="1" applyBorder="1" applyAlignment="1" applyProtection="1">
      <alignment horizontal="right" indent="1"/>
    </xf>
    <xf numFmtId="49" fontId="7" fillId="2" borderId="0" xfId="50" applyFont="1" applyFill="1" applyBorder="1" applyAlignment="1" applyProtection="1">
      <alignment horizontal="center" vertical="center" wrapText="1"/>
    </xf>
    <xf numFmtId="49" fontId="81" fillId="2" borderId="0" xfId="34" applyFont="1" applyFill="1" applyBorder="1" applyAlignment="1" applyProtection="1">
      <alignment horizontal="right"/>
    </xf>
    <xf numFmtId="0" fontId="7" fillId="2" borderId="0" xfId="12" applyFont="1" applyFill="1" applyBorder="1" applyAlignment="1" applyProtection="1">
      <alignment horizontal="left" indent="1"/>
    </xf>
    <xf numFmtId="0" fontId="7" fillId="2" borderId="0" xfId="28" applyFont="1" applyFill="1" applyBorder="1" applyAlignment="1" applyProtection="1">
      <alignment horizontal="left" indent="1"/>
    </xf>
    <xf numFmtId="49" fontId="81" fillId="2" borderId="0" xfId="34" applyFont="1" applyFill="1" applyBorder="1" applyAlignment="1" applyProtection="1">
      <alignment horizontal="right" vertical="center" indent="1"/>
    </xf>
    <xf numFmtId="0" fontId="66" fillId="5" borderId="0" xfId="7" applyFont="1" applyBorder="1" applyAlignment="1">
      <alignment horizontal="left" indent="1"/>
    </xf>
    <xf numFmtId="0" fontId="14" fillId="2" borderId="0" xfId="28" applyFont="1" applyFill="1" applyBorder="1" applyAlignment="1" applyProtection="1">
      <alignment horizontal="left" indent="2"/>
    </xf>
    <xf numFmtId="0" fontId="7" fillId="2" borderId="0" xfId="12" applyFont="1" applyFill="1" applyBorder="1" applyAlignment="1" applyProtection="1">
      <alignment horizontal="left" indent="2"/>
    </xf>
    <xf numFmtId="0" fontId="7" fillId="2" borderId="0" xfId="28" applyFont="1" applyFill="1" applyBorder="1" applyAlignment="1" applyProtection="1">
      <alignment horizontal="left" indent="2"/>
    </xf>
    <xf numFmtId="49" fontId="81" fillId="2" borderId="0" xfId="34" applyFont="1" applyFill="1" applyBorder="1" applyAlignment="1" applyProtection="1">
      <alignment horizontal="left" indent="1"/>
    </xf>
    <xf numFmtId="0" fontId="14" fillId="2" borderId="0" xfId="28" applyFont="1" applyFill="1" applyBorder="1" applyAlignment="1" applyProtection="1">
      <alignment horizontal="left" indent="1"/>
    </xf>
    <xf numFmtId="0" fontId="7" fillId="2" borderId="0" xfId="12" applyFont="1" applyFill="1" applyBorder="1" applyAlignment="1" applyProtection="1">
      <alignment horizontal="center" wrapText="1"/>
    </xf>
    <xf numFmtId="0" fontId="83" fillId="5" borderId="0" xfId="40" applyFont="1" applyBorder="1"/>
    <xf numFmtId="0" fontId="5" fillId="3" borderId="6" xfId="69" applyFont="1" applyFill="1" applyBorder="1" applyAlignment="1" applyProtection="1"/>
    <xf numFmtId="0" fontId="94" fillId="0" borderId="0" xfId="0" applyFont="1">
      <alignment horizontal="right"/>
    </xf>
    <xf numFmtId="0" fontId="94" fillId="0" borderId="0" xfId="0" applyFont="1" applyAlignment="1"/>
    <xf numFmtId="0" fontId="11" fillId="8" borderId="0" xfId="12" applyFont="1" applyBorder="1" applyAlignment="1" applyProtection="1"/>
    <xf numFmtId="0" fontId="5" fillId="2" borderId="0" xfId="12" applyFont="1" applyFill="1" applyBorder="1" applyProtection="1"/>
    <xf numFmtId="49" fontId="7" fillId="2" borderId="0" xfId="50" applyFont="1" applyFill="1" applyBorder="1" applyProtection="1">
      <alignment horizontal="center" wrapText="1"/>
    </xf>
    <xf numFmtId="0" fontId="94" fillId="8" borderId="0" xfId="12" applyFont="1" applyBorder="1"/>
    <xf numFmtId="166" fontId="7" fillId="2" borderId="0" xfId="18" applyFont="1" applyFill="1" applyBorder="1" applyAlignment="1" applyProtection="1">
      <alignment horizontal="center" wrapText="1"/>
    </xf>
    <xf numFmtId="0" fontId="85" fillId="5" borderId="0" xfId="41" applyFont="1" applyBorder="1"/>
    <xf numFmtId="0" fontId="7" fillId="2" borderId="0" xfId="12" applyFont="1" applyFill="1" applyBorder="1" applyAlignment="1" applyProtection="1">
      <alignment horizontal="center"/>
    </xf>
    <xf numFmtId="0" fontId="5" fillId="2" borderId="0" xfId="12" applyFont="1" applyFill="1" applyBorder="1" applyAlignment="1" applyProtection="1">
      <alignment horizontal="left" indent="1"/>
    </xf>
    <xf numFmtId="0" fontId="81" fillId="2" borderId="0" xfId="31" applyFont="1" applyFill="1" applyBorder="1" applyAlignment="1" applyProtection="1">
      <alignment horizontal="left" indent="1"/>
    </xf>
    <xf numFmtId="49" fontId="7" fillId="2" borderId="0" xfId="50" quotePrefix="1" applyFont="1" applyFill="1" applyBorder="1" applyAlignment="1" applyProtection="1">
      <alignment horizontal="center" vertical="center" wrapText="1"/>
    </xf>
    <xf numFmtId="0" fontId="7" fillId="2" borderId="0" xfId="31" applyFont="1" applyFill="1" applyBorder="1" applyAlignment="1" applyProtection="1">
      <alignment horizontal="left" indent="1"/>
    </xf>
    <xf numFmtId="0" fontId="14" fillId="2" borderId="0" xfId="12" applyFont="1" applyFill="1" applyBorder="1" applyAlignment="1" applyProtection="1">
      <alignment horizontal="right"/>
    </xf>
    <xf numFmtId="184" fontId="5" fillId="2" borderId="0" xfId="12" applyNumberFormat="1" applyFont="1" applyFill="1" applyBorder="1" applyAlignment="1" applyProtection="1"/>
    <xf numFmtId="0" fontId="5" fillId="2" borderId="0" xfId="0" applyFont="1" applyFill="1" applyBorder="1" applyAlignment="1" applyProtection="1">
      <alignment horizontal="left"/>
    </xf>
    <xf numFmtId="0" fontId="14" fillId="2" borderId="0" xfId="12" applyFont="1" applyFill="1" applyBorder="1" applyAlignment="1" applyProtection="1">
      <alignment horizontal="left"/>
    </xf>
    <xf numFmtId="0" fontId="80" fillId="2" borderId="0" xfId="31" applyFont="1" applyFill="1" applyBorder="1" applyAlignment="1" applyProtection="1">
      <alignment horizontal="left" indent="1"/>
    </xf>
    <xf numFmtId="0" fontId="95" fillId="5" borderId="0" xfId="40" applyFont="1" applyBorder="1"/>
    <xf numFmtId="0" fontId="16" fillId="2" borderId="0" xfId="12" applyFont="1" applyFill="1" applyBorder="1" applyAlignment="1" applyProtection="1"/>
    <xf numFmtId="0" fontId="16" fillId="2" borderId="0" xfId="12" applyFont="1" applyFill="1" applyBorder="1" applyProtection="1"/>
    <xf numFmtId="0" fontId="30" fillId="2" borderId="0" xfId="12" applyFont="1" applyFill="1" applyBorder="1" applyAlignment="1" applyProtection="1">
      <alignment horizontal="center"/>
    </xf>
    <xf numFmtId="49" fontId="30" fillId="2" borderId="0" xfId="50" applyFont="1" applyFill="1" applyBorder="1" applyAlignment="1" applyProtection="1">
      <alignment wrapText="1"/>
    </xf>
    <xf numFmtId="0" fontId="30" fillId="2" borderId="0" xfId="31" applyFont="1" applyFill="1" applyBorder="1" applyAlignment="1" applyProtection="1">
      <alignment horizontal="left" indent="1"/>
    </xf>
    <xf numFmtId="0" fontId="30" fillId="2" borderId="0" xfId="12" applyFont="1" applyFill="1" applyBorder="1" applyAlignment="1" applyProtection="1"/>
    <xf numFmtId="0" fontId="80" fillId="8" borderId="0" xfId="53" applyFont="1" applyBorder="1" applyAlignment="1">
      <alignment horizontal="center" wrapText="1"/>
    </xf>
    <xf numFmtId="49" fontId="30" fillId="2" borderId="0" xfId="50" applyFont="1" applyFill="1" applyBorder="1" applyAlignment="1" applyProtection="1">
      <alignment horizontal="center" wrapText="1"/>
    </xf>
    <xf numFmtId="0" fontId="59" fillId="2" borderId="0" xfId="12" applyFont="1" applyFill="1" applyBorder="1" applyAlignment="1" applyProtection="1">
      <alignment horizontal="right"/>
    </xf>
    <xf numFmtId="0" fontId="16" fillId="2" borderId="0" xfId="12" applyFont="1" applyFill="1" applyBorder="1" applyAlignment="1" applyProtection="1">
      <alignment horizontal="left" indent="1"/>
    </xf>
    <xf numFmtId="169" fontId="16" fillId="2" borderId="0" xfId="12" applyNumberFormat="1" applyFont="1" applyFill="1" applyBorder="1" applyAlignment="1" applyProtection="1"/>
    <xf numFmtId="183" fontId="16" fillId="2" borderId="0" xfId="2" applyFont="1" applyFill="1" applyBorder="1" applyProtection="1">
      <alignment horizontal="right"/>
    </xf>
    <xf numFmtId="0" fontId="30" fillId="2" borderId="0" xfId="12" applyFont="1" applyFill="1" applyBorder="1" applyAlignment="1" applyProtection="1">
      <alignment horizontal="left"/>
    </xf>
    <xf numFmtId="0" fontId="30" fillId="2" borderId="0" xfId="12" applyFont="1" applyFill="1" applyBorder="1" applyAlignment="1" applyProtection="1">
      <alignment vertical="top" wrapText="1"/>
    </xf>
    <xf numFmtId="0" fontId="30" fillId="2" borderId="0" xfId="12" applyFont="1" applyFill="1" applyBorder="1" applyAlignment="1" applyProtection="1">
      <alignment horizontal="left" indent="1"/>
    </xf>
    <xf numFmtId="0" fontId="30" fillId="2" borderId="0" xfId="12" applyFont="1" applyFill="1" applyBorder="1" applyAlignment="1" applyProtection="1">
      <alignment horizontal="center" wrapText="1"/>
    </xf>
    <xf numFmtId="167" fontId="30" fillId="2" borderId="0" xfId="59" applyFont="1" applyFill="1" applyBorder="1" applyProtection="1"/>
    <xf numFmtId="0" fontId="95" fillId="5" borderId="0" xfId="41" applyFont="1" applyBorder="1"/>
    <xf numFmtId="0" fontId="95" fillId="5" borderId="0" xfId="42" applyFont="1" applyBorder="1">
      <alignment horizontal="left"/>
    </xf>
    <xf numFmtId="0" fontId="60" fillId="5" borderId="4" xfId="41" applyFont="1" applyBorder="1" applyAlignment="1">
      <alignment vertical="top"/>
    </xf>
    <xf numFmtId="0" fontId="60" fillId="5" borderId="0" xfId="41" applyFont="1" applyBorder="1" applyAlignment="1">
      <alignment vertical="top"/>
    </xf>
    <xf numFmtId="0" fontId="96" fillId="5" borderId="0" xfId="40" applyFont="1" applyBorder="1"/>
    <xf numFmtId="49" fontId="7" fillId="2" borderId="0" xfId="34" applyFont="1" applyFill="1" applyBorder="1" applyAlignment="1" applyProtection="1">
      <alignment horizontal="left"/>
    </xf>
    <xf numFmtId="49" fontId="7" fillId="2" borderId="0" xfId="34" applyFont="1" applyFill="1" applyBorder="1" applyAlignment="1" applyProtection="1">
      <alignment horizontal="left" indent="1"/>
    </xf>
    <xf numFmtId="0" fontId="5" fillId="2" borderId="0" xfId="12" applyFont="1" applyFill="1" applyBorder="1" applyAlignment="1" applyProtection="1">
      <alignment horizontal="left" indent="2"/>
    </xf>
    <xf numFmtId="0" fontId="5" fillId="2" borderId="0" xfId="12" applyFont="1" applyFill="1" applyBorder="1" applyAlignment="1" applyProtection="1">
      <alignment horizontal="left" indent="3"/>
    </xf>
    <xf numFmtId="0" fontId="11" fillId="2" borderId="0" xfId="12" applyFont="1" applyFill="1" applyBorder="1" applyAlignment="1" applyProtection="1"/>
    <xf numFmtId="49" fontId="7" fillId="2" borderId="0" xfId="34" applyFont="1" applyFill="1" applyBorder="1" applyAlignment="1" applyProtection="1">
      <alignment horizontal="right" indent="1"/>
    </xf>
    <xf numFmtId="0" fontId="5" fillId="2" borderId="0" xfId="12" applyFont="1" applyFill="1" applyBorder="1" applyAlignment="1" applyProtection="1">
      <alignment horizontal="right"/>
    </xf>
    <xf numFmtId="183" fontId="5" fillId="2" borderId="0" xfId="2" applyFont="1" applyFill="1" applyBorder="1" applyProtection="1">
      <alignment horizontal="right"/>
    </xf>
    <xf numFmtId="0" fontId="89" fillId="5" borderId="0" xfId="13" applyFont="1" applyBorder="1">
      <alignment horizontal="right"/>
    </xf>
    <xf numFmtId="0" fontId="66" fillId="5" borderId="0" xfId="60" applyFont="1" applyBorder="1" applyAlignment="1">
      <alignment horizontal="right"/>
    </xf>
    <xf numFmtId="0" fontId="10" fillId="5" borderId="0" xfId="42" applyFont="1" applyBorder="1">
      <alignment horizontal="left"/>
    </xf>
    <xf numFmtId="0" fontId="10" fillId="5" borderId="0" xfId="42" applyFont="1" applyBorder="1" applyAlignment="1"/>
    <xf numFmtId="0" fontId="11" fillId="2" borderId="0" xfId="69" applyFont="1" applyFill="1" applyBorder="1" applyAlignment="1" applyProtection="1">
      <alignment horizontal="center"/>
    </xf>
    <xf numFmtId="0" fontId="14" fillId="2" borderId="0" xfId="69" applyFont="1" applyFill="1" applyBorder="1" applyAlignment="1" applyProtection="1"/>
    <xf numFmtId="0" fontId="5" fillId="2" borderId="0" xfId="69" applyFont="1" applyFill="1" applyBorder="1" applyAlignment="1" applyProtection="1"/>
    <xf numFmtId="0" fontId="5" fillId="2" borderId="0" xfId="69" applyFont="1" applyFill="1" applyBorder="1" applyProtection="1"/>
    <xf numFmtId="0" fontId="5" fillId="2" borderId="0" xfId="69" applyFont="1" applyFill="1" applyBorder="1" applyAlignment="1" applyProtection="1">
      <alignment horizontal="left" indent="1"/>
    </xf>
    <xf numFmtId="49" fontId="5" fillId="2" borderId="0" xfId="34" applyFont="1" applyFill="1" applyBorder="1" applyAlignment="1" applyProtection="1">
      <alignment horizontal="left" indent="1"/>
    </xf>
    <xf numFmtId="0" fontId="9" fillId="2" borderId="0" xfId="69" applyFont="1" applyFill="1" applyBorder="1" applyAlignment="1" applyProtection="1">
      <alignment horizontal="left"/>
    </xf>
    <xf numFmtId="0" fontId="10" fillId="2" borderId="0" xfId="69" applyFont="1" applyFill="1" applyBorder="1" applyAlignment="1" applyProtection="1"/>
    <xf numFmtId="166" fontId="5" fillId="2" borderId="0" xfId="18" applyFont="1" applyFill="1" applyBorder="1" applyAlignment="1" applyProtection="1">
      <alignment horizontal="left"/>
    </xf>
    <xf numFmtId="0" fontId="10" fillId="2" borderId="0" xfId="12" applyFont="1" applyFill="1" applyBorder="1" applyAlignment="1" applyProtection="1"/>
    <xf numFmtId="49" fontId="7" fillId="2" borderId="0" xfId="34" applyFont="1" applyFill="1" applyBorder="1" applyAlignment="1" applyProtection="1"/>
    <xf numFmtId="49" fontId="5" fillId="2" borderId="0" xfId="34" applyFont="1" applyFill="1" applyBorder="1" applyAlignment="1" applyProtection="1">
      <alignment horizontal="left"/>
    </xf>
    <xf numFmtId="49" fontId="5" fillId="2" borderId="0" xfId="34" applyFont="1" applyFill="1" applyBorder="1" applyAlignment="1" applyProtection="1">
      <alignment vertical="top"/>
    </xf>
    <xf numFmtId="49" fontId="10" fillId="2" borderId="0" xfId="34" applyFont="1" applyFill="1" applyBorder="1" applyAlignment="1" applyProtection="1">
      <alignment horizontal="left"/>
    </xf>
    <xf numFmtId="0" fontId="16" fillId="3" borderId="6" xfId="69" applyFont="1" applyFill="1" applyBorder="1" applyAlignment="1" applyProtection="1"/>
    <xf numFmtId="0" fontId="16" fillId="0" borderId="0" xfId="69" applyFont="1" applyFill="1" applyBorder="1" applyAlignment="1" applyProtection="1"/>
    <xf numFmtId="0" fontId="97" fillId="0" borderId="0" xfId="0" applyFont="1" applyFill="1">
      <alignment horizontal="right"/>
    </xf>
    <xf numFmtId="0" fontId="97" fillId="0" borderId="0" xfId="0" applyFont="1">
      <alignment horizontal="right"/>
    </xf>
    <xf numFmtId="0" fontId="97" fillId="0" borderId="0" xfId="0" applyFont="1" applyAlignment="1"/>
    <xf numFmtId="0" fontId="70" fillId="9" borderId="6" xfId="69" applyFont="1" applyBorder="1"/>
    <xf numFmtId="0" fontId="7" fillId="2" borderId="0" xfId="51" applyFont="1" applyFill="1" applyBorder="1" applyAlignment="1" applyProtection="1">
      <alignment horizontal="center" wrapText="1"/>
    </xf>
    <xf numFmtId="0" fontId="94" fillId="8" borderId="0" xfId="12" quotePrefix="1" applyFont="1" applyBorder="1"/>
    <xf numFmtId="0" fontId="14" fillId="2" borderId="0" xfId="12" applyFont="1" applyFill="1" applyBorder="1" applyAlignment="1" applyProtection="1">
      <alignment horizontal="right" vertical="top"/>
    </xf>
    <xf numFmtId="0" fontId="7" fillId="2" borderId="0" xfId="12" applyFont="1" applyFill="1" applyBorder="1" applyAlignment="1" applyProtection="1">
      <alignment horizontal="left" vertical="top" wrapText="1"/>
    </xf>
    <xf numFmtId="0" fontId="7" fillId="2" borderId="0" xfId="31" applyFont="1" applyFill="1" applyBorder="1" applyProtection="1"/>
    <xf numFmtId="0" fontId="94" fillId="8" borderId="0" xfId="12" applyFont="1" applyBorder="1" applyProtection="1"/>
    <xf numFmtId="0" fontId="14" fillId="2" borderId="4" xfId="22" applyNumberFormat="1" applyFont="1" applyFill="1" applyBorder="1" applyAlignment="1" applyProtection="1"/>
    <xf numFmtId="167" fontId="5" fillId="2" borderId="0" xfId="59" applyFont="1" applyFill="1" applyBorder="1" applyProtection="1"/>
    <xf numFmtId="181" fontId="5" fillId="5" borderId="0" xfId="6" applyFont="1" applyBorder="1" applyProtection="1">
      <alignment horizontal="right"/>
    </xf>
    <xf numFmtId="0" fontId="7" fillId="2" borderId="0" xfId="51" quotePrefix="1" applyFont="1" applyFill="1" applyBorder="1" applyAlignment="1" applyProtection="1">
      <alignment horizontal="center" wrapText="1"/>
    </xf>
    <xf numFmtId="0" fontId="7" fillId="2" borderId="0" xfId="51" quotePrefix="1" applyFont="1" applyFill="1" applyBorder="1" applyAlignment="1" applyProtection="1">
      <alignment horizontal="center" vertical="top"/>
    </xf>
    <xf numFmtId="0" fontId="5" fillId="2" borderId="0" xfId="2" applyNumberFormat="1" applyFont="1" applyFill="1" applyBorder="1" applyAlignment="1" applyProtection="1">
      <alignment horizontal="left" indent="1"/>
    </xf>
    <xf numFmtId="0" fontId="75" fillId="6" borderId="6" xfId="26" applyFont="1" applyBorder="1" applyAlignment="1">
      <alignment vertical="top" wrapText="1"/>
    </xf>
    <xf numFmtId="0" fontId="0" fillId="0" borderId="0" xfId="0" applyFont="1" applyAlignment="1"/>
    <xf numFmtId="0" fontId="0" fillId="0" borderId="0" xfId="0" applyFont="1" applyFill="1" applyAlignment="1"/>
    <xf numFmtId="0" fontId="13" fillId="0" borderId="0" xfId="0" applyFont="1" applyFill="1" applyBorder="1" applyAlignment="1" applyProtection="1"/>
    <xf numFmtId="0" fontId="89" fillId="5" borderId="0" xfId="13" applyFont="1" applyBorder="1" applyAlignment="1"/>
    <xf numFmtId="0" fontId="85" fillId="5" borderId="0" xfId="44" quotePrefix="1" applyFont="1" applyBorder="1">
      <alignment horizontal="center" wrapText="1"/>
    </xf>
    <xf numFmtId="0" fontId="89" fillId="5" borderId="0" xfId="13" applyFont="1" applyBorder="1" applyAlignment="1">
      <alignment horizontal="left"/>
    </xf>
    <xf numFmtId="0" fontId="89" fillId="5" borderId="0" xfId="13" applyFont="1" applyBorder="1" applyAlignment="1">
      <alignment horizontal="right"/>
    </xf>
    <xf numFmtId="0" fontId="66" fillId="5" borderId="0" xfId="60" applyFont="1" applyBorder="1">
      <alignment horizontal="right"/>
    </xf>
    <xf numFmtId="0" fontId="89" fillId="5" borderId="0" xfId="13" applyFont="1" applyBorder="1" applyAlignment="1">
      <alignment horizontal="left" indent="1"/>
    </xf>
    <xf numFmtId="0" fontId="85" fillId="5" borderId="0" xfId="66" applyFont="1" applyBorder="1">
      <alignment horizontal="left"/>
    </xf>
    <xf numFmtId="181" fontId="10" fillId="5" borderId="0" xfId="45" applyNumberFormat="1" applyFont="1" applyBorder="1"/>
    <xf numFmtId="0" fontId="89" fillId="5" borderId="0" xfId="13" applyFont="1" applyBorder="1" applyAlignment="1">
      <alignment horizontal="left" vertical="top" indent="1"/>
    </xf>
    <xf numFmtId="0" fontId="89" fillId="5" borderId="0" xfId="13" quotePrefix="1" applyFont="1" applyBorder="1">
      <alignment horizontal="right"/>
    </xf>
    <xf numFmtId="0" fontId="89" fillId="5" borderId="0" xfId="13" applyFont="1" applyBorder="1" applyAlignment="1">
      <alignment horizontal="centerContinuous" vertical="center" wrapText="1"/>
    </xf>
    <xf numFmtId="0" fontId="89" fillId="5" borderId="0" xfId="13" applyFont="1" applyBorder="1" applyAlignment="1">
      <alignment horizontal="center" wrapText="1"/>
    </xf>
    <xf numFmtId="0" fontId="85" fillId="5" borderId="0" xfId="44" applyFont="1" applyBorder="1">
      <alignment horizontal="center" wrapText="1"/>
    </xf>
    <xf numFmtId="0" fontId="10" fillId="5" borderId="0" xfId="13" applyFont="1" applyBorder="1">
      <alignment horizontal="right"/>
    </xf>
    <xf numFmtId="0" fontId="69" fillId="2" borderId="0" xfId="11" applyFont="1" applyFill="1" applyBorder="1"/>
    <xf numFmtId="0" fontId="9" fillId="5" borderId="0" xfId="13" applyFont="1" applyBorder="1">
      <alignment horizontal="right"/>
    </xf>
    <xf numFmtId="0" fontId="89" fillId="2" borderId="0" xfId="13" applyFont="1" applyFill="1" applyBorder="1" applyAlignment="1"/>
    <xf numFmtId="0" fontId="66" fillId="5" borderId="0" xfId="13" applyFont="1" applyBorder="1" applyAlignment="1">
      <alignment horizontal="right"/>
    </xf>
    <xf numFmtId="0" fontId="89" fillId="5" borderId="0" xfId="13" applyFont="1" applyBorder="1" applyAlignment="1">
      <alignment wrapText="1"/>
    </xf>
    <xf numFmtId="0" fontId="89" fillId="5" borderId="0" xfId="13" applyFont="1" applyBorder="1" applyAlignment="1">
      <alignment horizontal="centerContinuous" wrapText="1"/>
    </xf>
    <xf numFmtId="0" fontId="89" fillId="5" borderId="0" xfId="13" applyFont="1" applyBorder="1" applyAlignment="1">
      <alignment horizontal="centerContinuous"/>
    </xf>
    <xf numFmtId="0" fontId="82" fillId="9" borderId="6" xfId="69" applyFont="1" applyBorder="1" applyProtection="1"/>
    <xf numFmtId="0" fontId="14" fillId="8" borderId="0" xfId="12" applyFont="1" applyBorder="1" applyAlignment="1" applyProtection="1">
      <alignment horizontal="center"/>
    </xf>
    <xf numFmtId="49" fontId="91" fillId="2" borderId="0" xfId="50" quotePrefix="1" applyFont="1" applyFill="1" applyBorder="1" applyProtection="1">
      <alignment horizontal="center" wrapText="1"/>
    </xf>
    <xf numFmtId="0" fontId="94" fillId="8" borderId="0" xfId="12" quotePrefix="1" applyFont="1" applyBorder="1" applyProtection="1"/>
    <xf numFmtId="49" fontId="91" fillId="2" borderId="0" xfId="50" applyFont="1" applyFill="1" applyBorder="1" applyProtection="1">
      <alignment horizontal="center" wrapText="1"/>
    </xf>
    <xf numFmtId="0" fontId="91" fillId="2" borderId="0" xfId="51" applyFont="1" applyFill="1" applyBorder="1" applyAlignment="1" applyProtection="1">
      <alignment horizontal="centerContinuous"/>
    </xf>
    <xf numFmtId="49" fontId="91" fillId="2" borderId="0" xfId="50" applyFont="1" applyFill="1" applyBorder="1" applyAlignment="1" applyProtection="1">
      <alignment horizontal="center" wrapText="1"/>
    </xf>
    <xf numFmtId="49" fontId="81" fillId="2" borderId="0" xfId="35" applyFont="1" applyFill="1" applyBorder="1" applyAlignment="1">
      <alignment horizontal="center" wrapText="1"/>
    </xf>
    <xf numFmtId="0" fontId="5" fillId="2" borderId="0" xfId="0" applyFont="1" applyFill="1" applyBorder="1" applyProtection="1">
      <alignment horizontal="right"/>
    </xf>
    <xf numFmtId="14" fontId="5" fillId="2" borderId="0" xfId="0" applyNumberFormat="1" applyFont="1" applyFill="1" applyBorder="1" applyProtection="1">
      <alignment horizontal="right"/>
    </xf>
    <xf numFmtId="174" fontId="5" fillId="2" borderId="0" xfId="0" applyNumberFormat="1" applyFont="1" applyFill="1" applyBorder="1" applyProtection="1">
      <alignment horizontal="right"/>
    </xf>
    <xf numFmtId="175" fontId="5" fillId="2" borderId="0" xfId="0" applyNumberFormat="1" applyFont="1" applyFill="1" applyBorder="1" applyProtection="1">
      <alignment horizontal="right"/>
    </xf>
    <xf numFmtId="9" fontId="5" fillId="2" borderId="0" xfId="0" applyNumberFormat="1" applyFont="1" applyFill="1" applyBorder="1" applyProtection="1">
      <alignment horizontal="right"/>
    </xf>
    <xf numFmtId="177" fontId="5" fillId="2" borderId="0" xfId="0" applyNumberFormat="1" applyFont="1" applyFill="1" applyBorder="1" applyProtection="1">
      <alignment horizontal="right"/>
    </xf>
    <xf numFmtId="0" fontId="7" fillId="2" borderId="0" xfId="0" applyFont="1" applyFill="1" applyBorder="1" applyProtection="1">
      <alignment horizontal="right"/>
    </xf>
    <xf numFmtId="0" fontId="5" fillId="2" borderId="0" xfId="0" applyNumberFormat="1" applyFont="1" applyFill="1" applyBorder="1" applyProtection="1">
      <alignment horizontal="right"/>
    </xf>
    <xf numFmtId="0" fontId="13" fillId="3" borderId="6" xfId="69" applyFont="1" applyFill="1" applyBorder="1" applyAlignment="1" applyProtection="1"/>
    <xf numFmtId="0" fontId="7" fillId="2" borderId="0" xfId="0" applyFont="1" applyFill="1" applyBorder="1" applyAlignment="1" applyProtection="1">
      <alignment horizontal="left" vertical="center" wrapText="1"/>
    </xf>
    <xf numFmtId="0" fontId="85" fillId="5" borderId="0" xfId="43" applyFont="1" applyBorder="1" applyAlignment="1">
      <alignment horizontal="center" wrapText="1"/>
    </xf>
    <xf numFmtId="164" fontId="7" fillId="2" borderId="0" xfId="65" applyFont="1" applyFill="1" applyBorder="1" applyAlignment="1" applyProtection="1">
      <alignment horizontal="left"/>
    </xf>
    <xf numFmtId="164" fontId="5" fillId="2" borderId="0" xfId="65" applyFont="1" applyFill="1" applyBorder="1" applyAlignment="1" applyProtection="1">
      <alignment horizontal="left" indent="1"/>
    </xf>
    <xf numFmtId="164" fontId="7" fillId="2" borderId="0" xfId="65" applyFont="1" applyFill="1" applyBorder="1" applyProtection="1">
      <alignment horizontal="left"/>
    </xf>
    <xf numFmtId="183" fontId="5" fillId="2" borderId="0" xfId="2" applyFont="1" applyFill="1" applyBorder="1" applyAlignment="1" applyProtection="1"/>
    <xf numFmtId="0" fontId="7" fillId="8" borderId="0" xfId="16" applyFont="1" applyBorder="1"/>
    <xf numFmtId="0" fontId="7" fillId="2" borderId="0" xfId="51" applyFont="1" applyFill="1" applyBorder="1" applyAlignment="1" applyProtection="1">
      <alignment horizontal="center"/>
    </xf>
    <xf numFmtId="49" fontId="51" fillId="2" borderId="0" xfId="52" applyFont="1" applyFill="1" applyBorder="1" applyAlignment="1" applyProtection="1">
      <alignment horizontal="left" indent="2"/>
    </xf>
    <xf numFmtId="49" fontId="5" fillId="2" borderId="0" xfId="52" applyFont="1" applyFill="1" applyBorder="1" applyAlignment="1" applyProtection="1">
      <alignment horizontal="left" indent="2"/>
    </xf>
    <xf numFmtId="0" fontId="5" fillId="2" borderId="0" xfId="0" applyFont="1" applyFill="1" applyBorder="1" applyAlignment="1" applyProtection="1">
      <alignment horizontal="center" vertical="center" wrapText="1"/>
    </xf>
    <xf numFmtId="0" fontId="7" fillId="2" borderId="0" xfId="0" applyFont="1" applyFill="1" applyBorder="1" applyAlignment="1" applyProtection="1">
      <alignment horizontal="center" wrapText="1"/>
    </xf>
    <xf numFmtId="49" fontId="91" fillId="2" borderId="0" xfId="50" applyFont="1" applyFill="1" applyBorder="1">
      <alignment horizontal="center" wrapText="1"/>
    </xf>
    <xf numFmtId="49" fontId="9" fillId="8" borderId="0" xfId="62" applyNumberFormat="1" applyFont="1" applyFill="1" applyBorder="1" applyAlignment="1">
      <alignment horizontal="center" vertical="center" wrapText="1"/>
    </xf>
    <xf numFmtId="0" fontId="5" fillId="2" borderId="0" xfId="12" applyFont="1" applyFill="1" applyBorder="1" applyAlignment="1" applyProtection="1">
      <alignment horizontal="left" vertical="top"/>
    </xf>
    <xf numFmtId="49" fontId="5" fillId="2" borderId="0" xfId="52" applyFont="1" applyFill="1" applyBorder="1" applyAlignment="1" applyProtection="1">
      <alignment horizontal="left" vertical="top"/>
    </xf>
    <xf numFmtId="0" fontId="5" fillId="2" borderId="0" xfId="12" applyFont="1" applyFill="1" applyBorder="1" applyAlignment="1" applyProtection="1">
      <alignment vertical="top"/>
    </xf>
    <xf numFmtId="0" fontId="94" fillId="0" borderId="0" xfId="0" applyFont="1" applyFill="1" applyAlignment="1">
      <alignment vertical="top"/>
    </xf>
    <xf numFmtId="0" fontId="5" fillId="0" borderId="0" xfId="69" applyFont="1" applyFill="1" applyBorder="1" applyAlignment="1" applyProtection="1"/>
    <xf numFmtId="0" fontId="94" fillId="0" borderId="0" xfId="0" applyFont="1" applyFill="1" applyAlignment="1"/>
    <xf numFmtId="181" fontId="10" fillId="5" borderId="0" xfId="6" applyFont="1" applyBorder="1">
      <alignment horizontal="right"/>
    </xf>
    <xf numFmtId="0" fontId="85" fillId="5" borderId="0" xfId="13" applyFont="1" applyBorder="1" applyAlignment="1">
      <alignment horizontal="left"/>
    </xf>
    <xf numFmtId="0" fontId="82" fillId="3" borderId="0" xfId="38" applyFont="1" applyFill="1" applyBorder="1" applyAlignment="1">
      <alignment vertical="top" wrapText="1"/>
    </xf>
    <xf numFmtId="176" fontId="80" fillId="3" borderId="0" xfId="28" applyNumberFormat="1" applyFont="1" applyFill="1" applyBorder="1" applyAlignment="1" applyProtection="1"/>
    <xf numFmtId="176" fontId="80" fillId="3" borderId="6" xfId="28" applyNumberFormat="1" applyFont="1" applyFill="1" applyBorder="1" applyAlignment="1" applyProtection="1"/>
    <xf numFmtId="176" fontId="7" fillId="2" borderId="0" xfId="56" applyFont="1" applyFill="1" applyBorder="1"/>
    <xf numFmtId="176" fontId="5" fillId="2" borderId="0" xfId="56" applyFont="1" applyFill="1" applyBorder="1"/>
    <xf numFmtId="49" fontId="7" fillId="2" borderId="0" xfId="32" applyNumberFormat="1" applyFont="1" applyFill="1" applyBorder="1" applyAlignment="1">
      <alignment horizontal="left"/>
    </xf>
    <xf numFmtId="176" fontId="9" fillId="2" borderId="0" xfId="56" applyFont="1" applyFill="1" applyBorder="1" applyAlignment="1">
      <alignment horizontal="right" vertical="center" wrapText="1" indent="1"/>
    </xf>
    <xf numFmtId="176" fontId="7" fillId="2" borderId="11" xfId="56" applyFont="1" applyFill="1" applyBorder="1" applyAlignment="1">
      <alignment horizontal="center" wrapText="1"/>
    </xf>
    <xf numFmtId="183" fontId="7" fillId="2" borderId="0" xfId="56" applyNumberFormat="1" applyFont="1" applyFill="1" applyBorder="1" applyAlignment="1">
      <alignment horizontal="center" wrapText="1"/>
    </xf>
    <xf numFmtId="176" fontId="5" fillId="2" borderId="0" xfId="14" applyFont="1" applyFill="1" applyBorder="1" applyAlignment="1"/>
    <xf numFmtId="183" fontId="5" fillId="2" borderId="0" xfId="4" applyNumberFormat="1" applyFont="1" applyFill="1" applyBorder="1" applyAlignment="1" applyProtection="1">
      <alignment horizontal="left"/>
    </xf>
    <xf numFmtId="183" fontId="5" fillId="2" borderId="0" xfId="2" applyNumberFormat="1" applyFont="1" applyFill="1" applyBorder="1" applyProtection="1">
      <alignment horizontal="right"/>
    </xf>
    <xf numFmtId="176" fontId="9" fillId="2" borderId="0" xfId="56" applyFont="1" applyFill="1" applyBorder="1" applyAlignment="1">
      <alignment vertical="center"/>
    </xf>
    <xf numFmtId="176" fontId="7" fillId="2" borderId="0" xfId="56" applyFont="1" applyFill="1" applyBorder="1" applyAlignment="1">
      <alignment horizontal="center" vertical="center" wrapText="1"/>
    </xf>
    <xf numFmtId="176" fontId="5" fillId="2" borderId="0" xfId="56" applyFont="1" applyFill="1" applyBorder="1" applyAlignment="1"/>
    <xf numFmtId="49" fontId="7" fillId="8" borderId="0" xfId="12" applyNumberFormat="1" applyFont="1" applyBorder="1" applyAlignment="1" applyProtection="1">
      <alignment horizontal="left" wrapText="1"/>
    </xf>
    <xf numFmtId="0" fontId="91" fillId="2" borderId="0" xfId="51" applyFont="1" applyFill="1" applyBorder="1" applyAlignment="1" applyProtection="1">
      <alignment horizontal="centerContinuous" wrapText="1"/>
    </xf>
    <xf numFmtId="0" fontId="7" fillId="8" borderId="0" xfId="12" applyFont="1" applyBorder="1" applyAlignment="1" applyProtection="1">
      <alignment horizontal="centerContinuous" vertical="top" wrapText="1"/>
    </xf>
    <xf numFmtId="0" fontId="91" fillId="2" borderId="0" xfId="51" applyFont="1" applyFill="1" applyBorder="1" applyAlignment="1" applyProtection="1">
      <alignment horizontal="centerContinuous" vertical="top" wrapText="1"/>
    </xf>
    <xf numFmtId="49" fontId="91" fillId="2" borderId="0" xfId="50" applyFont="1" applyFill="1" applyBorder="1" applyAlignment="1">
      <alignment horizontal="center" wrapText="1"/>
    </xf>
    <xf numFmtId="0" fontId="91" fillId="2" borderId="0" xfId="51" applyFont="1" applyFill="1" applyBorder="1" applyAlignment="1" applyProtection="1">
      <alignment horizontal="center" wrapText="1"/>
    </xf>
    <xf numFmtId="49" fontId="94" fillId="8" borderId="0" xfId="12" applyNumberFormat="1" applyFont="1" applyBorder="1" applyAlignment="1" applyProtection="1">
      <alignment horizontal="left" indent="1"/>
    </xf>
    <xf numFmtId="173" fontId="5" fillId="2" borderId="0" xfId="68" applyFont="1" applyFill="1" applyBorder="1" applyAlignment="1" applyProtection="1"/>
    <xf numFmtId="183" fontId="22" fillId="4" borderId="3" xfId="2" applyFont="1" applyFill="1" applyBorder="1" applyAlignment="1">
      <alignment horizontal="center"/>
      <protection locked="0"/>
    </xf>
    <xf numFmtId="0" fontId="5" fillId="8" borderId="0" xfId="12" applyFont="1" applyBorder="1" applyProtection="1"/>
    <xf numFmtId="0" fontId="5" fillId="8" borderId="0" xfId="12" applyFont="1" applyBorder="1" applyAlignment="1" applyProtection="1"/>
    <xf numFmtId="0" fontId="94" fillId="8" borderId="0" xfId="12" applyFont="1" applyBorder="1" applyAlignment="1" applyProtection="1"/>
    <xf numFmtId="0" fontId="7" fillId="8" borderId="0" xfId="12" applyFont="1" applyBorder="1" applyProtection="1"/>
    <xf numFmtId="0" fontId="5" fillId="8" borderId="0" xfId="12" applyFont="1" applyBorder="1" applyAlignment="1" applyProtection="1">
      <alignment horizontal="left" indent="2"/>
    </xf>
    <xf numFmtId="0" fontId="94" fillId="2" borderId="0" xfId="0" applyFont="1" applyFill="1" applyBorder="1" applyProtection="1">
      <alignment horizontal="right"/>
    </xf>
    <xf numFmtId="0" fontId="94" fillId="2" borderId="0" xfId="0" applyFont="1" applyFill="1" applyBorder="1" applyAlignment="1" applyProtection="1">
      <alignment horizontal="left"/>
    </xf>
    <xf numFmtId="181" fontId="91" fillId="2" borderId="0" xfId="50" applyNumberFormat="1" applyFont="1" applyFill="1" applyBorder="1">
      <alignment horizontal="center" wrapText="1"/>
    </xf>
    <xf numFmtId="0" fontId="5" fillId="8" borderId="0" xfId="12" applyFont="1" applyBorder="1" applyAlignment="1" applyProtection="1">
      <alignment horizontal="left"/>
    </xf>
    <xf numFmtId="49" fontId="7" fillId="8" borderId="0" xfId="12" applyNumberFormat="1" applyFont="1" applyBorder="1" applyAlignment="1" applyProtection="1">
      <alignment horizontal="center" wrapText="1"/>
    </xf>
    <xf numFmtId="49" fontId="81" fillId="2" borderId="0" xfId="34" applyFont="1" applyFill="1" applyBorder="1">
      <alignment horizontal="left"/>
    </xf>
    <xf numFmtId="0" fontId="70" fillId="2" borderId="0" xfId="38" applyFont="1" applyFill="1" applyBorder="1" applyAlignment="1">
      <alignment horizontal="left" indent="1"/>
    </xf>
    <xf numFmtId="0" fontId="5" fillId="8" borderId="0" xfId="12" applyFont="1" applyBorder="1" applyAlignment="1" applyProtection="1">
      <alignment horizontal="left" indent="1"/>
    </xf>
    <xf numFmtId="49" fontId="5" fillId="2" borderId="0" xfId="52" applyFont="1" applyFill="1" applyBorder="1" applyAlignment="1" applyProtection="1"/>
    <xf numFmtId="181" fontId="5" fillId="5" borderId="0" xfId="45" applyNumberFormat="1" applyFont="1" applyBorder="1" applyAlignment="1">
      <alignment horizontal="right"/>
    </xf>
    <xf numFmtId="0" fontId="14" fillId="2" borderId="0" xfId="22" applyNumberFormat="1" applyFont="1" applyFill="1" applyBorder="1" applyAlignment="1" applyProtection="1">
      <alignment horizontal="left" wrapText="1"/>
    </xf>
    <xf numFmtId="181" fontId="94" fillId="5" borderId="0" xfId="6" applyFont="1" applyBorder="1" applyProtection="1">
      <alignment horizontal="right"/>
    </xf>
    <xf numFmtId="0" fontId="14" fillId="2" borderId="0" xfId="22" applyNumberFormat="1" applyFont="1" applyFill="1" applyBorder="1" applyAlignment="1" applyProtection="1"/>
    <xf numFmtId="0" fontId="14" fillId="8" borderId="17" xfId="12" applyFont="1" applyBorder="1" applyAlignment="1" applyProtection="1"/>
    <xf numFmtId="0" fontId="9" fillId="5" borderId="0" xfId="13" applyFont="1" applyBorder="1" applyAlignment="1">
      <alignment horizontal="left"/>
    </xf>
    <xf numFmtId="183" fontId="13" fillId="2" borderId="0" xfId="2" applyFont="1" applyFill="1" applyBorder="1" applyProtection="1">
      <alignment horizontal="right"/>
    </xf>
    <xf numFmtId="183" fontId="5" fillId="2" borderId="0" xfId="12" applyNumberFormat="1" applyFont="1" applyFill="1" applyBorder="1" applyAlignment="1" applyProtection="1"/>
    <xf numFmtId="183" fontId="64" fillId="8" borderId="0" xfId="12" applyNumberFormat="1" applyBorder="1"/>
    <xf numFmtId="183" fontId="27" fillId="2" borderId="0" xfId="12" applyNumberFormat="1" applyFont="1" applyFill="1" applyBorder="1" applyAlignment="1" applyProtection="1">
      <alignment horizontal="left" indent="1"/>
    </xf>
    <xf numFmtId="183" fontId="27" fillId="2" borderId="0" xfId="12" applyNumberFormat="1" applyFont="1" applyFill="1" applyBorder="1" applyProtection="1"/>
    <xf numFmtId="183" fontId="27" fillId="2" borderId="0" xfId="12" applyNumberFormat="1" applyFont="1" applyFill="1" applyBorder="1" applyAlignment="1" applyProtection="1"/>
    <xf numFmtId="181" fontId="5" fillId="2" borderId="0" xfId="12" applyNumberFormat="1" applyFont="1" applyFill="1" applyBorder="1" applyAlignment="1" applyProtection="1"/>
    <xf numFmtId="181" fontId="7" fillId="2" borderId="0" xfId="12" applyNumberFormat="1" applyFont="1" applyFill="1" applyBorder="1" applyAlignment="1" applyProtection="1">
      <alignment horizontal="center"/>
    </xf>
    <xf numFmtId="181" fontId="16" fillId="2" borderId="0" xfId="12" applyNumberFormat="1" applyFont="1" applyFill="1" applyBorder="1" applyAlignment="1" applyProtection="1"/>
    <xf numFmtId="181" fontId="30" fillId="2" borderId="0" xfId="59" applyNumberFormat="1" applyFont="1" applyFill="1" applyBorder="1" applyProtection="1"/>
    <xf numFmtId="183" fontId="16" fillId="2" borderId="0" xfId="12" applyNumberFormat="1" applyFont="1" applyFill="1" applyBorder="1" applyAlignment="1" applyProtection="1"/>
    <xf numFmtId="183" fontId="16" fillId="2" borderId="0" xfId="12" applyNumberFormat="1" applyFont="1" applyFill="1" applyBorder="1" applyProtection="1"/>
    <xf numFmtId="183" fontId="16" fillId="2" borderId="0" xfId="12" applyNumberFormat="1" applyFont="1" applyFill="1" applyBorder="1" applyAlignment="1" applyProtection="1">
      <alignment horizontal="left" indent="1"/>
    </xf>
    <xf numFmtId="183" fontId="16" fillId="2" borderId="0" xfId="2" applyNumberFormat="1" applyFont="1" applyFill="1" applyBorder="1" applyProtection="1">
      <alignment horizontal="right"/>
    </xf>
    <xf numFmtId="183" fontId="5" fillId="2" borderId="0" xfId="0" applyNumberFormat="1" applyFont="1" applyFill="1" applyBorder="1" applyProtection="1">
      <alignment horizontal="right"/>
    </xf>
    <xf numFmtId="183" fontId="7" fillId="2" borderId="0" xfId="51" applyNumberFormat="1" applyFont="1" applyFill="1" applyBorder="1" applyProtection="1">
      <alignment horizontal="centerContinuous" wrapText="1"/>
    </xf>
    <xf numFmtId="183" fontId="5" fillId="2" borderId="0" xfId="12" applyNumberFormat="1" applyFont="1" applyFill="1" applyBorder="1" applyProtection="1"/>
    <xf numFmtId="10" fontId="22" fillId="4" borderId="5" xfId="59" applyNumberFormat="1" applyFont="1" applyFill="1" applyBorder="1">
      <protection locked="0"/>
    </xf>
    <xf numFmtId="183" fontId="94" fillId="8" borderId="0" xfId="12" applyNumberFormat="1" applyFont="1" applyBorder="1" applyProtection="1"/>
    <xf numFmtId="183" fontId="89" fillId="5" borderId="0" xfId="13" applyNumberFormat="1" applyFont="1" applyBorder="1">
      <alignment horizontal="right"/>
    </xf>
    <xf numFmtId="183" fontId="5" fillId="2" borderId="0" xfId="69" applyNumberFormat="1" applyFont="1" applyFill="1" applyBorder="1" applyAlignment="1" applyProtection="1"/>
    <xf numFmtId="49" fontId="78" fillId="2" borderId="0" xfId="34" applyFont="1" applyFill="1" applyBorder="1">
      <alignment horizontal="left"/>
    </xf>
    <xf numFmtId="173" fontId="22" fillId="4" borderId="3" xfId="68" applyFont="1" applyFill="1" applyBorder="1" applyAlignment="1">
      <alignment horizontal="left" wrapText="1"/>
      <protection locked="0"/>
    </xf>
    <xf numFmtId="0" fontId="10" fillId="5" borderId="0" xfId="13" applyFont="1" applyBorder="1" applyAlignment="1">
      <alignment horizontal="left"/>
    </xf>
    <xf numFmtId="0" fontId="66" fillId="6" borderId="4" xfId="27" applyBorder="1" applyAlignment="1">
      <alignment horizontal="left"/>
    </xf>
    <xf numFmtId="166" fontId="7" fillId="2" borderId="0" xfId="18" applyNumberFormat="1" applyFont="1" applyFill="1" applyBorder="1" applyAlignment="1" applyProtection="1">
      <alignment horizontal="center"/>
    </xf>
    <xf numFmtId="0" fontId="94" fillId="8" borderId="0" xfId="12" applyFont="1" applyBorder="1"/>
    <xf numFmtId="0" fontId="0" fillId="0" borderId="0" xfId="0" applyAlignment="1">
      <alignment vertical="top" wrapText="1"/>
    </xf>
    <xf numFmtId="0" fontId="91" fillId="8" borderId="0" xfId="12" applyFont="1" applyBorder="1" applyAlignment="1">
      <alignment horizontal="center" wrapText="1"/>
    </xf>
    <xf numFmtId="0" fontId="94" fillId="8" borderId="0" xfId="12" applyFont="1" applyBorder="1"/>
    <xf numFmtId="49" fontId="7" fillId="8" borderId="0" xfId="12" applyNumberFormat="1" applyFont="1" applyBorder="1" applyAlignment="1" applyProtection="1">
      <alignment horizontal="left"/>
    </xf>
    <xf numFmtId="165" fontId="94" fillId="8" borderId="37" xfId="54" applyNumberFormat="1" applyFont="1" applyAlignment="1">
      <alignment horizontal="right"/>
    </xf>
    <xf numFmtId="0" fontId="11" fillId="8" borderId="17" xfId="12" applyFont="1" applyBorder="1" applyAlignment="1" applyProtection="1">
      <protection locked="0"/>
    </xf>
    <xf numFmtId="0" fontId="94" fillId="8" borderId="0" xfId="12" applyFont="1" applyBorder="1" applyProtection="1">
      <protection locked="0"/>
    </xf>
    <xf numFmtId="0" fontId="64" fillId="8" borderId="6" xfId="12" applyBorder="1" applyProtection="1">
      <protection locked="0"/>
    </xf>
    <xf numFmtId="0" fontId="0" fillId="0" borderId="0" xfId="0" applyProtection="1">
      <alignment horizontal="right"/>
      <protection locked="0"/>
    </xf>
    <xf numFmtId="14" fontId="22" fillId="4" borderId="3" xfId="18" applyNumberFormat="1" applyFont="1" applyFill="1" applyBorder="1" applyAlignment="1" applyProtection="1">
      <protection locked="0"/>
    </xf>
    <xf numFmtId="183" fontId="0" fillId="0" borderId="5" xfId="0" applyNumberFormat="1" applyBorder="1">
      <alignment horizontal="right"/>
    </xf>
    <xf numFmtId="185" fontId="94" fillId="8" borderId="37" xfId="54" applyNumberFormat="1" applyFont="1" applyBorder="1" applyAlignment="1">
      <alignment horizontal="right"/>
    </xf>
    <xf numFmtId="185" fontId="94" fillId="5" borderId="37" xfId="6" applyNumberFormat="1" applyFont="1" applyBorder="1">
      <alignment horizontal="right"/>
    </xf>
    <xf numFmtId="186" fontId="89" fillId="5" borderId="1" xfId="55" applyNumberFormat="1" applyFont="1" applyBorder="1" applyAlignment="1">
      <alignment horizontal="right"/>
    </xf>
    <xf numFmtId="187" fontId="94" fillId="8" borderId="37" xfId="4" applyNumberFormat="1" applyFont="1" applyFill="1" applyBorder="1" applyAlignment="1" applyProtection="1">
      <alignment horizontal="right"/>
    </xf>
    <xf numFmtId="185" fontId="70" fillId="5" borderId="18" xfId="6" applyNumberFormat="1" applyFont="1" applyBorder="1" applyProtection="1">
      <alignment horizontal="right"/>
    </xf>
    <xf numFmtId="185" fontId="70" fillId="5" borderId="19" xfId="6" applyNumberFormat="1" applyFont="1" applyBorder="1" applyProtection="1">
      <alignment horizontal="right"/>
    </xf>
    <xf numFmtId="186" fontId="22" fillId="4" borderId="20" xfId="59" applyNumberFormat="1" applyFont="1" applyFill="1" applyBorder="1">
      <protection locked="0"/>
    </xf>
    <xf numFmtId="188" fontId="22" fillId="4" borderId="1" xfId="59" applyNumberFormat="1" applyFont="1" applyFill="1" applyBorder="1">
      <protection locked="0"/>
    </xf>
    <xf numFmtId="185" fontId="98" fillId="7" borderId="3" xfId="10" applyNumberFormat="1" applyFont="1" applyBorder="1">
      <protection locked="0"/>
    </xf>
    <xf numFmtId="185" fontId="16" fillId="5" borderId="1" xfId="6" applyNumberFormat="1" applyFont="1" applyBorder="1" applyProtection="1">
      <alignment horizontal="right"/>
    </xf>
    <xf numFmtId="185" fontId="98" fillId="7" borderId="18" xfId="10" applyNumberFormat="1" applyFont="1" applyBorder="1">
      <protection locked="0"/>
    </xf>
    <xf numFmtId="185" fontId="97" fillId="5" borderId="3" xfId="6" applyNumberFormat="1" applyFont="1" applyBorder="1" applyProtection="1">
      <alignment horizontal="right"/>
    </xf>
    <xf numFmtId="185" fontId="16" fillId="5" borderId="21" xfId="6" applyNumberFormat="1" applyFont="1" applyBorder="1" applyProtection="1">
      <alignment horizontal="right"/>
    </xf>
    <xf numFmtId="185" fontId="5" fillId="5" borderId="3" xfId="6" applyNumberFormat="1" applyFont="1" applyBorder="1" applyProtection="1">
      <alignment horizontal="right"/>
    </xf>
    <xf numFmtId="185" fontId="22" fillId="4" borderId="3" xfId="2" applyNumberFormat="1" applyFont="1" applyFill="1" applyBorder="1" applyAlignment="1">
      <protection locked="0"/>
    </xf>
    <xf numFmtId="185" fontId="99" fillId="7" borderId="3" xfId="10" applyNumberFormat="1" applyFont="1" applyBorder="1" applyAlignment="1">
      <protection locked="0"/>
    </xf>
    <xf numFmtId="185" fontId="5" fillId="5" borderId="5" xfId="45" applyNumberFormat="1" applyFont="1" applyBorder="1" applyAlignment="1">
      <alignment horizontal="right"/>
    </xf>
    <xf numFmtId="185" fontId="22" fillId="4" borderId="1" xfId="2" applyNumberFormat="1" applyFont="1" applyFill="1" applyBorder="1" applyAlignment="1">
      <protection locked="0"/>
    </xf>
    <xf numFmtId="185" fontId="22" fillId="4" borderId="22" xfId="2" applyNumberFormat="1" applyFont="1" applyFill="1" applyBorder="1" applyAlignment="1">
      <protection locked="0"/>
    </xf>
    <xf numFmtId="185" fontId="67" fillId="0" borderId="36" xfId="9" applyNumberFormat="1" applyFill="1" applyAlignment="1">
      <protection locked="0"/>
    </xf>
    <xf numFmtId="185" fontId="22" fillId="4" borderId="3" xfId="10" applyNumberFormat="1" applyFont="1" applyFill="1" applyBorder="1">
      <protection locked="0"/>
    </xf>
    <xf numFmtId="185" fontId="94" fillId="5" borderId="2" xfId="6" applyNumberFormat="1" applyFont="1" applyBorder="1" applyProtection="1">
      <alignment horizontal="right"/>
    </xf>
    <xf numFmtId="185" fontId="22" fillId="4" borderId="3" xfId="2" applyNumberFormat="1" applyFont="1" applyFill="1" applyBorder="1">
      <alignment horizontal="right"/>
      <protection locked="0"/>
    </xf>
    <xf numFmtId="185" fontId="5" fillId="5" borderId="2" xfId="6" applyNumberFormat="1" applyFont="1" applyBorder="1" applyProtection="1">
      <alignment horizontal="right"/>
    </xf>
    <xf numFmtId="186" fontId="5" fillId="2" borderId="3" xfId="59" applyNumberFormat="1" applyFont="1" applyFill="1" applyBorder="1" applyProtection="1"/>
    <xf numFmtId="185" fontId="99" fillId="7" borderId="3" xfId="10" applyNumberFormat="1" applyFont="1" applyBorder="1">
      <protection locked="0"/>
    </xf>
    <xf numFmtId="185" fontId="99" fillId="7" borderId="22" xfId="10" applyNumberFormat="1" applyFont="1" applyBorder="1">
      <protection locked="0"/>
    </xf>
    <xf numFmtId="185" fontId="5" fillId="5" borderId="1" xfId="6" applyNumberFormat="1" applyFont="1" applyBorder="1" applyProtection="1">
      <alignment horizontal="right"/>
    </xf>
    <xf numFmtId="185" fontId="5" fillId="5" borderId="5" xfId="6" applyNumberFormat="1" applyFont="1" applyBorder="1" applyProtection="1">
      <alignment horizontal="right"/>
    </xf>
    <xf numFmtId="185" fontId="22" fillId="4" borderId="18" xfId="10" applyNumberFormat="1" applyFont="1" applyFill="1" applyBorder="1">
      <protection locked="0"/>
    </xf>
    <xf numFmtId="185" fontId="22" fillId="4" borderId="23" xfId="10" applyNumberFormat="1" applyFont="1" applyFill="1" applyBorder="1">
      <protection locked="0"/>
    </xf>
    <xf numFmtId="185" fontId="99" fillId="7" borderId="18" xfId="10" applyNumberFormat="1" applyFont="1" applyBorder="1">
      <protection locked="0"/>
    </xf>
    <xf numFmtId="185" fontId="68" fillId="7" borderId="37" xfId="10" applyNumberFormat="1" applyBorder="1">
      <protection locked="0"/>
    </xf>
    <xf numFmtId="185" fontId="10" fillId="5" borderId="1" xfId="6" applyNumberFormat="1" applyFont="1" applyBorder="1">
      <alignment horizontal="right"/>
    </xf>
    <xf numFmtId="185" fontId="68" fillId="7" borderId="37" xfId="10" applyNumberFormat="1">
      <protection locked="0"/>
    </xf>
    <xf numFmtId="185" fontId="10" fillId="5" borderId="5" xfId="45" applyNumberFormat="1" applyFont="1" applyBorder="1"/>
    <xf numFmtId="185" fontId="22" fillId="0" borderId="1" xfId="2" applyNumberFormat="1" applyFont="1" applyBorder="1">
      <alignment horizontal="right"/>
      <protection locked="0"/>
    </xf>
    <xf numFmtId="186" fontId="99" fillId="7" borderId="3" xfId="10" applyNumberFormat="1" applyFont="1" applyBorder="1">
      <protection locked="0"/>
    </xf>
    <xf numFmtId="185" fontId="5" fillId="5" borderId="24" xfId="6" applyNumberFormat="1" applyFont="1" applyBorder="1" applyProtection="1">
      <alignment horizontal="right"/>
    </xf>
    <xf numFmtId="186" fontId="5" fillId="5" borderId="5" xfId="6" applyNumberFormat="1" applyFont="1" applyBorder="1" applyProtection="1">
      <alignment horizontal="right"/>
    </xf>
    <xf numFmtId="188" fontId="94" fillId="5" borderId="18" xfId="6" applyNumberFormat="1" applyFont="1" applyBorder="1" applyProtection="1">
      <alignment horizontal="right"/>
    </xf>
    <xf numFmtId="185" fontId="22" fillId="4" borderId="1" xfId="2" applyNumberFormat="1" applyFont="1" applyFill="1" applyBorder="1" applyAlignment="1">
      <alignment horizontal="right"/>
      <protection locked="0"/>
    </xf>
    <xf numFmtId="185" fontId="22" fillId="4" borderId="25" xfId="2" applyNumberFormat="1" applyFont="1" applyFill="1" applyBorder="1" applyAlignment="1" applyProtection="1">
      <protection locked="0"/>
    </xf>
    <xf numFmtId="185" fontId="22" fillId="4" borderId="26" xfId="2" applyNumberFormat="1" applyFont="1" applyFill="1" applyBorder="1" applyAlignment="1">
      <protection locked="0"/>
    </xf>
    <xf numFmtId="185" fontId="100" fillId="4" borderId="18" xfId="2" applyNumberFormat="1" applyFont="1" applyFill="1" applyBorder="1">
      <alignment horizontal="right"/>
      <protection locked="0"/>
    </xf>
    <xf numFmtId="185" fontId="100" fillId="4" borderId="3" xfId="2" applyNumberFormat="1" applyFont="1" applyFill="1" applyBorder="1">
      <alignment horizontal="right"/>
      <protection locked="0"/>
    </xf>
    <xf numFmtId="185" fontId="100" fillId="4" borderId="27" xfId="2" applyNumberFormat="1" applyFont="1" applyFill="1" applyBorder="1">
      <alignment horizontal="right"/>
      <protection locked="0"/>
    </xf>
    <xf numFmtId="185" fontId="100" fillId="4" borderId="28" xfId="2" applyNumberFormat="1" applyFont="1" applyFill="1" applyBorder="1">
      <alignment horizontal="right"/>
      <protection locked="0"/>
    </xf>
    <xf numFmtId="185" fontId="100" fillId="5" borderId="5" xfId="45" applyNumberFormat="1" applyFont="1" applyBorder="1" applyAlignment="1">
      <alignment horizontal="right"/>
    </xf>
    <xf numFmtId="185" fontId="22" fillId="4" borderId="18" xfId="2" applyNumberFormat="1" applyFont="1" applyFill="1" applyBorder="1">
      <alignment horizontal="right"/>
      <protection locked="0"/>
    </xf>
    <xf numFmtId="185" fontId="22" fillId="4" borderId="27" xfId="2" applyNumberFormat="1" applyFont="1" applyFill="1" applyBorder="1">
      <alignment horizontal="right"/>
      <protection locked="0"/>
    </xf>
    <xf numFmtId="185" fontId="22" fillId="4" borderId="28" xfId="2" applyNumberFormat="1" applyFont="1" applyFill="1" applyBorder="1">
      <alignment horizontal="right"/>
      <protection locked="0"/>
    </xf>
    <xf numFmtId="185" fontId="22" fillId="4" borderId="3" xfId="2" applyNumberFormat="1" applyFont="1" applyFill="1" applyBorder="1" applyProtection="1">
      <alignment horizontal="right"/>
      <protection locked="0"/>
    </xf>
    <xf numFmtId="185" fontId="27" fillId="5" borderId="1" xfId="6" applyNumberFormat="1" applyFont="1" applyBorder="1" applyProtection="1">
      <alignment horizontal="right"/>
    </xf>
    <xf numFmtId="185" fontId="15" fillId="5" borderId="5" xfId="45" applyNumberFormat="1" applyFont="1" applyBorder="1" applyAlignment="1">
      <alignment horizontal="right"/>
    </xf>
    <xf numFmtId="185" fontId="27" fillId="5" borderId="5" xfId="45" applyNumberFormat="1" applyFont="1" applyBorder="1" applyAlignment="1">
      <alignment horizontal="right"/>
    </xf>
    <xf numFmtId="185" fontId="10" fillId="5" borderId="1" xfId="46" applyNumberFormat="1" applyBorder="1" applyAlignment="1"/>
    <xf numFmtId="185" fontId="68" fillId="7" borderId="3" xfId="10" applyNumberFormat="1" applyBorder="1">
      <protection locked="0"/>
    </xf>
    <xf numFmtId="185" fontId="27" fillId="5" borderId="3" xfId="6" applyNumberFormat="1" applyFont="1" applyBorder="1" applyProtection="1">
      <alignment horizontal="right"/>
    </xf>
    <xf numFmtId="185" fontId="27" fillId="5" borderId="29" xfId="6" applyNumberFormat="1" applyFont="1" applyBorder="1" applyProtection="1">
      <alignment horizontal="right"/>
    </xf>
    <xf numFmtId="185" fontId="64" fillId="5" borderId="37" xfId="6" applyNumberFormat="1" applyFont="1" applyBorder="1">
      <alignment horizontal="right"/>
    </xf>
    <xf numFmtId="185" fontId="22" fillId="4" borderId="3" xfId="4" applyNumberFormat="1" applyFont="1" applyFill="1" applyBorder="1" applyAlignment="1">
      <protection locked="0"/>
    </xf>
    <xf numFmtId="190" fontId="22" fillId="4" borderId="3" xfId="4" applyNumberFormat="1" applyFont="1" applyFill="1" applyBorder="1" applyAlignment="1">
      <protection locked="0"/>
    </xf>
    <xf numFmtId="185" fontId="52" fillId="4" borderId="3" xfId="2" applyNumberFormat="1" applyFont="1" applyFill="1" applyBorder="1" applyAlignment="1">
      <protection locked="0"/>
    </xf>
    <xf numFmtId="185" fontId="23" fillId="4" borderId="3" xfId="2" applyNumberFormat="1" applyFont="1" applyFill="1" applyBorder="1" applyAlignment="1">
      <protection locked="0"/>
    </xf>
    <xf numFmtId="185" fontId="64" fillId="5" borderId="5" xfId="45" applyNumberFormat="1" applyFont="1" applyBorder="1" applyAlignment="1">
      <alignment horizontal="right"/>
    </xf>
    <xf numFmtId="185" fontId="23" fillId="4" borderId="18" xfId="2" applyNumberFormat="1" applyFont="1" applyFill="1" applyBorder="1" applyAlignment="1">
      <protection locked="0"/>
    </xf>
    <xf numFmtId="185" fontId="15" fillId="5" borderId="1" xfId="6" applyNumberFormat="1" applyFont="1" applyBorder="1" applyProtection="1">
      <alignment horizontal="right"/>
    </xf>
    <xf numFmtId="185" fontId="68" fillId="7" borderId="3" xfId="2" applyNumberFormat="1" applyFont="1" applyFill="1" applyBorder="1" applyAlignment="1">
      <protection locked="0"/>
    </xf>
    <xf numFmtId="185" fontId="15" fillId="5" borderId="3" xfId="6" applyNumberFormat="1" applyFont="1" applyBorder="1" applyProtection="1">
      <alignment horizontal="right"/>
    </xf>
    <xf numFmtId="186" fontId="15" fillId="2" borderId="3" xfId="59" applyNumberFormat="1" applyFont="1" applyFill="1" applyBorder="1" applyAlignment="1" applyProtection="1">
      <alignment horizontal="right"/>
    </xf>
    <xf numFmtId="185" fontId="22" fillId="5" borderId="5" xfId="45" applyNumberFormat="1" applyFont="1" applyBorder="1" applyAlignment="1">
      <alignment horizontal="right"/>
    </xf>
    <xf numFmtId="185" fontId="22" fillId="4" borderId="3" xfId="2" applyNumberFormat="1" applyFont="1" applyFill="1" applyBorder="1" applyAlignment="1" applyProtection="1">
      <protection locked="0"/>
    </xf>
    <xf numFmtId="187" fontId="22" fillId="4" borderId="3" xfId="3" applyNumberFormat="1" applyFont="1" applyFill="1" applyBorder="1">
      <protection locked="0"/>
    </xf>
    <xf numFmtId="187" fontId="5" fillId="5" borderId="1" xfId="6" applyNumberFormat="1" applyFont="1" applyBorder="1" applyProtection="1">
      <alignment horizontal="right"/>
    </xf>
    <xf numFmtId="191" fontId="22" fillId="4" borderId="3" xfId="3" applyNumberFormat="1" applyFont="1" applyFill="1" applyBorder="1">
      <protection locked="0"/>
    </xf>
    <xf numFmtId="191" fontId="22" fillId="4" borderId="3" xfId="4" applyNumberFormat="1" applyFont="1" applyFill="1" applyBorder="1">
      <protection locked="0"/>
    </xf>
    <xf numFmtId="191" fontId="22" fillId="4" borderId="3" xfId="5" applyNumberFormat="1" applyFont="1" applyFill="1" applyBorder="1" applyProtection="1">
      <protection locked="0"/>
    </xf>
    <xf numFmtId="191" fontId="22" fillId="4" borderId="3" xfId="2" applyNumberFormat="1" applyFont="1" applyFill="1" applyBorder="1" applyAlignment="1">
      <protection locked="0"/>
    </xf>
    <xf numFmtId="186" fontId="22" fillId="4" borderId="3" xfId="59" applyNumberFormat="1" applyFont="1" applyFill="1" applyBorder="1">
      <protection locked="0"/>
    </xf>
    <xf numFmtId="185" fontId="22" fillId="4" borderId="19" xfId="2" applyNumberFormat="1" applyFont="1" applyFill="1" applyBorder="1" applyAlignment="1">
      <protection locked="0"/>
    </xf>
    <xf numFmtId="187" fontId="22" fillId="4" borderId="3" xfId="59" applyNumberFormat="1" applyFont="1" applyFill="1" applyBorder="1">
      <protection locked="0"/>
    </xf>
    <xf numFmtId="185" fontId="22" fillId="4" borderId="3" xfId="59" applyNumberFormat="1" applyFont="1" applyFill="1" applyBorder="1">
      <protection locked="0"/>
    </xf>
    <xf numFmtId="185" fontId="22" fillId="4" borderId="3" xfId="5" applyNumberFormat="1" applyFont="1" applyFill="1" applyBorder="1" applyProtection="1">
      <protection locked="0"/>
    </xf>
    <xf numFmtId="188" fontId="27" fillId="5" borderId="30" xfId="6" applyNumberFormat="1" applyFont="1" applyBorder="1" applyProtection="1">
      <alignment horizontal="right"/>
    </xf>
    <xf numFmtId="188" fontId="27" fillId="5" borderId="31" xfId="6" applyNumberFormat="1" applyFont="1" applyBorder="1" applyProtection="1">
      <alignment horizontal="right"/>
    </xf>
    <xf numFmtId="188" fontId="27" fillId="5" borderId="1" xfId="6" applyNumberFormat="1" applyFont="1" applyBorder="1" applyProtection="1">
      <alignment horizontal="right"/>
    </xf>
    <xf numFmtId="188" fontId="15" fillId="5" borderId="5" xfId="45" applyNumberFormat="1" applyFont="1" applyBorder="1" applyAlignment="1">
      <alignment horizontal="right"/>
    </xf>
    <xf numFmtId="188" fontId="27" fillId="5" borderId="5" xfId="45" applyNumberFormat="1" applyFont="1" applyBorder="1" applyAlignment="1">
      <alignment horizontal="right"/>
    </xf>
    <xf numFmtId="49" fontId="64" fillId="2" borderId="0" xfId="52" applyFont="1" applyFill="1" applyBorder="1" applyAlignment="1" applyProtection="1">
      <alignment horizontal="left"/>
    </xf>
    <xf numFmtId="0" fontId="27" fillId="2" borderId="0" xfId="12" applyFont="1" applyFill="1" applyBorder="1" applyAlignment="1" applyProtection="1">
      <alignment horizontal="left" indent="2"/>
    </xf>
    <xf numFmtId="0" fontId="85" fillId="5" borderId="0" xfId="66" applyFont="1" applyBorder="1" applyAlignment="1"/>
    <xf numFmtId="0" fontId="82" fillId="3" borderId="6" xfId="38" applyFill="1" applyBorder="1" applyAlignment="1">
      <alignment vertical="top" wrapText="1"/>
    </xf>
    <xf numFmtId="49" fontId="64" fillId="0" borderId="0" xfId="52" applyFont="1">
      <alignment horizontal="left" indent="1"/>
    </xf>
    <xf numFmtId="188" fontId="5" fillId="2" borderId="1" xfId="12" applyNumberFormat="1" applyFont="1" applyFill="1" applyBorder="1" applyAlignment="1" applyProtection="1"/>
    <xf numFmtId="185" fontId="10" fillId="5" borderId="3" xfId="6" applyNumberFormat="1" applyFont="1" applyBorder="1" applyProtection="1">
      <alignment horizontal="right"/>
      <protection locked="0"/>
    </xf>
    <xf numFmtId="190" fontId="10" fillId="5" borderId="3" xfId="6" applyNumberFormat="1" applyFont="1" applyBorder="1" applyProtection="1">
      <alignment horizontal="right"/>
      <protection locked="0"/>
    </xf>
    <xf numFmtId="188" fontId="68" fillId="7" borderId="37" xfId="10" applyNumberFormat="1">
      <protection locked="0"/>
    </xf>
    <xf numFmtId="189" fontId="5" fillId="5" borderId="3" xfId="6" applyNumberFormat="1" applyFont="1" applyBorder="1" applyProtection="1">
      <alignment horizontal="right"/>
    </xf>
    <xf numFmtId="0" fontId="27" fillId="0" borderId="8" xfId="69" applyFont="1" applyFill="1" applyBorder="1" applyAlignment="1" applyProtection="1">
      <alignment horizontal="left" indent="2"/>
    </xf>
    <xf numFmtId="0" fontId="27" fillId="0" borderId="0" xfId="69" applyFont="1" applyFill="1" applyBorder="1" applyAlignment="1" applyProtection="1">
      <alignment horizontal="left" indent="2"/>
    </xf>
    <xf numFmtId="0" fontId="13" fillId="0" borderId="0" xfId="0" applyFont="1" applyFill="1" applyAlignment="1">
      <alignment horizontal="left" vertical="top" wrapText="1" indent="2"/>
    </xf>
    <xf numFmtId="0" fontId="0" fillId="0" borderId="0" xfId="0" applyAlignment="1">
      <alignment horizontal="left" indent="2"/>
    </xf>
    <xf numFmtId="0" fontId="27" fillId="0" borderId="0" xfId="12" applyFont="1" applyFill="1" applyBorder="1" applyAlignment="1" applyProtection="1">
      <alignment horizontal="left" indent="2"/>
    </xf>
    <xf numFmtId="0" fontId="0" fillId="0" borderId="0" xfId="0" applyFill="1" applyAlignment="1">
      <alignment horizontal="left" indent="2"/>
    </xf>
    <xf numFmtId="0" fontId="0" fillId="0" borderId="0" xfId="0" applyAlignment="1">
      <alignment horizontal="left" vertical="top" wrapText="1" indent="2"/>
    </xf>
    <xf numFmtId="0" fontId="0" fillId="0" borderId="0" xfId="0" quotePrefix="1" applyAlignment="1">
      <alignment horizontal="left" indent="2"/>
    </xf>
    <xf numFmtId="0" fontId="97" fillId="0" borderId="4" xfId="0" applyFont="1" applyFill="1" applyBorder="1" applyAlignment="1">
      <alignment horizontal="left" vertical="top" indent="2"/>
    </xf>
    <xf numFmtId="0" fontId="0" fillId="0" borderId="4" xfId="0" applyFill="1" applyBorder="1" applyAlignment="1">
      <alignment horizontal="left" indent="2"/>
    </xf>
    <xf numFmtId="0" fontId="94" fillId="0" borderId="0" xfId="0" applyFont="1" applyAlignment="1">
      <alignment horizontal="left" indent="2"/>
    </xf>
    <xf numFmtId="0" fontId="0" fillId="0" borderId="0" xfId="0" applyBorder="1" applyAlignment="1">
      <alignment horizontal="left" indent="2"/>
    </xf>
    <xf numFmtId="0" fontId="0" fillId="0" borderId="0" xfId="0" applyFont="1" applyAlignment="1">
      <alignment horizontal="left" indent="2"/>
    </xf>
    <xf numFmtId="0" fontId="94" fillId="0" borderId="0" xfId="0" applyFont="1" applyAlignment="1">
      <alignment horizontal="left" vertical="top" indent="2"/>
    </xf>
    <xf numFmtId="0" fontId="27" fillId="0" borderId="4" xfId="69" applyFont="1" applyFill="1" applyBorder="1" applyAlignment="1" applyProtection="1">
      <alignment horizontal="left" indent="2"/>
    </xf>
    <xf numFmtId="0" fontId="27" fillId="0" borderId="4" xfId="0" applyFont="1" applyFill="1" applyBorder="1" applyAlignment="1">
      <alignment horizontal="left" vertical="top" wrapText="1" indent="2"/>
    </xf>
    <xf numFmtId="0" fontId="41" fillId="0" borderId="0" xfId="22" applyNumberFormat="1" applyFont="1" applyFill="1" applyBorder="1" applyAlignment="1" applyProtection="1">
      <alignment horizontal="left" wrapText="1" indent="2"/>
    </xf>
    <xf numFmtId="0" fontId="43" fillId="0" borderId="8" xfId="69" applyFont="1" applyFill="1" applyBorder="1" applyAlignment="1" applyProtection="1">
      <alignment horizontal="left" indent="2"/>
    </xf>
    <xf numFmtId="0" fontId="43" fillId="0" borderId="0" xfId="69" applyFont="1" applyFill="1" applyBorder="1" applyAlignment="1" applyProtection="1">
      <alignment horizontal="left" indent="2"/>
    </xf>
    <xf numFmtId="176" fontId="76" fillId="0" borderId="0" xfId="28" applyNumberFormat="1" applyFill="1" applyBorder="1" applyAlignment="1" applyProtection="1">
      <alignment horizontal="left" indent="2"/>
    </xf>
    <xf numFmtId="176" fontId="80" fillId="0" borderId="0" xfId="28" applyNumberFormat="1" applyFont="1" applyFill="1" applyBorder="1" applyAlignment="1" applyProtection="1">
      <alignment horizontal="left" indent="2"/>
    </xf>
    <xf numFmtId="176" fontId="17" fillId="0" borderId="0" xfId="56" applyFont="1" applyFill="1" applyBorder="1" applyAlignment="1">
      <alignment horizontal="left" indent="2"/>
    </xf>
    <xf numFmtId="176" fontId="20" fillId="0" borderId="0" xfId="14" applyFont="1" applyFill="1" applyBorder="1" applyAlignment="1">
      <alignment horizontal="left" vertical="top" wrapText="1" indent="2"/>
    </xf>
    <xf numFmtId="183" fontId="15" fillId="0" borderId="0" xfId="2" applyFont="1" applyFill="1" applyBorder="1" applyAlignment="1" applyProtection="1">
      <alignment horizontal="left" indent="2"/>
    </xf>
    <xf numFmtId="0" fontId="0" fillId="0" borderId="0" xfId="0" applyAlignment="1" applyProtection="1">
      <alignment horizontal="left" indent="2"/>
      <protection locked="0"/>
    </xf>
    <xf numFmtId="164" fontId="86" fillId="4" borderId="0" xfId="48" applyNumberFormat="1" applyFill="1" applyBorder="1" applyAlignment="1" applyProtection="1"/>
    <xf numFmtId="164" fontId="86" fillId="0" borderId="0" xfId="48" applyNumberFormat="1" applyBorder="1" applyAlignment="1" applyProtection="1"/>
    <xf numFmtId="49" fontId="5" fillId="0" borderId="0" xfId="0" applyNumberFormat="1" applyFont="1" applyBorder="1">
      <alignment horizontal="right"/>
    </xf>
    <xf numFmtId="185" fontId="27" fillId="0" borderId="5" xfId="12" applyNumberFormat="1" applyFont="1" applyFill="1" applyBorder="1" applyAlignment="1" applyProtection="1"/>
    <xf numFmtId="185" fontId="0" fillId="0" borderId="5" xfId="0" applyNumberFormat="1" applyBorder="1">
      <alignment horizontal="right"/>
    </xf>
    <xf numFmtId="49" fontId="7" fillId="4" borderId="0" xfId="50" applyFont="1" applyFill="1" applyBorder="1" applyAlignment="1">
      <alignment horizontal="left"/>
    </xf>
    <xf numFmtId="49" fontId="7" fillId="4" borderId="0" xfId="50" applyFont="1" applyFill="1" applyBorder="1" applyAlignment="1">
      <alignment horizontal="left" wrapText="1"/>
    </xf>
    <xf numFmtId="0" fontId="27" fillId="0" borderId="4" xfId="0" applyFont="1" applyFill="1" applyBorder="1">
      <alignment horizontal="right"/>
    </xf>
    <xf numFmtId="0" fontId="5" fillId="0" borderId="4" xfId="0" applyFont="1" applyFill="1" applyBorder="1">
      <alignment horizontal="right"/>
    </xf>
    <xf numFmtId="0" fontId="0" fillId="0" borderId="4" xfId="0" applyFill="1" applyBorder="1">
      <alignment horizontal="right"/>
    </xf>
    <xf numFmtId="192" fontId="68" fillId="7" borderId="37" xfId="10" applyNumberFormat="1" applyBorder="1">
      <protection locked="0"/>
    </xf>
    <xf numFmtId="192" fontId="99" fillId="7" borderId="22" xfId="10" applyNumberFormat="1" applyFont="1" applyBorder="1">
      <protection locked="0"/>
    </xf>
    <xf numFmtId="0" fontId="91" fillId="8" borderId="0" xfId="12" applyFont="1" applyBorder="1" applyAlignment="1">
      <alignment horizontal="center" wrapText="1"/>
    </xf>
    <xf numFmtId="0" fontId="27" fillId="0" borderId="0" xfId="0" applyFont="1" applyBorder="1" applyAlignment="1">
      <alignment horizontal="left" vertical="top" wrapText="1"/>
    </xf>
    <xf numFmtId="0" fontId="27" fillId="4" borderId="0" xfId="0" applyFont="1" applyFill="1" applyBorder="1" applyAlignment="1">
      <alignment horizontal="left" vertical="top"/>
    </xf>
    <xf numFmtId="0" fontId="5" fillId="0" borderId="0" xfId="0" applyFont="1" applyBorder="1" applyAlignment="1">
      <alignment horizontal="left" vertical="top" wrapText="1"/>
    </xf>
    <xf numFmtId="0" fontId="13" fillId="3" borderId="13" xfId="65" applyNumberFormat="1" applyFont="1" applyFill="1" applyBorder="1" applyAlignment="1" applyProtection="1"/>
    <xf numFmtId="0" fontId="5" fillId="2" borderId="0" xfId="12" applyFont="1" applyFill="1" applyBorder="1" applyProtection="1">
      <protection locked="0"/>
    </xf>
    <xf numFmtId="49" fontId="5" fillId="2" borderId="0" xfId="52" applyFont="1" applyFill="1" applyBorder="1" applyAlignment="1" applyProtection="1">
      <alignment horizontal="left" indent="2"/>
      <protection locked="0"/>
    </xf>
    <xf numFmtId="0" fontId="7" fillId="2" borderId="0" xfId="51" applyFont="1" applyFill="1" applyBorder="1" applyAlignment="1" applyProtection="1">
      <alignment horizontal="center"/>
      <protection locked="0"/>
    </xf>
    <xf numFmtId="0" fontId="27" fillId="2" borderId="6" xfId="12" applyFont="1" applyFill="1" applyBorder="1" applyProtection="1">
      <protection locked="0"/>
    </xf>
    <xf numFmtId="185" fontId="100" fillId="4" borderId="18" xfId="2" applyNumberFormat="1" applyFont="1" applyFill="1" applyBorder="1" applyProtection="1">
      <alignment horizontal="right"/>
      <protection locked="0"/>
    </xf>
    <xf numFmtId="185" fontId="100" fillId="4" borderId="3" xfId="2" applyNumberFormat="1" applyFont="1" applyFill="1" applyBorder="1" applyProtection="1">
      <alignment horizontal="right"/>
      <protection locked="0"/>
    </xf>
    <xf numFmtId="185" fontId="100" fillId="4" borderId="27" xfId="2" applyNumberFormat="1" applyFont="1" applyFill="1" applyBorder="1" applyProtection="1">
      <alignment horizontal="right"/>
      <protection locked="0"/>
    </xf>
    <xf numFmtId="185" fontId="100" fillId="4" borderId="28" xfId="2" applyNumberFormat="1" applyFont="1" applyFill="1" applyBorder="1" applyProtection="1">
      <alignment horizontal="right"/>
      <protection locked="0"/>
    </xf>
    <xf numFmtId="185" fontId="22" fillId="4" borderId="18" xfId="2" applyNumberFormat="1" applyFont="1" applyFill="1" applyBorder="1" applyProtection="1">
      <alignment horizontal="right"/>
      <protection locked="0"/>
    </xf>
    <xf numFmtId="185" fontId="22" fillId="4" borderId="27" xfId="2" applyNumberFormat="1" applyFont="1" applyFill="1" applyBorder="1" applyProtection="1">
      <alignment horizontal="right"/>
      <protection locked="0"/>
    </xf>
    <xf numFmtId="185" fontId="22" fillId="4" borderId="28" xfId="2" applyNumberFormat="1" applyFont="1" applyFill="1" applyBorder="1" applyProtection="1">
      <alignment horizontal="right"/>
      <protection locked="0"/>
    </xf>
    <xf numFmtId="0" fontId="15" fillId="3" borderId="13" xfId="65" applyNumberFormat="1" applyFont="1" applyFill="1" applyBorder="1" applyAlignment="1" applyProtection="1"/>
    <xf numFmtId="0" fontId="13" fillId="3" borderId="14" xfId="65" applyNumberFormat="1" applyFont="1" applyFill="1" applyBorder="1" applyAlignment="1" applyProtection="1"/>
    <xf numFmtId="0" fontId="101" fillId="8" borderId="0" xfId="12" applyFont="1" applyBorder="1"/>
    <xf numFmtId="0" fontId="14" fillId="8" borderId="0" xfId="12" applyFont="1" applyBorder="1" applyAlignment="1" applyProtection="1">
      <alignment horizontal="left"/>
    </xf>
    <xf numFmtId="0" fontId="14" fillId="2" borderId="0" xfId="0" applyFont="1" applyFill="1" applyBorder="1" applyAlignment="1" applyProtection="1">
      <alignment horizontal="left"/>
    </xf>
    <xf numFmtId="0" fontId="2" fillId="0" borderId="0" xfId="0" applyFont="1" applyBorder="1">
      <alignment horizontal="right"/>
    </xf>
    <xf numFmtId="0" fontId="102" fillId="4" borderId="0" xfId="29" applyFont="1" applyFill="1" applyBorder="1" applyAlignment="1">
      <alignment horizontal="left" vertical="top"/>
    </xf>
    <xf numFmtId="0" fontId="0" fillId="0" borderId="0" xfId="0" applyProtection="1">
      <alignment horizontal="right"/>
    </xf>
    <xf numFmtId="0" fontId="85" fillId="5" borderId="0" xfId="42" applyFont="1" applyBorder="1" applyProtection="1">
      <alignment horizontal="left"/>
    </xf>
    <xf numFmtId="0" fontId="89" fillId="5" borderId="0" xfId="66" applyFont="1" applyBorder="1" applyProtection="1">
      <alignment horizontal="left"/>
    </xf>
    <xf numFmtId="185" fontId="100" fillId="5" borderId="5" xfId="45" applyNumberFormat="1" applyFont="1" applyBorder="1" applyAlignment="1" applyProtection="1">
      <alignment horizontal="right"/>
    </xf>
    <xf numFmtId="0" fontId="0" fillId="0" borderId="0" xfId="0" applyAlignment="1" applyProtection="1">
      <alignment horizontal="left" indent="2"/>
    </xf>
    <xf numFmtId="0" fontId="0" fillId="0" borderId="0" xfId="0" applyAlignment="1" applyProtection="1"/>
    <xf numFmtId="185" fontId="5" fillId="5" borderId="5" xfId="45" applyNumberFormat="1" applyFont="1" applyBorder="1" applyAlignment="1" applyProtection="1">
      <alignment horizontal="right"/>
    </xf>
    <xf numFmtId="49" fontId="5" fillId="2" borderId="6" xfId="52" applyFont="1" applyFill="1" applyBorder="1" applyAlignment="1" applyProtection="1">
      <alignment horizontal="left" indent="2"/>
    </xf>
    <xf numFmtId="49" fontId="64" fillId="2" borderId="0" xfId="52" applyFont="1" applyFill="1" applyBorder="1" applyProtection="1">
      <alignment horizontal="left" indent="1"/>
    </xf>
    <xf numFmtId="186" fontId="64" fillId="8" borderId="37" xfId="59" applyNumberFormat="1" applyFont="1" applyFill="1" applyBorder="1" applyAlignment="1" applyProtection="1">
      <alignment horizontal="right"/>
    </xf>
    <xf numFmtId="186" fontId="15" fillId="5" borderId="5" xfId="45" applyNumberFormat="1" applyFont="1" applyBorder="1" applyAlignment="1">
      <alignment horizontal="right"/>
    </xf>
    <xf numFmtId="0" fontId="14" fillId="8" borderId="17" xfId="12" applyFont="1" applyBorder="1" applyAlignment="1" applyProtection="1">
      <alignment horizontal="center"/>
      <protection locked="0"/>
    </xf>
    <xf numFmtId="0" fontId="14" fillId="8" borderId="4" xfId="12" applyFont="1" applyBorder="1" applyAlignment="1" applyProtection="1">
      <alignment horizontal="center"/>
      <protection locked="0"/>
    </xf>
    <xf numFmtId="0" fontId="14" fillId="8" borderId="0" xfId="12" applyFont="1" applyBorder="1" applyAlignment="1" applyProtection="1">
      <alignment horizontal="center"/>
      <protection locked="0"/>
    </xf>
    <xf numFmtId="0" fontId="22" fillId="4" borderId="3" xfId="4" applyNumberFormat="1" applyFont="1" applyFill="1" applyBorder="1" applyAlignment="1">
      <alignment horizontal="center" vertical="center" wrapText="1"/>
      <protection locked="0"/>
    </xf>
    <xf numFmtId="0" fontId="103" fillId="4" borderId="0" xfId="28" applyFont="1" applyFill="1" applyBorder="1" applyAlignment="1">
      <alignment horizontal="left" vertical="top"/>
    </xf>
    <xf numFmtId="0" fontId="0" fillId="0" borderId="10" xfId="0" applyBorder="1">
      <alignment horizontal="right"/>
    </xf>
    <xf numFmtId="0" fontId="0" fillId="0" borderId="11" xfId="0" applyBorder="1">
      <alignment horizontal="right"/>
    </xf>
    <xf numFmtId="0" fontId="0" fillId="0" borderId="12" xfId="0" applyBorder="1">
      <alignment horizontal="right"/>
    </xf>
    <xf numFmtId="0" fontId="27" fillId="0" borderId="6" xfId="0" applyFont="1" applyFill="1" applyBorder="1">
      <alignment horizontal="right"/>
    </xf>
    <xf numFmtId="49" fontId="6" fillId="4" borderId="0" xfId="22" applyFont="1" applyFill="1" applyBorder="1" applyAlignment="1">
      <alignment horizontal="centerContinuous" vertical="top"/>
    </xf>
    <xf numFmtId="49" fontId="72" fillId="2" borderId="0" xfId="22" applyFill="1" applyAlignment="1" applyProtection="1"/>
    <xf numFmtId="49" fontId="101" fillId="2" borderId="0" xfId="22" applyFont="1" applyFill="1" applyBorder="1" applyAlignment="1" applyProtection="1">
      <alignment horizontal="left" wrapText="1"/>
      <protection locked="0"/>
    </xf>
    <xf numFmtId="0" fontId="0" fillId="0" borderId="0" xfId="0" applyBorder="1" applyAlignment="1">
      <alignment horizontal="left" vertical="top" wrapText="1"/>
    </xf>
    <xf numFmtId="0" fontId="103" fillId="0" borderId="0" xfId="31" applyFont="1" applyBorder="1" applyAlignment="1">
      <alignment vertical="top" wrapText="1"/>
    </xf>
    <xf numFmtId="0" fontId="0" fillId="0" borderId="6" xfId="0" applyFill="1" applyBorder="1">
      <alignment horizontal="right"/>
    </xf>
    <xf numFmtId="0" fontId="0" fillId="0" borderId="6" xfId="0" applyFont="1" applyFill="1" applyBorder="1">
      <alignment horizontal="right"/>
    </xf>
    <xf numFmtId="186" fontId="67" fillId="4" borderId="36" xfId="9" applyNumberFormat="1" applyFont="1" applyFill="1" applyBorder="1" applyProtection="1">
      <alignment horizontal="right"/>
      <protection locked="0"/>
    </xf>
    <xf numFmtId="186" fontId="67" fillId="4" borderId="36" xfId="9" applyNumberFormat="1" applyFill="1" applyBorder="1" applyProtection="1">
      <alignment horizontal="right"/>
      <protection locked="0"/>
    </xf>
    <xf numFmtId="186" fontId="68" fillId="7" borderId="37" xfId="10" applyNumberFormat="1" applyBorder="1">
      <protection locked="0"/>
    </xf>
    <xf numFmtId="0" fontId="64" fillId="8" borderId="0" xfId="12"/>
    <xf numFmtId="49" fontId="101" fillId="2" borderId="0" xfId="22" applyFont="1" applyFill="1" applyBorder="1" applyAlignment="1" applyProtection="1">
      <alignment horizontal="left"/>
      <protection locked="0"/>
    </xf>
    <xf numFmtId="192" fontId="99" fillId="7" borderId="3" xfId="10" applyNumberFormat="1" applyFont="1" applyBorder="1">
      <protection locked="0"/>
    </xf>
    <xf numFmtId="0" fontId="40" fillId="4" borderId="7" xfId="0" applyFont="1" applyFill="1" applyBorder="1" applyAlignment="1">
      <alignment horizontal="left"/>
    </xf>
    <xf numFmtId="0" fontId="76" fillId="4" borderId="0" xfId="28" applyFill="1" applyBorder="1" applyAlignment="1">
      <alignment horizontal="left" vertical="top"/>
    </xf>
    <xf numFmtId="0" fontId="91" fillId="2" borderId="0" xfId="51" applyFont="1" applyFill="1" applyBorder="1" applyAlignment="1" applyProtection="1">
      <alignment horizontal="center" wrapText="1"/>
    </xf>
    <xf numFmtId="49" fontId="99" fillId="7" borderId="3" xfId="10" applyNumberFormat="1" applyFont="1" applyBorder="1" applyAlignment="1">
      <alignment wrapText="1"/>
      <protection locked="0"/>
    </xf>
    <xf numFmtId="0" fontId="68" fillId="7" borderId="37" xfId="10" applyAlignment="1">
      <alignment wrapText="1"/>
      <protection locked="0"/>
    </xf>
    <xf numFmtId="49" fontId="68" fillId="7" borderId="37" xfId="10" applyNumberFormat="1" applyAlignment="1">
      <alignment wrapText="1"/>
      <protection locked="0"/>
    </xf>
    <xf numFmtId="49" fontId="68" fillId="7" borderId="37" xfId="10" applyNumberFormat="1" applyAlignment="1" applyProtection="1">
      <alignment wrapText="1"/>
      <protection locked="0"/>
    </xf>
    <xf numFmtId="164" fontId="23" fillId="4" borderId="3" xfId="65" applyFont="1" applyFill="1" applyBorder="1" applyAlignment="1">
      <alignment wrapText="1"/>
      <protection locked="0"/>
    </xf>
    <xf numFmtId="49" fontId="22" fillId="4" borderId="3" xfId="4" applyNumberFormat="1" applyFont="1" applyFill="1" applyBorder="1" applyAlignment="1">
      <alignment wrapText="1"/>
      <protection locked="0"/>
    </xf>
    <xf numFmtId="0" fontId="68" fillId="7" borderId="3" xfId="10" applyBorder="1" applyAlignment="1">
      <alignment wrapText="1"/>
      <protection locked="0"/>
    </xf>
    <xf numFmtId="164" fontId="22" fillId="4" borderId="3" xfId="65" applyFont="1" applyFill="1" applyBorder="1" applyAlignment="1">
      <alignment wrapText="1"/>
      <protection locked="0"/>
    </xf>
    <xf numFmtId="182" fontId="7" fillId="2" borderId="0" xfId="51" applyNumberFormat="1" applyFont="1" applyFill="1" applyBorder="1" applyAlignment="1" applyProtection="1">
      <alignment horizontal="center" wrapText="1"/>
    </xf>
    <xf numFmtId="185" fontId="15" fillId="5" borderId="5" xfId="45" applyNumberFormat="1" applyFont="1" applyBorder="1" applyAlignment="1" applyProtection="1">
      <alignment horizontal="right"/>
    </xf>
    <xf numFmtId="185" fontId="27" fillId="5" borderId="5" xfId="45" applyNumberFormat="1" applyFont="1" applyBorder="1" applyAlignment="1" applyProtection="1">
      <alignment horizontal="right"/>
    </xf>
    <xf numFmtId="0" fontId="14" fillId="2" borderId="0" xfId="22" applyNumberFormat="1" applyFont="1" applyFill="1" applyBorder="1" applyAlignment="1" applyProtection="1">
      <alignment horizontal="left"/>
    </xf>
    <xf numFmtId="185" fontId="22" fillId="4" borderId="3" xfId="4" applyNumberFormat="1" applyFont="1" applyFill="1" applyBorder="1" applyAlignment="1" applyProtection="1">
      <protection locked="0"/>
    </xf>
    <xf numFmtId="190" fontId="22" fillId="4" borderId="3" xfId="4" applyNumberFormat="1" applyFont="1" applyFill="1" applyBorder="1" applyAlignment="1" applyProtection="1">
      <protection locked="0"/>
    </xf>
    <xf numFmtId="0" fontId="117" fillId="0" borderId="0" xfId="0" applyFont="1" applyAlignment="1">
      <alignment horizontal="left" indent="2"/>
    </xf>
    <xf numFmtId="0" fontId="0" fillId="0" borderId="0" xfId="0" applyAlignment="1">
      <alignment horizontal="left"/>
    </xf>
    <xf numFmtId="186" fontId="0" fillId="0" borderId="5" xfId="0" applyNumberFormat="1" applyBorder="1">
      <alignment horizontal="right"/>
    </xf>
    <xf numFmtId="186" fontId="27" fillId="0" borderId="5" xfId="12" applyNumberFormat="1" applyFont="1" applyFill="1" applyBorder="1" applyAlignment="1" applyProtection="1"/>
    <xf numFmtId="0" fontId="0" fillId="0" borderId="0" xfId="0">
      <alignment horizontal="right"/>
    </xf>
    <xf numFmtId="0" fontId="0" fillId="0" borderId="0" xfId="0">
      <alignment horizontal="right"/>
    </xf>
    <xf numFmtId="0" fontId="2" fillId="0" borderId="0" xfId="0" applyFont="1">
      <alignment horizontal="right"/>
    </xf>
    <xf numFmtId="0" fontId="5" fillId="0" borderId="0" xfId="0" applyFont="1" applyBorder="1" applyAlignment="1">
      <alignment horizontal="left" vertical="top" wrapText="1"/>
    </xf>
    <xf numFmtId="0" fontId="85" fillId="0" borderId="0" xfId="0" applyFont="1" applyAlignment="1">
      <alignment horizontal="left"/>
    </xf>
    <xf numFmtId="0" fontId="89" fillId="0" borderId="0" xfId="0" applyFont="1" applyAlignment="1">
      <alignment vertical="top" wrapText="1"/>
    </xf>
    <xf numFmtId="0" fontId="89" fillId="0" borderId="0" xfId="0" applyFont="1">
      <alignment horizontal="right"/>
    </xf>
    <xf numFmtId="0" fontId="89" fillId="0" borderId="0" xfId="0" applyFont="1" applyAlignment="1">
      <alignment horizontal="left" indent="2"/>
    </xf>
    <xf numFmtId="185" fontId="10" fillId="5" borderId="1" xfId="6" applyNumberFormat="1" applyFont="1" applyBorder="1" applyProtection="1">
      <alignment horizontal="right"/>
    </xf>
    <xf numFmtId="183" fontId="9" fillId="2" borderId="0" xfId="2" applyFont="1" applyFill="1" applyBorder="1" applyAlignment="1" applyProtection="1">
      <alignment horizontal="right" indent="1"/>
    </xf>
    <xf numFmtId="176" fontId="14" fillId="2" borderId="0" xfId="14" applyFont="1" applyFill="1" applyBorder="1" applyAlignment="1" applyProtection="1"/>
    <xf numFmtId="183" fontId="9" fillId="2" borderId="0" xfId="2" applyNumberFormat="1" applyFont="1" applyFill="1" applyBorder="1" applyAlignment="1" applyProtection="1">
      <alignment horizontal="left" vertical="top"/>
    </xf>
    <xf numFmtId="183" fontId="9" fillId="2" borderId="0" xfId="2" applyNumberFormat="1" applyFont="1" applyFill="1" applyBorder="1" applyAlignment="1" applyProtection="1"/>
    <xf numFmtId="176" fontId="24" fillId="2" borderId="0" xfId="56" applyFont="1" applyFill="1" applyBorder="1" applyAlignment="1" applyProtection="1">
      <alignment horizontal="center" wrapText="1"/>
    </xf>
    <xf numFmtId="176" fontId="17" fillId="2" borderId="0" xfId="56" applyFont="1" applyFill="1" applyBorder="1" applyProtection="1"/>
    <xf numFmtId="183" fontId="9" fillId="2" borderId="0" xfId="2" applyFont="1" applyFill="1" applyBorder="1" applyAlignment="1" applyProtection="1">
      <alignment horizontal="left" vertical="center"/>
    </xf>
    <xf numFmtId="176" fontId="5" fillId="2" borderId="0" xfId="56" applyFont="1" applyFill="1" applyBorder="1" applyProtection="1"/>
    <xf numFmtId="183" fontId="9" fillId="2" borderId="0" xfId="2" applyFont="1" applyFill="1" applyBorder="1" applyAlignment="1" applyProtection="1">
      <alignment horizontal="left" vertical="top"/>
    </xf>
    <xf numFmtId="183" fontId="9" fillId="2" borderId="0" xfId="2" applyFont="1" applyFill="1" applyBorder="1" applyAlignment="1" applyProtection="1"/>
    <xf numFmtId="176" fontId="9" fillId="2" borderId="0" xfId="56" applyFont="1" applyFill="1" applyBorder="1" applyAlignment="1" applyProtection="1">
      <alignment horizontal="center" wrapText="1"/>
    </xf>
    <xf numFmtId="176" fontId="9" fillId="2" borderId="0" xfId="56" applyFont="1" applyFill="1" applyBorder="1" applyAlignment="1" applyProtection="1">
      <alignment horizontal="right" vertical="center" wrapText="1" indent="1"/>
    </xf>
    <xf numFmtId="176" fontId="7" fillId="2" borderId="0" xfId="56" applyFont="1" applyFill="1" applyBorder="1" applyAlignment="1" applyProtection="1">
      <alignment horizontal="center" wrapText="1"/>
    </xf>
    <xf numFmtId="176" fontId="17" fillId="2" borderId="0" xfId="14" applyFont="1" applyFill="1" applyBorder="1" applyAlignment="1" applyProtection="1"/>
    <xf numFmtId="176" fontId="9" fillId="2" borderId="0" xfId="56" applyFont="1" applyFill="1" applyBorder="1" applyAlignment="1" applyProtection="1">
      <alignment vertical="center"/>
    </xf>
    <xf numFmtId="176" fontId="7" fillId="2" borderId="0" xfId="56" applyFont="1" applyFill="1" applyBorder="1" applyAlignment="1" applyProtection="1">
      <alignment horizontal="center" vertical="center" wrapText="1"/>
    </xf>
    <xf numFmtId="176" fontId="29" fillId="2" borderId="0" xfId="56" applyFont="1" applyFill="1" applyBorder="1" applyAlignment="1" applyProtection="1">
      <alignment horizontal="center" wrapText="1"/>
    </xf>
    <xf numFmtId="176" fontId="24" fillId="2" borderId="6" xfId="56" applyFont="1" applyFill="1" applyBorder="1" applyAlignment="1" applyProtection="1">
      <alignment horizontal="center" wrapText="1"/>
    </xf>
    <xf numFmtId="183" fontId="9" fillId="2" borderId="6" xfId="2" applyFont="1" applyFill="1" applyBorder="1" applyAlignment="1" applyProtection="1">
      <alignment horizontal="left" vertical="top"/>
    </xf>
    <xf numFmtId="183" fontId="9" fillId="0" borderId="0" xfId="2" applyFont="1" applyFill="1" applyBorder="1" applyAlignment="1" applyProtection="1">
      <alignment horizontal="left" vertical="top" indent="2"/>
    </xf>
    <xf numFmtId="183" fontId="9" fillId="2" borderId="11" xfId="2" applyFont="1" applyFill="1" applyBorder="1" applyAlignment="1" applyProtection="1">
      <alignment horizontal="left" vertical="top"/>
    </xf>
    <xf numFmtId="176" fontId="17" fillId="2" borderId="12" xfId="56" applyFont="1" applyFill="1" applyBorder="1" applyProtection="1"/>
    <xf numFmtId="0" fontId="0" fillId="0" borderId="0" xfId="0" applyFill="1" applyAlignment="1" applyProtection="1">
      <alignment horizontal="left" indent="2"/>
    </xf>
    <xf numFmtId="183" fontId="7" fillId="2" borderId="0" xfId="56" applyNumberFormat="1" applyFont="1" applyFill="1" applyBorder="1" applyAlignment="1" applyProtection="1">
      <alignment horizontal="center" wrapText="1"/>
    </xf>
    <xf numFmtId="183" fontId="9" fillId="2" borderId="0" xfId="2" applyFont="1" applyFill="1" applyBorder="1" applyAlignment="1" applyProtection="1">
      <alignment horizontal="right" indent="2"/>
    </xf>
    <xf numFmtId="183" fontId="9" fillId="2" borderId="11" xfId="2" applyFont="1" applyFill="1" applyBorder="1" applyAlignment="1" applyProtection="1"/>
    <xf numFmtId="176" fontId="17" fillId="2" borderId="11" xfId="56" applyFont="1" applyFill="1" applyBorder="1" applyProtection="1"/>
    <xf numFmtId="176" fontId="17" fillId="2" borderId="11" xfId="56" applyFont="1" applyFill="1" applyBorder="1" applyAlignment="1" applyProtection="1"/>
    <xf numFmtId="183" fontId="9" fillId="2" borderId="11" xfId="2" applyFont="1" applyFill="1" applyBorder="1" applyAlignment="1" applyProtection="1">
      <alignment horizontal="right" indent="1"/>
    </xf>
    <xf numFmtId="185" fontId="10" fillId="5" borderId="3" xfId="6" applyNumberFormat="1" applyFont="1" applyBorder="1" applyProtection="1">
      <alignment horizontal="right"/>
    </xf>
    <xf numFmtId="190" fontId="10" fillId="5" borderId="3" xfId="6" applyNumberFormat="1" applyFont="1" applyBorder="1" applyProtection="1">
      <alignment horizontal="right"/>
    </xf>
    <xf numFmtId="185" fontId="23" fillId="4" borderId="3" xfId="2" applyNumberFormat="1" applyFont="1" applyFill="1" applyBorder="1" applyAlignment="1">
      <alignment horizontal="center" wrapText="1"/>
      <protection locked="0"/>
    </xf>
    <xf numFmtId="0" fontId="0" fillId="0" borderId="0" xfId="54" applyNumberFormat="1" applyFont="1" applyFill="1" applyBorder="1" applyAlignment="1">
      <alignment horizontal="left" vertical="top" wrapText="1"/>
    </xf>
    <xf numFmtId="186" fontId="5" fillId="5" borderId="5" xfId="6" applyNumberFormat="1" applyFont="1" applyBorder="1" applyAlignment="1" applyProtection="1"/>
    <xf numFmtId="186" fontId="94" fillId="5" borderId="2" xfId="6" applyNumberFormat="1" applyFont="1" applyBorder="1" applyProtection="1">
      <alignment horizontal="right"/>
    </xf>
    <xf numFmtId="186" fontId="16" fillId="5" borderId="5" xfId="6" applyNumberFormat="1" applyFont="1" applyBorder="1" applyProtection="1">
      <alignment horizontal="right"/>
    </xf>
    <xf numFmtId="0" fontId="121" fillId="4" borderId="0" xfId="29" applyFont="1" applyFill="1" applyBorder="1" applyAlignment="1">
      <alignment horizontal="left" vertical="top"/>
    </xf>
    <xf numFmtId="0" fontId="10" fillId="0" borderId="0" xfId="0" applyFont="1" applyBorder="1" applyAlignment="1">
      <alignment horizontal="left" vertical="top" wrapText="1"/>
    </xf>
    <xf numFmtId="0" fontId="75" fillId="6" borderId="4" xfId="26" applyFont="1" applyBorder="1" applyAlignment="1">
      <alignment horizontal="left" vertical="top" wrapText="1" indent="1"/>
    </xf>
    <xf numFmtId="0" fontId="75" fillId="6" borderId="0" xfId="26" applyFont="1" applyBorder="1" applyAlignment="1">
      <alignment horizontal="left" vertical="top" wrapText="1" indent="1"/>
    </xf>
    <xf numFmtId="0" fontId="66" fillId="5" borderId="39" xfId="7" applyFont="1" applyBorder="1" applyAlignment="1">
      <alignment horizontal="left" wrapText="1" indent="1"/>
    </xf>
    <xf numFmtId="0" fontId="94" fillId="0" borderId="0" xfId="0" applyFont="1" applyBorder="1" applyAlignment="1">
      <alignment horizontal="left" indent="1"/>
    </xf>
    <xf numFmtId="0" fontId="65" fillId="6" borderId="25" xfId="8" applyBorder="1" applyAlignment="1">
      <alignment horizontal="center"/>
    </xf>
    <xf numFmtId="0" fontId="65" fillId="6" borderId="32" xfId="8" applyBorder="1" applyAlignment="1">
      <alignment horizontal="center"/>
    </xf>
    <xf numFmtId="0" fontId="65" fillId="6" borderId="26" xfId="8" applyBorder="1" applyAlignment="1">
      <alignment horizontal="center"/>
    </xf>
    <xf numFmtId="180" fontId="65" fillId="6" borderId="1" xfId="19" applyBorder="1">
      <alignment horizontal="center" vertical="center"/>
    </xf>
    <xf numFmtId="0" fontId="5" fillId="3" borderId="4" xfId="0" applyFont="1" applyFill="1" applyBorder="1" applyAlignment="1">
      <alignment horizontal="left" vertical="top" wrapText="1" indent="1"/>
    </xf>
    <xf numFmtId="0" fontId="5" fillId="3" borderId="0" xfId="0" applyFont="1" applyFill="1" applyBorder="1" applyAlignment="1">
      <alignment horizontal="left" vertical="top" wrapText="1" indent="1"/>
    </xf>
    <xf numFmtId="0" fontId="0" fillId="0" borderId="4" xfId="0" applyBorder="1" applyAlignment="1">
      <alignment horizontal="right" wrapText="1"/>
    </xf>
    <xf numFmtId="0" fontId="80" fillId="8" borderId="0" xfId="53" quotePrefix="1" applyFont="1" applyBorder="1" applyAlignment="1">
      <alignment horizontal="center" wrapText="1"/>
    </xf>
    <xf numFmtId="0" fontId="82" fillId="3" borderId="4" xfId="38" applyFont="1" applyFill="1" applyBorder="1" applyAlignment="1">
      <alignment horizontal="left" vertical="top" wrapText="1" indent="1"/>
    </xf>
    <xf numFmtId="0" fontId="82" fillId="3" borderId="0" xfId="38" applyFont="1" applyFill="1" applyBorder="1" applyAlignment="1">
      <alignment horizontal="left" vertical="top" wrapText="1" indent="1"/>
    </xf>
    <xf numFmtId="49" fontId="5" fillId="2" borderId="0" xfId="34" applyFont="1" applyFill="1" applyBorder="1" applyAlignment="1" applyProtection="1">
      <alignment horizontal="left" vertical="top" wrapText="1"/>
    </xf>
    <xf numFmtId="49" fontId="7" fillId="2" borderId="0" xfId="50" quotePrefix="1" applyFont="1" applyFill="1" applyBorder="1" applyAlignment="1" applyProtection="1">
      <alignment horizontal="center" vertical="center" wrapText="1"/>
    </xf>
    <xf numFmtId="0" fontId="65" fillId="6" borderId="1" xfId="8" applyBorder="1">
      <alignment horizontal="center"/>
    </xf>
    <xf numFmtId="0" fontId="94" fillId="8" borderId="0" xfId="12" applyFont="1" applyBorder="1"/>
    <xf numFmtId="0" fontId="7" fillId="2" borderId="0" xfId="51" applyFont="1" applyFill="1" applyBorder="1" applyAlignment="1" applyProtection="1">
      <alignment horizontal="center" wrapText="1"/>
    </xf>
    <xf numFmtId="0" fontId="7" fillId="2" borderId="11" xfId="12" applyFont="1" applyFill="1" applyBorder="1" applyAlignment="1" applyProtection="1">
      <alignment horizontal="left" wrapText="1"/>
    </xf>
    <xf numFmtId="0" fontId="7" fillId="2" borderId="40" xfId="0" applyFont="1" applyFill="1" applyBorder="1" applyAlignment="1" applyProtection="1">
      <alignment horizontal="center" wrapText="1"/>
    </xf>
    <xf numFmtId="0" fontId="85" fillId="5" borderId="0" xfId="42" quotePrefix="1" applyBorder="1" applyAlignment="1">
      <alignment horizontal="center"/>
    </xf>
    <xf numFmtId="0" fontId="14" fillId="2" borderId="0" xfId="22" applyNumberFormat="1" applyFont="1" applyFill="1" applyBorder="1" applyAlignment="1" applyProtection="1">
      <alignment horizontal="left" wrapText="1"/>
    </xf>
    <xf numFmtId="185" fontId="68" fillId="7" borderId="37" xfId="10" applyNumberFormat="1" applyAlignment="1">
      <alignment wrapText="1"/>
      <protection locked="0"/>
    </xf>
    <xf numFmtId="0" fontId="68" fillId="7" borderId="37" xfId="10" applyAlignment="1">
      <alignment wrapText="1"/>
      <protection locked="0"/>
    </xf>
    <xf numFmtId="0" fontId="89" fillId="5" borderId="0" xfId="66" applyFont="1" applyBorder="1" applyAlignment="1">
      <alignment horizontal="left" wrapText="1"/>
    </xf>
    <xf numFmtId="0" fontId="12" fillId="6" borderId="4" xfId="26" applyFont="1" applyBorder="1" applyAlignment="1">
      <alignment horizontal="left" vertical="top" wrapText="1" indent="1"/>
    </xf>
    <xf numFmtId="0" fontId="12" fillId="0" borderId="0" xfId="0" applyFont="1" applyBorder="1" applyAlignment="1">
      <alignment horizontal="left" vertical="top" wrapText="1" indent="1"/>
    </xf>
    <xf numFmtId="49" fontId="99" fillId="7" borderId="35" xfId="10" applyNumberFormat="1" applyFont="1" applyBorder="1" applyAlignment="1">
      <alignment wrapText="1"/>
      <protection locked="0"/>
    </xf>
    <xf numFmtId="49" fontId="99" fillId="7" borderId="34" xfId="10" applyNumberFormat="1" applyFont="1" applyBorder="1" applyAlignment="1">
      <alignment wrapText="1"/>
      <protection locked="0"/>
    </xf>
    <xf numFmtId="49" fontId="81" fillId="2" borderId="33" xfId="35" applyFont="1" applyFill="1" applyBorder="1" applyAlignment="1">
      <alignment horizontal="center" wrapText="1"/>
    </xf>
    <xf numFmtId="0" fontId="65" fillId="6" borderId="1" xfId="8">
      <alignment horizontal="center"/>
    </xf>
    <xf numFmtId="180" fontId="65" fillId="6" borderId="1" xfId="19">
      <alignment horizontal="center" vertical="center"/>
    </xf>
    <xf numFmtId="0" fontId="91" fillId="2" borderId="40" xfId="51" applyFont="1" applyFill="1" applyBorder="1" applyAlignment="1" applyProtection="1">
      <alignment horizontal="center" wrapText="1"/>
    </xf>
    <xf numFmtId="49" fontId="99" fillId="7" borderId="41" xfId="10" applyNumberFormat="1" applyFont="1" applyBorder="1" applyAlignment="1">
      <alignment wrapText="1"/>
      <protection locked="0"/>
    </xf>
    <xf numFmtId="49" fontId="99" fillId="7" borderId="42" xfId="10" applyNumberFormat="1" applyFont="1" applyBorder="1" applyAlignment="1">
      <alignment wrapText="1"/>
      <protection locked="0"/>
    </xf>
    <xf numFmtId="49" fontId="99" fillId="7" borderId="43" xfId="10" applyNumberFormat="1" applyFont="1" applyBorder="1" applyAlignment="1">
      <alignment wrapText="1"/>
      <protection locked="0"/>
    </xf>
    <xf numFmtId="0" fontId="57" fillId="3" borderId="4" xfId="0" applyFont="1" applyFill="1" applyBorder="1" applyAlignment="1">
      <alignment horizontal="left" vertical="top" wrapText="1" indent="1"/>
    </xf>
    <xf numFmtId="0" fontId="57" fillId="3" borderId="0" xfId="0" applyFont="1" applyFill="1" applyBorder="1" applyAlignment="1">
      <alignment horizontal="left" vertical="top" wrapText="1" indent="1"/>
    </xf>
    <xf numFmtId="0" fontId="7" fillId="2" borderId="0" xfId="0" applyFont="1" applyFill="1" applyBorder="1" applyAlignment="1" applyProtection="1">
      <alignment horizontal="left" vertical="center" wrapText="1"/>
    </xf>
    <xf numFmtId="0" fontId="85" fillId="5" borderId="0" xfId="43" applyFont="1" applyBorder="1" applyAlignment="1">
      <alignment horizontal="center" wrapText="1"/>
    </xf>
    <xf numFmtId="49" fontId="68" fillId="7" borderId="44" xfId="10" applyNumberFormat="1" applyBorder="1" applyAlignment="1">
      <alignment horizontal="left" vertical="top"/>
      <protection locked="0"/>
    </xf>
    <xf numFmtId="49" fontId="68" fillId="7" borderId="45" xfId="10" applyNumberFormat="1" applyBorder="1" applyAlignment="1">
      <alignment horizontal="left" vertical="top"/>
      <protection locked="0"/>
    </xf>
    <xf numFmtId="49" fontId="68" fillId="7" borderId="46" xfId="10" applyNumberFormat="1" applyBorder="1" applyAlignment="1">
      <alignment horizontal="left" vertical="top"/>
      <protection locked="0"/>
    </xf>
    <xf numFmtId="49" fontId="68" fillId="7" borderId="47" xfId="10" applyNumberFormat="1" applyBorder="1" applyAlignment="1">
      <alignment horizontal="left" vertical="top"/>
      <protection locked="0"/>
    </xf>
    <xf numFmtId="49" fontId="68" fillId="7" borderId="40" xfId="10" applyNumberFormat="1" applyBorder="1" applyAlignment="1">
      <alignment horizontal="left" vertical="top"/>
      <protection locked="0"/>
    </xf>
    <xf numFmtId="49" fontId="68" fillId="7" borderId="38" xfId="10" applyNumberFormat="1" applyBorder="1" applyAlignment="1">
      <alignment horizontal="left" vertical="top"/>
      <protection locked="0"/>
    </xf>
    <xf numFmtId="183" fontId="7" fillId="2" borderId="0" xfId="2" quotePrefix="1" applyFont="1" applyFill="1" applyBorder="1" applyAlignment="1" applyProtection="1">
      <alignment horizontal="center"/>
    </xf>
    <xf numFmtId="49" fontId="72" fillId="2" borderId="0" xfId="22" applyFill="1" applyAlignment="1" applyProtection="1"/>
    <xf numFmtId="0" fontId="0" fillId="0" borderId="0" xfId="0" applyAlignment="1" applyProtection="1">
      <alignment horizontal="right"/>
    </xf>
    <xf numFmtId="49" fontId="68" fillId="7" borderId="44" xfId="10" applyNumberFormat="1" applyBorder="1" applyAlignment="1" applyProtection="1">
      <alignment horizontal="left" vertical="top"/>
      <protection locked="0"/>
    </xf>
    <xf numFmtId="49" fontId="68" fillId="7" borderId="45" xfId="10" applyNumberFormat="1" applyBorder="1" applyAlignment="1" applyProtection="1">
      <alignment horizontal="left" vertical="top"/>
      <protection locked="0"/>
    </xf>
    <xf numFmtId="49" fontId="68" fillId="7" borderId="46" xfId="10" applyNumberFormat="1" applyBorder="1" applyAlignment="1" applyProtection="1">
      <alignment horizontal="left" vertical="top"/>
      <protection locked="0"/>
    </xf>
    <xf numFmtId="49" fontId="68" fillId="7" borderId="47" xfId="10" applyNumberFormat="1" applyBorder="1" applyAlignment="1" applyProtection="1">
      <alignment horizontal="left" vertical="top"/>
      <protection locked="0"/>
    </xf>
    <xf numFmtId="49" fontId="68" fillId="7" borderId="40" xfId="10" applyNumberFormat="1" applyBorder="1" applyAlignment="1" applyProtection="1">
      <alignment horizontal="left" vertical="top"/>
      <protection locked="0"/>
    </xf>
    <xf numFmtId="49" fontId="68" fillId="7" borderId="38" xfId="10" applyNumberFormat="1" applyBorder="1" applyAlignment="1" applyProtection="1">
      <alignment horizontal="left" vertical="top"/>
      <protection locked="0"/>
    </xf>
    <xf numFmtId="49" fontId="101" fillId="2" borderId="0" xfId="22" applyFont="1" applyFill="1" applyBorder="1" applyAlignment="1" applyProtection="1">
      <alignment horizontal="left" wrapText="1"/>
      <protection locked="0"/>
    </xf>
    <xf numFmtId="0" fontId="27" fillId="2" borderId="0" xfId="0" applyFont="1" applyFill="1" applyBorder="1" applyAlignment="1" applyProtection="1">
      <alignment horizontal="center" vertical="center" wrapText="1"/>
    </xf>
    <xf numFmtId="49" fontId="9" fillId="8" borderId="0" xfId="62" applyNumberFormat="1" applyFont="1" applyFill="1" applyBorder="1" applyAlignment="1">
      <alignment horizontal="center" vertical="center" wrapText="1"/>
    </xf>
    <xf numFmtId="0" fontId="82" fillId="3" borderId="4" xfId="38" applyFill="1" applyBorder="1" applyAlignment="1">
      <alignment horizontal="left" vertical="top" wrapText="1" indent="1"/>
    </xf>
    <xf numFmtId="0" fontId="82" fillId="3" borderId="0" xfId="38" applyFill="1" applyBorder="1" applyAlignment="1">
      <alignment horizontal="left" vertical="top" wrapText="1" indent="1"/>
    </xf>
    <xf numFmtId="0" fontId="39" fillId="2" borderId="0" xfId="12" applyFont="1" applyFill="1" applyBorder="1" applyAlignment="1" applyProtection="1">
      <alignment horizontal="center" wrapText="1"/>
    </xf>
    <xf numFmtId="0" fontId="65" fillId="6" borderId="25" xfId="8" applyBorder="1" applyAlignment="1">
      <alignment horizontal="center" wrapText="1"/>
    </xf>
    <xf numFmtId="0" fontId="65" fillId="6" borderId="32" xfId="8" applyBorder="1" applyAlignment="1">
      <alignment horizontal="center" wrapText="1"/>
    </xf>
    <xf numFmtId="0" fontId="65" fillId="6" borderId="26" xfId="8" applyBorder="1" applyAlignment="1">
      <alignment horizontal="center" wrapText="1"/>
    </xf>
    <xf numFmtId="180" fontId="65" fillId="6" borderId="25" xfId="19" applyBorder="1" applyAlignment="1">
      <alignment horizontal="center" vertical="center" wrapText="1"/>
    </xf>
    <xf numFmtId="180" fontId="65" fillId="6" borderId="32" xfId="19" applyBorder="1" applyAlignment="1">
      <alignment horizontal="center" vertical="center" wrapText="1"/>
    </xf>
    <xf numFmtId="180" fontId="65" fillId="6" borderId="26" xfId="19" applyBorder="1" applyAlignment="1">
      <alignment horizontal="center" vertical="center" wrapText="1"/>
    </xf>
    <xf numFmtId="0" fontId="0" fillId="0" borderId="0" xfId="0" applyBorder="1" applyAlignment="1">
      <alignment horizontal="left" indent="1"/>
    </xf>
    <xf numFmtId="180" fontId="65" fillId="6" borderId="25" xfId="19" applyBorder="1" applyAlignment="1">
      <alignment horizontal="center" vertical="center"/>
    </xf>
    <xf numFmtId="180" fontId="65" fillId="6" borderId="32" xfId="19" applyBorder="1" applyAlignment="1">
      <alignment horizontal="center" vertical="center"/>
    </xf>
    <xf numFmtId="180" fontId="65" fillId="6" borderId="26" xfId="19" applyBorder="1" applyAlignment="1">
      <alignment horizontal="center" vertical="center"/>
    </xf>
    <xf numFmtId="176" fontId="14" fillId="2" borderId="0" xfId="14" applyFont="1" applyFill="1" applyBorder="1" applyAlignment="1">
      <alignment horizontal="center" vertical="top" wrapText="1"/>
    </xf>
    <xf numFmtId="176" fontId="14" fillId="2" borderId="0" xfId="14" applyFont="1" applyFill="1" applyBorder="1" applyAlignment="1" applyProtection="1">
      <alignment horizontal="center" vertical="top" wrapText="1"/>
    </xf>
    <xf numFmtId="0" fontId="65" fillId="0" borderId="1" xfId="1" applyBorder="1">
      <alignment horizontal="center" vertical="center"/>
      <protection locked="0"/>
    </xf>
    <xf numFmtId="0" fontId="71" fillId="3" borderId="3" xfId="20" applyFill="1" applyBorder="1" applyProtection="1">
      <alignment horizontal="center"/>
    </xf>
    <xf numFmtId="0" fontId="75" fillId="6" borderId="4" xfId="26" applyBorder="1" applyAlignment="1">
      <alignment horizontal="left" vertical="top" wrapText="1" indent="1"/>
    </xf>
    <xf numFmtId="0" fontId="75" fillId="6" borderId="0" xfId="26" applyBorder="1" applyAlignment="1">
      <alignment horizontal="left" vertical="top" wrapText="1" indent="1"/>
    </xf>
    <xf numFmtId="0" fontId="71" fillId="0" borderId="37" xfId="21" applyBorder="1">
      <alignment horizontal="center" vertical="center"/>
      <protection locked="0"/>
    </xf>
    <xf numFmtId="0" fontId="25" fillId="9" borderId="3" xfId="69" applyFont="1" applyBorder="1" applyAlignment="1" applyProtection="1">
      <alignment horizontal="center"/>
    </xf>
    <xf numFmtId="165" fontId="25" fillId="9" borderId="3" xfId="69" applyNumberFormat="1" applyFont="1" applyBorder="1" applyAlignment="1" applyProtection="1">
      <alignment horizontal="center" vertical="center"/>
    </xf>
    <xf numFmtId="0" fontId="91" fillId="2" borderId="0" xfId="51" applyFont="1" applyFill="1" applyBorder="1" applyAlignment="1" applyProtection="1">
      <alignment horizontal="center" wrapText="1"/>
    </xf>
    <xf numFmtId="0" fontId="71" fillId="3" borderId="1" xfId="20" applyFill="1" applyBorder="1" applyAlignment="1" applyProtection="1">
      <alignment horizontal="center"/>
    </xf>
    <xf numFmtId="0" fontId="71" fillId="3" borderId="25" xfId="20" applyFill="1" applyBorder="1" applyAlignment="1" applyProtection="1">
      <alignment horizontal="center"/>
    </xf>
    <xf numFmtId="0" fontId="71" fillId="4" borderId="1" xfId="21" applyFill="1" applyBorder="1" applyAlignment="1">
      <alignment horizontal="center" vertical="center"/>
      <protection locked="0"/>
    </xf>
    <xf numFmtId="0" fontId="71" fillId="4" borderId="25" xfId="21" applyFill="1" applyBorder="1" applyAlignment="1">
      <alignment horizontal="center" vertical="center"/>
      <protection locked="0"/>
    </xf>
    <xf numFmtId="164" fontId="23" fillId="4" borderId="29" xfId="65" applyFont="1" applyFill="1" applyBorder="1" applyAlignment="1">
      <alignment wrapText="1"/>
      <protection locked="0"/>
    </xf>
    <xf numFmtId="164" fontId="23" fillId="4" borderId="34" xfId="65" applyFont="1" applyFill="1" applyBorder="1" applyAlignment="1">
      <alignment wrapText="1"/>
      <protection locked="0"/>
    </xf>
    <xf numFmtId="0" fontId="5" fillId="3" borderId="4" xfId="31" applyFont="1" applyFill="1" applyBorder="1" applyAlignment="1" applyProtection="1">
      <alignment horizontal="left" vertical="top" wrapText="1" indent="1"/>
    </xf>
    <xf numFmtId="0" fontId="48" fillId="3" borderId="0" xfId="31" applyFont="1" applyFill="1" applyBorder="1" applyAlignment="1" applyProtection="1">
      <alignment horizontal="left" vertical="top" wrapText="1" indent="1"/>
    </xf>
    <xf numFmtId="0" fontId="27" fillId="0" borderId="0" xfId="0" applyFont="1" applyBorder="1" applyAlignment="1">
      <alignment horizontal="left" vertical="top" indent="1"/>
    </xf>
    <xf numFmtId="0" fontId="94" fillId="2" borderId="0" xfId="0" applyFont="1" applyFill="1" applyBorder="1" applyAlignment="1" applyProtection="1">
      <alignment horizontal="left" wrapText="1"/>
    </xf>
    <xf numFmtId="0" fontId="75" fillId="6" borderId="4" xfId="26" applyFont="1" applyBorder="1" applyAlignment="1">
      <alignment horizontal="left" vertical="top" indent="1"/>
    </xf>
    <xf numFmtId="0" fontId="75" fillId="6" borderId="0" xfId="26" applyFont="1" applyBorder="1" applyAlignment="1">
      <alignment horizontal="left" vertical="top" indent="1"/>
    </xf>
  </cellXfs>
  <cellStyles count="125">
    <cellStyle name="20% - Accent1" xfId="84" builtinId="30" hidden="1"/>
    <cellStyle name="20% - Accent2" xfId="88" builtinId="34" hidden="1"/>
    <cellStyle name="20% - Accent3" xfId="92" builtinId="38" hidden="1"/>
    <cellStyle name="20% - Accent4" xfId="96" builtinId="42" hidden="1"/>
    <cellStyle name="20% - Accent5" xfId="100" builtinId="46" hidden="1"/>
    <cellStyle name="20% - Accent6" xfId="104" builtinId="50" hidden="1"/>
    <cellStyle name="40% - Accent1" xfId="85" builtinId="31" hidden="1"/>
    <cellStyle name="40% - Accent2" xfId="89" builtinId="35" hidden="1"/>
    <cellStyle name="40% - Accent3" xfId="93" builtinId="39" hidden="1"/>
    <cellStyle name="40% - Accent4" xfId="97" builtinId="43" hidden="1"/>
    <cellStyle name="40% - Accent5" xfId="101" builtinId="47" hidden="1"/>
    <cellStyle name="40% - Accent6" xfId="105" builtinId="51" hidden="1"/>
    <cellStyle name="60% - Accent1" xfId="86" builtinId="32" hidden="1"/>
    <cellStyle name="60% - Accent2" xfId="90" builtinId="36" hidden="1"/>
    <cellStyle name="60% - Accent3" xfId="94" builtinId="40" hidden="1"/>
    <cellStyle name="60% - Accent4" xfId="98" builtinId="44" hidden="1"/>
    <cellStyle name="60% - Accent5" xfId="102" builtinId="48" hidden="1"/>
    <cellStyle name="60% - Accent6" xfId="106" builtinId="52" hidden="1"/>
    <cellStyle name="Accent1" xfId="83" builtinId="29" hidden="1"/>
    <cellStyle name="Accent2" xfId="87" builtinId="33" hidden="1"/>
    <cellStyle name="Accent3" xfId="91" builtinId="37" hidden="1"/>
    <cellStyle name="Accent4" xfId="95" builtinId="41" hidden="1"/>
    <cellStyle name="Accent5" xfId="99" builtinId="45" hidden="1"/>
    <cellStyle name="Accent6" xfId="103" builtinId="49" hidden="1"/>
    <cellStyle name="AM Standard" xfId="1"/>
    <cellStyle name="AM Standard 2" xfId="107"/>
    <cellStyle name="Bad" xfId="73" builtinId="27" hidden="1"/>
    <cellStyle name="Calculation" xfId="77" builtinId="22" hidden="1"/>
    <cellStyle name="Check Cell" xfId="79" builtinId="23" hidden="1"/>
    <cellStyle name="Comma [0]" xfId="2" builtinId="6" customBuiltin="1"/>
    <cellStyle name="Comma [0] 2" xfId="108"/>
    <cellStyle name="Comma [1]" xfId="3"/>
    <cellStyle name="Comma [2]" xfId="4"/>
    <cellStyle name="Comma [4]" xfId="5"/>
    <cellStyle name="Comma(0)" xfId="109"/>
    <cellStyle name="Comma(2)" xfId="6"/>
    <cellStyle name="Comma(2) 2" xfId="110"/>
    <cellStyle name="Comment" xfId="7"/>
    <cellStyle name="CommentWrap" xfId="111"/>
    <cellStyle name="Company Name" xfId="8"/>
    <cellStyle name="Data Entry Heavy Box" xfId="9"/>
    <cellStyle name="Data Input" xfId="10"/>
    <cellStyle name="Data Input 2" xfId="11"/>
    <cellStyle name="Data Input 3" xfId="112"/>
    <cellStyle name="Data Input Centre" xfId="113"/>
    <cellStyle name="Data Rows" xfId="12"/>
    <cellStyle name="Data Rows 2" xfId="13"/>
    <cellStyle name="Data Rows 3" xfId="14"/>
    <cellStyle name="Data Rows 4" xfId="15"/>
    <cellStyle name="Data Rows 5" xfId="16"/>
    <cellStyle name="Data Rows 6" xfId="114"/>
    <cellStyle name="Date" xfId="17"/>
    <cellStyle name="Date (short)" xfId="18"/>
    <cellStyle name="Disclosure Date" xfId="19"/>
    <cellStyle name="Entry 1A" xfId="20"/>
    <cellStyle name="Entry 1B" xfId="21"/>
    <cellStyle name="Entry 1B 2" xfId="115"/>
    <cellStyle name="Explanatory text" xfId="22"/>
    <cellStyle name="Footnote" xfId="116"/>
    <cellStyle name="Good" xfId="72" builtinId="26" hidden="1"/>
    <cellStyle name="Header 1" xfId="23"/>
    <cellStyle name="Header Company" xfId="24"/>
    <cellStyle name="Header Rows" xfId="25"/>
    <cellStyle name="Header Rows 2" xfId="117"/>
    <cellStyle name="Header Text" xfId="26"/>
    <cellStyle name="Header Version" xfId="27"/>
    <cellStyle name="Heading 1" xfId="28" builtinId="16" customBuiltin="1"/>
    <cellStyle name="Heading 1 2" xfId="29"/>
    <cellStyle name="Heading 1 3" xfId="30"/>
    <cellStyle name="Heading 1-noindex" xfId="31"/>
    <cellStyle name="Heading 1-noindex 3" xfId="32"/>
    <cellStyle name="Heading 2" xfId="33" builtinId="17" customBuiltin="1"/>
    <cellStyle name="Heading 3" xfId="34" builtinId="18" customBuiltin="1"/>
    <cellStyle name="Heading 3 3" xfId="35"/>
    <cellStyle name="Heading 3 Centre" xfId="36"/>
    <cellStyle name="Heading 3 Centre 2" xfId="37"/>
    <cellStyle name="Heading 4" xfId="38" builtinId="19" customBuiltin="1"/>
    <cellStyle name="Heading 4 3" xfId="39"/>
    <cellStyle name="Heading1" xfId="40"/>
    <cellStyle name="Heading2" xfId="41"/>
    <cellStyle name="Heading3" xfId="42"/>
    <cellStyle name="Heading3Wraped" xfId="43"/>
    <cellStyle name="Heading3WrapLow" xfId="44"/>
    <cellStyle name="Heavy Box" xfId="118"/>
    <cellStyle name="Heavy Box 2" xfId="45"/>
    <cellStyle name="Heavy Box 2 3" xfId="46"/>
    <cellStyle name="Heavy Box 4" xfId="47"/>
    <cellStyle name="Hyperlink" xfId="48" builtinId="8" customBuiltin="1"/>
    <cellStyle name="Input" xfId="75" builtinId="20" hidden="1"/>
    <cellStyle name="Label 1" xfId="49"/>
    <cellStyle name="Label 2a" xfId="50"/>
    <cellStyle name="Label 2a centre" xfId="51"/>
    <cellStyle name="Label 2b" xfId="52"/>
    <cellStyle name="Label2a Merge Centred" xfId="53"/>
    <cellStyle name="Link" xfId="54"/>
    <cellStyle name="Link 2" xfId="55"/>
    <cellStyle name="Linked Cell" xfId="78" builtinId="24" hidden="1"/>
    <cellStyle name="Neutral" xfId="74" builtinId="28" hidden="1"/>
    <cellStyle name="Normal" xfId="0" builtinId="0" customBuiltin="1"/>
    <cellStyle name="Normal 9" xfId="56"/>
    <cellStyle name="Note" xfId="81" builtinId="10" hidden="1"/>
    <cellStyle name="Output" xfId="76" builtinId="21" hidden="1"/>
    <cellStyle name="Page Number" xfId="57"/>
    <cellStyle name="Percent [0]" xfId="58"/>
    <cellStyle name="Percent [0] 2" xfId="119"/>
    <cellStyle name="Percent [2]" xfId="59"/>
    <cellStyle name="Percent(0)" xfId="120"/>
    <cellStyle name="plus/less" xfId="60"/>
    <cellStyle name="RowRef" xfId="61"/>
    <cellStyle name="Short Date" xfId="62"/>
    <cellStyle name="Sum" xfId="121"/>
    <cellStyle name="Table Text" xfId="63"/>
    <cellStyle name="Table2Heading" xfId="122"/>
    <cellStyle name="TableHeading" xfId="64"/>
    <cellStyle name="TableNumber" xfId="123"/>
    <cellStyle name="TableText" xfId="124"/>
    <cellStyle name="Text" xfId="65"/>
    <cellStyle name="Text 2" xfId="66"/>
    <cellStyle name="Text 3" xfId="67"/>
    <cellStyle name="Text rjustify" xfId="68"/>
    <cellStyle name="Title" xfId="71" builtinId="15" hidden="1"/>
    <cellStyle name="Top rows" xfId="69"/>
    <cellStyle name="Total" xfId="82" builtinId="25" hidden="1"/>
    <cellStyle name="Warning Text" xfId="80" builtinId="11" hidden="1"/>
    <cellStyle name="Year0" xfId="70"/>
  </cellStyles>
  <dxfs count="14">
    <dxf>
      <fill>
        <patternFill>
          <bgColor theme="9"/>
        </patternFill>
      </fill>
    </dxf>
    <dxf>
      <fill>
        <patternFill>
          <bgColor rgb="FFFFC000"/>
        </patternFill>
      </fill>
    </dxf>
    <dxf>
      <font>
        <color theme="2"/>
      </font>
      <fill>
        <patternFill>
          <bgColor theme="2"/>
        </patternFill>
      </fill>
    </dxf>
    <dxf>
      <font>
        <color theme="2"/>
      </font>
      <fill>
        <patternFill>
          <bgColor theme="2"/>
        </patternFill>
      </fill>
    </dxf>
    <dxf>
      <font>
        <color theme="2"/>
      </font>
      <fill>
        <patternFill>
          <bgColor theme="2"/>
        </patternFill>
      </fill>
    </dxf>
    <dxf>
      <font>
        <color theme="2"/>
      </font>
      <fill>
        <patternFill>
          <bgColor theme="2"/>
        </patternFill>
      </fill>
    </dxf>
    <dxf>
      <font>
        <color theme="2"/>
      </font>
      <fill>
        <patternFill>
          <bgColor theme="2"/>
        </patternFill>
      </fill>
    </dxf>
    <dxf>
      <fill>
        <patternFill>
          <bgColor theme="2"/>
        </patternFill>
      </fill>
      <border>
        <left/>
        <right/>
        <top/>
        <bottom/>
      </border>
    </dxf>
    <dxf>
      <fill>
        <patternFill>
          <bgColor theme="2"/>
        </patternFill>
      </fill>
      <border>
        <left/>
        <right style="thin">
          <color indexed="64"/>
        </right>
        <top/>
        <bottom/>
      </border>
    </dxf>
    <dxf>
      <fill>
        <patternFill>
          <bgColor theme="2"/>
        </patternFill>
      </fill>
      <border>
        <left/>
        <right/>
        <top/>
        <bottom/>
      </border>
    </dxf>
    <dxf>
      <fill>
        <patternFill>
          <bgColor theme="2"/>
        </patternFill>
      </fill>
      <border>
        <left/>
        <right/>
        <top/>
        <bottom/>
      </border>
    </dxf>
    <dxf>
      <fill>
        <patternFill>
          <bgColor theme="2"/>
        </patternFill>
      </fill>
      <border>
        <left/>
        <right/>
        <top/>
        <bottom/>
      </border>
    </dxf>
    <dxf>
      <fill>
        <patternFill>
          <bgColor rgb="FFFFC000"/>
        </patternFill>
      </fill>
    </dxf>
    <dxf>
      <fill>
        <patternFill>
          <bgColor rgb="FFFFC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drawings/_rels/drawing1.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219075</xdr:colOff>
      <xdr:row>1</xdr:row>
      <xdr:rowOff>47625</xdr:rowOff>
    </xdr:from>
    <xdr:to>
      <xdr:col>1</xdr:col>
      <xdr:colOff>733425</xdr:colOff>
      <xdr:row>1</xdr:row>
      <xdr:rowOff>752475</xdr:rowOff>
    </xdr:to>
    <xdr:pic>
      <xdr:nvPicPr>
        <xdr:cNvPr id="2036" name="Picture 6" descr="ComComNZ colour.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075" y="209550"/>
          <a:ext cx="2286000"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_rels/theme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ID Disclosures—EDB">
  <a:themeElements>
    <a:clrScheme name="Disclosure—Airports">
      <a:dk1>
        <a:srgbClr val="000000"/>
      </a:dk1>
      <a:lt1>
        <a:srgbClr val="FFFFFF"/>
      </a:lt1>
      <a:dk2>
        <a:srgbClr val="CCFFCC"/>
      </a:dk2>
      <a:lt2>
        <a:srgbClr val="FFFF99"/>
      </a:lt2>
      <a:accent1>
        <a:srgbClr val="0000FF"/>
      </a:accent1>
      <a:accent2>
        <a:srgbClr val="000000"/>
      </a:accent2>
      <a:accent3>
        <a:srgbClr val="C2E0FF"/>
      </a:accent3>
      <a:accent4>
        <a:srgbClr val="8064A2"/>
      </a:accent4>
      <a:accent5>
        <a:srgbClr val="0066CC"/>
      </a:accent5>
      <a:accent6>
        <a:srgbClr val="F79646"/>
      </a:accent6>
      <a:hlink>
        <a:srgbClr val="0000FF"/>
      </a:hlink>
      <a:folHlink>
        <a:srgbClr val="800080"/>
      </a:folHlink>
    </a:clrScheme>
    <a:fontScheme name="Custom 1">
      <a:majorFont>
        <a:latin typeface="Calibri"/>
        <a:ea typeface=""/>
        <a:cs typeface=""/>
      </a:majorFont>
      <a:minorFont>
        <a:latin typeface="Calibri"/>
        <a:ea typeface=""/>
        <a:cs typeface=""/>
      </a:minorFont>
    </a:fontScheme>
    <a:fmtScheme name="Median">
      <a:fillStyleLst>
        <a:solidFill>
          <a:schemeClr val="phClr"/>
        </a:solidFill>
        <a:solidFill>
          <a:schemeClr val="phClr">
            <a:tint val="50000"/>
          </a:schemeClr>
        </a:solidFill>
        <a:solidFill>
          <a:schemeClr val="phClr"/>
        </a:solidFill>
      </a:fillStyleLst>
      <a:lnStyleLst>
        <a:ln w="10000" cap="flat" cmpd="sng" algn="ctr">
          <a:solidFill>
            <a:schemeClr val="phClr"/>
          </a:solidFill>
          <a:prstDash val="solid"/>
        </a:ln>
        <a:ln w="19050" cap="flat" cmpd="sng" algn="ctr">
          <a:solidFill>
            <a:schemeClr val="phClr"/>
          </a:solidFill>
          <a:prstDash val="solid"/>
        </a:ln>
        <a:ln w="47625" cap="flat" cmpd="dbl" algn="ctr">
          <a:solidFill>
            <a:schemeClr val="phClr"/>
          </a:solidFill>
          <a:prstDash val="solid"/>
        </a:ln>
      </a:lnStyleLst>
      <a:effectStyleLst>
        <a:effectStyle>
          <a:effectLst>
            <a:outerShdw blurRad="38100" dist="30000" dir="5400000" rotWithShape="0">
              <a:srgbClr val="000000">
                <a:alpha val="45000"/>
              </a:srgbClr>
            </a:outerShdw>
          </a:effectLst>
        </a:effectStyle>
        <a:effectStyle>
          <a:effectLst>
            <a:outerShdw blurRad="38100" dist="30000" dir="5400000" rotWithShape="0">
              <a:srgbClr val="000000">
                <a:alpha val="45000"/>
              </a:srgbClr>
            </a:outerShdw>
          </a:effectLst>
        </a:effectStyle>
        <a:effectStyle>
          <a:effectLst>
            <a:outerShdw blurRad="38100" dist="25400" dir="5400000" rotWithShape="0">
              <a:srgbClr val="000000">
                <a:alpha val="35000"/>
              </a:srgbClr>
            </a:outerShdw>
          </a:effectLst>
          <a:scene3d>
            <a:camera prst="isometricTopDown" fov="0">
              <a:rot lat="0" lon="0" rev="0"/>
            </a:camera>
            <a:lightRig rig="balanced" dir="t">
              <a:rot lat="0" lon="0" rev="13800000"/>
            </a:lightRig>
          </a:scene3d>
          <a:sp3d extrusionH="12700" prstMaterial="plastic">
            <a:bevelT w="38100" h="25400" prst="softRound"/>
            <a:contourClr>
              <a:schemeClr val="phClr"/>
            </a:contourClr>
          </a:sp3d>
        </a:effectStyle>
      </a:effectStyleLst>
      <a:bgFillStyleLst>
        <a:solidFill>
          <a:schemeClr val="phClr"/>
        </a:solidFill>
        <a:blipFill>
          <a:blip xmlns:r="http://schemas.openxmlformats.org/officeDocument/2006/relationships" r:embed="rId1">
            <a:duotone>
              <a:schemeClr val="phClr">
                <a:shade val="90000"/>
                <a:satMod val="140000"/>
              </a:schemeClr>
              <a:schemeClr val="phClr">
                <a:satMod val="120000"/>
              </a:schemeClr>
            </a:duotone>
          </a:blip>
          <a:tile tx="0" ty="0" sx="100000" sy="100000" flip="none" algn="tl"/>
        </a:blipFill>
        <a:blipFill>
          <a:blip xmlns:r="http://schemas.openxmlformats.org/officeDocument/2006/relationships" r:embed="rId2">
            <a:duotone>
              <a:schemeClr val="phClr">
                <a:shade val="90000"/>
                <a:satMod val="140000"/>
              </a:schemeClr>
              <a:schemeClr val="phClr">
                <a:satMod val="120000"/>
              </a:schemeClr>
            </a:duotone>
          </a:blip>
          <a:tile tx="0" ty="0" sx="100000" sy="100000" flip="none" algn="tl"/>
        </a:blip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10"/>
    <pageSetUpPr fitToPage="1"/>
  </sheetPr>
  <dimension ref="A1:G39"/>
  <sheetViews>
    <sheetView showGridLines="0" tabSelected="1" zoomScaleNormal="100" zoomScaleSheetLayoutView="100" workbookViewId="0"/>
  </sheetViews>
  <sheetFormatPr defaultRowHeight="12.75" x14ac:dyDescent="0.2"/>
  <cols>
    <col min="1" max="1" width="26.5703125" style="1" customWidth="1"/>
    <col min="2" max="2" width="43.140625" style="1" customWidth="1"/>
    <col min="3" max="3" width="32.7109375" style="1" customWidth="1"/>
    <col min="4" max="4" width="32.28515625" style="1" customWidth="1"/>
    <col min="5" max="5" width="28.5703125" style="1" customWidth="1"/>
    <col min="6" max="6" width="9.140625" style="1" customWidth="1"/>
    <col min="7" max="16384" width="9.140625" style="1"/>
  </cols>
  <sheetData>
    <row r="1" spans="1:7" x14ac:dyDescent="0.2">
      <c r="A1" s="4"/>
      <c r="B1" s="5"/>
      <c r="C1" s="5"/>
      <c r="D1" s="6"/>
      <c r="E1"/>
      <c r="F1"/>
      <c r="G1"/>
    </row>
    <row r="2" spans="1:7" ht="236.25" customHeight="1" x14ac:dyDescent="0.2">
      <c r="A2" s="16"/>
      <c r="B2" s="17"/>
      <c r="C2" s="17"/>
      <c r="D2" s="18"/>
      <c r="E2"/>
      <c r="F2"/>
      <c r="G2"/>
    </row>
    <row r="3" spans="1:7" ht="23.25" x14ac:dyDescent="0.35">
      <c r="A3" s="19" t="s">
        <v>39</v>
      </c>
      <c r="B3" s="20"/>
      <c r="C3" s="20"/>
      <c r="D3" s="21"/>
      <c r="E3"/>
      <c r="F3"/>
      <c r="G3"/>
    </row>
    <row r="4" spans="1:7" ht="27.75" customHeight="1" x14ac:dyDescent="0.35">
      <c r="A4" s="19" t="s">
        <v>685</v>
      </c>
      <c r="B4" s="20"/>
      <c r="C4" s="20"/>
      <c r="D4" s="21"/>
      <c r="E4"/>
      <c r="F4"/>
      <c r="G4"/>
    </row>
    <row r="5" spans="1:7" ht="27.75" customHeight="1" x14ac:dyDescent="0.35">
      <c r="A5" s="19" t="s">
        <v>0</v>
      </c>
      <c r="B5" s="20"/>
      <c r="C5" s="20"/>
      <c r="D5" s="21"/>
      <c r="E5"/>
      <c r="F5"/>
      <c r="G5"/>
    </row>
    <row r="6" spans="1:7" ht="21" x14ac:dyDescent="0.35">
      <c r="A6" s="22" t="s">
        <v>718</v>
      </c>
      <c r="B6" s="20"/>
      <c r="C6" s="20"/>
      <c r="D6" s="21"/>
      <c r="E6"/>
      <c r="F6"/>
      <c r="G6"/>
    </row>
    <row r="7" spans="1:7" ht="60" customHeight="1" x14ac:dyDescent="0.2">
      <c r="A7" s="15"/>
      <c r="B7" s="20"/>
      <c r="C7" s="20"/>
      <c r="D7" s="21"/>
      <c r="E7"/>
      <c r="F7"/>
      <c r="G7"/>
    </row>
    <row r="8" spans="1:7" ht="15" customHeight="1" x14ac:dyDescent="0.2">
      <c r="A8" s="16"/>
      <c r="B8" s="23" t="s">
        <v>5</v>
      </c>
      <c r="C8" s="642"/>
      <c r="D8" s="24"/>
      <c r="E8"/>
      <c r="F8"/>
      <c r="G8"/>
    </row>
    <row r="9" spans="1:7" ht="3" customHeight="1" x14ac:dyDescent="0.2">
      <c r="A9" s="16"/>
      <c r="B9" s="17"/>
      <c r="C9" s="17"/>
      <c r="D9" s="18"/>
      <c r="E9"/>
      <c r="F9"/>
      <c r="G9"/>
    </row>
    <row r="10" spans="1:7" ht="15" customHeight="1" x14ac:dyDescent="0.2">
      <c r="A10" s="16"/>
      <c r="B10" s="23" t="s">
        <v>6</v>
      </c>
      <c r="C10" s="25"/>
      <c r="D10" s="18"/>
      <c r="E10"/>
      <c r="F10"/>
      <c r="G10"/>
    </row>
    <row r="11" spans="1:7" ht="3" customHeight="1" x14ac:dyDescent="0.2">
      <c r="A11" s="16"/>
      <c r="B11" s="17"/>
      <c r="C11" s="17"/>
      <c r="D11" s="18"/>
      <c r="E11"/>
      <c r="F11"/>
      <c r="G11"/>
    </row>
    <row r="12" spans="1:7" ht="15" customHeight="1" x14ac:dyDescent="0.2">
      <c r="A12" s="16"/>
      <c r="B12" s="23" t="s">
        <v>7</v>
      </c>
      <c r="C12" s="25"/>
      <c r="D12" s="24"/>
      <c r="E12"/>
      <c r="F12"/>
      <c r="G12"/>
    </row>
    <row r="13" spans="1:7" ht="15" customHeight="1" x14ac:dyDescent="0.2">
      <c r="A13" s="16"/>
      <c r="B13" s="11"/>
      <c r="C13" s="11"/>
      <c r="D13" s="18"/>
      <c r="E13"/>
      <c r="F13"/>
      <c r="G13"/>
    </row>
    <row r="14" spans="1:7" ht="15" customHeight="1" x14ac:dyDescent="0.2">
      <c r="A14" s="16"/>
      <c r="B14" s="179"/>
      <c r="C14" s="11"/>
      <c r="D14" s="21"/>
      <c r="E14"/>
      <c r="F14"/>
      <c r="G14"/>
    </row>
    <row r="15" spans="1:7" ht="15" customHeight="1" x14ac:dyDescent="0.2">
      <c r="A15" s="26" t="s">
        <v>724</v>
      </c>
      <c r="B15" s="837"/>
      <c r="C15" s="20"/>
      <c r="D15" s="21"/>
      <c r="E15"/>
      <c r="F15"/>
      <c r="G15"/>
    </row>
    <row r="16" spans="1:7" x14ac:dyDescent="0.2">
      <c r="A16" s="26" t="s">
        <v>766</v>
      </c>
      <c r="B16" s="20"/>
      <c r="C16" s="20"/>
      <c r="D16" s="21"/>
      <c r="E16"/>
      <c r="F16"/>
      <c r="G16"/>
    </row>
    <row r="17" spans="1:7" ht="39.950000000000003" customHeight="1" x14ac:dyDescent="0.2">
      <c r="A17" s="27"/>
      <c r="B17" s="28"/>
      <c r="C17" s="28"/>
      <c r="D17" s="29"/>
      <c r="E17"/>
      <c r="F17"/>
      <c r="G17"/>
    </row>
    <row r="18" spans="1:7" x14ac:dyDescent="0.2">
      <c r="A18"/>
      <c r="B18"/>
      <c r="C18"/>
      <c r="D18"/>
      <c r="E18"/>
      <c r="F18"/>
      <c r="G18"/>
    </row>
    <row r="19" spans="1:7" x14ac:dyDescent="0.2">
      <c r="A19"/>
      <c r="B19"/>
      <c r="C19"/>
      <c r="D19"/>
      <c r="E19"/>
      <c r="F19"/>
      <c r="G19"/>
    </row>
    <row r="20" spans="1:7" x14ac:dyDescent="0.2">
      <c r="A20"/>
      <c r="B20"/>
      <c r="C20"/>
      <c r="D20"/>
      <c r="E20"/>
      <c r="F20"/>
      <c r="G20"/>
    </row>
    <row r="21" spans="1:7" x14ac:dyDescent="0.2">
      <c r="A21"/>
      <c r="B21"/>
      <c r="C21"/>
      <c r="D21"/>
      <c r="E21"/>
      <c r="F21"/>
      <c r="G21"/>
    </row>
    <row r="22" spans="1:7" x14ac:dyDescent="0.2">
      <c r="A22"/>
      <c r="B22"/>
      <c r="C22"/>
      <c r="D22"/>
      <c r="E22"/>
      <c r="F22"/>
      <c r="G22"/>
    </row>
    <row r="23" spans="1:7" x14ac:dyDescent="0.2">
      <c r="A23"/>
      <c r="B23"/>
      <c r="C23"/>
      <c r="D23"/>
      <c r="E23"/>
      <c r="F23"/>
      <c r="G23"/>
    </row>
    <row r="24" spans="1:7" x14ac:dyDescent="0.2">
      <c r="A24"/>
      <c r="B24"/>
      <c r="C24"/>
      <c r="D24"/>
      <c r="E24"/>
      <c r="F24"/>
      <c r="G24"/>
    </row>
    <row r="25" spans="1:7" x14ac:dyDescent="0.2">
      <c r="A25"/>
      <c r="B25"/>
      <c r="C25"/>
      <c r="D25"/>
      <c r="E25"/>
      <c r="F25"/>
      <c r="G25"/>
    </row>
    <row r="26" spans="1:7" x14ac:dyDescent="0.2">
      <c r="A26"/>
      <c r="B26"/>
      <c r="C26"/>
      <c r="D26"/>
      <c r="E26"/>
      <c r="F26"/>
      <c r="G26"/>
    </row>
    <row r="27" spans="1:7" x14ac:dyDescent="0.2">
      <c r="A27"/>
      <c r="B27"/>
      <c r="C27"/>
      <c r="D27"/>
      <c r="E27"/>
      <c r="F27"/>
      <c r="G27"/>
    </row>
    <row r="28" spans="1:7" x14ac:dyDescent="0.2">
      <c r="A28"/>
      <c r="B28"/>
      <c r="C28"/>
      <c r="D28"/>
      <c r="E28"/>
      <c r="F28"/>
      <c r="G28"/>
    </row>
    <row r="29" spans="1:7" x14ac:dyDescent="0.2">
      <c r="A29"/>
      <c r="B29"/>
      <c r="C29"/>
      <c r="D29"/>
      <c r="E29"/>
      <c r="F29"/>
      <c r="G29"/>
    </row>
    <row r="30" spans="1:7" x14ac:dyDescent="0.2">
      <c r="A30"/>
      <c r="B30"/>
      <c r="C30"/>
      <c r="D30"/>
      <c r="E30"/>
      <c r="F30"/>
      <c r="G30"/>
    </row>
    <row r="31" spans="1:7" x14ac:dyDescent="0.2">
      <c r="A31"/>
      <c r="B31"/>
      <c r="C31"/>
      <c r="D31"/>
      <c r="E31"/>
      <c r="F31"/>
      <c r="G31"/>
    </row>
    <row r="32" spans="1:7" x14ac:dyDescent="0.2">
      <c r="A32"/>
      <c r="B32"/>
      <c r="C32"/>
      <c r="D32"/>
      <c r="E32"/>
      <c r="F32"/>
      <c r="G32"/>
    </row>
    <row r="33" spans="1:7" x14ac:dyDescent="0.2">
      <c r="A33"/>
      <c r="B33"/>
      <c r="C33"/>
      <c r="D33"/>
      <c r="E33"/>
      <c r="F33"/>
      <c r="G33"/>
    </row>
    <row r="34" spans="1:7" x14ac:dyDescent="0.2">
      <c r="A34"/>
      <c r="B34"/>
      <c r="C34"/>
      <c r="D34"/>
      <c r="E34"/>
      <c r="F34"/>
      <c r="G34"/>
    </row>
    <row r="35" spans="1:7" x14ac:dyDescent="0.2">
      <c r="A35"/>
      <c r="B35"/>
      <c r="C35"/>
      <c r="D35"/>
      <c r="E35"/>
      <c r="F35"/>
      <c r="G35"/>
    </row>
    <row r="36" spans="1:7" x14ac:dyDescent="0.2">
      <c r="A36"/>
      <c r="B36"/>
      <c r="C36"/>
      <c r="D36"/>
      <c r="E36"/>
      <c r="F36"/>
      <c r="G36"/>
    </row>
    <row r="37" spans="1:7" x14ac:dyDescent="0.2">
      <c r="A37"/>
      <c r="B37"/>
      <c r="C37"/>
      <c r="D37"/>
      <c r="E37"/>
      <c r="F37"/>
      <c r="G37"/>
    </row>
    <row r="38" spans="1:7" x14ac:dyDescent="0.2">
      <c r="A38"/>
      <c r="B38"/>
      <c r="C38"/>
      <c r="D38"/>
      <c r="E38"/>
      <c r="F38"/>
      <c r="G38"/>
    </row>
    <row r="39" spans="1:7" x14ac:dyDescent="0.2">
      <c r="A39"/>
      <c r="B39"/>
      <c r="C39"/>
      <c r="D39"/>
      <c r="E39"/>
      <c r="F39"/>
      <c r="G39"/>
    </row>
  </sheetData>
  <sheetProtection sheet="1" objects="1" scenarios="1"/>
  <phoneticPr fontId="1" type="noConversion"/>
  <dataValidations count="2">
    <dataValidation allowBlank="1" showInputMessage="1" promptTitle="Name of regulated entity" prompt=" " sqref="C8"/>
    <dataValidation type="date" operator="greaterThan" allowBlank="1" showInputMessage="1" showErrorMessage="1" errorTitle="Date entry" error="Dates after 1 January 2011 accepted" promptTitle="Date entry" prompt=" " sqref="C10 C12">
      <formula1>40544</formula1>
    </dataValidation>
  </dataValidations>
  <pageMargins left="0.70866141732283472" right="0.70866141732283472" top="0.74803149606299213" bottom="0.74803149606299213" header="0.31496062992125989" footer="0.31496062992125989"/>
  <pageSetup paperSize="9" scale="72" fitToHeight="10" orientation="portrait" cellComments="asDisplayed" r:id="rId1"/>
  <headerFooter>
    <oddHeader>&amp;C&amp;"Arial"&amp;10 Commerce Commission Information Disclosure Template</oddHeader>
    <oddFooter>&amp;L&amp;"Arial,Regular" &amp;P&amp;C&amp;"Arial,Regular" &amp;F&amp;R&amp;"Arial,Regular" &amp;A</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rgb="FF99CCFF"/>
    <pageSetUpPr fitToPage="1"/>
  </sheetPr>
  <dimension ref="A1:R57"/>
  <sheetViews>
    <sheetView showGridLines="0" zoomScaleNormal="100" zoomScaleSheetLayoutView="100" workbookViewId="0"/>
  </sheetViews>
  <sheetFormatPr defaultRowHeight="12.75" x14ac:dyDescent="0.2"/>
  <cols>
    <col min="1" max="1" width="4.140625" style="10" customWidth="1"/>
    <col min="2" max="3" width="3.7109375" style="310" customWidth="1"/>
    <col min="4" max="4" width="3.140625" style="10" customWidth="1"/>
    <col min="5" max="5" width="3.140625" style="310" customWidth="1"/>
    <col min="6" max="6" width="51" style="10" customWidth="1"/>
    <col min="7" max="15" width="16.140625" style="10" customWidth="1"/>
    <col min="16" max="16" width="2.7109375" style="10" customWidth="1"/>
    <col min="17" max="17" width="11.28515625" style="760" bestFit="1" customWidth="1"/>
    <col min="18" max="16384" width="9.140625" style="10"/>
  </cols>
  <sheetData>
    <row r="1" spans="1:18" s="12" customFormat="1" ht="12.75" customHeight="1" x14ac:dyDescent="0.2">
      <c r="A1" s="46"/>
      <c r="B1" s="47"/>
      <c r="C1" s="47"/>
      <c r="D1" s="47"/>
      <c r="E1" s="47"/>
      <c r="F1" s="47"/>
      <c r="G1" s="47"/>
      <c r="H1" s="47"/>
      <c r="I1" s="47"/>
      <c r="J1" s="47"/>
      <c r="K1" s="47"/>
      <c r="L1" s="47"/>
      <c r="M1" s="47"/>
      <c r="N1" s="47"/>
      <c r="O1" s="47"/>
      <c r="P1" s="48"/>
      <c r="Q1" s="760"/>
      <c r="R1"/>
    </row>
    <row r="2" spans="1:18" s="12" customFormat="1" ht="18" customHeight="1" x14ac:dyDescent="0.3">
      <c r="A2" s="49"/>
      <c r="B2" s="50"/>
      <c r="C2" s="50"/>
      <c r="D2" s="50"/>
      <c r="E2" s="50"/>
      <c r="F2" s="50"/>
      <c r="G2" s="50"/>
      <c r="H2" s="50"/>
      <c r="I2" s="50"/>
      <c r="J2" s="50"/>
      <c r="K2" s="306"/>
      <c r="L2" s="306" t="s">
        <v>5</v>
      </c>
      <c r="M2" s="934" t="str">
        <f>IF(NOT(ISBLANK(CoverSheet!$C$8)),CoverSheet!$C$8,"")</f>
        <v/>
      </c>
      <c r="N2" s="934"/>
      <c r="O2" s="934"/>
      <c r="P2" s="51"/>
      <c r="Q2" s="760"/>
      <c r="R2"/>
    </row>
    <row r="3" spans="1:18" s="12" customFormat="1" ht="18" customHeight="1" x14ac:dyDescent="0.25">
      <c r="A3" s="49"/>
      <c r="B3" s="50"/>
      <c r="C3" s="50"/>
      <c r="D3" s="50"/>
      <c r="E3" s="50"/>
      <c r="F3" s="50"/>
      <c r="G3" s="50"/>
      <c r="H3" s="50"/>
      <c r="I3" s="50"/>
      <c r="J3" s="50"/>
      <c r="K3" s="306"/>
      <c r="L3" s="306" t="s">
        <v>3</v>
      </c>
      <c r="M3" s="925" t="str">
        <f>IF(ISNUMBER(CoverSheet!$C$12),CoverSheet!$C$12,"")</f>
        <v/>
      </c>
      <c r="N3" s="925"/>
      <c r="O3" s="925"/>
      <c r="P3" s="51"/>
      <c r="Q3" s="760"/>
      <c r="R3"/>
    </row>
    <row r="4" spans="1:18" s="12" customFormat="1" ht="20.25" customHeight="1" x14ac:dyDescent="0.35">
      <c r="A4" s="383" t="s">
        <v>536</v>
      </c>
      <c r="B4" s="307"/>
      <c r="C4" s="307"/>
      <c r="D4" s="101"/>
      <c r="E4" s="101"/>
      <c r="F4" s="50"/>
      <c r="G4" s="50"/>
      <c r="H4" s="50"/>
      <c r="I4" s="50"/>
      <c r="J4" s="50"/>
      <c r="K4" s="50"/>
      <c r="L4" s="50"/>
      <c r="M4" s="50"/>
      <c r="N4" s="50"/>
      <c r="O4" s="106"/>
      <c r="P4" s="51"/>
      <c r="Q4" s="760"/>
      <c r="R4"/>
    </row>
    <row r="5" spans="1:18" s="199" customFormat="1" ht="47.25" customHeight="1" x14ac:dyDescent="0.2">
      <c r="A5" s="955" t="s">
        <v>491</v>
      </c>
      <c r="B5" s="956"/>
      <c r="C5" s="956"/>
      <c r="D5" s="956"/>
      <c r="E5" s="956"/>
      <c r="F5" s="956"/>
      <c r="G5" s="956"/>
      <c r="H5" s="956"/>
      <c r="I5" s="956"/>
      <c r="J5" s="956"/>
      <c r="K5" s="956"/>
      <c r="L5" s="956"/>
      <c r="M5" s="956"/>
      <c r="N5" s="956"/>
      <c r="O5" s="956"/>
      <c r="P5" s="51"/>
      <c r="Q5" s="760"/>
      <c r="R5" s="198"/>
    </row>
    <row r="6" spans="1:18" s="12" customFormat="1" x14ac:dyDescent="0.2">
      <c r="A6" s="644" t="s">
        <v>666</v>
      </c>
      <c r="B6" s="52"/>
      <c r="C6" s="335"/>
      <c r="D6" s="52"/>
      <c r="E6" s="52"/>
      <c r="F6" s="52"/>
      <c r="G6" s="50"/>
      <c r="H6" s="50"/>
      <c r="I6" s="50"/>
      <c r="J6" s="50"/>
      <c r="K6" s="50"/>
      <c r="L6" s="50"/>
      <c r="M6" s="50"/>
      <c r="N6" s="50"/>
      <c r="O6" s="50"/>
      <c r="P6" s="51"/>
      <c r="Q6" s="760"/>
      <c r="R6"/>
    </row>
    <row r="7" spans="1:18" s="12" customFormat="1" ht="15" customHeight="1" x14ac:dyDescent="0.2">
      <c r="A7" s="344">
        <v>7</v>
      </c>
      <c r="B7" s="429"/>
      <c r="C7" s="429"/>
      <c r="D7" s="429"/>
      <c r="E7" s="429"/>
      <c r="F7" s="545"/>
      <c r="G7" s="545"/>
      <c r="H7" s="545"/>
      <c r="I7" s="545"/>
      <c r="J7" s="545"/>
      <c r="K7" s="545"/>
      <c r="L7" s="545"/>
      <c r="M7" s="545"/>
      <c r="N7" s="545"/>
      <c r="O7" s="545"/>
      <c r="P7" s="108"/>
      <c r="Q7" s="760"/>
      <c r="R7"/>
    </row>
    <row r="8" spans="1:18" s="12" customFormat="1" ht="18.75" customHeight="1" x14ac:dyDescent="0.3">
      <c r="A8" s="344">
        <v>8</v>
      </c>
      <c r="B8" s="429"/>
      <c r="C8" s="425" t="s">
        <v>537</v>
      </c>
      <c r="D8" s="429"/>
      <c r="E8" s="429"/>
      <c r="F8" s="407"/>
      <c r="G8" s="545"/>
      <c r="H8" s="545"/>
      <c r="I8" s="545"/>
      <c r="J8" s="545"/>
      <c r="K8" s="545"/>
      <c r="L8" s="545"/>
      <c r="M8" s="545"/>
      <c r="N8" s="545"/>
      <c r="O8" s="545"/>
      <c r="P8" s="397"/>
      <c r="Q8" s="760"/>
      <c r="R8"/>
    </row>
    <row r="9" spans="1:18" s="12" customFormat="1" ht="15" customHeight="1" x14ac:dyDescent="0.25">
      <c r="A9" s="344">
        <v>9</v>
      </c>
      <c r="B9" s="429"/>
      <c r="C9" s="429"/>
      <c r="D9" s="429"/>
      <c r="E9" s="429"/>
      <c r="F9" s="545"/>
      <c r="G9" s="545"/>
      <c r="H9" s="545"/>
      <c r="I9" s="545"/>
      <c r="J9" s="545"/>
      <c r="K9" s="545"/>
      <c r="L9" s="545"/>
      <c r="M9" s="545"/>
      <c r="N9" s="545"/>
      <c r="O9" s="545"/>
      <c r="P9" s="397"/>
      <c r="Q9" s="760"/>
      <c r="R9"/>
    </row>
    <row r="10" spans="1:18" s="12" customFormat="1" ht="45" customHeight="1" x14ac:dyDescent="0.25">
      <c r="A10" s="344">
        <v>10</v>
      </c>
      <c r="B10" s="429"/>
      <c r="C10" s="429"/>
      <c r="D10" s="429"/>
      <c r="E10" s="429"/>
      <c r="F10" s="794" t="s">
        <v>455</v>
      </c>
      <c r="G10" s="648" t="s">
        <v>168</v>
      </c>
      <c r="H10" s="648" t="s">
        <v>169</v>
      </c>
      <c r="I10" s="648" t="s">
        <v>170</v>
      </c>
      <c r="J10" s="648" t="s">
        <v>456</v>
      </c>
      <c r="K10" s="648" t="s">
        <v>171</v>
      </c>
      <c r="L10" s="648" t="s">
        <v>172</v>
      </c>
      <c r="M10" s="648" t="s">
        <v>173</v>
      </c>
      <c r="N10" s="648" t="s">
        <v>174</v>
      </c>
      <c r="O10" s="648" t="s">
        <v>175</v>
      </c>
      <c r="P10" s="398"/>
      <c r="Q10" s="760"/>
      <c r="R10"/>
    </row>
    <row r="11" spans="1:18" s="12" customFormat="1" ht="15" customHeight="1" x14ac:dyDescent="0.25">
      <c r="A11" s="344">
        <v>11</v>
      </c>
      <c r="B11" s="429"/>
      <c r="C11" s="429"/>
      <c r="D11" s="429"/>
      <c r="E11" s="429"/>
      <c r="F11" s="853"/>
      <c r="G11" s="656"/>
      <c r="H11" s="656"/>
      <c r="I11" s="849"/>
      <c r="J11" s="695"/>
      <c r="K11" s="683"/>
      <c r="L11" s="683"/>
      <c r="M11" s="683"/>
      <c r="N11" s="683"/>
      <c r="O11" s="683"/>
      <c r="P11" s="399"/>
      <c r="Q11" s="760"/>
      <c r="R11"/>
    </row>
    <row r="12" spans="1:18" s="12" customFormat="1" ht="15" customHeight="1" x14ac:dyDescent="0.25">
      <c r="A12" s="344">
        <v>12</v>
      </c>
      <c r="B12" s="429"/>
      <c r="C12" s="429"/>
      <c r="D12" s="429"/>
      <c r="E12" s="429"/>
      <c r="F12" s="853"/>
      <c r="G12" s="656"/>
      <c r="H12" s="656"/>
      <c r="I12" s="849"/>
      <c r="J12" s="695"/>
      <c r="K12" s="683"/>
      <c r="L12" s="683"/>
      <c r="M12" s="683"/>
      <c r="N12" s="683"/>
      <c r="O12" s="683"/>
      <c r="P12" s="399"/>
      <c r="Q12" s="760"/>
      <c r="R12"/>
    </row>
    <row r="13" spans="1:18" s="12" customFormat="1" ht="15" customHeight="1" x14ac:dyDescent="0.25">
      <c r="A13" s="344">
        <v>13</v>
      </c>
      <c r="B13" s="429"/>
      <c r="C13" s="429"/>
      <c r="D13" s="429"/>
      <c r="E13" s="429"/>
      <c r="F13" s="853"/>
      <c r="G13" s="656"/>
      <c r="H13" s="656"/>
      <c r="I13" s="849"/>
      <c r="J13" s="695"/>
      <c r="K13" s="683"/>
      <c r="L13" s="683"/>
      <c r="M13" s="683"/>
      <c r="N13" s="683"/>
      <c r="O13" s="683"/>
      <c r="P13" s="399"/>
      <c r="Q13" s="760"/>
      <c r="R13"/>
    </row>
    <row r="14" spans="1:18" s="12" customFormat="1" ht="15" customHeight="1" x14ac:dyDescent="0.25">
      <c r="A14" s="344">
        <v>14</v>
      </c>
      <c r="B14" s="429"/>
      <c r="C14" s="429"/>
      <c r="D14" s="429"/>
      <c r="E14" s="429"/>
      <c r="F14" s="853"/>
      <c r="G14" s="656"/>
      <c r="H14" s="656"/>
      <c r="I14" s="849"/>
      <c r="J14" s="695"/>
      <c r="K14" s="683"/>
      <c r="L14" s="683"/>
      <c r="M14" s="683"/>
      <c r="N14" s="683"/>
      <c r="O14" s="683"/>
      <c r="P14" s="399"/>
      <c r="Q14" s="760"/>
      <c r="R14"/>
    </row>
    <row r="15" spans="1:18" s="12" customFormat="1" ht="15" customHeight="1" thickBot="1" x14ac:dyDescent="0.3">
      <c r="A15" s="344">
        <v>15</v>
      </c>
      <c r="B15" s="429"/>
      <c r="C15" s="429"/>
      <c r="D15" s="429"/>
      <c r="E15" s="429"/>
      <c r="F15" s="853"/>
      <c r="G15" s="656"/>
      <c r="H15" s="656"/>
      <c r="I15" s="849"/>
      <c r="J15" s="695"/>
      <c r="K15" s="683"/>
      <c r="L15" s="683"/>
      <c r="M15" s="683"/>
      <c r="N15" s="683"/>
      <c r="O15" s="689"/>
      <c r="P15" s="399"/>
      <c r="Q15" s="760"/>
      <c r="R15"/>
    </row>
    <row r="16" spans="1:18" s="12" customFormat="1" ht="15" customHeight="1" thickBot="1" x14ac:dyDescent="0.3">
      <c r="A16" s="344">
        <v>16</v>
      </c>
      <c r="B16" s="429"/>
      <c r="C16" s="429"/>
      <c r="D16" s="429"/>
      <c r="E16" s="429"/>
      <c r="F16" s="814" t="s">
        <v>708</v>
      </c>
      <c r="G16" s="546"/>
      <c r="H16" s="547"/>
      <c r="I16" s="548"/>
      <c r="J16" s="549"/>
      <c r="K16" s="634"/>
      <c r="L16" s="696">
        <f>SUM(L11:L15)</f>
        <v>0</v>
      </c>
      <c r="M16" s="696">
        <f>SUM(M11:M15)</f>
        <v>0</v>
      </c>
      <c r="N16" s="696">
        <f>SUM(N11:N15)</f>
        <v>0</v>
      </c>
      <c r="O16" s="686">
        <f>SUM(O11:O15)</f>
        <v>0</v>
      </c>
      <c r="P16" s="399"/>
      <c r="Q16" s="760" t="s">
        <v>631</v>
      </c>
      <c r="R16"/>
    </row>
    <row r="17" spans="1:18" s="12" customFormat="1" ht="12.75" customHeight="1" x14ac:dyDescent="0.2">
      <c r="A17" s="344">
        <v>17</v>
      </c>
      <c r="B17" s="429"/>
      <c r="C17" s="429"/>
      <c r="D17" s="429"/>
      <c r="E17" s="429"/>
      <c r="F17" s="442"/>
      <c r="G17" s="546"/>
      <c r="H17" s="547"/>
      <c r="I17" s="548"/>
      <c r="J17" s="549"/>
      <c r="K17" s="548"/>
      <c r="L17" s="549"/>
      <c r="M17" s="549"/>
      <c r="N17" s="548"/>
      <c r="O17" s="550"/>
      <c r="P17" s="112"/>
      <c r="Q17" s="760"/>
      <c r="R17"/>
    </row>
    <row r="18" spans="1:18" s="12" customFormat="1" ht="21" customHeight="1" x14ac:dyDescent="0.3">
      <c r="A18" s="344">
        <v>18</v>
      </c>
      <c r="B18" s="429"/>
      <c r="C18" s="425" t="s">
        <v>538</v>
      </c>
      <c r="D18" s="407"/>
      <c r="E18" s="407"/>
      <c r="F18" s="407"/>
      <c r="G18" s="546"/>
      <c r="H18" s="547"/>
      <c r="I18" s="548"/>
      <c r="J18" s="549"/>
      <c r="K18" s="548"/>
      <c r="L18" s="549"/>
      <c r="M18" s="549"/>
      <c r="N18" s="548"/>
      <c r="O18" s="550"/>
      <c r="P18" s="112"/>
      <c r="Q18" s="760"/>
      <c r="R18"/>
    </row>
    <row r="19" spans="1:18" s="12" customFormat="1" ht="15" customHeight="1" thickBot="1" x14ac:dyDescent="0.25">
      <c r="A19" s="344">
        <v>19</v>
      </c>
      <c r="B19" s="429"/>
      <c r="C19" s="429"/>
      <c r="D19" s="429"/>
      <c r="E19" s="429"/>
      <c r="F19" s="442"/>
      <c r="G19" s="546"/>
      <c r="H19" s="547"/>
      <c r="I19" s="548"/>
      <c r="J19" s="549"/>
      <c r="K19" s="548"/>
      <c r="L19" s="548"/>
      <c r="M19" s="548"/>
      <c r="N19" s="548"/>
      <c r="O19" s="548"/>
      <c r="P19" s="109"/>
      <c r="Q19" s="760"/>
      <c r="R19"/>
    </row>
    <row r="20" spans="1:18" s="12" customFormat="1" ht="15" customHeight="1" thickBot="1" x14ac:dyDescent="0.25">
      <c r="A20" s="344">
        <v>20</v>
      </c>
      <c r="B20" s="429"/>
      <c r="C20" s="429"/>
      <c r="D20" s="429"/>
      <c r="E20" s="409" t="s">
        <v>176</v>
      </c>
      <c r="F20" s="546"/>
      <c r="G20" s="549"/>
      <c r="H20" s="547"/>
      <c r="I20" s="681">
        <f>M16+N16+O16</f>
        <v>0</v>
      </c>
      <c r="J20" s="549"/>
      <c r="K20" s="548"/>
      <c r="L20" s="548"/>
      <c r="M20" s="548"/>
      <c r="N20" s="548"/>
      <c r="O20" s="548"/>
      <c r="P20" s="109"/>
      <c r="Q20" s="760" t="s">
        <v>676</v>
      </c>
      <c r="R20"/>
    </row>
    <row r="21" spans="1:18" s="12" customFormat="1" ht="15" customHeight="1" x14ac:dyDescent="0.2">
      <c r="A21" s="344">
        <v>21</v>
      </c>
      <c r="B21" s="429"/>
      <c r="C21" s="429"/>
      <c r="D21" s="429"/>
      <c r="E21" s="429"/>
      <c r="F21" s="442"/>
      <c r="G21" s="549"/>
      <c r="H21" s="547"/>
      <c r="I21" s="550"/>
      <c r="J21" s="549"/>
      <c r="K21" s="551"/>
      <c r="L21" s="548"/>
      <c r="M21" s="548"/>
      <c r="N21" s="548"/>
      <c r="O21" s="548"/>
      <c r="P21" s="109"/>
      <c r="Q21" s="760"/>
      <c r="R21"/>
    </row>
    <row r="22" spans="1:18" s="12" customFormat="1" ht="15" customHeight="1" x14ac:dyDescent="0.2">
      <c r="A22" s="344">
        <v>22</v>
      </c>
      <c r="B22" s="429"/>
      <c r="C22" s="429"/>
      <c r="D22" s="429"/>
      <c r="E22" s="429"/>
      <c r="F22" s="436" t="s">
        <v>678</v>
      </c>
      <c r="G22" s="549"/>
      <c r="H22" s="692"/>
      <c r="I22" s="550"/>
      <c r="J22" s="549"/>
      <c r="K22" s="551"/>
      <c r="L22" s="548"/>
      <c r="M22" s="548"/>
      <c r="N22" s="548"/>
      <c r="O22" s="548"/>
      <c r="P22" s="109"/>
      <c r="Q22" s="760"/>
      <c r="R22"/>
    </row>
    <row r="23" spans="1:18" s="12" customFormat="1" ht="15" customHeight="1" x14ac:dyDescent="0.2">
      <c r="A23" s="344">
        <v>23</v>
      </c>
      <c r="B23" s="429"/>
      <c r="C23" s="429"/>
      <c r="D23" s="429"/>
      <c r="E23" s="429"/>
      <c r="F23" s="436" t="s">
        <v>177</v>
      </c>
      <c r="G23" s="549"/>
      <c r="H23" s="698">
        <v>0.44</v>
      </c>
      <c r="I23" s="550"/>
      <c r="J23" s="549"/>
      <c r="K23" s="551"/>
      <c r="L23" s="548"/>
      <c r="M23" s="548"/>
      <c r="N23" s="548"/>
      <c r="O23" s="548"/>
      <c r="P23" s="109"/>
      <c r="Q23" s="760"/>
      <c r="R23"/>
    </row>
    <row r="24" spans="1:18" s="12" customFormat="1" ht="15" customHeight="1" x14ac:dyDescent="0.2">
      <c r="A24" s="344">
        <v>24</v>
      </c>
      <c r="B24" s="429"/>
      <c r="C24" s="429"/>
      <c r="D24" s="429"/>
      <c r="E24" s="429"/>
      <c r="F24" s="436" t="s">
        <v>178</v>
      </c>
      <c r="G24" s="549"/>
      <c r="H24" s="692"/>
      <c r="I24" s="550"/>
      <c r="J24" s="549"/>
      <c r="K24" s="551"/>
      <c r="L24" s="548"/>
      <c r="M24" s="548"/>
      <c r="N24" s="548"/>
      <c r="O24" s="548"/>
      <c r="P24" s="109"/>
      <c r="Q24" s="760"/>
      <c r="R24"/>
    </row>
    <row r="25" spans="1:18" s="12" customFormat="1" ht="15" customHeight="1" x14ac:dyDescent="0.2">
      <c r="A25" s="344">
        <v>25</v>
      </c>
      <c r="B25" s="429"/>
      <c r="C25" s="429"/>
      <c r="D25" s="429"/>
      <c r="E25" s="409" t="s">
        <v>179</v>
      </c>
      <c r="F25" s="442"/>
      <c r="G25" s="551"/>
      <c r="H25" s="547"/>
      <c r="I25" s="756">
        <f>IF(H22&lt;&gt;0,H24*H23/H22,0)</f>
        <v>0</v>
      </c>
      <c r="J25" s="549"/>
      <c r="K25" s="552"/>
      <c r="L25" s="548"/>
      <c r="M25" s="548"/>
      <c r="N25" s="548"/>
      <c r="O25" s="548"/>
      <c r="P25" s="109"/>
      <c r="Q25" s="760"/>
      <c r="R25"/>
    </row>
    <row r="26" spans="1:18" s="12" customFormat="1" ht="15" customHeight="1" thickBot="1" x14ac:dyDescent="0.25">
      <c r="A26" s="344">
        <v>26</v>
      </c>
      <c r="B26" s="429"/>
      <c r="C26" s="429"/>
      <c r="D26" s="429"/>
      <c r="E26" s="429"/>
      <c r="F26" s="442"/>
      <c r="G26" s="549"/>
      <c r="H26" s="547"/>
      <c r="I26" s="550"/>
      <c r="J26" s="549"/>
      <c r="K26" s="548"/>
      <c r="L26" s="548"/>
      <c r="M26" s="548"/>
      <c r="N26" s="548"/>
      <c r="O26" s="548"/>
      <c r="P26" s="109"/>
      <c r="Q26" s="760"/>
      <c r="R26"/>
    </row>
    <row r="27" spans="1:18" s="12" customFormat="1" ht="15" customHeight="1" thickBot="1" x14ac:dyDescent="0.3">
      <c r="A27" s="344">
        <v>27</v>
      </c>
      <c r="B27" s="203"/>
      <c r="C27" s="389"/>
      <c r="D27" s="389"/>
      <c r="E27" s="391" t="s">
        <v>116</v>
      </c>
      <c r="F27" s="394"/>
      <c r="G27" s="401"/>
      <c r="H27" s="400"/>
      <c r="I27" s="681">
        <f>IF(I25="not defined",0,MAX(I20*I25,0))</f>
        <v>0</v>
      </c>
      <c r="J27" s="111"/>
      <c r="K27" s="110"/>
      <c r="L27" s="110"/>
      <c r="M27" s="110"/>
      <c r="N27" s="110"/>
      <c r="O27" s="110"/>
      <c r="P27" s="109"/>
      <c r="Q27" s="760" t="s">
        <v>650</v>
      </c>
      <c r="R27"/>
    </row>
    <row r="28" spans="1:18" s="12" customFormat="1" x14ac:dyDescent="0.2">
      <c r="A28" s="345"/>
      <c r="B28" s="59"/>
      <c r="C28" s="59"/>
      <c r="D28" s="59"/>
      <c r="E28" s="59"/>
      <c r="F28" s="113"/>
      <c r="G28" s="114"/>
      <c r="H28" s="114"/>
      <c r="I28" s="114"/>
      <c r="J28" s="114"/>
      <c r="K28" s="113"/>
      <c r="L28" s="113"/>
      <c r="M28" s="61"/>
      <c r="N28" s="61"/>
      <c r="O28" s="61"/>
      <c r="P28" s="62"/>
      <c r="Q28" s="760"/>
      <c r="R28"/>
    </row>
    <row r="29" spans="1:18" ht="15" customHeight="1" x14ac:dyDescent="0.2">
      <c r="A29"/>
      <c r="D29"/>
      <c r="F29"/>
      <c r="G29"/>
      <c r="H29"/>
      <c r="I29"/>
      <c r="J29"/>
      <c r="K29"/>
      <c r="L29"/>
      <c r="M29"/>
      <c r="N29"/>
      <c r="O29"/>
      <c r="P29"/>
      <c r="R29"/>
    </row>
    <row r="30" spans="1:18" x14ac:dyDescent="0.2">
      <c r="A30"/>
      <c r="D30"/>
      <c r="F30"/>
      <c r="G30"/>
      <c r="H30"/>
      <c r="I30"/>
      <c r="J30"/>
      <c r="K30"/>
      <c r="L30"/>
      <c r="M30"/>
      <c r="N30"/>
      <c r="O30"/>
      <c r="P30"/>
      <c r="R30"/>
    </row>
    <row r="31" spans="1:18" x14ac:dyDescent="0.2">
      <c r="A31"/>
      <c r="D31"/>
      <c r="F31"/>
      <c r="G31"/>
      <c r="H31"/>
      <c r="I31"/>
      <c r="J31"/>
      <c r="K31"/>
      <c r="L31"/>
      <c r="M31"/>
      <c r="N31"/>
      <c r="O31"/>
      <c r="P31"/>
      <c r="R31"/>
    </row>
    <row r="32" spans="1:18" x14ac:dyDescent="0.2">
      <c r="A32"/>
      <c r="D32"/>
      <c r="F32"/>
      <c r="G32"/>
      <c r="H32"/>
      <c r="I32"/>
      <c r="J32"/>
      <c r="K32"/>
      <c r="L32"/>
      <c r="M32"/>
      <c r="N32"/>
      <c r="O32"/>
      <c r="P32"/>
      <c r="R32"/>
    </row>
    <row r="33" spans="1:18" x14ac:dyDescent="0.2">
      <c r="A33"/>
      <c r="D33"/>
      <c r="F33"/>
      <c r="G33"/>
      <c r="H33"/>
      <c r="I33"/>
      <c r="J33"/>
      <c r="K33"/>
      <c r="L33"/>
      <c r="M33"/>
      <c r="N33"/>
      <c r="O33"/>
      <c r="P33"/>
      <c r="R33"/>
    </row>
    <row r="34" spans="1:18" x14ac:dyDescent="0.2">
      <c r="A34"/>
      <c r="D34"/>
      <c r="F34"/>
      <c r="G34"/>
      <c r="H34"/>
      <c r="I34"/>
      <c r="J34"/>
      <c r="K34"/>
      <c r="L34"/>
      <c r="M34"/>
      <c r="N34"/>
      <c r="O34"/>
      <c r="P34"/>
      <c r="R34"/>
    </row>
    <row r="35" spans="1:18" x14ac:dyDescent="0.2">
      <c r="A35"/>
      <c r="D35"/>
      <c r="F35"/>
      <c r="G35"/>
      <c r="H35"/>
      <c r="I35"/>
      <c r="J35"/>
      <c r="K35"/>
      <c r="L35"/>
      <c r="M35"/>
      <c r="N35"/>
      <c r="O35"/>
      <c r="P35"/>
      <c r="R35"/>
    </row>
    <row r="36" spans="1:18" x14ac:dyDescent="0.2">
      <c r="A36"/>
      <c r="D36"/>
      <c r="F36"/>
      <c r="G36"/>
      <c r="H36"/>
      <c r="I36"/>
      <c r="J36"/>
      <c r="K36"/>
      <c r="L36"/>
      <c r="M36"/>
      <c r="N36"/>
      <c r="O36"/>
      <c r="P36"/>
      <c r="R36"/>
    </row>
    <row r="37" spans="1:18" x14ac:dyDescent="0.2">
      <c r="A37"/>
      <c r="D37"/>
      <c r="F37"/>
      <c r="G37"/>
      <c r="H37"/>
      <c r="I37"/>
      <c r="J37"/>
      <c r="K37"/>
      <c r="L37"/>
      <c r="M37"/>
      <c r="N37"/>
      <c r="O37"/>
      <c r="P37"/>
      <c r="R37"/>
    </row>
    <row r="38" spans="1:18" x14ac:dyDescent="0.2">
      <c r="A38"/>
      <c r="D38"/>
      <c r="F38"/>
      <c r="G38"/>
      <c r="H38"/>
      <c r="I38"/>
      <c r="J38"/>
      <c r="K38"/>
      <c r="L38"/>
      <c r="M38"/>
      <c r="N38"/>
      <c r="O38"/>
      <c r="P38"/>
      <c r="R38"/>
    </row>
    <row r="39" spans="1:18" x14ac:dyDescent="0.2">
      <c r="A39"/>
      <c r="D39"/>
      <c r="F39"/>
      <c r="G39"/>
      <c r="H39"/>
      <c r="I39"/>
      <c r="J39"/>
      <c r="K39"/>
      <c r="L39"/>
      <c r="M39"/>
      <c r="N39"/>
      <c r="O39"/>
      <c r="P39"/>
      <c r="R39"/>
    </row>
    <row r="40" spans="1:18" x14ac:dyDescent="0.2">
      <c r="A40"/>
      <c r="D40"/>
      <c r="F40"/>
      <c r="G40"/>
      <c r="H40"/>
      <c r="I40"/>
      <c r="J40"/>
      <c r="K40"/>
      <c r="L40"/>
      <c r="M40"/>
      <c r="N40"/>
      <c r="O40"/>
      <c r="P40"/>
      <c r="R40"/>
    </row>
    <row r="41" spans="1:18" x14ac:dyDescent="0.2">
      <c r="A41"/>
      <c r="D41"/>
      <c r="F41"/>
      <c r="G41"/>
      <c r="H41"/>
      <c r="I41"/>
      <c r="J41"/>
      <c r="K41"/>
      <c r="L41"/>
      <c r="M41"/>
      <c r="N41"/>
      <c r="O41"/>
      <c r="P41"/>
      <c r="R41"/>
    </row>
    <row r="42" spans="1:18" x14ac:dyDescent="0.2">
      <c r="A42"/>
      <c r="D42"/>
      <c r="F42"/>
      <c r="G42"/>
      <c r="H42"/>
      <c r="I42"/>
      <c r="J42"/>
      <c r="K42"/>
      <c r="L42"/>
      <c r="M42"/>
      <c r="N42"/>
      <c r="O42"/>
      <c r="P42"/>
      <c r="R42"/>
    </row>
    <row r="43" spans="1:18" x14ac:dyDescent="0.2">
      <c r="A43"/>
      <c r="D43"/>
      <c r="F43"/>
      <c r="G43"/>
      <c r="H43"/>
      <c r="I43"/>
      <c r="J43"/>
      <c r="K43"/>
      <c r="L43"/>
      <c r="M43"/>
      <c r="N43"/>
      <c r="O43"/>
      <c r="P43"/>
      <c r="R43"/>
    </row>
    <row r="44" spans="1:18" x14ac:dyDescent="0.2">
      <c r="A44"/>
      <c r="D44"/>
      <c r="F44"/>
      <c r="G44"/>
      <c r="H44"/>
      <c r="I44"/>
      <c r="J44"/>
      <c r="K44"/>
      <c r="L44"/>
      <c r="M44"/>
      <c r="N44"/>
      <c r="O44"/>
      <c r="P44"/>
      <c r="R44"/>
    </row>
    <row r="45" spans="1:18" x14ac:dyDescent="0.2">
      <c r="A45"/>
      <c r="D45"/>
      <c r="F45"/>
      <c r="G45"/>
      <c r="H45"/>
      <c r="I45"/>
      <c r="J45"/>
      <c r="K45"/>
      <c r="L45"/>
      <c r="M45"/>
      <c r="N45"/>
      <c r="O45"/>
      <c r="P45"/>
      <c r="R45"/>
    </row>
    <row r="46" spans="1:18" x14ac:dyDescent="0.2">
      <c r="A46"/>
      <c r="D46"/>
      <c r="F46"/>
      <c r="G46"/>
      <c r="H46"/>
      <c r="I46"/>
      <c r="J46"/>
      <c r="K46"/>
      <c r="L46"/>
      <c r="M46"/>
      <c r="N46"/>
      <c r="O46"/>
      <c r="P46"/>
      <c r="R46"/>
    </row>
    <row r="47" spans="1:18" x14ac:dyDescent="0.2">
      <c r="A47"/>
      <c r="D47"/>
      <c r="F47"/>
      <c r="G47"/>
      <c r="H47"/>
      <c r="I47"/>
      <c r="J47"/>
      <c r="K47"/>
      <c r="L47"/>
      <c r="M47"/>
      <c r="N47"/>
      <c r="O47"/>
      <c r="P47"/>
      <c r="R47"/>
    </row>
    <row r="48" spans="1:18" x14ac:dyDescent="0.2">
      <c r="A48"/>
      <c r="D48"/>
      <c r="F48"/>
      <c r="G48"/>
      <c r="H48"/>
      <c r="I48"/>
      <c r="J48"/>
      <c r="K48"/>
      <c r="L48"/>
      <c r="M48"/>
      <c r="N48"/>
      <c r="O48"/>
      <c r="P48"/>
      <c r="R48"/>
    </row>
    <row r="49" spans="1:18" x14ac:dyDescent="0.2">
      <c r="A49"/>
      <c r="D49"/>
      <c r="F49"/>
      <c r="G49"/>
      <c r="H49"/>
      <c r="I49"/>
      <c r="J49"/>
      <c r="K49"/>
      <c r="L49"/>
      <c r="M49"/>
      <c r="N49"/>
      <c r="O49"/>
      <c r="P49"/>
      <c r="R49"/>
    </row>
    <row r="50" spans="1:18" x14ac:dyDescent="0.2">
      <c r="A50"/>
      <c r="D50"/>
      <c r="F50"/>
      <c r="G50"/>
      <c r="H50"/>
      <c r="I50"/>
      <c r="J50"/>
      <c r="K50"/>
      <c r="L50"/>
      <c r="M50"/>
      <c r="N50"/>
      <c r="O50"/>
      <c r="P50"/>
      <c r="R50"/>
    </row>
    <row r="51" spans="1:18" x14ac:dyDescent="0.2">
      <c r="A51"/>
      <c r="D51"/>
      <c r="F51"/>
      <c r="G51"/>
      <c r="H51"/>
      <c r="I51"/>
      <c r="J51"/>
      <c r="K51"/>
      <c r="L51"/>
      <c r="M51"/>
      <c r="N51"/>
      <c r="O51"/>
      <c r="P51"/>
      <c r="R51"/>
    </row>
    <row r="52" spans="1:18" x14ac:dyDescent="0.2">
      <c r="A52"/>
      <c r="D52"/>
      <c r="F52"/>
      <c r="G52"/>
      <c r="H52"/>
      <c r="I52"/>
      <c r="J52"/>
      <c r="K52"/>
      <c r="L52"/>
      <c r="M52"/>
      <c r="N52"/>
      <c r="O52"/>
      <c r="P52"/>
      <c r="R52"/>
    </row>
    <row r="53" spans="1:18" x14ac:dyDescent="0.2">
      <c r="A53"/>
      <c r="D53"/>
      <c r="F53"/>
      <c r="G53"/>
      <c r="H53"/>
      <c r="I53"/>
      <c r="J53"/>
      <c r="K53"/>
      <c r="L53"/>
      <c r="M53"/>
      <c r="N53"/>
      <c r="O53"/>
      <c r="P53"/>
      <c r="R53"/>
    </row>
    <row r="54" spans="1:18" x14ac:dyDescent="0.2">
      <c r="A54"/>
      <c r="D54"/>
      <c r="F54"/>
      <c r="G54"/>
      <c r="H54"/>
      <c r="I54"/>
      <c r="J54"/>
      <c r="K54"/>
      <c r="L54"/>
      <c r="M54"/>
      <c r="N54"/>
      <c r="O54"/>
      <c r="P54"/>
      <c r="R54"/>
    </row>
    <row r="55" spans="1:18" x14ac:dyDescent="0.2">
      <c r="A55"/>
      <c r="D55"/>
      <c r="F55"/>
      <c r="G55"/>
      <c r="H55"/>
      <c r="I55"/>
      <c r="J55"/>
      <c r="K55"/>
      <c r="L55"/>
      <c r="M55"/>
      <c r="N55"/>
      <c r="O55"/>
      <c r="P55"/>
      <c r="R55"/>
    </row>
    <row r="56" spans="1:18" x14ac:dyDescent="0.2">
      <c r="A56"/>
      <c r="D56"/>
      <c r="F56"/>
      <c r="G56"/>
      <c r="H56"/>
      <c r="I56"/>
      <c r="J56"/>
      <c r="K56"/>
      <c r="L56"/>
      <c r="M56"/>
      <c r="N56"/>
      <c r="O56"/>
      <c r="P56"/>
      <c r="R56"/>
    </row>
    <row r="57" spans="1:18" x14ac:dyDescent="0.2">
      <c r="A57"/>
      <c r="D57"/>
      <c r="F57"/>
      <c r="G57"/>
      <c r="H57"/>
      <c r="I57"/>
      <c r="J57"/>
      <c r="K57"/>
      <c r="L57"/>
      <c r="M57"/>
      <c r="N57"/>
      <c r="O57"/>
      <c r="P57"/>
      <c r="R57"/>
    </row>
  </sheetData>
  <sheetProtection sheet="1" formatRows="0" insertRows="0"/>
  <mergeCells count="3">
    <mergeCell ref="M2:O2"/>
    <mergeCell ref="M3:O3"/>
    <mergeCell ref="A5:O5"/>
  </mergeCells>
  <dataValidations count="2">
    <dataValidation allowBlank="1" showInputMessage="1" showErrorMessage="1" prompt="Please enter a date that can be expressed in the d/m/yyyy format" sqref="G11:H15"/>
    <dataValidation allowBlank="1" showInputMessage="1" showErrorMessage="1" prompt="Please enter text" sqref="F11:F15"/>
  </dataValidations>
  <pageMargins left="0.70866141732283472" right="0.70866141732283472" top="0.74803149606299213" bottom="0.74803149606299213" header="0.31496062992125989" footer="0.31496062992125989"/>
  <pageSetup paperSize="9" scale="67" fitToHeight="0" orientation="landscape" r:id="rId1"/>
  <headerFooter>
    <oddHeader>&amp;C&amp;"Arial"&amp;10 Commerce Commission Information Disclosure Template</oddHeader>
    <oddFooter>&amp;L&amp;"Arial,Regular" &amp;P&amp;C&amp;"Arial,Regular" &amp;F&amp;R&amp;"Arial,Regular" &amp;A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99CCFF"/>
    <pageSetUpPr fitToPage="1"/>
  </sheetPr>
  <dimension ref="A1:U73"/>
  <sheetViews>
    <sheetView showGridLines="0" zoomScaleNormal="100" zoomScaleSheetLayoutView="100" workbookViewId="0"/>
  </sheetViews>
  <sheetFormatPr defaultRowHeight="12.75" x14ac:dyDescent="0.2"/>
  <cols>
    <col min="1" max="1" width="4.140625" style="10" customWidth="1"/>
    <col min="2" max="2" width="3.7109375" style="10" customWidth="1"/>
    <col min="3" max="3" width="3.85546875" style="10" customWidth="1"/>
    <col min="4" max="4" width="2.85546875" style="310" customWidth="1"/>
    <col min="5" max="5" width="2.140625" style="310" customWidth="1"/>
    <col min="6" max="6" width="35.7109375" style="310" customWidth="1"/>
    <col min="7" max="7" width="40.7109375" style="10" customWidth="1"/>
    <col min="8" max="8" width="22.5703125" style="310" customWidth="1"/>
    <col min="9" max="13" width="16.140625" style="10" customWidth="1"/>
    <col min="14" max="14" width="2.7109375" style="10" customWidth="1"/>
    <col min="15" max="16384" width="9.140625" style="10"/>
  </cols>
  <sheetData>
    <row r="1" spans="1:21" s="12" customFormat="1" x14ac:dyDescent="0.2">
      <c r="A1" s="46"/>
      <c r="B1" s="47"/>
      <c r="C1" s="47"/>
      <c r="D1" s="47"/>
      <c r="E1" s="47"/>
      <c r="F1" s="47"/>
      <c r="G1" s="47"/>
      <c r="H1" s="47"/>
      <c r="I1" s="47"/>
      <c r="J1" s="47"/>
      <c r="K1" s="47"/>
      <c r="L1" s="47"/>
      <c r="M1" s="47"/>
      <c r="N1" s="143"/>
      <c r="O1"/>
      <c r="P1"/>
      <c r="Q1"/>
      <c r="R1"/>
      <c r="S1"/>
      <c r="T1"/>
      <c r="U1"/>
    </row>
    <row r="2" spans="1:21" s="12" customFormat="1" ht="18" customHeight="1" x14ac:dyDescent="0.3">
      <c r="A2" s="49"/>
      <c r="B2" s="141"/>
      <c r="C2" s="50"/>
      <c r="D2" s="50"/>
      <c r="E2" s="50"/>
      <c r="F2" s="50"/>
      <c r="G2" s="50"/>
      <c r="H2" s="50"/>
      <c r="I2" s="50"/>
      <c r="J2" s="306" t="s">
        <v>5</v>
      </c>
      <c r="K2" s="949" t="str">
        <f>IF(NOT(ISBLANK(CoverSheet!$C$8)),CoverSheet!$C$8,"")</f>
        <v/>
      </c>
      <c r="L2" s="949"/>
      <c r="M2" s="949"/>
      <c r="N2" s="144"/>
      <c r="O2"/>
      <c r="P2"/>
      <c r="Q2"/>
      <c r="R2"/>
      <c r="S2"/>
      <c r="T2"/>
      <c r="U2"/>
    </row>
    <row r="3" spans="1:21" s="12" customFormat="1" ht="18" customHeight="1" x14ac:dyDescent="0.3">
      <c r="A3" s="49"/>
      <c r="B3" s="141"/>
      <c r="C3" s="50"/>
      <c r="D3" s="50"/>
      <c r="E3" s="50"/>
      <c r="F3" s="50"/>
      <c r="G3" s="50"/>
      <c r="H3" s="50"/>
      <c r="I3" s="50"/>
      <c r="J3" s="306" t="s">
        <v>3</v>
      </c>
      <c r="K3" s="950" t="str">
        <f>IF(ISNUMBER(CoverSheet!$C$12),CoverSheet!$C$12,"")</f>
        <v/>
      </c>
      <c r="L3" s="950"/>
      <c r="M3" s="950"/>
      <c r="N3" s="144"/>
      <c r="O3"/>
      <c r="P3"/>
      <c r="Q3"/>
      <c r="R3"/>
      <c r="S3"/>
      <c r="T3"/>
      <c r="U3"/>
    </row>
    <row r="4" spans="1:21" s="12" customFormat="1" ht="21" x14ac:dyDescent="0.35">
      <c r="A4" s="383" t="s">
        <v>543</v>
      </c>
      <c r="B4" s="50"/>
      <c r="C4" s="50"/>
      <c r="D4" s="50"/>
      <c r="E4" s="50"/>
      <c r="F4" s="50"/>
      <c r="G4" s="50"/>
      <c r="H4" s="50"/>
      <c r="I4" s="50"/>
      <c r="J4" s="50"/>
      <c r="K4" s="50"/>
      <c r="L4" s="50"/>
      <c r="M4" s="50"/>
      <c r="N4" s="105"/>
      <c r="O4"/>
      <c r="P4"/>
      <c r="Q4"/>
      <c r="R4"/>
      <c r="S4"/>
      <c r="T4"/>
      <c r="U4"/>
    </row>
    <row r="5" spans="1:21" s="513" customFormat="1" ht="48" customHeight="1" x14ac:dyDescent="0.2">
      <c r="A5" s="918" t="s">
        <v>552</v>
      </c>
      <c r="B5" s="919"/>
      <c r="C5" s="919"/>
      <c r="D5" s="919"/>
      <c r="E5" s="919"/>
      <c r="F5" s="919"/>
      <c r="G5" s="919"/>
      <c r="H5" s="919"/>
      <c r="I5" s="919"/>
      <c r="J5" s="919"/>
      <c r="K5" s="919"/>
      <c r="L5" s="919"/>
      <c r="M5" s="919"/>
      <c r="N5" s="553"/>
      <c r="O5" s="406"/>
      <c r="P5" s="406"/>
      <c r="Q5" s="406"/>
      <c r="R5" s="406"/>
      <c r="S5" s="406"/>
      <c r="T5" s="406"/>
      <c r="U5" s="406"/>
    </row>
    <row r="6" spans="1:21" s="12" customFormat="1" x14ac:dyDescent="0.2">
      <c r="A6" s="644" t="s">
        <v>666</v>
      </c>
      <c r="B6" s="52"/>
      <c r="C6" s="52"/>
      <c r="D6" s="52"/>
      <c r="E6" s="52"/>
      <c r="F6" s="52"/>
      <c r="G6" s="52"/>
      <c r="H6" s="52"/>
      <c r="I6" s="50"/>
      <c r="J6" s="50"/>
      <c r="K6" s="50"/>
      <c r="L6" s="50"/>
      <c r="M6" s="50"/>
      <c r="N6" s="105"/>
      <c r="O6"/>
      <c r="P6"/>
      <c r="Q6"/>
      <c r="R6"/>
      <c r="S6"/>
      <c r="T6"/>
      <c r="U6"/>
    </row>
    <row r="7" spans="1:21" ht="24.75" customHeight="1" x14ac:dyDescent="0.3">
      <c r="A7" s="618">
        <v>7</v>
      </c>
      <c r="B7" s="407"/>
      <c r="C7" s="425" t="s">
        <v>544</v>
      </c>
      <c r="D7" s="407"/>
      <c r="E7" s="407"/>
      <c r="F7" s="407"/>
      <c r="G7" s="504"/>
      <c r="H7" s="504"/>
      <c r="I7" s="505"/>
      <c r="J7" s="505"/>
      <c r="K7" s="505"/>
      <c r="L7" s="505"/>
      <c r="M7" s="505"/>
      <c r="N7" s="184"/>
      <c r="O7"/>
      <c r="P7"/>
      <c r="Q7"/>
      <c r="R7"/>
      <c r="S7"/>
      <c r="T7"/>
      <c r="U7"/>
    </row>
    <row r="8" spans="1:21" ht="12.75" customHeight="1" x14ac:dyDescent="0.2">
      <c r="A8" s="618">
        <v>8</v>
      </c>
      <c r="B8" s="505"/>
      <c r="C8" s="957"/>
      <c r="D8" s="957"/>
      <c r="E8" s="957"/>
      <c r="F8" s="957"/>
      <c r="G8" s="957"/>
      <c r="H8" s="554"/>
      <c r="I8" s="958" t="s">
        <v>220</v>
      </c>
      <c r="J8" s="958"/>
      <c r="K8" s="958"/>
      <c r="L8" s="958"/>
      <c r="M8" s="958" t="s">
        <v>221</v>
      </c>
      <c r="N8" s="184"/>
      <c r="O8"/>
      <c r="P8"/>
      <c r="Q8"/>
      <c r="R8"/>
      <c r="S8"/>
      <c r="T8"/>
      <c r="U8"/>
    </row>
    <row r="9" spans="1:21" ht="41.25" customHeight="1" x14ac:dyDescent="0.2">
      <c r="A9" s="618">
        <v>9</v>
      </c>
      <c r="B9" s="505"/>
      <c r="C9" s="957"/>
      <c r="D9" s="957"/>
      <c r="E9" s="957"/>
      <c r="F9" s="957"/>
      <c r="G9" s="957"/>
      <c r="H9" s="554"/>
      <c r="I9" s="555" t="s">
        <v>222</v>
      </c>
      <c r="J9" s="555" t="s">
        <v>223</v>
      </c>
      <c r="K9" s="555" t="s">
        <v>224</v>
      </c>
      <c r="L9" s="555" t="s">
        <v>15</v>
      </c>
      <c r="M9" s="958"/>
      <c r="N9" s="184"/>
      <c r="O9"/>
      <c r="P9"/>
      <c r="Q9"/>
      <c r="R9"/>
      <c r="S9"/>
      <c r="T9"/>
      <c r="U9"/>
    </row>
    <row r="10" spans="1:21" ht="18" customHeight="1" x14ac:dyDescent="0.25">
      <c r="A10" s="618">
        <v>10</v>
      </c>
      <c r="B10" s="505"/>
      <c r="C10" s="556"/>
      <c r="D10" s="330" t="s">
        <v>44</v>
      </c>
      <c r="E10" s="434"/>
      <c r="F10" s="556"/>
      <c r="G10" s="556"/>
      <c r="H10" s="556"/>
      <c r="I10" s="505"/>
      <c r="J10" s="505"/>
      <c r="K10" s="505"/>
      <c r="L10" s="505"/>
      <c r="M10" s="505"/>
      <c r="N10" s="184"/>
      <c r="O10"/>
      <c r="P10"/>
      <c r="Q10"/>
      <c r="R10"/>
      <c r="S10"/>
      <c r="T10"/>
      <c r="U10"/>
    </row>
    <row r="11" spans="1:21" ht="15" customHeight="1" x14ac:dyDescent="0.2">
      <c r="A11" s="618">
        <v>11</v>
      </c>
      <c r="B11" s="505"/>
      <c r="C11" s="557"/>
      <c r="D11" s="557"/>
      <c r="E11" s="557"/>
      <c r="F11" s="411" t="s">
        <v>225</v>
      </c>
      <c r="G11" s="411"/>
      <c r="H11" s="557"/>
      <c r="I11" s="505"/>
      <c r="J11" s="675"/>
      <c r="K11" s="505"/>
      <c r="L11" s="475"/>
      <c r="M11" s="475"/>
      <c r="N11" s="184"/>
      <c r="O11"/>
      <c r="P11"/>
      <c r="Q11"/>
      <c r="R11"/>
      <c r="S11"/>
      <c r="T11"/>
      <c r="U11"/>
    </row>
    <row r="12" spans="1:21" ht="15" customHeight="1" x14ac:dyDescent="0.2">
      <c r="A12" s="618">
        <v>12</v>
      </c>
      <c r="B12" s="505"/>
      <c r="C12" s="557"/>
      <c r="D12" s="557"/>
      <c r="E12" s="557"/>
      <c r="F12" s="411" t="s">
        <v>226</v>
      </c>
      <c r="G12" s="411"/>
      <c r="H12" s="557"/>
      <c r="I12" s="700"/>
      <c r="J12" s="699"/>
      <c r="K12" s="701"/>
      <c r="L12" s="685">
        <f>I12+J12+K12</f>
        <v>0</v>
      </c>
      <c r="M12" s="675"/>
      <c r="N12" s="184"/>
      <c r="O12"/>
      <c r="P12"/>
      <c r="Q12"/>
      <c r="R12"/>
      <c r="S12"/>
      <c r="T12"/>
      <c r="U12"/>
    </row>
    <row r="13" spans="1:21" ht="15" customHeight="1" x14ac:dyDescent="0.2">
      <c r="A13" s="618">
        <v>13</v>
      </c>
      <c r="B13" s="505"/>
      <c r="C13" s="557"/>
      <c r="D13" s="557"/>
      <c r="E13" s="409" t="s">
        <v>227</v>
      </c>
      <c r="F13" s="409"/>
      <c r="G13" s="557"/>
      <c r="H13" s="557"/>
      <c r="I13" s="475"/>
      <c r="J13" s="685">
        <f>SUM(J11:J12)</f>
        <v>0</v>
      </c>
      <c r="K13" s="475"/>
      <c r="L13" s="505"/>
      <c r="M13" s="475"/>
      <c r="N13" s="184"/>
      <c r="O13"/>
      <c r="P13"/>
      <c r="Q13"/>
      <c r="R13"/>
      <c r="S13"/>
      <c r="T13"/>
      <c r="U13"/>
    </row>
    <row r="14" spans="1:21" ht="18" customHeight="1" x14ac:dyDescent="0.25">
      <c r="A14" s="618">
        <v>14</v>
      </c>
      <c r="B14" s="505"/>
      <c r="C14" s="556"/>
      <c r="D14" s="330" t="s">
        <v>45</v>
      </c>
      <c r="E14" s="434"/>
      <c r="F14" s="556"/>
      <c r="G14" s="556"/>
      <c r="H14" s="556"/>
      <c r="I14" s="505"/>
      <c r="J14" s="505"/>
      <c r="K14" s="505"/>
      <c r="L14" s="505"/>
      <c r="M14" s="505"/>
      <c r="N14" s="184"/>
      <c r="O14"/>
      <c r="P14"/>
      <c r="Q14"/>
      <c r="R14"/>
      <c r="S14"/>
      <c r="T14"/>
      <c r="U14"/>
    </row>
    <row r="15" spans="1:21" ht="15" customHeight="1" x14ac:dyDescent="0.2">
      <c r="A15" s="618">
        <v>15</v>
      </c>
      <c r="B15" s="505"/>
      <c r="C15" s="557"/>
      <c r="D15" s="557"/>
      <c r="E15" s="557"/>
      <c r="F15" s="411" t="s">
        <v>225</v>
      </c>
      <c r="G15" s="411"/>
      <c r="H15" s="557"/>
      <c r="I15" s="505"/>
      <c r="J15" s="675"/>
      <c r="K15" s="505"/>
      <c r="L15" s="475"/>
      <c r="M15" s="475"/>
      <c r="N15" s="184"/>
      <c r="O15"/>
      <c r="P15"/>
      <c r="Q15"/>
      <c r="R15"/>
      <c r="S15"/>
      <c r="T15"/>
      <c r="U15"/>
    </row>
    <row r="16" spans="1:21" ht="15" customHeight="1" x14ac:dyDescent="0.2">
      <c r="A16" s="618">
        <v>16</v>
      </c>
      <c r="B16" s="505"/>
      <c r="C16" s="557"/>
      <c r="D16" s="557"/>
      <c r="E16" s="557"/>
      <c r="F16" s="411" t="s">
        <v>226</v>
      </c>
      <c r="G16" s="411"/>
      <c r="H16" s="557"/>
      <c r="I16" s="700"/>
      <c r="J16" s="675"/>
      <c r="K16" s="701"/>
      <c r="L16" s="685">
        <f>I16+J16+K16</f>
        <v>0</v>
      </c>
      <c r="M16" s="675"/>
      <c r="N16" s="184"/>
      <c r="O16"/>
      <c r="P16"/>
      <c r="Q16"/>
      <c r="R16"/>
      <c r="S16"/>
      <c r="T16"/>
      <c r="U16"/>
    </row>
    <row r="17" spans="1:21" ht="15" customHeight="1" x14ac:dyDescent="0.2">
      <c r="A17" s="618">
        <v>17</v>
      </c>
      <c r="B17" s="505"/>
      <c r="C17" s="557"/>
      <c r="D17" s="557"/>
      <c r="E17" s="409" t="s">
        <v>227</v>
      </c>
      <c r="F17" s="409"/>
      <c r="G17" s="557"/>
      <c r="H17" s="557"/>
      <c r="I17" s="475"/>
      <c r="J17" s="685">
        <f>SUM(J15:J16)</f>
        <v>0</v>
      </c>
      <c r="K17" s="475"/>
      <c r="L17" s="505"/>
      <c r="M17" s="475"/>
      <c r="N17" s="184"/>
      <c r="O17"/>
      <c r="P17"/>
      <c r="Q17"/>
      <c r="R17"/>
      <c r="S17"/>
      <c r="T17"/>
      <c r="U17"/>
    </row>
    <row r="18" spans="1:21" ht="18" customHeight="1" x14ac:dyDescent="0.25">
      <c r="A18" s="618">
        <v>18</v>
      </c>
      <c r="B18" s="505"/>
      <c r="C18" s="556"/>
      <c r="D18" s="330" t="s">
        <v>73</v>
      </c>
      <c r="E18" s="434"/>
      <c r="F18" s="556"/>
      <c r="G18" s="556"/>
      <c r="H18" s="556"/>
      <c r="I18" s="505"/>
      <c r="J18" s="505"/>
      <c r="K18" s="505"/>
      <c r="L18" s="505"/>
      <c r="M18" s="505"/>
      <c r="N18" s="184"/>
      <c r="O18"/>
      <c r="P18"/>
      <c r="Q18"/>
      <c r="R18"/>
      <c r="S18"/>
      <c r="T18"/>
      <c r="U18"/>
    </row>
    <row r="19" spans="1:21" ht="15" customHeight="1" x14ac:dyDescent="0.2">
      <c r="A19" s="618">
        <v>19</v>
      </c>
      <c r="B19" s="505"/>
      <c r="C19" s="557"/>
      <c r="D19" s="557"/>
      <c r="E19" s="557"/>
      <c r="F19" s="411" t="s">
        <v>225</v>
      </c>
      <c r="G19" s="411"/>
      <c r="H19" s="557"/>
      <c r="I19" s="505"/>
      <c r="J19" s="675"/>
      <c r="K19" s="505"/>
      <c r="L19" s="475"/>
      <c r="M19" s="475"/>
      <c r="N19" s="184"/>
      <c r="O19"/>
      <c r="P19"/>
      <c r="Q19"/>
      <c r="R19"/>
      <c r="S19"/>
      <c r="T19"/>
      <c r="U19"/>
    </row>
    <row r="20" spans="1:21" ht="15" customHeight="1" x14ac:dyDescent="0.2">
      <c r="A20" s="618">
        <v>20</v>
      </c>
      <c r="B20" s="505"/>
      <c r="C20" s="557"/>
      <c r="D20" s="557"/>
      <c r="E20" s="557"/>
      <c r="F20" s="411" t="s">
        <v>226</v>
      </c>
      <c r="G20" s="411"/>
      <c r="H20" s="557"/>
      <c r="I20" s="700"/>
      <c r="J20" s="675"/>
      <c r="K20" s="701"/>
      <c r="L20" s="685">
        <f>I20+J20+K20</f>
        <v>0</v>
      </c>
      <c r="M20" s="675"/>
      <c r="N20" s="184"/>
      <c r="O20"/>
      <c r="P20"/>
      <c r="Q20"/>
      <c r="R20"/>
      <c r="S20"/>
      <c r="T20"/>
      <c r="U20"/>
    </row>
    <row r="21" spans="1:21" ht="15" customHeight="1" x14ac:dyDescent="0.2">
      <c r="A21" s="618">
        <v>21</v>
      </c>
      <c r="B21" s="505"/>
      <c r="C21" s="557"/>
      <c r="D21" s="557"/>
      <c r="E21" s="409" t="s">
        <v>227</v>
      </c>
      <c r="F21" s="409"/>
      <c r="G21" s="409"/>
      <c r="H21" s="557"/>
      <c r="I21" s="475"/>
      <c r="J21" s="685">
        <f>SUM(J19:J20)</f>
        <v>0</v>
      </c>
      <c r="K21" s="475"/>
      <c r="L21" s="505"/>
      <c r="M21" s="475"/>
      <c r="N21" s="184"/>
      <c r="O21"/>
      <c r="P21"/>
      <c r="Q21"/>
      <c r="R21"/>
      <c r="S21"/>
      <c r="T21"/>
      <c r="U21"/>
    </row>
    <row r="22" spans="1:21" ht="18" customHeight="1" x14ac:dyDescent="0.25">
      <c r="A22" s="618">
        <v>22</v>
      </c>
      <c r="B22" s="505"/>
      <c r="C22" s="556"/>
      <c r="D22" s="330" t="s">
        <v>262</v>
      </c>
      <c r="E22" s="434"/>
      <c r="F22" s="556"/>
      <c r="G22" s="556"/>
      <c r="H22" s="556"/>
      <c r="I22" s="505"/>
      <c r="J22" s="505"/>
      <c r="K22" s="505"/>
      <c r="L22" s="505"/>
      <c r="M22" s="505"/>
      <c r="N22" s="184"/>
      <c r="O22"/>
      <c r="P22"/>
      <c r="Q22"/>
      <c r="R22"/>
      <c r="S22"/>
      <c r="T22"/>
      <c r="U22"/>
    </row>
    <row r="23" spans="1:21" ht="15" customHeight="1" x14ac:dyDescent="0.2">
      <c r="A23" s="618">
        <v>23</v>
      </c>
      <c r="B23" s="505"/>
      <c r="C23" s="557"/>
      <c r="D23" s="557"/>
      <c r="E23" s="557"/>
      <c r="F23" s="411" t="s">
        <v>225</v>
      </c>
      <c r="G23" s="411"/>
      <c r="H23" s="557"/>
      <c r="I23" s="505"/>
      <c r="J23" s="675"/>
      <c r="K23" s="505"/>
      <c r="L23" s="475"/>
      <c r="M23" s="475"/>
      <c r="N23" s="184"/>
      <c r="O23"/>
      <c r="P23"/>
      <c r="Q23"/>
      <c r="R23"/>
      <c r="S23"/>
      <c r="T23"/>
      <c r="U23"/>
    </row>
    <row r="24" spans="1:21" ht="15" customHeight="1" x14ac:dyDescent="0.2">
      <c r="A24" s="618">
        <v>24</v>
      </c>
      <c r="B24" s="505"/>
      <c r="C24" s="557"/>
      <c r="D24" s="557"/>
      <c r="E24" s="557"/>
      <c r="F24" s="411" t="s">
        <v>226</v>
      </c>
      <c r="G24" s="411"/>
      <c r="H24" s="557"/>
      <c r="I24" s="700"/>
      <c r="J24" s="675"/>
      <c r="K24" s="701"/>
      <c r="L24" s="685">
        <f>I24+J24+K24</f>
        <v>0</v>
      </c>
      <c r="M24" s="675"/>
      <c r="N24" s="184"/>
      <c r="O24"/>
      <c r="P24"/>
      <c r="Q24"/>
      <c r="R24"/>
      <c r="S24"/>
      <c r="T24"/>
      <c r="U24"/>
    </row>
    <row r="25" spans="1:21" ht="15" customHeight="1" x14ac:dyDescent="0.2">
      <c r="A25" s="618">
        <v>25</v>
      </c>
      <c r="B25" s="505"/>
      <c r="C25" s="557"/>
      <c r="D25" s="557"/>
      <c r="E25" s="409" t="s">
        <v>227</v>
      </c>
      <c r="F25" s="409"/>
      <c r="G25" s="557"/>
      <c r="H25" s="557"/>
      <c r="I25" s="475"/>
      <c r="J25" s="685">
        <f>SUM(J23:J24)</f>
        <v>0</v>
      </c>
      <c r="K25" s="475"/>
      <c r="L25" s="505"/>
      <c r="M25" s="475"/>
      <c r="N25" s="184"/>
      <c r="O25"/>
      <c r="P25"/>
      <c r="Q25"/>
      <c r="R25"/>
      <c r="S25"/>
      <c r="T25"/>
      <c r="U25"/>
    </row>
    <row r="26" spans="1:21" ht="18" customHeight="1" x14ac:dyDescent="0.25">
      <c r="A26" s="618">
        <v>26</v>
      </c>
      <c r="B26" s="505"/>
      <c r="C26" s="556"/>
      <c r="D26" s="330" t="s">
        <v>21</v>
      </c>
      <c r="E26" s="434"/>
      <c r="F26" s="556"/>
      <c r="G26" s="556"/>
      <c r="H26" s="556"/>
      <c r="I26" s="505"/>
      <c r="J26" s="505"/>
      <c r="K26" s="505"/>
      <c r="L26" s="505"/>
      <c r="M26" s="505"/>
      <c r="N26" s="184"/>
      <c r="O26"/>
      <c r="P26"/>
      <c r="Q26"/>
      <c r="R26"/>
      <c r="S26"/>
      <c r="T26"/>
      <c r="U26"/>
    </row>
    <row r="27" spans="1:21" ht="15" customHeight="1" x14ac:dyDescent="0.2">
      <c r="A27" s="618">
        <v>27</v>
      </c>
      <c r="B27" s="505"/>
      <c r="C27" s="557"/>
      <c r="D27" s="557"/>
      <c r="E27" s="557"/>
      <c r="F27" s="411" t="s">
        <v>225</v>
      </c>
      <c r="G27" s="411"/>
      <c r="H27" s="557"/>
      <c r="I27" s="505"/>
      <c r="J27" s="675"/>
      <c r="K27" s="505"/>
      <c r="L27" s="475"/>
      <c r="M27" s="475"/>
      <c r="N27" s="184"/>
      <c r="O27"/>
      <c r="P27"/>
      <c r="Q27"/>
      <c r="R27"/>
      <c r="S27"/>
      <c r="T27"/>
      <c r="U27"/>
    </row>
    <row r="28" spans="1:21" ht="15" customHeight="1" x14ac:dyDescent="0.2">
      <c r="A28" s="618">
        <v>28</v>
      </c>
      <c r="B28" s="505"/>
      <c r="C28" s="557"/>
      <c r="D28" s="557"/>
      <c r="E28" s="557"/>
      <c r="F28" s="411" t="s">
        <v>226</v>
      </c>
      <c r="G28" s="411"/>
      <c r="H28" s="557"/>
      <c r="I28" s="700"/>
      <c r="J28" s="675"/>
      <c r="K28" s="701"/>
      <c r="L28" s="685">
        <f>I28+J28+K28</f>
        <v>0</v>
      </c>
      <c r="M28" s="675"/>
      <c r="N28" s="184"/>
      <c r="O28"/>
      <c r="P28"/>
      <c r="Q28"/>
      <c r="R28"/>
      <c r="S28"/>
      <c r="T28"/>
      <c r="U28"/>
    </row>
    <row r="29" spans="1:21" ht="15" customHeight="1" x14ac:dyDescent="0.2">
      <c r="A29" s="618">
        <v>29</v>
      </c>
      <c r="B29" s="505"/>
      <c r="C29" s="557"/>
      <c r="D29" s="557"/>
      <c r="E29" s="409" t="s">
        <v>227</v>
      </c>
      <c r="F29" s="409"/>
      <c r="G29" s="557"/>
      <c r="H29" s="557"/>
      <c r="I29" s="475"/>
      <c r="J29" s="685">
        <f>SUM(J27:J28)</f>
        <v>0</v>
      </c>
      <c r="K29" s="475"/>
      <c r="L29" s="505"/>
      <c r="M29" s="475"/>
      <c r="N29" s="184"/>
      <c r="O29"/>
      <c r="P29"/>
      <c r="Q29"/>
      <c r="R29"/>
      <c r="S29"/>
      <c r="T29"/>
      <c r="U29"/>
    </row>
    <row r="30" spans="1:21" ht="15" customHeight="1" thickBot="1" x14ac:dyDescent="0.25">
      <c r="A30" s="618">
        <v>30</v>
      </c>
      <c r="B30" s="505"/>
      <c r="C30" s="558"/>
      <c r="D30" s="558"/>
      <c r="E30" s="558"/>
      <c r="F30" s="558"/>
      <c r="G30" s="558"/>
      <c r="H30" s="558"/>
      <c r="I30" s="505"/>
      <c r="J30" s="505"/>
      <c r="K30" s="505"/>
      <c r="L30" s="505"/>
      <c r="M30" s="505"/>
      <c r="N30" s="184"/>
      <c r="O30"/>
      <c r="P30"/>
      <c r="Q30"/>
      <c r="R30"/>
      <c r="S30"/>
      <c r="T30"/>
      <c r="U30"/>
    </row>
    <row r="31" spans="1:21" ht="15" customHeight="1" thickBot="1" x14ac:dyDescent="0.3">
      <c r="A31" s="618">
        <v>31</v>
      </c>
      <c r="B31" s="505"/>
      <c r="C31" s="558"/>
      <c r="D31" s="330" t="s">
        <v>242</v>
      </c>
      <c r="E31" s="434"/>
      <c r="F31" s="558"/>
      <c r="G31" s="558"/>
      <c r="H31" s="558"/>
      <c r="I31" s="475"/>
      <c r="J31" s="674">
        <f>SUM(J11,J15,J19,J23,J27)</f>
        <v>0</v>
      </c>
      <c r="K31" s="559"/>
      <c r="L31" s="475"/>
      <c r="M31" s="475"/>
      <c r="N31" s="184"/>
      <c r="O31"/>
      <c r="P31"/>
      <c r="Q31"/>
      <c r="R31"/>
      <c r="S31"/>
      <c r="T31"/>
      <c r="U31"/>
    </row>
    <row r="32" spans="1:21" ht="15" customHeight="1" thickBot="1" x14ac:dyDescent="0.3">
      <c r="A32" s="618">
        <v>32</v>
      </c>
      <c r="B32" s="505"/>
      <c r="C32" s="558"/>
      <c r="D32" s="330" t="s">
        <v>243</v>
      </c>
      <c r="E32" s="434"/>
      <c r="F32" s="558"/>
      <c r="G32" s="558"/>
      <c r="H32" s="558"/>
      <c r="I32" s="674">
        <f>SUM(I12,I16,I20,I24,I28)</f>
        <v>0</v>
      </c>
      <c r="J32" s="674">
        <f>SUM(J12,J16,J20,J24,J28)</f>
        <v>0</v>
      </c>
      <c r="K32" s="674">
        <f>SUM(K12,K16,K20,K24,K28)</f>
        <v>0</v>
      </c>
      <c r="L32" s="674">
        <f>SUM(L12,L16,L20,L24,L28)</f>
        <v>0</v>
      </c>
      <c r="M32" s="674">
        <f>SUM(M12,M16,M20,M24,M28)</f>
        <v>0</v>
      </c>
      <c r="N32" s="184"/>
      <c r="O32"/>
      <c r="P32"/>
      <c r="Q32"/>
      <c r="R32"/>
      <c r="S32"/>
      <c r="T32"/>
      <c r="U32"/>
    </row>
    <row r="33" spans="1:21" ht="15" customHeight="1" thickBot="1" x14ac:dyDescent="0.3">
      <c r="A33" s="618">
        <v>33</v>
      </c>
      <c r="B33" s="505"/>
      <c r="C33" s="558"/>
      <c r="D33" s="330" t="s">
        <v>244</v>
      </c>
      <c r="E33" s="434"/>
      <c r="F33" s="558"/>
      <c r="G33" s="558"/>
      <c r="H33" s="558"/>
      <c r="I33" s="475"/>
      <c r="J33" s="674">
        <f>J31+J32</f>
        <v>0</v>
      </c>
      <c r="K33" s="475"/>
      <c r="L33" s="505"/>
      <c r="M33" s="475"/>
      <c r="N33" s="184"/>
      <c r="O33"/>
      <c r="P33"/>
      <c r="Q33"/>
      <c r="R33"/>
      <c r="S33"/>
      <c r="T33"/>
      <c r="U33"/>
    </row>
    <row r="34" spans="1:21" s="326" customFormat="1" x14ac:dyDescent="0.2">
      <c r="A34" s="618"/>
      <c r="B34" s="505"/>
      <c r="C34" s="558"/>
      <c r="D34" s="434"/>
      <c r="E34" s="434"/>
      <c r="F34" s="558"/>
      <c r="G34" s="558"/>
      <c r="H34" s="558"/>
      <c r="I34" s="475"/>
      <c r="J34" s="614"/>
      <c r="K34" s="475"/>
      <c r="L34" s="505"/>
      <c r="M34" s="475"/>
      <c r="N34" s="184"/>
    </row>
    <row r="35" spans="1:21" ht="24.75" customHeight="1" x14ac:dyDescent="0.3">
      <c r="A35" s="618">
        <v>41</v>
      </c>
      <c r="B35" s="407"/>
      <c r="C35" s="425" t="s">
        <v>545</v>
      </c>
      <c r="D35" s="407"/>
      <c r="E35" s="407"/>
      <c r="F35" s="407"/>
      <c r="G35" s="504"/>
      <c r="H35" s="504"/>
      <c r="I35" s="505"/>
      <c r="J35" s="505"/>
      <c r="K35" s="505"/>
      <c r="L35" s="505"/>
      <c r="M35" s="505"/>
      <c r="N35" s="184"/>
      <c r="O35"/>
      <c r="P35"/>
      <c r="Q35"/>
      <c r="R35"/>
      <c r="S35"/>
      <c r="T35"/>
      <c r="U35"/>
    </row>
    <row r="36" spans="1:21" s="236" customFormat="1" ht="24.75" customHeight="1" x14ac:dyDescent="0.25">
      <c r="A36" s="618">
        <v>42</v>
      </c>
      <c r="B36" s="439"/>
      <c r="C36" s="560"/>
      <c r="D36" s="330" t="s">
        <v>346</v>
      </c>
      <c r="E36" s="434"/>
      <c r="F36" s="560"/>
      <c r="G36" s="504"/>
      <c r="H36" s="504"/>
      <c r="I36" s="505"/>
      <c r="J36" s="505"/>
      <c r="K36" s="505"/>
      <c r="L36" s="505"/>
      <c r="M36" s="505"/>
      <c r="N36" s="184"/>
    </row>
    <row r="37" spans="1:21" ht="18" customHeight="1" x14ac:dyDescent="0.25">
      <c r="A37" s="618">
        <v>43</v>
      </c>
      <c r="B37" s="505"/>
      <c r="C37" s="556"/>
      <c r="D37" s="330" t="s">
        <v>245</v>
      </c>
      <c r="E37" s="434"/>
      <c r="F37" s="556"/>
      <c r="G37" s="556"/>
      <c r="H37" s="556"/>
      <c r="I37" s="505"/>
      <c r="J37" s="505"/>
      <c r="K37" s="505"/>
      <c r="L37" s="505"/>
      <c r="M37" s="505"/>
      <c r="N37" s="184"/>
      <c r="O37"/>
      <c r="P37"/>
      <c r="Q37"/>
      <c r="R37"/>
      <c r="S37"/>
      <c r="T37"/>
      <c r="U37"/>
    </row>
    <row r="38" spans="1:21" ht="15" customHeight="1" x14ac:dyDescent="0.2">
      <c r="A38" s="618">
        <v>44</v>
      </c>
      <c r="B38" s="505"/>
      <c r="C38" s="557"/>
      <c r="D38" s="557"/>
      <c r="E38" s="557"/>
      <c r="F38" s="411" t="s">
        <v>225</v>
      </c>
      <c r="G38" s="411"/>
      <c r="H38" s="557"/>
      <c r="I38" s="505"/>
      <c r="J38" s="675"/>
      <c r="K38" s="505"/>
      <c r="L38" s="475"/>
      <c r="M38" s="475"/>
      <c r="N38" s="184"/>
      <c r="O38"/>
      <c r="P38"/>
      <c r="Q38"/>
      <c r="R38"/>
      <c r="S38"/>
      <c r="T38"/>
      <c r="U38"/>
    </row>
    <row r="39" spans="1:21" ht="15" customHeight="1" x14ac:dyDescent="0.2">
      <c r="A39" s="618">
        <v>45</v>
      </c>
      <c r="B39" s="505"/>
      <c r="C39" s="557"/>
      <c r="D39" s="557"/>
      <c r="E39" s="557"/>
      <c r="F39" s="411" t="s">
        <v>226</v>
      </c>
      <c r="G39" s="411"/>
      <c r="H39" s="557"/>
      <c r="I39" s="700"/>
      <c r="J39" s="675"/>
      <c r="K39" s="701"/>
      <c r="L39" s="685">
        <f>I39+J39+K39</f>
        <v>0</v>
      </c>
      <c r="M39" s="675"/>
      <c r="N39" s="184"/>
      <c r="O39"/>
      <c r="P39"/>
      <c r="Q39"/>
      <c r="R39"/>
      <c r="S39"/>
      <c r="T39"/>
      <c r="U39"/>
    </row>
    <row r="40" spans="1:21" ht="15" customHeight="1" x14ac:dyDescent="0.2">
      <c r="A40" s="618">
        <v>46</v>
      </c>
      <c r="B40" s="505"/>
      <c r="C40" s="557"/>
      <c r="D40" s="557"/>
      <c r="E40" s="409" t="s">
        <v>227</v>
      </c>
      <c r="F40" s="409"/>
      <c r="G40" s="557"/>
      <c r="H40" s="557"/>
      <c r="I40" s="475"/>
      <c r="J40" s="685">
        <f>SUM(J38:J39)</f>
        <v>0</v>
      </c>
      <c r="K40" s="475"/>
      <c r="L40" s="505"/>
      <c r="M40" s="475"/>
      <c r="N40" s="184"/>
      <c r="O40"/>
      <c r="P40"/>
      <c r="Q40"/>
      <c r="R40"/>
      <c r="S40"/>
      <c r="T40"/>
      <c r="U40"/>
    </row>
    <row r="41" spans="1:21" ht="18" customHeight="1" x14ac:dyDescent="0.25">
      <c r="A41" s="618">
        <v>47</v>
      </c>
      <c r="B41" s="505"/>
      <c r="C41" s="556"/>
      <c r="D41" s="330" t="s">
        <v>126</v>
      </c>
      <c r="E41" s="556"/>
      <c r="F41" s="556"/>
      <c r="G41" s="556"/>
      <c r="H41" s="556"/>
      <c r="I41" s="505"/>
      <c r="J41" s="505"/>
      <c r="K41" s="505"/>
      <c r="L41" s="505"/>
      <c r="M41" s="505"/>
      <c r="N41" s="184"/>
      <c r="O41"/>
      <c r="P41"/>
      <c r="Q41"/>
      <c r="R41"/>
      <c r="S41"/>
      <c r="T41"/>
      <c r="U41"/>
    </row>
    <row r="42" spans="1:21" ht="15" customHeight="1" x14ac:dyDescent="0.2">
      <c r="A42" s="618">
        <v>48</v>
      </c>
      <c r="B42" s="505"/>
      <c r="C42" s="557"/>
      <c r="D42" s="557"/>
      <c r="E42" s="557"/>
      <c r="F42" s="411" t="s">
        <v>225</v>
      </c>
      <c r="G42" s="557"/>
      <c r="H42" s="557"/>
      <c r="I42" s="505"/>
      <c r="J42" s="675"/>
      <c r="K42" s="505"/>
      <c r="L42" s="475"/>
      <c r="M42" s="475"/>
      <c r="N42" s="184"/>
      <c r="O42"/>
      <c r="P42"/>
      <c r="Q42"/>
      <c r="R42"/>
      <c r="S42"/>
      <c r="T42"/>
      <c r="U42"/>
    </row>
    <row r="43" spans="1:21" ht="15" customHeight="1" x14ac:dyDescent="0.2">
      <c r="A43" s="618">
        <v>49</v>
      </c>
      <c r="B43" s="505"/>
      <c r="C43" s="557"/>
      <c r="D43" s="557"/>
      <c r="E43" s="557"/>
      <c r="F43" s="411" t="s">
        <v>226</v>
      </c>
      <c r="G43" s="557"/>
      <c r="H43" s="557"/>
      <c r="I43" s="700"/>
      <c r="J43" s="675"/>
      <c r="K43" s="701"/>
      <c r="L43" s="685">
        <f>I43+J43+K43</f>
        <v>0</v>
      </c>
      <c r="M43" s="675"/>
      <c r="N43" s="184"/>
      <c r="O43"/>
      <c r="P43"/>
      <c r="Q43"/>
      <c r="R43"/>
      <c r="S43"/>
      <c r="T43"/>
      <c r="U43"/>
    </row>
    <row r="44" spans="1:21" ht="15" customHeight="1" x14ac:dyDescent="0.2">
      <c r="A44" s="618">
        <v>50</v>
      </c>
      <c r="B44" s="505"/>
      <c r="C44" s="557"/>
      <c r="D44" s="409"/>
      <c r="E44" s="409" t="s">
        <v>227</v>
      </c>
      <c r="F44" s="557"/>
      <c r="G44" s="557"/>
      <c r="H44" s="557"/>
      <c r="I44" s="475"/>
      <c r="J44" s="685">
        <f>SUM(J42:J43)</f>
        <v>0</v>
      </c>
      <c r="K44" s="475"/>
      <c r="L44" s="505"/>
      <c r="M44" s="475"/>
      <c r="N44" s="184"/>
      <c r="O44"/>
      <c r="P44"/>
      <c r="Q44"/>
      <c r="R44"/>
      <c r="S44"/>
      <c r="T44"/>
      <c r="U44"/>
    </row>
    <row r="45" spans="1:21" ht="22.5" customHeight="1" x14ac:dyDescent="0.2">
      <c r="A45" s="618">
        <v>51</v>
      </c>
      <c r="B45" s="505"/>
      <c r="C45" s="557"/>
      <c r="D45" s="557"/>
      <c r="E45" s="557"/>
      <c r="F45" s="557"/>
      <c r="G45" s="557"/>
      <c r="H45" s="557"/>
      <c r="I45" s="475"/>
      <c r="J45" s="475"/>
      <c r="K45" s="965" t="s">
        <v>46</v>
      </c>
      <c r="L45" s="965"/>
      <c r="M45" s="475"/>
      <c r="N45" s="184"/>
      <c r="O45"/>
      <c r="P45"/>
      <c r="Q45"/>
      <c r="R45"/>
      <c r="S45"/>
      <c r="T45"/>
      <c r="U45"/>
    </row>
    <row r="46" spans="1:21" ht="29.25" customHeight="1" x14ac:dyDescent="0.3">
      <c r="A46" s="344">
        <v>52</v>
      </c>
      <c r="B46" s="504"/>
      <c r="C46" s="425" t="s">
        <v>730</v>
      </c>
      <c r="D46" s="407"/>
      <c r="E46" s="407"/>
      <c r="F46" s="407"/>
      <c r="G46" s="504"/>
      <c r="H46" s="504"/>
      <c r="I46" s="430"/>
      <c r="J46" s="322"/>
      <c r="K46" s="500" t="s">
        <v>83</v>
      </c>
      <c r="L46" s="500" t="s">
        <v>230</v>
      </c>
      <c r="M46" s="561"/>
      <c r="N46" s="68"/>
      <c r="O46"/>
      <c r="P46"/>
      <c r="Q46"/>
      <c r="R46"/>
      <c r="S46"/>
      <c r="T46"/>
      <c r="U46"/>
    </row>
    <row r="47" spans="1:21" ht="15" customHeight="1" x14ac:dyDescent="0.2">
      <c r="A47" s="344">
        <v>53</v>
      </c>
      <c r="B47" s="430"/>
      <c r="C47" s="562"/>
      <c r="D47" s="562"/>
      <c r="E47" s="409" t="s">
        <v>246</v>
      </c>
      <c r="F47" s="562"/>
      <c r="G47" s="322"/>
      <c r="H47" s="322"/>
      <c r="I47" s="322"/>
      <c r="J47" s="430"/>
      <c r="K47" s="433" t="str">
        <f>IF(ISNUMBER(CoverSheet!$C$12),DATE(YEAR(CoverSheet!$C$12)-1,MONTH(CoverSheet!$C$12),DAY(CoverSheet!$C$12)),"")</f>
        <v/>
      </c>
      <c r="L47" s="433" t="str">
        <f>IF(ISNUMBER(CoverSheet!$C$12),DATE(YEAR(CoverSheet!$C$12),MONTH(CoverSheet!$C$12),DAY(CoverSheet!$C$12)),"")</f>
        <v/>
      </c>
      <c r="M47" s="561"/>
      <c r="N47" s="68"/>
      <c r="O47"/>
      <c r="P47"/>
      <c r="Q47"/>
      <c r="R47"/>
      <c r="S47"/>
      <c r="T47"/>
      <c r="U47"/>
    </row>
    <row r="48" spans="1:21" ht="15" customHeight="1" x14ac:dyDescent="0.2">
      <c r="A48" s="344">
        <v>54</v>
      </c>
      <c r="B48" s="430"/>
      <c r="C48" s="563"/>
      <c r="D48" s="563"/>
      <c r="E48" s="563"/>
      <c r="F48" s="411" t="s">
        <v>247</v>
      </c>
      <c r="G48" s="855"/>
      <c r="H48" s="557"/>
      <c r="I48" s="430"/>
      <c r="J48" s="322" t="s">
        <v>233</v>
      </c>
      <c r="K48" s="702"/>
      <c r="L48" s="703"/>
      <c r="M48" s="561"/>
      <c r="N48" s="68"/>
      <c r="O48"/>
      <c r="P48"/>
      <c r="Q48"/>
      <c r="R48"/>
      <c r="S48"/>
      <c r="T48"/>
      <c r="U48"/>
    </row>
    <row r="49" spans="1:21" ht="15" customHeight="1" thickBot="1" x14ac:dyDescent="0.25">
      <c r="A49" s="344">
        <v>55</v>
      </c>
      <c r="B49" s="430"/>
      <c r="C49" s="563"/>
      <c r="D49" s="563"/>
      <c r="E49" s="563"/>
      <c r="F49" s="411" t="s">
        <v>234</v>
      </c>
      <c r="G49" s="855"/>
      <c r="H49" s="557"/>
      <c r="I49" s="322"/>
      <c r="J49" s="322" t="s">
        <v>235</v>
      </c>
      <c r="K49" s="704"/>
      <c r="L49" s="705"/>
      <c r="M49" s="561"/>
      <c r="N49" s="68"/>
      <c r="O49"/>
      <c r="P49"/>
      <c r="Q49"/>
      <c r="R49"/>
      <c r="S49"/>
      <c r="T49"/>
      <c r="U49"/>
    </row>
    <row r="50" spans="1:21" ht="15" customHeight="1" thickBot="1" x14ac:dyDescent="0.25">
      <c r="A50" s="344">
        <v>56</v>
      </c>
      <c r="B50" s="430"/>
      <c r="C50" s="563"/>
      <c r="D50" s="563"/>
      <c r="E50" s="563"/>
      <c r="F50" s="411" t="s">
        <v>236</v>
      </c>
      <c r="G50" s="855"/>
      <c r="H50" s="557"/>
      <c r="I50" s="430"/>
      <c r="J50" s="322" t="s">
        <v>237</v>
      </c>
      <c r="K50" s="706">
        <f>K48-K49</f>
        <v>0</v>
      </c>
      <c r="L50" s="706">
        <f>L48-L49</f>
        <v>0</v>
      </c>
      <c r="M50" s="561"/>
      <c r="N50" s="68"/>
      <c r="O50"/>
      <c r="P50"/>
      <c r="Q50"/>
      <c r="R50"/>
      <c r="S50"/>
      <c r="T50"/>
      <c r="U50"/>
    </row>
    <row r="51" spans="1:21" ht="15" customHeight="1" x14ac:dyDescent="0.2">
      <c r="A51" s="344">
        <v>57</v>
      </c>
      <c r="B51" s="430"/>
      <c r="C51" s="563"/>
      <c r="D51" s="563"/>
      <c r="E51" s="563"/>
      <c r="F51" s="563"/>
      <c r="G51" s="563"/>
      <c r="H51" s="563"/>
      <c r="I51" s="563"/>
      <c r="J51" s="436"/>
      <c r="K51" s="475"/>
      <c r="L51" s="475"/>
      <c r="M51" s="561"/>
      <c r="N51" s="68"/>
      <c r="O51"/>
      <c r="P51"/>
      <c r="Q51"/>
      <c r="R51"/>
      <c r="S51"/>
      <c r="T51"/>
      <c r="U51"/>
    </row>
    <row r="52" spans="1:21" ht="15" customHeight="1" x14ac:dyDescent="0.2">
      <c r="A52" s="344">
        <v>58</v>
      </c>
      <c r="B52" s="430"/>
      <c r="C52" s="563"/>
      <c r="D52" s="563"/>
      <c r="E52" s="563"/>
      <c r="F52" s="411" t="s">
        <v>238</v>
      </c>
      <c r="G52" s="959"/>
      <c r="H52" s="960"/>
      <c r="I52" s="960"/>
      <c r="J52" s="960"/>
      <c r="K52" s="960"/>
      <c r="L52" s="961"/>
      <c r="M52" s="561"/>
      <c r="N52" s="68"/>
      <c r="O52"/>
      <c r="P52"/>
      <c r="Q52"/>
      <c r="R52"/>
      <c r="S52"/>
      <c r="T52"/>
      <c r="U52"/>
    </row>
    <row r="53" spans="1:21" ht="15" customHeight="1" x14ac:dyDescent="0.2">
      <c r="A53" s="344">
        <v>59</v>
      </c>
      <c r="B53" s="430"/>
      <c r="C53" s="563"/>
      <c r="D53" s="563"/>
      <c r="E53" s="563"/>
      <c r="F53" s="563"/>
      <c r="G53" s="962"/>
      <c r="H53" s="963"/>
      <c r="I53" s="963"/>
      <c r="J53" s="963"/>
      <c r="K53" s="963"/>
      <c r="L53" s="964"/>
      <c r="M53" s="561"/>
      <c r="N53" s="68"/>
      <c r="O53"/>
      <c r="P53"/>
      <c r="Q53"/>
      <c r="R53"/>
      <c r="S53"/>
      <c r="T53"/>
      <c r="U53"/>
    </row>
    <row r="54" spans="1:21" s="326" customFormat="1" ht="15" customHeight="1" x14ac:dyDescent="0.2">
      <c r="A54" s="344">
        <v>60</v>
      </c>
      <c r="B54" s="430"/>
      <c r="C54" s="563"/>
      <c r="D54" s="563"/>
      <c r="E54" s="563"/>
      <c r="F54" s="563"/>
      <c r="G54" s="563"/>
      <c r="H54" s="563"/>
      <c r="I54" s="563"/>
      <c r="J54" s="563"/>
      <c r="K54" s="500" t="s">
        <v>83</v>
      </c>
      <c r="L54" s="500" t="s">
        <v>230</v>
      </c>
      <c r="M54" s="561"/>
      <c r="N54" s="68"/>
    </row>
    <row r="55" spans="1:21" ht="15" customHeight="1" x14ac:dyDescent="0.2">
      <c r="A55" s="344">
        <v>61</v>
      </c>
      <c r="B55" s="430"/>
      <c r="C55" s="562"/>
      <c r="D55" s="562"/>
      <c r="E55" s="409" t="s">
        <v>248</v>
      </c>
      <c r="F55" s="562"/>
      <c r="G55" s="322"/>
      <c r="H55" s="322"/>
      <c r="I55" s="322"/>
      <c r="J55" s="430"/>
      <c r="K55" s="433" t="str">
        <f>IF(ISNUMBER(CoverSheet!$C$12),DATE(YEAR(CoverSheet!$C$12)-1,MONTH(CoverSheet!$C$12),DAY(CoverSheet!$C$12)),"")</f>
        <v/>
      </c>
      <c r="L55" s="433" t="str">
        <f>IF(ISNUMBER(CoverSheet!$C$12),DATE(YEAR(CoverSheet!$C$12),MONTH(CoverSheet!$C$12),DAY(CoverSheet!$C$12)),"")</f>
        <v/>
      </c>
      <c r="M55" s="561"/>
      <c r="N55" s="68"/>
      <c r="O55"/>
      <c r="P55"/>
      <c r="Q55"/>
      <c r="R55"/>
      <c r="S55"/>
      <c r="T55"/>
      <c r="U55"/>
    </row>
    <row r="56" spans="1:21" ht="15" customHeight="1" x14ac:dyDescent="0.2">
      <c r="A56" s="344">
        <v>62</v>
      </c>
      <c r="B56" s="430"/>
      <c r="C56" s="563"/>
      <c r="D56" s="563"/>
      <c r="E56" s="563"/>
      <c r="F56" s="411" t="s">
        <v>247</v>
      </c>
      <c r="G56" s="855"/>
      <c r="H56" s="557"/>
      <c r="I56" s="430"/>
      <c r="J56" s="322" t="s">
        <v>233</v>
      </c>
      <c r="K56" s="702"/>
      <c r="L56" s="703"/>
      <c r="M56" s="561"/>
      <c r="N56" s="68"/>
      <c r="O56"/>
      <c r="P56"/>
      <c r="Q56"/>
      <c r="R56"/>
      <c r="S56"/>
      <c r="T56"/>
      <c r="U56"/>
    </row>
    <row r="57" spans="1:21" ht="15" customHeight="1" thickBot="1" x14ac:dyDescent="0.25">
      <c r="A57" s="344">
        <v>63</v>
      </c>
      <c r="B57" s="430"/>
      <c r="C57" s="563"/>
      <c r="D57" s="563"/>
      <c r="E57" s="563"/>
      <c r="F57" s="411" t="s">
        <v>234</v>
      </c>
      <c r="G57" s="855"/>
      <c r="H57" s="557"/>
      <c r="I57" s="322"/>
      <c r="J57" s="322" t="s">
        <v>235</v>
      </c>
      <c r="K57" s="704"/>
      <c r="L57" s="705"/>
      <c r="M57" s="561"/>
      <c r="N57" s="68"/>
      <c r="O57"/>
      <c r="P57"/>
      <c r="Q57"/>
      <c r="R57"/>
      <c r="S57"/>
      <c r="T57"/>
      <c r="U57"/>
    </row>
    <row r="58" spans="1:21" ht="15" customHeight="1" thickBot="1" x14ac:dyDescent="0.25">
      <c r="A58" s="344">
        <v>64</v>
      </c>
      <c r="B58" s="430"/>
      <c r="C58" s="563"/>
      <c r="D58" s="563"/>
      <c r="E58" s="563"/>
      <c r="F58" s="411" t="s">
        <v>236</v>
      </c>
      <c r="G58" s="855"/>
      <c r="H58" s="557"/>
      <c r="I58" s="430"/>
      <c r="J58" s="322" t="s">
        <v>237</v>
      </c>
      <c r="K58" s="706">
        <f>K56-K57</f>
        <v>0</v>
      </c>
      <c r="L58" s="706">
        <f>L56-L57</f>
        <v>0</v>
      </c>
      <c r="M58" s="561"/>
      <c r="N58" s="68"/>
      <c r="O58"/>
      <c r="P58"/>
      <c r="Q58"/>
      <c r="R58"/>
      <c r="S58"/>
      <c r="T58"/>
      <c r="U58"/>
    </row>
    <row r="59" spans="1:21" ht="15" customHeight="1" x14ac:dyDescent="0.2">
      <c r="A59" s="344">
        <v>65</v>
      </c>
      <c r="B59" s="430"/>
      <c r="C59" s="563"/>
      <c r="D59" s="563"/>
      <c r="E59" s="563"/>
      <c r="F59" s="563"/>
      <c r="G59" s="563"/>
      <c r="H59" s="563"/>
      <c r="I59" s="563"/>
      <c r="J59" s="436"/>
      <c r="K59" s="475"/>
      <c r="L59" s="475"/>
      <c r="M59" s="561"/>
      <c r="N59" s="68"/>
      <c r="O59"/>
      <c r="P59"/>
      <c r="Q59"/>
      <c r="R59"/>
      <c r="S59"/>
      <c r="T59"/>
      <c r="U59"/>
    </row>
    <row r="60" spans="1:21" x14ac:dyDescent="0.2">
      <c r="A60" s="344">
        <v>66</v>
      </c>
      <c r="B60" s="430"/>
      <c r="C60" s="563"/>
      <c r="D60" s="563"/>
      <c r="E60" s="563"/>
      <c r="F60" s="411" t="s">
        <v>238</v>
      </c>
      <c r="G60" s="959"/>
      <c r="H60" s="960"/>
      <c r="I60" s="960"/>
      <c r="J60" s="960"/>
      <c r="K60" s="960"/>
      <c r="L60" s="961"/>
      <c r="M60" s="561"/>
      <c r="N60" s="68"/>
      <c r="O60"/>
      <c r="P60"/>
      <c r="Q60"/>
      <c r="R60"/>
      <c r="S60"/>
      <c r="T60"/>
      <c r="U60"/>
    </row>
    <row r="61" spans="1:21" x14ac:dyDescent="0.2">
      <c r="A61" s="344">
        <v>67</v>
      </c>
      <c r="B61" s="430"/>
      <c r="C61" s="563"/>
      <c r="D61" s="563"/>
      <c r="E61" s="563"/>
      <c r="F61" s="563"/>
      <c r="G61" s="962"/>
      <c r="H61" s="963"/>
      <c r="I61" s="963"/>
      <c r="J61" s="963"/>
      <c r="K61" s="963"/>
      <c r="L61" s="964"/>
      <c r="M61" s="561"/>
      <c r="N61" s="68"/>
      <c r="O61"/>
      <c r="P61"/>
      <c r="Q61"/>
      <c r="R61"/>
      <c r="S61"/>
      <c r="T61"/>
      <c r="U61"/>
    </row>
    <row r="62" spans="1:21" s="817" customFormat="1" ht="15" customHeight="1" x14ac:dyDescent="0.2">
      <c r="A62" s="344">
        <v>68</v>
      </c>
      <c r="B62" s="430"/>
      <c r="C62" s="563"/>
      <c r="D62" s="563"/>
      <c r="E62" s="563"/>
      <c r="F62" s="563"/>
      <c r="G62" s="563"/>
      <c r="H62" s="563"/>
      <c r="I62" s="563"/>
      <c r="J62" s="563"/>
      <c r="K62" s="500" t="s">
        <v>83</v>
      </c>
      <c r="L62" s="500" t="s">
        <v>230</v>
      </c>
      <c r="M62" s="561"/>
      <c r="N62" s="68"/>
    </row>
    <row r="63" spans="1:21" s="817" customFormat="1" ht="15" customHeight="1" x14ac:dyDescent="0.2">
      <c r="A63" s="344">
        <v>69</v>
      </c>
      <c r="B63" s="430"/>
      <c r="C63" s="562"/>
      <c r="D63" s="562"/>
      <c r="E63" s="818" t="s">
        <v>249</v>
      </c>
      <c r="F63" s="562"/>
      <c r="G63" s="322"/>
      <c r="H63" s="322"/>
      <c r="I63" s="322"/>
      <c r="J63" s="430"/>
      <c r="K63" s="433" t="str">
        <f>IF(ISNUMBER(CoverSheet!$C$12),DATE(YEAR(CoverSheet!$C$12)-1,MONTH(CoverSheet!$C$12),DAY(CoverSheet!$C$12)),"")</f>
        <v/>
      </c>
      <c r="L63" s="433" t="str">
        <f>IF(ISNUMBER(CoverSheet!$C$12),DATE(YEAR(CoverSheet!$C$12),MONTH(CoverSheet!$C$12),DAY(CoverSheet!$C$12)),"")</f>
        <v/>
      </c>
      <c r="M63" s="561"/>
      <c r="N63" s="68"/>
    </row>
    <row r="64" spans="1:21" s="817" customFormat="1" ht="15" customHeight="1" x14ac:dyDescent="0.2">
      <c r="A64" s="344">
        <v>70</v>
      </c>
      <c r="B64" s="430"/>
      <c r="C64" s="563"/>
      <c r="D64" s="563"/>
      <c r="E64" s="563"/>
      <c r="F64" s="819" t="s">
        <v>247</v>
      </c>
      <c r="G64" s="856"/>
      <c r="H64" s="557"/>
      <c r="I64" s="430"/>
      <c r="J64" s="322" t="s">
        <v>233</v>
      </c>
      <c r="K64" s="803"/>
      <c r="L64" s="804"/>
      <c r="M64" s="561"/>
      <c r="N64" s="68"/>
    </row>
    <row r="65" spans="1:21" s="817" customFormat="1" ht="15" customHeight="1" thickBot="1" x14ac:dyDescent="0.25">
      <c r="A65" s="344">
        <v>71</v>
      </c>
      <c r="B65" s="430"/>
      <c r="C65" s="563"/>
      <c r="D65" s="563"/>
      <c r="E65" s="563"/>
      <c r="F65" s="819" t="s">
        <v>234</v>
      </c>
      <c r="G65" s="856"/>
      <c r="H65" s="557"/>
      <c r="I65" s="322"/>
      <c r="J65" s="322" t="s">
        <v>235</v>
      </c>
      <c r="K65" s="805"/>
      <c r="L65" s="806"/>
      <c r="M65" s="561"/>
      <c r="N65" s="68"/>
    </row>
    <row r="66" spans="1:21" s="817" customFormat="1" ht="15" customHeight="1" thickBot="1" x14ac:dyDescent="0.25">
      <c r="A66" s="344">
        <v>72</v>
      </c>
      <c r="B66" s="430"/>
      <c r="C66" s="563"/>
      <c r="D66" s="563"/>
      <c r="E66" s="563"/>
      <c r="F66" s="819" t="s">
        <v>236</v>
      </c>
      <c r="G66" s="856"/>
      <c r="H66" s="504"/>
      <c r="I66" s="430"/>
      <c r="J66" s="322" t="s">
        <v>237</v>
      </c>
      <c r="K66" s="820">
        <f>K64-K65</f>
        <v>0</v>
      </c>
      <c r="L66" s="820">
        <f>L64-L65</f>
        <v>0</v>
      </c>
      <c r="M66" s="561"/>
      <c r="N66" s="68"/>
    </row>
    <row r="67" spans="1:21" s="817" customFormat="1" ht="15" customHeight="1" x14ac:dyDescent="0.2">
      <c r="A67" s="344">
        <v>73</v>
      </c>
      <c r="B67" s="430"/>
      <c r="C67" s="563"/>
      <c r="D67" s="563"/>
      <c r="E67" s="563"/>
      <c r="F67" s="563"/>
      <c r="G67" s="563"/>
      <c r="H67" s="563"/>
      <c r="I67" s="563"/>
      <c r="J67" s="436"/>
      <c r="K67" s="475"/>
      <c r="L67" s="475"/>
      <c r="M67" s="561"/>
      <c r="N67" s="68"/>
    </row>
    <row r="68" spans="1:21" s="817" customFormat="1" x14ac:dyDescent="0.2">
      <c r="A68" s="344">
        <v>74</v>
      </c>
      <c r="B68" s="430"/>
      <c r="C68" s="563"/>
      <c r="D68" s="563"/>
      <c r="E68" s="563"/>
      <c r="F68" s="819" t="s">
        <v>238</v>
      </c>
      <c r="G68" s="968"/>
      <c r="H68" s="969"/>
      <c r="I68" s="969"/>
      <c r="J68" s="969"/>
      <c r="K68" s="969"/>
      <c r="L68" s="970"/>
      <c r="M68" s="561"/>
      <c r="N68" s="68"/>
    </row>
    <row r="69" spans="1:21" s="817" customFormat="1" x14ac:dyDescent="0.2">
      <c r="A69" s="344">
        <v>75</v>
      </c>
      <c r="B69" s="430"/>
      <c r="C69" s="563"/>
      <c r="D69" s="563"/>
      <c r="E69" s="563"/>
      <c r="F69" s="563"/>
      <c r="G69" s="971"/>
      <c r="H69" s="972"/>
      <c r="I69" s="972"/>
      <c r="J69" s="972"/>
      <c r="K69" s="972"/>
      <c r="L69" s="973"/>
      <c r="M69" s="561"/>
      <c r="N69" s="68"/>
    </row>
    <row r="70" spans="1:21" s="655" customFormat="1" ht="15" customHeight="1" x14ac:dyDescent="0.2">
      <c r="A70" s="652"/>
      <c r="B70" s="799"/>
      <c r="C70" s="800"/>
      <c r="D70" s="800"/>
      <c r="E70" s="800"/>
      <c r="F70" s="800"/>
      <c r="G70" s="800"/>
      <c r="H70" s="800"/>
      <c r="I70" s="800"/>
      <c r="J70" s="800"/>
      <c r="K70" s="800"/>
      <c r="L70" s="800"/>
      <c r="M70" s="801"/>
      <c r="N70" s="802"/>
    </row>
    <row r="71" spans="1:21" s="817" customFormat="1" ht="15" customHeight="1" x14ac:dyDescent="0.2">
      <c r="A71" s="344">
        <v>76</v>
      </c>
      <c r="B71" s="430"/>
      <c r="C71" s="966" t="s">
        <v>365</v>
      </c>
      <c r="D71" s="967"/>
      <c r="E71" s="967"/>
      <c r="F71" s="967"/>
      <c r="G71" s="967"/>
      <c r="H71" s="967"/>
      <c r="I71" s="967"/>
      <c r="J71" s="967"/>
      <c r="K71" s="967"/>
      <c r="L71" s="967"/>
      <c r="M71" s="967"/>
      <c r="N71" s="68"/>
    </row>
    <row r="72" spans="1:21" s="817" customFormat="1" ht="15" customHeight="1" x14ac:dyDescent="0.2">
      <c r="A72" s="344"/>
      <c r="B72" s="430"/>
      <c r="C72" s="838" t="s">
        <v>729</v>
      </c>
      <c r="D72" s="847"/>
      <c r="E72" s="847"/>
      <c r="F72" s="847"/>
      <c r="G72" s="847"/>
      <c r="H72" s="847"/>
      <c r="I72" s="847"/>
      <c r="J72" s="847"/>
      <c r="K72" s="847"/>
      <c r="L72" s="847"/>
      <c r="M72" s="847"/>
      <c r="N72" s="68"/>
    </row>
    <row r="73" spans="1:21" ht="12.75" customHeight="1" x14ac:dyDescent="0.2">
      <c r="A73" s="345"/>
      <c r="B73" s="85"/>
      <c r="C73" s="84"/>
      <c r="D73" s="84"/>
      <c r="E73" s="84"/>
      <c r="F73" s="84"/>
      <c r="G73" s="84"/>
      <c r="H73" s="84"/>
      <c r="I73" s="84"/>
      <c r="J73" s="84"/>
      <c r="K73" s="85"/>
      <c r="L73" s="84"/>
      <c r="M73" s="85"/>
      <c r="N73" s="86"/>
      <c r="O73"/>
      <c r="P73"/>
      <c r="Q73"/>
      <c r="R73"/>
      <c r="S73"/>
      <c r="T73"/>
      <c r="U73"/>
    </row>
  </sheetData>
  <sheetProtection sheet="1" objects="1" scenarios="1" formatRows="0" insertRows="0"/>
  <mergeCells count="11">
    <mergeCell ref="G52:L53"/>
    <mergeCell ref="A5:M5"/>
    <mergeCell ref="K45:L45"/>
    <mergeCell ref="C71:M71"/>
    <mergeCell ref="G60:L61"/>
    <mergeCell ref="G68:L69"/>
    <mergeCell ref="K2:M2"/>
    <mergeCell ref="K3:M3"/>
    <mergeCell ref="C8:G9"/>
    <mergeCell ref="I8:L8"/>
    <mergeCell ref="M8:M9"/>
  </mergeCells>
  <dataValidations count="3">
    <dataValidation allowBlank="1" showInputMessage="1" showErrorMessage="1" prompt="Please enter text" sqref="I56:I58 I64:I66 I48:I50 G52:L53 G60:L61 G48:G50 G56:G58 G64:G66 G68:L69"/>
    <dataValidation allowBlank="1" prompt="Please enter text" sqref="H48:H50 H56:H58 H64:H66"/>
    <dataValidation allowBlank="1" showErrorMessage="1" sqref="G70:L70"/>
  </dataValidations>
  <pageMargins left="0.70866141732283472" right="0.70866141732283472" top="0.74803149606299213" bottom="0.74803149606299213" header="0.31496062992125989" footer="0.31496062992125989"/>
  <pageSetup paperSize="9" scale="49" orientation="portrait" r:id="rId1"/>
  <headerFooter>
    <oddHeader>&amp;C&amp;"Arial"&amp;10 Commerce Commission Information Disclosure Template</oddHeader>
    <oddFooter>&amp;L&amp;"Arial,Regular" &amp;P&amp;C&amp;"Arial,Regular" &amp;F&amp;R&amp;"Arial,Regular" &amp;A</oddFooter>
  </headerFooter>
  <rowBreaks count="1" manualBreakCount="1">
    <brk id="34" max="1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99CCFF"/>
    <pageSetUpPr fitToPage="1"/>
  </sheetPr>
  <dimension ref="A1:Z73"/>
  <sheetViews>
    <sheetView showGridLines="0" zoomScaleNormal="100" zoomScaleSheetLayoutView="58" workbookViewId="0"/>
  </sheetViews>
  <sheetFormatPr defaultRowHeight="12.75" x14ac:dyDescent="0.2"/>
  <cols>
    <col min="1" max="1" width="4.42578125" style="10" customWidth="1"/>
    <col min="2" max="2" width="3.7109375" style="310" customWidth="1"/>
    <col min="3" max="3" width="6" style="310" customWidth="1"/>
    <col min="4" max="4" width="3.140625" style="10" customWidth="1"/>
    <col min="5" max="5" width="2.5703125" style="10" customWidth="1"/>
    <col min="6" max="6" width="32.140625" style="310" customWidth="1"/>
    <col min="7" max="7" width="9.28515625" style="310" customWidth="1"/>
    <col min="8" max="8" width="40.7109375" style="10" customWidth="1"/>
    <col min="9" max="9" width="16.5703125" style="10" customWidth="1"/>
    <col min="10" max="10" width="14.85546875" style="310" customWidth="1"/>
    <col min="11" max="11" width="16.7109375" style="10" customWidth="1"/>
    <col min="12" max="13" width="16.140625" style="10" customWidth="1"/>
    <col min="14" max="14" width="15.5703125" style="10" customWidth="1"/>
    <col min="15" max="15" width="2.7109375" style="10" customWidth="1"/>
    <col min="16" max="16" width="7.42578125" style="760" customWidth="1"/>
    <col min="17" max="16384" width="9.140625" style="10"/>
  </cols>
  <sheetData>
    <row r="1" spans="1:26" s="12" customFormat="1" ht="18.75" x14ac:dyDescent="0.3">
      <c r="A1" s="46"/>
      <c r="B1" s="47"/>
      <c r="C1" s="47"/>
      <c r="D1" s="47"/>
      <c r="E1" s="47"/>
      <c r="F1" s="47"/>
      <c r="G1" s="47"/>
      <c r="H1" s="47"/>
      <c r="I1" s="47"/>
      <c r="J1" s="47"/>
      <c r="K1" s="47"/>
      <c r="L1" s="47"/>
      <c r="M1" s="47"/>
      <c r="N1" s="47"/>
      <c r="O1" s="140"/>
      <c r="P1" s="760"/>
      <c r="Q1"/>
      <c r="R1"/>
      <c r="S1"/>
      <c r="T1"/>
      <c r="U1"/>
      <c r="V1"/>
    </row>
    <row r="2" spans="1:26" s="12" customFormat="1" ht="18" customHeight="1" x14ac:dyDescent="0.3">
      <c r="A2" s="49"/>
      <c r="B2" s="50"/>
      <c r="C2" s="50"/>
      <c r="D2" s="141"/>
      <c r="E2" s="50"/>
      <c r="F2" s="50"/>
      <c r="G2" s="50"/>
      <c r="H2" s="50"/>
      <c r="I2" s="50"/>
      <c r="J2" s="50"/>
      <c r="K2" s="306" t="s">
        <v>5</v>
      </c>
      <c r="L2" s="934" t="str">
        <f>IF(NOT(ISBLANK(CoverSheet!$C$8)),CoverSheet!$C$8,"")</f>
        <v/>
      </c>
      <c r="M2" s="934"/>
      <c r="N2" s="934"/>
      <c r="O2" s="142"/>
      <c r="P2" s="760"/>
      <c r="Q2" s="1"/>
      <c r="R2" s="1"/>
      <c r="S2" s="1"/>
      <c r="T2" s="1"/>
      <c r="U2" s="1"/>
      <c r="V2" s="1"/>
      <c r="W2" s="261"/>
      <c r="X2" s="261"/>
      <c r="Y2" s="261"/>
      <c r="Z2" s="261"/>
    </row>
    <row r="3" spans="1:26" s="12" customFormat="1" ht="18" customHeight="1" x14ac:dyDescent="0.3">
      <c r="A3" s="49"/>
      <c r="B3" s="50"/>
      <c r="C3" s="50"/>
      <c r="D3" s="141"/>
      <c r="E3" s="50"/>
      <c r="F3" s="50"/>
      <c r="G3" s="50"/>
      <c r="H3" s="50"/>
      <c r="I3" s="50"/>
      <c r="J3" s="50"/>
      <c r="K3" s="306" t="s">
        <v>3</v>
      </c>
      <c r="L3" s="925" t="str">
        <f>IF(ISNUMBER(CoverSheet!$C$12),CoverSheet!$C$12,"")</f>
        <v/>
      </c>
      <c r="M3" s="925"/>
      <c r="N3" s="925"/>
      <c r="O3" s="142"/>
      <c r="P3" s="760"/>
      <c r="Q3" s="1"/>
      <c r="R3" s="1"/>
      <c r="S3" s="1"/>
      <c r="T3" s="1"/>
      <c r="U3" s="1"/>
      <c r="V3" s="1"/>
      <c r="W3" s="261"/>
      <c r="X3" s="261"/>
      <c r="Y3" s="261"/>
      <c r="Z3" s="261"/>
    </row>
    <row r="4" spans="1:26" s="12" customFormat="1" ht="21" x14ac:dyDescent="0.35">
      <c r="A4" s="383" t="s">
        <v>540</v>
      </c>
      <c r="B4" s="307"/>
      <c r="C4" s="307"/>
      <c r="D4" s="50"/>
      <c r="E4" s="50"/>
      <c r="F4" s="50"/>
      <c r="G4" s="50"/>
      <c r="H4" s="50"/>
      <c r="I4" s="50"/>
      <c r="J4" s="50"/>
      <c r="K4" s="50"/>
      <c r="L4" s="50"/>
      <c r="M4" s="50"/>
      <c r="N4" s="50"/>
      <c r="O4" s="51"/>
      <c r="P4" s="760"/>
      <c r="Q4" s="1"/>
      <c r="R4" s="1"/>
      <c r="S4" s="1"/>
      <c r="T4" s="1"/>
      <c r="U4" s="1"/>
      <c r="V4" s="1"/>
      <c r="W4" s="261"/>
      <c r="X4" s="261"/>
      <c r="Y4" s="261"/>
      <c r="Z4" s="261"/>
    </row>
    <row r="5" spans="1:26" s="428" customFormat="1" ht="52.5" customHeight="1" x14ac:dyDescent="0.2">
      <c r="A5" s="926" t="s">
        <v>542</v>
      </c>
      <c r="B5" s="927"/>
      <c r="C5" s="927"/>
      <c r="D5" s="927"/>
      <c r="E5" s="927"/>
      <c r="F5" s="927"/>
      <c r="G5" s="927"/>
      <c r="H5" s="927"/>
      <c r="I5" s="927"/>
      <c r="J5" s="927"/>
      <c r="K5" s="927"/>
      <c r="L5" s="927"/>
      <c r="M5" s="927"/>
      <c r="N5" s="927"/>
      <c r="O5" s="426"/>
      <c r="P5" s="770"/>
      <c r="Q5" s="571"/>
      <c r="R5" s="572"/>
      <c r="S5" s="572"/>
      <c r="T5" s="572"/>
      <c r="U5" s="572"/>
      <c r="V5" s="572"/>
      <c r="W5" s="573"/>
      <c r="X5" s="573"/>
      <c r="Y5" s="573"/>
      <c r="Z5" s="573"/>
    </row>
    <row r="6" spans="1:26" s="12" customFormat="1" x14ac:dyDescent="0.2">
      <c r="A6" s="644" t="s">
        <v>666</v>
      </c>
      <c r="B6" s="52"/>
      <c r="C6" s="335"/>
      <c r="D6" s="52"/>
      <c r="E6" s="52"/>
      <c r="F6" s="52"/>
      <c r="G6" s="52"/>
      <c r="H6" s="52"/>
      <c r="I6" s="50"/>
      <c r="J6" s="50"/>
      <c r="K6" s="50"/>
      <c r="L6" s="50"/>
      <c r="M6" s="50"/>
      <c r="N6" s="50"/>
      <c r="O6" s="51"/>
      <c r="P6" s="760"/>
      <c r="Q6" s="1"/>
      <c r="R6" s="1"/>
      <c r="S6" s="1"/>
      <c r="T6" s="1"/>
      <c r="U6" s="1"/>
      <c r="V6" s="1"/>
      <c r="W6" s="261"/>
      <c r="X6" s="261"/>
      <c r="Y6" s="261"/>
      <c r="Z6" s="261"/>
    </row>
    <row r="7" spans="1:26" ht="24.75" customHeight="1" x14ac:dyDescent="0.3">
      <c r="A7" s="348">
        <v>7</v>
      </c>
      <c r="B7" s="538"/>
      <c r="C7" s="425" t="s">
        <v>541</v>
      </c>
      <c r="D7" s="439"/>
      <c r="E7" s="407"/>
      <c r="F7" s="407"/>
      <c r="G7" s="407"/>
      <c r="H7" s="504"/>
      <c r="I7" s="505"/>
      <c r="J7" s="505"/>
      <c r="K7" s="505"/>
      <c r="L7" s="505"/>
      <c r="M7" s="180"/>
      <c r="N7" s="180"/>
      <c r="O7" s="184"/>
      <c r="Q7" s="1"/>
      <c r="R7" s="1"/>
      <c r="S7" s="1"/>
      <c r="T7" s="1"/>
      <c r="U7" s="1"/>
      <c r="V7" s="1"/>
      <c r="W7" s="1"/>
      <c r="X7" s="1"/>
      <c r="Y7" s="1"/>
      <c r="Z7" s="1"/>
    </row>
    <row r="8" spans="1:26" ht="28.5" customHeight="1" x14ac:dyDescent="0.2">
      <c r="A8" s="348">
        <v>8</v>
      </c>
      <c r="B8" s="538"/>
      <c r="C8" s="538"/>
      <c r="D8" s="505"/>
      <c r="E8" s="957"/>
      <c r="F8" s="957"/>
      <c r="G8" s="957"/>
      <c r="H8" s="957"/>
      <c r="I8" s="564"/>
      <c r="J8" s="564"/>
      <c r="K8" s="565" t="s">
        <v>220</v>
      </c>
      <c r="L8" s="564"/>
      <c r="M8" s="145"/>
      <c r="N8" s="975"/>
      <c r="O8" s="184"/>
      <c r="Q8"/>
      <c r="R8"/>
      <c r="S8"/>
      <c r="T8"/>
      <c r="U8"/>
      <c r="V8"/>
    </row>
    <row r="9" spans="1:26" ht="30.75" customHeight="1" x14ac:dyDescent="0.2">
      <c r="A9" s="348">
        <v>9</v>
      </c>
      <c r="B9" s="538"/>
      <c r="C9" s="538"/>
      <c r="D9" s="505"/>
      <c r="E9" s="957"/>
      <c r="F9" s="957"/>
      <c r="G9" s="957"/>
      <c r="H9" s="957"/>
      <c r="I9" s="505"/>
      <c r="J9" s="505"/>
      <c r="K9" s="565" t="s">
        <v>223</v>
      </c>
      <c r="L9" s="564"/>
      <c r="M9" s="145"/>
      <c r="N9" s="975"/>
      <c r="O9" s="184"/>
      <c r="Q9"/>
      <c r="R9"/>
      <c r="S9"/>
      <c r="T9"/>
      <c r="U9"/>
      <c r="V9"/>
    </row>
    <row r="10" spans="1:26" ht="18" customHeight="1" x14ac:dyDescent="0.25">
      <c r="A10" s="348">
        <v>10</v>
      </c>
      <c r="B10" s="538"/>
      <c r="C10" s="538"/>
      <c r="D10" s="388" t="s">
        <v>24</v>
      </c>
      <c r="E10" s="556"/>
      <c r="F10" s="556"/>
      <c r="G10" s="556"/>
      <c r="H10" s="556"/>
      <c r="I10" s="505"/>
      <c r="J10" s="505"/>
      <c r="K10" s="505"/>
      <c r="L10" s="505"/>
      <c r="M10" s="180"/>
      <c r="N10" s="180"/>
      <c r="O10" s="184"/>
      <c r="Q10"/>
      <c r="R10"/>
      <c r="S10"/>
      <c r="T10"/>
      <c r="U10"/>
      <c r="V10"/>
    </row>
    <row r="11" spans="1:26" ht="15" customHeight="1" x14ac:dyDescent="0.2">
      <c r="A11" s="348">
        <v>11</v>
      </c>
      <c r="B11" s="538"/>
      <c r="C11" s="538"/>
      <c r="D11" s="505"/>
      <c r="E11" s="557"/>
      <c r="F11" s="411" t="s">
        <v>225</v>
      </c>
      <c r="G11" s="411"/>
      <c r="H11" s="411"/>
      <c r="I11" s="411"/>
      <c r="J11" s="505"/>
      <c r="K11" s="675"/>
      <c r="L11" s="505"/>
      <c r="M11" s="45"/>
      <c r="N11" s="45"/>
      <c r="O11" s="184"/>
      <c r="Q11"/>
      <c r="R11"/>
      <c r="S11"/>
      <c r="T11"/>
      <c r="U11"/>
      <c r="V11"/>
    </row>
    <row r="12" spans="1:26" ht="15" customHeight="1" x14ac:dyDescent="0.2">
      <c r="A12" s="348">
        <v>12</v>
      </c>
      <c r="B12" s="538"/>
      <c r="C12" s="538"/>
      <c r="D12" s="505"/>
      <c r="E12" s="557"/>
      <c r="F12" s="411" t="s">
        <v>226</v>
      </c>
      <c r="G12" s="411"/>
      <c r="H12" s="411"/>
      <c r="I12" s="411"/>
      <c r="J12" s="505"/>
      <c r="K12" s="675"/>
      <c r="L12" s="505"/>
      <c r="M12" s="45"/>
      <c r="N12" s="45"/>
      <c r="O12" s="184"/>
      <c r="Q12"/>
      <c r="R12"/>
      <c r="S12"/>
      <c r="T12"/>
      <c r="U12"/>
      <c r="V12"/>
    </row>
    <row r="13" spans="1:26" ht="15" customHeight="1" x14ac:dyDescent="0.2">
      <c r="A13" s="348">
        <v>13</v>
      </c>
      <c r="B13" s="538"/>
      <c r="C13" s="538"/>
      <c r="D13" s="505"/>
      <c r="E13" s="409" t="s">
        <v>227</v>
      </c>
      <c r="F13" s="557"/>
      <c r="G13" s="557"/>
      <c r="H13" s="557"/>
      <c r="I13" s="557"/>
      <c r="J13" s="505"/>
      <c r="K13" s="685">
        <f>SUM(K11:K12)</f>
        <v>0</v>
      </c>
      <c r="L13" s="505"/>
      <c r="M13" s="45"/>
      <c r="N13" s="45"/>
      <c r="O13" s="184"/>
      <c r="Q13"/>
      <c r="R13"/>
      <c r="S13"/>
      <c r="T13"/>
      <c r="U13"/>
      <c r="V13"/>
    </row>
    <row r="14" spans="1:26" ht="18" customHeight="1" x14ac:dyDescent="0.25">
      <c r="A14" s="348">
        <v>14</v>
      </c>
      <c r="B14" s="538"/>
      <c r="C14" s="538"/>
      <c r="D14" s="388" t="s">
        <v>22</v>
      </c>
      <c r="E14" s="556"/>
      <c r="F14" s="556"/>
      <c r="G14" s="556"/>
      <c r="H14" s="556"/>
      <c r="I14" s="556"/>
      <c r="J14" s="505"/>
      <c r="K14" s="638"/>
      <c r="L14" s="505"/>
      <c r="M14" s="45"/>
      <c r="N14" s="45"/>
      <c r="O14" s="184"/>
      <c r="Q14"/>
      <c r="R14"/>
      <c r="S14"/>
      <c r="T14"/>
      <c r="U14"/>
      <c r="V14"/>
    </row>
    <row r="15" spans="1:26" ht="15" customHeight="1" x14ac:dyDescent="0.2">
      <c r="A15" s="348">
        <v>15</v>
      </c>
      <c r="B15" s="538"/>
      <c r="C15" s="538"/>
      <c r="D15" s="505"/>
      <c r="E15" s="557"/>
      <c r="F15" s="411" t="s">
        <v>225</v>
      </c>
      <c r="G15" s="411"/>
      <c r="H15" s="411"/>
      <c r="I15" s="411"/>
      <c r="J15" s="505"/>
      <c r="K15" s="675"/>
      <c r="L15" s="505"/>
      <c r="M15" s="45"/>
      <c r="N15" s="45"/>
      <c r="O15" s="184"/>
      <c r="Q15"/>
      <c r="R15"/>
      <c r="S15"/>
      <c r="T15"/>
      <c r="U15"/>
      <c r="V15"/>
    </row>
    <row r="16" spans="1:26" ht="15" customHeight="1" x14ac:dyDescent="0.2">
      <c r="A16" s="348">
        <v>16</v>
      </c>
      <c r="B16" s="538"/>
      <c r="C16" s="538"/>
      <c r="D16" s="505"/>
      <c r="E16" s="557"/>
      <c r="F16" s="411" t="s">
        <v>226</v>
      </c>
      <c r="G16" s="411"/>
      <c r="H16" s="411"/>
      <c r="I16" s="411"/>
      <c r="J16" s="505"/>
      <c r="K16" s="675"/>
      <c r="L16" s="505"/>
      <c r="M16" s="45"/>
      <c r="N16" s="45"/>
      <c r="O16" s="184"/>
      <c r="Q16"/>
      <c r="R16"/>
      <c r="S16"/>
      <c r="T16"/>
      <c r="U16"/>
      <c r="V16"/>
    </row>
    <row r="17" spans="1:22" ht="15" customHeight="1" x14ac:dyDescent="0.2">
      <c r="A17" s="348">
        <v>17</v>
      </c>
      <c r="B17" s="538"/>
      <c r="C17" s="538"/>
      <c r="D17" s="505"/>
      <c r="E17" s="409" t="s">
        <v>227</v>
      </c>
      <c r="F17" s="557"/>
      <c r="G17" s="557"/>
      <c r="H17" s="557"/>
      <c r="I17" s="557"/>
      <c r="J17" s="505"/>
      <c r="K17" s="685">
        <f>SUM(K15:K16)</f>
        <v>0</v>
      </c>
      <c r="L17" s="505"/>
      <c r="M17" s="45"/>
      <c r="N17" s="45"/>
      <c r="O17" s="184"/>
      <c r="Q17"/>
      <c r="R17"/>
      <c r="S17"/>
      <c r="T17"/>
      <c r="U17"/>
      <c r="V17"/>
    </row>
    <row r="18" spans="1:22" ht="18" customHeight="1" x14ac:dyDescent="0.25">
      <c r="A18" s="348">
        <v>18</v>
      </c>
      <c r="B18" s="538"/>
      <c r="C18" s="538"/>
      <c r="D18" s="388" t="s">
        <v>36</v>
      </c>
      <c r="E18" s="556"/>
      <c r="F18" s="556"/>
      <c r="G18" s="556"/>
      <c r="H18" s="556"/>
      <c r="I18" s="556"/>
      <c r="J18" s="505"/>
      <c r="K18" s="638"/>
      <c r="L18" s="505"/>
      <c r="M18" s="45"/>
      <c r="N18" s="45"/>
      <c r="O18" s="184"/>
      <c r="Q18"/>
      <c r="R18"/>
      <c r="S18"/>
      <c r="T18"/>
      <c r="U18"/>
      <c r="V18"/>
    </row>
    <row r="19" spans="1:22" ht="15" customHeight="1" x14ac:dyDescent="0.2">
      <c r="A19" s="348">
        <v>19</v>
      </c>
      <c r="B19" s="538"/>
      <c r="C19" s="538"/>
      <c r="D19" s="505"/>
      <c r="E19" s="557"/>
      <c r="F19" s="411" t="s">
        <v>225</v>
      </c>
      <c r="G19" s="411"/>
      <c r="H19" s="411"/>
      <c r="I19" s="411"/>
      <c r="J19" s="505"/>
      <c r="K19" s="675"/>
      <c r="L19" s="505"/>
      <c r="M19" s="45"/>
      <c r="N19" s="45"/>
      <c r="O19" s="184"/>
      <c r="Q19"/>
      <c r="R19"/>
      <c r="S19"/>
      <c r="T19"/>
      <c r="U19"/>
      <c r="V19"/>
    </row>
    <row r="20" spans="1:22" ht="15" customHeight="1" x14ac:dyDescent="0.2">
      <c r="A20" s="348">
        <v>20</v>
      </c>
      <c r="B20" s="538"/>
      <c r="C20" s="538"/>
      <c r="D20" s="505"/>
      <c r="E20" s="557"/>
      <c r="F20" s="411" t="s">
        <v>226</v>
      </c>
      <c r="G20" s="411"/>
      <c r="H20" s="411"/>
      <c r="I20" s="411"/>
      <c r="J20" s="505"/>
      <c r="K20" s="675"/>
      <c r="L20" s="505"/>
      <c r="M20" s="45"/>
      <c r="N20" s="45"/>
      <c r="O20" s="184"/>
      <c r="Q20"/>
      <c r="R20"/>
      <c r="S20"/>
      <c r="T20"/>
      <c r="U20"/>
      <c r="V20"/>
    </row>
    <row r="21" spans="1:22" ht="15" customHeight="1" x14ac:dyDescent="0.2">
      <c r="A21" s="348">
        <v>21</v>
      </c>
      <c r="B21" s="538"/>
      <c r="C21" s="538"/>
      <c r="D21" s="505"/>
      <c r="E21" s="409" t="s">
        <v>227</v>
      </c>
      <c r="F21" s="557"/>
      <c r="G21" s="557"/>
      <c r="H21" s="557"/>
      <c r="I21" s="557"/>
      <c r="J21" s="505"/>
      <c r="K21" s="685">
        <f>SUM(K19:K20)</f>
        <v>0</v>
      </c>
      <c r="L21" s="505"/>
      <c r="M21" s="45"/>
      <c r="N21" s="45"/>
      <c r="O21" s="184"/>
      <c r="Q21"/>
      <c r="R21"/>
      <c r="S21"/>
      <c r="T21"/>
      <c r="U21"/>
      <c r="V21"/>
    </row>
    <row r="22" spans="1:22" ht="18" customHeight="1" x14ac:dyDescent="0.25">
      <c r="A22" s="348">
        <v>22</v>
      </c>
      <c r="B22" s="538"/>
      <c r="C22" s="538"/>
      <c r="D22" s="388" t="s">
        <v>260</v>
      </c>
      <c r="E22" s="556"/>
      <c r="F22" s="556"/>
      <c r="G22" s="556"/>
      <c r="H22" s="556"/>
      <c r="I22" s="556"/>
      <c r="J22" s="505"/>
      <c r="K22" s="638"/>
      <c r="L22" s="505"/>
      <c r="M22" s="45"/>
      <c r="N22" s="45"/>
      <c r="O22" s="184"/>
      <c r="Q22"/>
      <c r="R22"/>
      <c r="S22"/>
      <c r="T22"/>
      <c r="U22"/>
      <c r="V22"/>
    </row>
    <row r="23" spans="1:22" ht="15" customHeight="1" x14ac:dyDescent="0.2">
      <c r="A23" s="348">
        <v>23</v>
      </c>
      <c r="B23" s="538"/>
      <c r="C23" s="538"/>
      <c r="D23" s="505"/>
      <c r="E23" s="557"/>
      <c r="F23" s="411" t="s">
        <v>225</v>
      </c>
      <c r="G23" s="411"/>
      <c r="H23" s="411"/>
      <c r="I23" s="411"/>
      <c r="J23" s="505"/>
      <c r="K23" s="675"/>
      <c r="L23" s="505"/>
      <c r="M23" s="45"/>
      <c r="N23" s="45"/>
      <c r="O23" s="184"/>
      <c r="Q23"/>
      <c r="R23"/>
      <c r="S23"/>
      <c r="T23"/>
      <c r="U23"/>
      <c r="V23"/>
    </row>
    <row r="24" spans="1:22" ht="15" customHeight="1" x14ac:dyDescent="0.2">
      <c r="A24" s="348">
        <v>24</v>
      </c>
      <c r="B24" s="538"/>
      <c r="C24" s="538"/>
      <c r="D24" s="505"/>
      <c r="E24" s="557"/>
      <c r="F24" s="411" t="s">
        <v>226</v>
      </c>
      <c r="G24" s="411"/>
      <c r="H24" s="411"/>
      <c r="I24" s="411"/>
      <c r="J24" s="505"/>
      <c r="K24" s="675"/>
      <c r="L24" s="505"/>
      <c r="M24" s="45"/>
      <c r="N24" s="45"/>
      <c r="O24" s="184"/>
      <c r="Q24"/>
      <c r="R24"/>
      <c r="S24"/>
      <c r="T24"/>
      <c r="U24"/>
      <c r="V24"/>
    </row>
    <row r="25" spans="1:22" ht="15" customHeight="1" x14ac:dyDescent="0.2">
      <c r="A25" s="348">
        <v>25</v>
      </c>
      <c r="B25" s="538"/>
      <c r="C25" s="538"/>
      <c r="D25" s="505"/>
      <c r="E25" s="409" t="s">
        <v>227</v>
      </c>
      <c r="F25" s="557"/>
      <c r="G25" s="557"/>
      <c r="H25" s="557"/>
      <c r="I25" s="557"/>
      <c r="J25" s="505"/>
      <c r="K25" s="685">
        <f>SUM(K23:K24)</f>
        <v>0</v>
      </c>
      <c r="L25" s="505"/>
      <c r="M25" s="45"/>
      <c r="N25" s="45"/>
      <c r="O25" s="184"/>
      <c r="Q25"/>
      <c r="R25"/>
      <c r="S25"/>
      <c r="T25"/>
      <c r="U25"/>
      <c r="V25"/>
    </row>
    <row r="26" spans="1:22" ht="18" customHeight="1" x14ac:dyDescent="0.25">
      <c r="A26" s="348">
        <v>26</v>
      </c>
      <c r="B26" s="538"/>
      <c r="C26" s="538"/>
      <c r="D26" s="388" t="s">
        <v>23</v>
      </c>
      <c r="E26" s="556"/>
      <c r="F26" s="556"/>
      <c r="G26" s="556"/>
      <c r="H26" s="556"/>
      <c r="I26" s="556"/>
      <c r="J26" s="505"/>
      <c r="K26" s="638"/>
      <c r="L26" s="505"/>
      <c r="M26" s="45"/>
      <c r="N26" s="45"/>
      <c r="O26" s="184"/>
      <c r="Q26"/>
      <c r="R26"/>
      <c r="S26"/>
      <c r="T26"/>
      <c r="U26"/>
      <c r="V26"/>
    </row>
    <row r="27" spans="1:22" ht="15" customHeight="1" x14ac:dyDescent="0.2">
      <c r="A27" s="348">
        <v>27</v>
      </c>
      <c r="B27" s="538"/>
      <c r="C27" s="538"/>
      <c r="D27" s="505"/>
      <c r="E27" s="557"/>
      <c r="F27" s="411" t="s">
        <v>225</v>
      </c>
      <c r="G27" s="411"/>
      <c r="H27" s="411"/>
      <c r="I27" s="411"/>
      <c r="J27" s="505"/>
      <c r="K27" s="675"/>
      <c r="L27" s="505"/>
      <c r="M27" s="45"/>
      <c r="N27" s="45"/>
      <c r="O27" s="184"/>
      <c r="Q27"/>
      <c r="R27"/>
      <c r="S27"/>
      <c r="T27"/>
      <c r="U27"/>
      <c r="V27"/>
    </row>
    <row r="28" spans="1:22" ht="15" customHeight="1" x14ac:dyDescent="0.2">
      <c r="A28" s="348">
        <v>28</v>
      </c>
      <c r="B28" s="538"/>
      <c r="C28" s="538"/>
      <c r="D28" s="505"/>
      <c r="E28" s="557"/>
      <c r="F28" s="411" t="s">
        <v>226</v>
      </c>
      <c r="G28" s="411"/>
      <c r="H28" s="411"/>
      <c r="I28" s="411"/>
      <c r="J28" s="505"/>
      <c r="K28" s="675"/>
      <c r="L28" s="505"/>
      <c r="M28" s="45"/>
      <c r="N28" s="45"/>
      <c r="O28" s="184"/>
      <c r="Q28"/>
      <c r="R28"/>
      <c r="S28"/>
      <c r="T28"/>
      <c r="U28"/>
      <c r="V28"/>
    </row>
    <row r="29" spans="1:22" ht="15" customHeight="1" x14ac:dyDescent="0.2">
      <c r="A29" s="348">
        <v>29</v>
      </c>
      <c r="B29" s="538"/>
      <c r="C29" s="538"/>
      <c r="D29" s="505"/>
      <c r="E29" s="409" t="s">
        <v>227</v>
      </c>
      <c r="F29" s="557"/>
      <c r="G29" s="557"/>
      <c r="H29" s="557"/>
      <c r="I29" s="557"/>
      <c r="J29" s="505"/>
      <c r="K29" s="685">
        <f>SUM(K27:K28)</f>
        <v>0</v>
      </c>
      <c r="L29" s="505"/>
      <c r="M29" s="45"/>
      <c r="N29" s="45"/>
      <c r="O29" s="184"/>
      <c r="Q29"/>
      <c r="R29"/>
      <c r="S29"/>
      <c r="T29"/>
      <c r="U29"/>
      <c r="V29"/>
    </row>
    <row r="30" spans="1:22" ht="18" customHeight="1" x14ac:dyDescent="0.25">
      <c r="A30" s="348">
        <v>30</v>
      </c>
      <c r="B30" s="538"/>
      <c r="C30" s="538"/>
      <c r="D30" s="388" t="s">
        <v>398</v>
      </c>
      <c r="E30" s="556"/>
      <c r="F30" s="556"/>
      <c r="G30" s="556"/>
      <c r="H30" s="556"/>
      <c r="I30" s="556"/>
      <c r="J30" s="505"/>
      <c r="K30" s="638"/>
      <c r="L30" s="505"/>
      <c r="M30" s="45"/>
      <c r="N30" s="45"/>
      <c r="O30" s="184"/>
      <c r="Q30"/>
      <c r="R30"/>
      <c r="S30"/>
      <c r="T30"/>
      <c r="U30"/>
      <c r="V30"/>
    </row>
    <row r="31" spans="1:22" ht="15" customHeight="1" x14ac:dyDescent="0.2">
      <c r="A31" s="348">
        <v>31</v>
      </c>
      <c r="B31" s="538"/>
      <c r="C31" s="538"/>
      <c r="D31" s="505"/>
      <c r="E31" s="557"/>
      <c r="F31" s="411" t="s">
        <v>225</v>
      </c>
      <c r="G31" s="411"/>
      <c r="H31" s="411"/>
      <c r="I31" s="411"/>
      <c r="J31" s="505"/>
      <c r="K31" s="675"/>
      <c r="L31" s="505"/>
      <c r="M31" s="45"/>
      <c r="N31" s="45"/>
      <c r="O31" s="184"/>
      <c r="Q31"/>
      <c r="R31"/>
      <c r="S31"/>
      <c r="T31"/>
      <c r="U31"/>
      <c r="V31"/>
    </row>
    <row r="32" spans="1:22" ht="15" customHeight="1" x14ac:dyDescent="0.2">
      <c r="A32" s="348">
        <v>32</v>
      </c>
      <c r="B32" s="538"/>
      <c r="C32" s="538"/>
      <c r="D32" s="505"/>
      <c r="E32" s="557"/>
      <c r="F32" s="411" t="s">
        <v>226</v>
      </c>
      <c r="G32" s="411"/>
      <c r="H32" s="411"/>
      <c r="I32" s="411"/>
      <c r="J32" s="505"/>
      <c r="K32" s="675"/>
      <c r="L32" s="505"/>
      <c r="M32" s="45"/>
      <c r="N32" s="45"/>
      <c r="O32" s="184"/>
      <c r="Q32"/>
      <c r="R32"/>
      <c r="S32"/>
      <c r="T32"/>
      <c r="U32"/>
      <c r="V32"/>
    </row>
    <row r="33" spans="1:22" ht="15" customHeight="1" x14ac:dyDescent="0.2">
      <c r="A33" s="348">
        <v>33</v>
      </c>
      <c r="B33" s="538"/>
      <c r="C33" s="538"/>
      <c r="D33" s="505"/>
      <c r="E33" s="409" t="s">
        <v>227</v>
      </c>
      <c r="F33" s="557"/>
      <c r="G33" s="557"/>
      <c r="H33" s="557"/>
      <c r="I33" s="557"/>
      <c r="J33" s="505"/>
      <c r="K33" s="685">
        <f>SUM(K31:K32)</f>
        <v>0</v>
      </c>
      <c r="L33" s="505"/>
      <c r="M33" s="45"/>
      <c r="N33" s="45"/>
      <c r="O33" s="184"/>
      <c r="Q33"/>
      <c r="R33"/>
      <c r="S33"/>
      <c r="T33"/>
      <c r="U33"/>
      <c r="V33"/>
    </row>
    <row r="34" spans="1:22" ht="18" customHeight="1" x14ac:dyDescent="0.25">
      <c r="A34" s="348">
        <v>34</v>
      </c>
      <c r="B34" s="538"/>
      <c r="C34" s="538"/>
      <c r="D34" s="388" t="s">
        <v>424</v>
      </c>
      <c r="E34" s="556"/>
      <c r="F34" s="556"/>
      <c r="G34" s="556"/>
      <c r="H34" s="556"/>
      <c r="I34" s="556"/>
      <c r="J34" s="505"/>
      <c r="K34" s="638"/>
      <c r="L34" s="505"/>
      <c r="M34" s="45"/>
      <c r="N34" s="45"/>
      <c r="O34" s="184"/>
      <c r="Q34"/>
      <c r="R34"/>
      <c r="S34"/>
      <c r="T34"/>
      <c r="U34"/>
      <c r="V34"/>
    </row>
    <row r="35" spans="1:22" ht="15" customHeight="1" x14ac:dyDescent="0.2">
      <c r="A35" s="348">
        <v>35</v>
      </c>
      <c r="B35" s="538"/>
      <c r="C35" s="538"/>
      <c r="D35" s="505"/>
      <c r="E35" s="557"/>
      <c r="F35" s="411" t="s">
        <v>225</v>
      </c>
      <c r="G35" s="411"/>
      <c r="H35" s="411"/>
      <c r="I35" s="411"/>
      <c r="J35" s="505"/>
      <c r="K35" s="675"/>
      <c r="L35" s="505"/>
      <c r="M35" s="45"/>
      <c r="N35" s="45"/>
      <c r="O35" s="184"/>
      <c r="Q35"/>
      <c r="R35"/>
      <c r="S35"/>
      <c r="T35"/>
      <c r="U35"/>
      <c r="V35"/>
    </row>
    <row r="36" spans="1:22" ht="15" customHeight="1" x14ac:dyDescent="0.2">
      <c r="A36" s="348">
        <v>36</v>
      </c>
      <c r="B36" s="538"/>
      <c r="C36" s="538"/>
      <c r="D36" s="505"/>
      <c r="E36" s="557"/>
      <c r="F36" s="411" t="s">
        <v>226</v>
      </c>
      <c r="G36" s="411"/>
      <c r="H36" s="411"/>
      <c r="I36" s="411"/>
      <c r="J36" s="505"/>
      <c r="K36" s="675"/>
      <c r="L36" s="505"/>
      <c r="M36" s="45"/>
      <c r="N36" s="45"/>
      <c r="O36" s="184"/>
      <c r="Q36"/>
      <c r="R36"/>
      <c r="S36"/>
      <c r="T36"/>
      <c r="U36"/>
      <c r="V36"/>
    </row>
    <row r="37" spans="1:22" ht="15" customHeight="1" x14ac:dyDescent="0.2">
      <c r="A37" s="348">
        <v>37</v>
      </c>
      <c r="B37" s="538"/>
      <c r="C37" s="538"/>
      <c r="D37" s="505"/>
      <c r="E37" s="409" t="s">
        <v>227</v>
      </c>
      <c r="F37" s="409"/>
      <c r="G37" s="409"/>
      <c r="H37" s="557"/>
      <c r="I37" s="557"/>
      <c r="J37" s="505"/>
      <c r="K37" s="685">
        <f>SUM(K35:K36)</f>
        <v>0</v>
      </c>
      <c r="L37" s="505"/>
      <c r="M37" s="45"/>
      <c r="N37" s="45"/>
      <c r="O37" s="184"/>
      <c r="Q37"/>
      <c r="R37"/>
      <c r="S37"/>
      <c r="T37"/>
      <c r="U37"/>
      <c r="V37"/>
    </row>
    <row r="38" spans="1:22" ht="13.5" thickBot="1" x14ac:dyDescent="0.25">
      <c r="A38" s="348">
        <v>38</v>
      </c>
      <c r="B38" s="538"/>
      <c r="C38" s="538"/>
      <c r="D38" s="505"/>
      <c r="E38" s="558"/>
      <c r="F38" s="558"/>
      <c r="G38" s="558"/>
      <c r="H38" s="558"/>
      <c r="I38" s="505"/>
      <c r="J38" s="505"/>
      <c r="K38" s="638"/>
      <c r="L38" s="505"/>
      <c r="M38" s="180"/>
      <c r="N38" s="180"/>
      <c r="O38" s="184"/>
      <c r="Q38"/>
      <c r="R38"/>
      <c r="S38"/>
      <c r="T38"/>
      <c r="U38"/>
      <c r="V38"/>
    </row>
    <row r="39" spans="1:22" ht="15" customHeight="1" thickBot="1" x14ac:dyDescent="0.25">
      <c r="A39" s="348">
        <v>39</v>
      </c>
      <c r="B39" s="538"/>
      <c r="C39" s="538"/>
      <c r="D39" s="434" t="s">
        <v>228</v>
      </c>
      <c r="E39" s="558"/>
      <c r="F39" s="558"/>
      <c r="G39" s="558"/>
      <c r="H39" s="558"/>
      <c r="I39" s="505"/>
      <c r="J39" s="505"/>
      <c r="K39" s="674">
        <f>SUM(K11,K15,K19,K23,K27,K31,K35)</f>
        <v>0</v>
      </c>
      <c r="L39" s="505"/>
      <c r="M39" s="180"/>
      <c r="N39" s="180"/>
      <c r="O39" s="184"/>
      <c r="Q39"/>
      <c r="R39"/>
      <c r="S39"/>
      <c r="T39"/>
      <c r="U39"/>
      <c r="V39"/>
    </row>
    <row r="40" spans="1:22" ht="15" customHeight="1" thickBot="1" x14ac:dyDescent="0.25">
      <c r="A40" s="348">
        <v>40</v>
      </c>
      <c r="B40" s="538"/>
      <c r="C40" s="538"/>
      <c r="D40" s="434" t="s">
        <v>229</v>
      </c>
      <c r="E40" s="558"/>
      <c r="F40" s="558"/>
      <c r="G40" s="558"/>
      <c r="H40" s="558"/>
      <c r="I40" s="505"/>
      <c r="J40" s="505"/>
      <c r="K40" s="674">
        <f>SUM(K12,K16,K20,K24,K28,K32,K36)</f>
        <v>0</v>
      </c>
      <c r="L40" s="505"/>
      <c r="M40" s="180"/>
      <c r="N40" s="180"/>
      <c r="O40" s="184"/>
      <c r="Q40"/>
      <c r="R40"/>
      <c r="S40"/>
      <c r="T40"/>
      <c r="U40"/>
      <c r="V40"/>
    </row>
    <row r="41" spans="1:22" ht="15" customHeight="1" thickBot="1" x14ac:dyDescent="0.25">
      <c r="A41" s="348">
        <v>41</v>
      </c>
      <c r="B41" s="538"/>
      <c r="C41" s="538"/>
      <c r="D41" s="434" t="s">
        <v>104</v>
      </c>
      <c r="E41" s="558"/>
      <c r="F41" s="558"/>
      <c r="G41" s="558"/>
      <c r="H41" s="558"/>
      <c r="I41" s="505"/>
      <c r="J41" s="505"/>
      <c r="K41" s="674">
        <f>K39+K40</f>
        <v>0</v>
      </c>
      <c r="L41" s="475"/>
      <c r="M41" s="180"/>
      <c r="N41" s="620"/>
      <c r="O41" s="184"/>
      <c r="P41" s="760" t="s">
        <v>651</v>
      </c>
      <c r="Q41"/>
      <c r="R41"/>
      <c r="S41"/>
      <c r="T41"/>
      <c r="U41"/>
      <c r="V41"/>
    </row>
    <row r="42" spans="1:22" s="311" customFormat="1" x14ac:dyDescent="0.2">
      <c r="A42" s="348">
        <v>42</v>
      </c>
      <c r="B42" s="538"/>
      <c r="C42" s="538"/>
      <c r="D42" s="434"/>
      <c r="E42" s="558"/>
      <c r="F42" s="558"/>
      <c r="G42" s="558"/>
      <c r="H42" s="558"/>
      <c r="I42" s="505"/>
      <c r="J42" s="505"/>
      <c r="K42" s="505"/>
      <c r="L42" s="475"/>
      <c r="M42" s="180"/>
      <c r="N42" s="45"/>
      <c r="O42" s="184"/>
      <c r="P42" s="760"/>
    </row>
    <row r="43" spans="1:22" s="326" customFormat="1" x14ac:dyDescent="0.2">
      <c r="A43" s="348"/>
      <c r="B43" s="538"/>
      <c r="C43" s="538"/>
      <c r="D43" s="434"/>
      <c r="E43" s="558"/>
      <c r="F43" s="558"/>
      <c r="G43" s="558"/>
      <c r="H43" s="558"/>
      <c r="I43" s="505"/>
      <c r="J43" s="505"/>
      <c r="K43" s="505"/>
      <c r="L43" s="475"/>
      <c r="M43" s="180"/>
      <c r="N43" s="45"/>
      <c r="O43" s="184"/>
      <c r="P43" s="760"/>
    </row>
    <row r="44" spans="1:22" s="235" customFormat="1" ht="25.5" customHeight="1" x14ac:dyDescent="0.3">
      <c r="A44" s="348">
        <v>50</v>
      </c>
      <c r="B44" s="538"/>
      <c r="C44" s="425" t="s">
        <v>731</v>
      </c>
      <c r="D44" s="504"/>
      <c r="E44" s="407"/>
      <c r="F44" s="407"/>
      <c r="G44" s="407"/>
      <c r="H44" s="504"/>
      <c r="I44" s="505"/>
      <c r="J44" s="505"/>
      <c r="K44" s="322"/>
      <c r="L44" s="976" t="s">
        <v>46</v>
      </c>
      <c r="M44" s="976"/>
      <c r="N44" s="475"/>
      <c r="O44" s="184"/>
      <c r="P44" s="760"/>
      <c r="Q44" s="234"/>
      <c r="R44" s="234"/>
      <c r="S44" s="234"/>
      <c r="T44" s="234"/>
      <c r="U44" s="234"/>
      <c r="V44" s="234"/>
    </row>
    <row r="45" spans="1:22" s="235" customFormat="1" x14ac:dyDescent="0.2">
      <c r="A45" s="348">
        <v>51</v>
      </c>
      <c r="B45" s="538"/>
      <c r="C45" s="538"/>
      <c r="D45" s="430"/>
      <c r="E45" s="322"/>
      <c r="F45" s="322"/>
      <c r="G45" s="322"/>
      <c r="H45" s="322"/>
      <c r="I45" s="322"/>
      <c r="J45" s="322"/>
      <c r="K45" s="430"/>
      <c r="L45" s="566" t="s">
        <v>83</v>
      </c>
      <c r="M45" s="566" t="s">
        <v>230</v>
      </c>
      <c r="N45" s="475"/>
      <c r="O45" s="184"/>
      <c r="P45" s="760"/>
      <c r="Q45" s="234"/>
      <c r="R45" s="234"/>
      <c r="S45" s="234"/>
      <c r="T45" s="234"/>
      <c r="U45" s="234"/>
      <c r="V45" s="234"/>
    </row>
    <row r="46" spans="1:22" s="235" customFormat="1" x14ac:dyDescent="0.2">
      <c r="A46" s="348">
        <v>52</v>
      </c>
      <c r="B46" s="538"/>
      <c r="C46" s="538"/>
      <c r="D46" s="430"/>
      <c r="E46" s="409" t="s">
        <v>231</v>
      </c>
      <c r="F46" s="562"/>
      <c r="G46" s="562"/>
      <c r="H46" s="322"/>
      <c r="I46" s="322"/>
      <c r="J46" s="322"/>
      <c r="K46" s="430"/>
      <c r="L46" s="433" t="str">
        <f>IF(ISNUMBER(CoverSheet!$C$12),DATE(YEAR(CoverSheet!$C$12)-1,MONTH(CoverSheet!$C$12),DAY(CoverSheet!$C$12)),"")</f>
        <v/>
      </c>
      <c r="M46" s="433" t="str">
        <f>IF(ISNUMBER(CoverSheet!$C$12),DATE(YEAR(CoverSheet!$C$12),MONTH(CoverSheet!$C$12),DAY(CoverSheet!$C$12)),"")</f>
        <v/>
      </c>
      <c r="N46" s="475"/>
      <c r="O46" s="184"/>
      <c r="P46" s="760"/>
      <c r="Q46" s="234"/>
      <c r="R46" s="234"/>
      <c r="S46" s="234"/>
      <c r="T46" s="234"/>
      <c r="U46" s="234"/>
      <c r="V46" s="234"/>
    </row>
    <row r="47" spans="1:22" s="238" customFormat="1" ht="18.75" customHeight="1" x14ac:dyDescent="0.2">
      <c r="A47" s="348">
        <v>53</v>
      </c>
      <c r="B47" s="538"/>
      <c r="C47" s="538"/>
      <c r="D47" s="430"/>
      <c r="E47" s="562"/>
      <c r="F47" s="562"/>
      <c r="G47" s="562"/>
      <c r="H47" s="322"/>
      <c r="I47" s="322"/>
      <c r="J47" s="322"/>
      <c r="K47" s="430"/>
      <c r="L47" s="567"/>
      <c r="M47" s="567"/>
      <c r="N47" s="475"/>
      <c r="O47" s="184"/>
      <c r="P47" s="760"/>
      <c r="Q47" s="257"/>
      <c r="R47" s="257"/>
      <c r="S47" s="257"/>
      <c r="T47" s="257"/>
      <c r="U47" s="257"/>
      <c r="V47" s="257"/>
    </row>
    <row r="48" spans="1:22" s="235" customFormat="1" ht="15" customHeight="1" x14ac:dyDescent="0.2">
      <c r="A48" s="348">
        <v>54</v>
      </c>
      <c r="B48" s="538"/>
      <c r="C48" s="538"/>
      <c r="D48" s="430"/>
      <c r="E48" s="613"/>
      <c r="F48" s="613" t="s">
        <v>232</v>
      </c>
      <c r="G48" s="563"/>
      <c r="H48" s="855"/>
      <c r="I48" s="322"/>
      <c r="J48" s="505"/>
      <c r="K48" s="568" t="s">
        <v>233</v>
      </c>
      <c r="L48" s="707"/>
      <c r="M48" s="680"/>
      <c r="N48" s="475"/>
      <c r="O48" s="184"/>
      <c r="P48" s="760"/>
      <c r="Q48" s="234"/>
      <c r="R48" s="234"/>
      <c r="S48" s="234"/>
      <c r="T48" s="234"/>
      <c r="U48" s="234"/>
      <c r="V48" s="234"/>
    </row>
    <row r="49" spans="1:22" s="235" customFormat="1" ht="15" customHeight="1" thickBot="1" x14ac:dyDescent="0.25">
      <c r="A49" s="348">
        <v>55</v>
      </c>
      <c r="B49" s="538"/>
      <c r="C49" s="538"/>
      <c r="D49" s="430"/>
      <c r="E49" s="613"/>
      <c r="F49" s="613" t="s">
        <v>234</v>
      </c>
      <c r="G49" s="563"/>
      <c r="H49" s="855"/>
      <c r="I49" s="322"/>
      <c r="J49" s="322"/>
      <c r="K49" s="568" t="s">
        <v>235</v>
      </c>
      <c r="L49" s="708"/>
      <c r="M49" s="709"/>
      <c r="N49" s="475"/>
      <c r="O49" s="184"/>
      <c r="P49" s="760"/>
      <c r="Q49" s="234"/>
      <c r="R49" s="234"/>
      <c r="S49" s="234"/>
      <c r="T49" s="234"/>
      <c r="U49" s="234"/>
      <c r="V49" s="234"/>
    </row>
    <row r="50" spans="1:22" s="235" customFormat="1" ht="15" customHeight="1" thickBot="1" x14ac:dyDescent="0.25">
      <c r="A50" s="348">
        <v>56</v>
      </c>
      <c r="B50" s="538"/>
      <c r="C50" s="538"/>
      <c r="D50" s="430"/>
      <c r="E50" s="613"/>
      <c r="F50" s="613" t="s">
        <v>236</v>
      </c>
      <c r="G50" s="563"/>
      <c r="H50" s="855"/>
      <c r="I50" s="322"/>
      <c r="J50" s="322"/>
      <c r="K50" s="568" t="s">
        <v>237</v>
      </c>
      <c r="L50" s="674">
        <f>L48-L49</f>
        <v>0</v>
      </c>
      <c r="M50" s="674">
        <f>M48-M49</f>
        <v>0</v>
      </c>
      <c r="N50" s="475"/>
      <c r="O50" s="184"/>
      <c r="P50" s="760"/>
      <c r="Q50" s="234"/>
      <c r="R50" s="234"/>
      <c r="S50" s="234"/>
      <c r="T50" s="234"/>
      <c r="U50" s="234"/>
      <c r="V50" s="234"/>
    </row>
    <row r="51" spans="1:22" s="235" customFormat="1" x14ac:dyDescent="0.2">
      <c r="A51" s="348">
        <v>57</v>
      </c>
      <c r="B51" s="538"/>
      <c r="C51" s="538"/>
      <c r="D51" s="430"/>
      <c r="E51" s="563"/>
      <c r="F51" s="563"/>
      <c r="G51" s="563"/>
      <c r="H51" s="569"/>
      <c r="I51" s="569"/>
      <c r="J51" s="322"/>
      <c r="K51" s="568"/>
      <c r="L51" s="475"/>
      <c r="M51" s="475"/>
      <c r="N51" s="475"/>
      <c r="O51" s="184"/>
      <c r="P51" s="760"/>
      <c r="Q51" s="234"/>
      <c r="R51" s="234"/>
      <c r="S51" s="234"/>
      <c r="T51" s="234"/>
      <c r="U51" s="234"/>
      <c r="V51" s="234"/>
    </row>
    <row r="52" spans="1:22" s="235" customFormat="1" ht="15" customHeight="1" x14ac:dyDescent="0.2">
      <c r="A52" s="348">
        <v>58</v>
      </c>
      <c r="B52" s="538"/>
      <c r="C52" s="538"/>
      <c r="D52" s="430"/>
      <c r="E52" s="613"/>
      <c r="F52" s="613" t="s">
        <v>238</v>
      </c>
      <c r="G52" s="563"/>
      <c r="H52" s="959"/>
      <c r="I52" s="960"/>
      <c r="J52" s="960"/>
      <c r="K52" s="960"/>
      <c r="L52" s="960"/>
      <c r="M52" s="961"/>
      <c r="N52" s="505"/>
      <c r="O52" s="184"/>
      <c r="P52" s="760"/>
      <c r="Q52" s="234"/>
      <c r="R52" s="234"/>
      <c r="S52" s="234"/>
      <c r="T52" s="234"/>
      <c r="U52" s="234"/>
      <c r="V52" s="234"/>
    </row>
    <row r="53" spans="1:22" s="235" customFormat="1" ht="15" customHeight="1" x14ac:dyDescent="0.2">
      <c r="A53" s="348">
        <v>59</v>
      </c>
      <c r="B53" s="538"/>
      <c r="C53" s="538"/>
      <c r="D53" s="430"/>
      <c r="E53" s="563"/>
      <c r="F53" s="563"/>
      <c r="G53" s="563"/>
      <c r="H53" s="962"/>
      <c r="I53" s="963"/>
      <c r="J53" s="963"/>
      <c r="K53" s="963"/>
      <c r="L53" s="963"/>
      <c r="M53" s="964"/>
      <c r="N53" s="505"/>
      <c r="O53" s="184"/>
      <c r="P53" s="760"/>
      <c r="Q53" s="234"/>
      <c r="R53" s="234"/>
      <c r="S53" s="234"/>
      <c r="T53" s="234"/>
      <c r="U53" s="234"/>
      <c r="V53" s="234"/>
    </row>
    <row r="54" spans="1:22" s="327" customFormat="1" ht="15" customHeight="1" x14ac:dyDescent="0.2">
      <c r="A54" s="348"/>
      <c r="B54" s="538"/>
      <c r="C54" s="538"/>
      <c r="D54" s="430"/>
      <c r="E54" s="563"/>
      <c r="F54" s="563"/>
      <c r="G54" s="563"/>
      <c r="H54" s="563"/>
      <c r="I54" s="563"/>
      <c r="J54" s="563"/>
      <c r="K54" s="563"/>
      <c r="L54" s="566" t="s">
        <v>83</v>
      </c>
      <c r="M54" s="566" t="s">
        <v>230</v>
      </c>
      <c r="N54" s="505"/>
      <c r="O54" s="184"/>
      <c r="P54" s="760"/>
      <c r="Q54" s="326"/>
      <c r="R54" s="326"/>
      <c r="S54" s="326"/>
      <c r="T54" s="326"/>
      <c r="U54" s="326"/>
      <c r="V54" s="326"/>
    </row>
    <row r="55" spans="1:22" s="235" customFormat="1" ht="15" customHeight="1" x14ac:dyDescent="0.2">
      <c r="A55" s="348">
        <v>60</v>
      </c>
      <c r="B55" s="538"/>
      <c r="C55" s="538"/>
      <c r="D55" s="430"/>
      <c r="E55" s="409" t="s">
        <v>239</v>
      </c>
      <c r="F55" s="562"/>
      <c r="G55" s="562"/>
      <c r="H55" s="570"/>
      <c r="I55" s="570"/>
      <c r="J55" s="505"/>
      <c r="K55" s="570"/>
      <c r="L55" s="433" t="str">
        <f>IF(ISNUMBER(CoverSheet!$C$12),DATE(YEAR(CoverSheet!$C$12)-1,MONTH(CoverSheet!$C$12),DAY(CoverSheet!$C$12)),"")</f>
        <v/>
      </c>
      <c r="M55" s="433" t="str">
        <f>IF(ISNUMBER(CoverSheet!$C$12),DATE(YEAR(CoverSheet!$C$12),MONTH(CoverSheet!$C$12),DAY(CoverSheet!$C$12)),"")</f>
        <v/>
      </c>
      <c r="N55" s="505"/>
      <c r="O55" s="184"/>
      <c r="P55" s="760"/>
      <c r="Q55" s="234"/>
      <c r="R55" s="234"/>
      <c r="S55" s="234"/>
      <c r="T55" s="234"/>
      <c r="U55" s="234"/>
      <c r="V55" s="234"/>
    </row>
    <row r="56" spans="1:22" s="235" customFormat="1" ht="15" customHeight="1" x14ac:dyDescent="0.2">
      <c r="A56" s="348">
        <v>61</v>
      </c>
      <c r="B56" s="538"/>
      <c r="C56" s="538"/>
      <c r="D56" s="430"/>
      <c r="E56" s="613"/>
      <c r="F56" s="613" t="s">
        <v>232</v>
      </c>
      <c r="G56" s="563"/>
      <c r="H56" s="855"/>
      <c r="I56" s="322"/>
      <c r="J56" s="322"/>
      <c r="K56" s="568" t="s">
        <v>233</v>
      </c>
      <c r="L56" s="707"/>
      <c r="M56" s="680"/>
      <c r="N56" s="475"/>
      <c r="O56" s="184"/>
      <c r="P56" s="760"/>
      <c r="Q56" s="234"/>
      <c r="R56" s="234"/>
      <c r="S56" s="234"/>
      <c r="T56" s="234"/>
      <c r="U56" s="234"/>
      <c r="V56" s="234"/>
    </row>
    <row r="57" spans="1:22" s="235" customFormat="1" ht="15" customHeight="1" thickBot="1" x14ac:dyDescent="0.25">
      <c r="A57" s="348">
        <v>62</v>
      </c>
      <c r="B57" s="538"/>
      <c r="C57" s="538"/>
      <c r="D57" s="430"/>
      <c r="E57" s="613"/>
      <c r="F57" s="613" t="s">
        <v>234</v>
      </c>
      <c r="G57" s="563"/>
      <c r="H57" s="855"/>
      <c r="I57" s="322"/>
      <c r="J57" s="322"/>
      <c r="K57" s="568" t="s">
        <v>235</v>
      </c>
      <c r="L57" s="708"/>
      <c r="M57" s="709"/>
      <c r="N57" s="475"/>
      <c r="O57" s="184"/>
      <c r="P57" s="760"/>
      <c r="Q57" s="234"/>
      <c r="R57" s="234"/>
      <c r="S57" s="234"/>
      <c r="T57" s="234"/>
      <c r="U57" s="234"/>
      <c r="V57" s="234"/>
    </row>
    <row r="58" spans="1:22" s="235" customFormat="1" ht="15" customHeight="1" thickBot="1" x14ac:dyDescent="0.25">
      <c r="A58" s="348">
        <v>63</v>
      </c>
      <c r="B58" s="538"/>
      <c r="C58" s="538"/>
      <c r="D58" s="430"/>
      <c r="E58" s="613"/>
      <c r="F58" s="613" t="s">
        <v>236</v>
      </c>
      <c r="G58" s="563"/>
      <c r="H58" s="855"/>
      <c r="I58" s="322"/>
      <c r="J58" s="322"/>
      <c r="K58" s="568" t="s">
        <v>237</v>
      </c>
      <c r="L58" s="674">
        <f>L56-L57</f>
        <v>0</v>
      </c>
      <c r="M58" s="674">
        <f>M56-M57</f>
        <v>0</v>
      </c>
      <c r="N58" s="475"/>
      <c r="O58" s="184"/>
      <c r="P58" s="760"/>
      <c r="Q58" s="234"/>
      <c r="R58" s="234"/>
      <c r="S58" s="234"/>
      <c r="T58" s="234"/>
      <c r="U58" s="234"/>
      <c r="V58" s="234"/>
    </row>
    <row r="59" spans="1:22" s="235" customFormat="1" ht="15" customHeight="1" x14ac:dyDescent="0.2">
      <c r="A59" s="348">
        <v>64</v>
      </c>
      <c r="B59" s="538"/>
      <c r="C59" s="538"/>
      <c r="D59" s="430"/>
      <c r="E59" s="563"/>
      <c r="F59" s="563"/>
      <c r="G59" s="563"/>
      <c r="H59" s="569"/>
      <c r="I59" s="569"/>
      <c r="J59" s="569"/>
      <c r="K59" s="568"/>
      <c r="L59" s="475"/>
      <c r="M59" s="475"/>
      <c r="N59" s="475"/>
      <c r="O59" s="184"/>
      <c r="P59" s="760"/>
      <c r="Q59" s="234"/>
      <c r="R59" s="234"/>
      <c r="S59" s="234"/>
      <c r="T59" s="234"/>
      <c r="U59" s="234"/>
      <c r="V59" s="234"/>
    </row>
    <row r="60" spans="1:22" s="235" customFormat="1" ht="15" customHeight="1" x14ac:dyDescent="0.2">
      <c r="A60" s="348">
        <v>65</v>
      </c>
      <c r="B60" s="538"/>
      <c r="C60" s="538"/>
      <c r="D60" s="430"/>
      <c r="E60" s="613"/>
      <c r="F60" s="613" t="s">
        <v>238</v>
      </c>
      <c r="G60" s="563"/>
      <c r="H60" s="959"/>
      <c r="I60" s="960"/>
      <c r="J60" s="960"/>
      <c r="K60" s="960"/>
      <c r="L60" s="960"/>
      <c r="M60" s="961"/>
      <c r="N60" s="475"/>
      <c r="O60" s="184"/>
      <c r="P60" s="760"/>
      <c r="Q60" s="234"/>
      <c r="R60" s="234"/>
      <c r="S60" s="234"/>
      <c r="T60" s="234"/>
      <c r="U60" s="234"/>
      <c r="V60" s="234"/>
    </row>
    <row r="61" spans="1:22" s="235" customFormat="1" ht="15" customHeight="1" x14ac:dyDescent="0.2">
      <c r="A61" s="348">
        <v>66</v>
      </c>
      <c r="B61" s="538"/>
      <c r="C61" s="538"/>
      <c r="D61" s="430"/>
      <c r="E61" s="563"/>
      <c r="F61" s="563"/>
      <c r="G61" s="563"/>
      <c r="H61" s="962"/>
      <c r="I61" s="963"/>
      <c r="J61" s="963"/>
      <c r="K61" s="963"/>
      <c r="L61" s="963"/>
      <c r="M61" s="964"/>
      <c r="N61" s="475"/>
      <c r="O61" s="184"/>
      <c r="P61" s="760"/>
      <c r="Q61" s="234"/>
      <c r="R61" s="234"/>
      <c r="S61" s="234"/>
      <c r="T61" s="234"/>
      <c r="U61" s="234"/>
      <c r="V61" s="234"/>
    </row>
    <row r="62" spans="1:22" s="822" customFormat="1" ht="15" customHeight="1" x14ac:dyDescent="0.2">
      <c r="A62" s="348"/>
      <c r="B62" s="538"/>
      <c r="C62" s="538"/>
      <c r="D62" s="430"/>
      <c r="E62" s="563"/>
      <c r="F62" s="563"/>
      <c r="G62" s="563"/>
      <c r="H62" s="430"/>
      <c r="I62" s="563"/>
      <c r="J62" s="563"/>
      <c r="K62" s="563"/>
      <c r="L62" s="541" t="s">
        <v>83</v>
      </c>
      <c r="M62" s="541" t="s">
        <v>230</v>
      </c>
      <c r="N62" s="475"/>
      <c r="O62" s="184"/>
      <c r="P62" s="821"/>
      <c r="Q62" s="817"/>
      <c r="R62" s="817"/>
      <c r="S62" s="817"/>
      <c r="T62" s="817"/>
      <c r="U62" s="817"/>
      <c r="V62" s="817"/>
    </row>
    <row r="63" spans="1:22" s="817" customFormat="1" ht="15" customHeight="1" x14ac:dyDescent="0.2">
      <c r="A63" s="348">
        <v>67</v>
      </c>
      <c r="B63" s="538"/>
      <c r="C63" s="538"/>
      <c r="D63" s="430"/>
      <c r="E63" s="818" t="s">
        <v>240</v>
      </c>
      <c r="F63" s="562"/>
      <c r="G63" s="562"/>
      <c r="H63" s="570"/>
      <c r="I63" s="570"/>
      <c r="J63" s="505"/>
      <c r="K63" s="570"/>
      <c r="L63" s="433" t="str">
        <f>IF(ISNUMBER(CoverSheet!$C$12),DATE(YEAR(CoverSheet!$C$12)-1,MONTH(CoverSheet!$C$12),DAY(CoverSheet!$C$12)),"")</f>
        <v/>
      </c>
      <c r="M63" s="433" t="str">
        <f>IF(ISNUMBER(CoverSheet!$C$12),DATE(YEAR(CoverSheet!$C$12),MONTH(CoverSheet!$C$12),DAY(CoverSheet!$C$12)),"")</f>
        <v/>
      </c>
      <c r="N63" s="475"/>
      <c r="O63" s="184"/>
      <c r="P63" s="821"/>
    </row>
    <row r="64" spans="1:22" s="817" customFormat="1" ht="15" customHeight="1" x14ac:dyDescent="0.2">
      <c r="A64" s="348">
        <v>68</v>
      </c>
      <c r="B64" s="538"/>
      <c r="C64" s="538"/>
      <c r="D64" s="430"/>
      <c r="E64" s="613"/>
      <c r="F64" s="613" t="s">
        <v>232</v>
      </c>
      <c r="G64" s="563"/>
      <c r="H64" s="856"/>
      <c r="I64" s="322"/>
      <c r="J64" s="322"/>
      <c r="K64" s="568" t="s">
        <v>233</v>
      </c>
      <c r="L64" s="807"/>
      <c r="M64" s="710"/>
      <c r="N64" s="475"/>
      <c r="O64" s="184"/>
      <c r="P64" s="821"/>
    </row>
    <row r="65" spans="1:22" s="817" customFormat="1" ht="15" customHeight="1" thickBot="1" x14ac:dyDescent="0.25">
      <c r="A65" s="348">
        <v>69</v>
      </c>
      <c r="B65" s="538"/>
      <c r="C65" s="538"/>
      <c r="D65" s="430"/>
      <c r="E65" s="613"/>
      <c r="F65" s="613" t="s">
        <v>234</v>
      </c>
      <c r="G65" s="563"/>
      <c r="H65" s="856"/>
      <c r="I65" s="322"/>
      <c r="J65" s="322"/>
      <c r="K65" s="568" t="s">
        <v>235</v>
      </c>
      <c r="L65" s="808"/>
      <c r="M65" s="809"/>
      <c r="N65" s="475"/>
      <c r="O65" s="184"/>
      <c r="P65" s="821"/>
    </row>
    <row r="66" spans="1:22" s="817" customFormat="1" ht="15" customHeight="1" thickBot="1" x14ac:dyDescent="0.25">
      <c r="A66" s="348">
        <v>70</v>
      </c>
      <c r="B66" s="538"/>
      <c r="C66" s="538"/>
      <c r="D66" s="430"/>
      <c r="E66" s="613"/>
      <c r="F66" s="613" t="s">
        <v>236</v>
      </c>
      <c r="G66" s="563"/>
      <c r="H66" s="856"/>
      <c r="I66" s="322"/>
      <c r="J66" s="322"/>
      <c r="K66" s="568" t="s">
        <v>237</v>
      </c>
      <c r="L66" s="823">
        <f>L64-L65</f>
        <v>0</v>
      </c>
      <c r="M66" s="823">
        <f>M64-M65</f>
        <v>0</v>
      </c>
      <c r="N66" s="475"/>
      <c r="O66" s="184"/>
      <c r="P66" s="821"/>
    </row>
    <row r="67" spans="1:22" s="817" customFormat="1" ht="15" customHeight="1" x14ac:dyDescent="0.2">
      <c r="A67" s="348">
        <v>71</v>
      </c>
      <c r="B67" s="538"/>
      <c r="C67" s="538"/>
      <c r="D67" s="430"/>
      <c r="E67" s="563"/>
      <c r="F67" s="563"/>
      <c r="G67" s="563"/>
      <c r="H67" s="569"/>
      <c r="I67" s="569"/>
      <c r="J67" s="569"/>
      <c r="K67" s="568"/>
      <c r="L67" s="475"/>
      <c r="M67" s="475"/>
      <c r="N67" s="505"/>
      <c r="O67" s="184"/>
      <c r="P67" s="821"/>
    </row>
    <row r="68" spans="1:22" s="817" customFormat="1" ht="15" customHeight="1" x14ac:dyDescent="0.2">
      <c r="A68" s="348">
        <v>72</v>
      </c>
      <c r="B68" s="538"/>
      <c r="C68" s="538"/>
      <c r="D68" s="538"/>
      <c r="E68" s="538"/>
      <c r="F68" s="613" t="s">
        <v>238</v>
      </c>
      <c r="G68" s="563"/>
      <c r="H68" s="968"/>
      <c r="I68" s="969"/>
      <c r="J68" s="969"/>
      <c r="K68" s="969"/>
      <c r="L68" s="969"/>
      <c r="M68" s="970"/>
      <c r="N68" s="505"/>
      <c r="O68" s="184"/>
      <c r="P68" s="821"/>
    </row>
    <row r="69" spans="1:22" s="817" customFormat="1" ht="15" customHeight="1" x14ac:dyDescent="0.2">
      <c r="A69" s="348">
        <v>73</v>
      </c>
      <c r="B69" s="538"/>
      <c r="C69" s="430"/>
      <c r="D69" s="430"/>
      <c r="E69" s="538"/>
      <c r="F69" s="430"/>
      <c r="G69" s="824"/>
      <c r="H69" s="971"/>
      <c r="I69" s="972"/>
      <c r="J69" s="972"/>
      <c r="K69" s="972"/>
      <c r="L69" s="972"/>
      <c r="M69" s="973"/>
      <c r="N69" s="505"/>
      <c r="O69" s="184"/>
      <c r="P69" s="821"/>
    </row>
    <row r="70" spans="1:22" s="655" customFormat="1" ht="15" customHeight="1" x14ac:dyDescent="0.2">
      <c r="A70" s="828"/>
      <c r="B70" s="830"/>
      <c r="C70" s="799"/>
      <c r="D70" s="799"/>
      <c r="E70" s="830"/>
      <c r="F70" s="799"/>
      <c r="G70" s="800"/>
      <c r="H70" s="799"/>
      <c r="I70" s="799"/>
      <c r="J70" s="830"/>
      <c r="K70" s="799"/>
      <c r="L70" s="800"/>
      <c r="M70" s="800"/>
      <c r="N70" s="653"/>
      <c r="O70" s="654"/>
      <c r="P70" s="781"/>
    </row>
    <row r="71" spans="1:22" s="655" customFormat="1" ht="15" customHeight="1" x14ac:dyDescent="0.2">
      <c r="A71" s="828">
        <v>74</v>
      </c>
      <c r="B71" s="829"/>
      <c r="C71" s="974" t="s">
        <v>241</v>
      </c>
      <c r="D71" s="974"/>
      <c r="E71" s="974"/>
      <c r="F71" s="974"/>
      <c r="G71" s="974"/>
      <c r="H71" s="974"/>
      <c r="I71" s="974"/>
      <c r="J71" s="974"/>
      <c r="K71" s="974"/>
      <c r="L71" s="974"/>
      <c r="M71" s="974"/>
      <c r="N71" s="974"/>
      <c r="O71" s="654"/>
      <c r="P71" s="781"/>
    </row>
    <row r="72" spans="1:22" s="655" customFormat="1" ht="15" customHeight="1" x14ac:dyDescent="0.2">
      <c r="A72" s="828"/>
      <c r="B72" s="830"/>
      <c r="C72" s="848" t="s">
        <v>729</v>
      </c>
      <c r="D72" s="839"/>
      <c r="E72" s="839"/>
      <c r="F72" s="839"/>
      <c r="G72" s="839"/>
      <c r="H72" s="839"/>
      <c r="I72" s="839"/>
      <c r="J72" s="839"/>
      <c r="K72" s="839"/>
      <c r="L72" s="839"/>
      <c r="M72" s="839"/>
      <c r="N72" s="839"/>
      <c r="O72" s="654"/>
      <c r="P72" s="781"/>
    </row>
    <row r="73" spans="1:22" x14ac:dyDescent="0.2">
      <c r="A73" s="349"/>
      <c r="B73" s="308"/>
      <c r="C73" s="308"/>
      <c r="D73" s="85"/>
      <c r="E73" s="84"/>
      <c r="F73" s="84"/>
      <c r="G73" s="84"/>
      <c r="H73" s="84"/>
      <c r="I73" s="84"/>
      <c r="J73" s="84"/>
      <c r="K73" s="84"/>
      <c r="L73" s="85"/>
      <c r="M73" s="84"/>
      <c r="N73" s="85"/>
      <c r="O73" s="186"/>
      <c r="Q73"/>
      <c r="R73"/>
      <c r="S73"/>
      <c r="T73"/>
      <c r="U73"/>
      <c r="V73"/>
    </row>
  </sheetData>
  <sheetProtection sheet="1" formatRows="0" insertRows="0"/>
  <mergeCells count="10">
    <mergeCell ref="C71:N71"/>
    <mergeCell ref="H52:M53"/>
    <mergeCell ref="H60:M61"/>
    <mergeCell ref="L2:N2"/>
    <mergeCell ref="L3:N3"/>
    <mergeCell ref="A5:N5"/>
    <mergeCell ref="H68:M69"/>
    <mergeCell ref="E8:H9"/>
    <mergeCell ref="N8:N9"/>
    <mergeCell ref="L44:M44"/>
  </mergeCells>
  <dataValidations xWindow="480" yWindow="615" count="4">
    <dataValidation allowBlank="1" showInputMessage="1" showErrorMessage="1" prompt="Please enter text" sqref="L60:M61 H64:H66 L52:M53 I60:I61 H48:H50 H56:H58 I52:I53 H52:H54 J52:K54 H60:H62 J60:K62 H68:M69"/>
    <dataValidation allowBlank="1" prompt="Please enter text" sqref="I48:I50 H70:M70"/>
    <dataValidation allowBlank="1" showErrorMessage="1" sqref="I56:I58"/>
    <dataValidation allowBlank="1" sqref="I54 I62:I67"/>
  </dataValidations>
  <pageMargins left="0.70866141732283472" right="0.70866141732283472" top="0.74803149606299213" bottom="0.74803149606299213" header="0.31496062992125989" footer="0.31496062992125989"/>
  <pageSetup paperSize="9" scale="48" orientation="portrait" r:id="rId1"/>
  <headerFooter>
    <oddHeader>&amp;C&amp;"Arial"&amp;10 Commerce Commission Information Disclosure Template</oddHeader>
    <oddFooter>&amp;L&amp;"Arial,Regular" &amp;P&amp;C&amp;"Arial,Regular" &amp;F&amp;R&amp;"Arial,Regular" &amp;A</oddFooter>
  </headerFooter>
  <rowBreaks count="1" manualBreakCount="1">
    <brk id="43" max="14"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tint="-0.749992370372631"/>
  </sheetPr>
  <dimension ref="A1:AG152"/>
  <sheetViews>
    <sheetView showGridLines="0" zoomScaleNormal="100" zoomScaleSheetLayoutView="85" workbookViewId="0"/>
  </sheetViews>
  <sheetFormatPr defaultRowHeight="12.75" x14ac:dyDescent="0.2"/>
  <cols>
    <col min="1" max="1" width="5.28515625" style="10" customWidth="1"/>
    <col min="2" max="2" width="3.140625" style="10" customWidth="1"/>
    <col min="3" max="3" width="4.140625" style="10" customWidth="1"/>
    <col min="4" max="4" width="2.7109375" style="310" customWidth="1"/>
    <col min="5" max="5" width="2.28515625" style="310" customWidth="1"/>
    <col min="6" max="6" width="60.7109375" style="10" customWidth="1"/>
    <col min="7" max="7" width="34.7109375" style="257" customWidth="1"/>
    <col min="8" max="8" width="10.85546875" style="326" customWidth="1"/>
    <col min="9" max="10" width="16.140625" style="10" customWidth="1"/>
    <col min="11" max="11" width="2.7109375" style="10" customWidth="1"/>
    <col min="12" max="12" width="22" style="760" customWidth="1"/>
    <col min="13" max="13" width="10.140625" style="10" customWidth="1"/>
    <col min="14" max="14" width="10.5703125" style="10" customWidth="1"/>
    <col min="15" max="15" width="12.5703125" style="10" customWidth="1"/>
    <col min="16" max="16" width="2.5703125" style="10" customWidth="1"/>
    <col min="17" max="17" width="2.7109375" style="10" customWidth="1"/>
    <col min="18" max="16384" width="9.140625" style="10"/>
  </cols>
  <sheetData>
    <row r="1" spans="1:33" s="12" customFormat="1" ht="12.75" customHeight="1" x14ac:dyDescent="0.2">
      <c r="A1" s="46"/>
      <c r="B1" s="47"/>
      <c r="C1" s="47"/>
      <c r="D1" s="47"/>
      <c r="E1" s="47"/>
      <c r="F1" s="47"/>
      <c r="G1" s="119"/>
      <c r="H1" s="119"/>
      <c r="I1" s="47"/>
      <c r="J1" s="47"/>
      <c r="K1" s="120"/>
      <c r="L1" s="760"/>
      <c r="M1"/>
      <c r="N1"/>
      <c r="O1"/>
      <c r="P1"/>
      <c r="Q1"/>
      <c r="R1"/>
      <c r="S1"/>
      <c r="T1"/>
      <c r="U1"/>
      <c r="V1"/>
      <c r="W1"/>
      <c r="X1"/>
      <c r="Y1"/>
      <c r="Z1"/>
      <c r="AA1"/>
      <c r="AB1"/>
      <c r="AC1"/>
      <c r="AD1"/>
      <c r="AE1"/>
      <c r="AF1"/>
      <c r="AG1"/>
    </row>
    <row r="2" spans="1:33" s="12" customFormat="1" ht="18" customHeight="1" x14ac:dyDescent="0.3">
      <c r="A2" s="49"/>
      <c r="B2" s="50"/>
      <c r="C2" s="50"/>
      <c r="D2" s="50"/>
      <c r="E2" s="50"/>
      <c r="F2" s="224"/>
      <c r="G2" s="224" t="s">
        <v>5</v>
      </c>
      <c r="H2" s="980" t="str">
        <f>IF(NOT(ISBLANK(CoverSheet!$C$8)),CoverSheet!$C$8,"")</f>
        <v/>
      </c>
      <c r="I2" s="981"/>
      <c r="J2" s="982"/>
      <c r="K2" s="122"/>
      <c r="L2" s="760"/>
      <c r="M2"/>
      <c r="N2"/>
      <c r="O2"/>
      <c r="P2"/>
      <c r="Q2"/>
      <c r="R2"/>
      <c r="S2"/>
      <c r="T2"/>
      <c r="U2"/>
      <c r="V2"/>
      <c r="W2"/>
      <c r="X2"/>
      <c r="Y2"/>
      <c r="Z2"/>
      <c r="AA2"/>
      <c r="AB2"/>
      <c r="AC2"/>
      <c r="AD2"/>
      <c r="AE2"/>
      <c r="AF2"/>
      <c r="AG2"/>
    </row>
    <row r="3" spans="1:33" s="12" customFormat="1" ht="18" customHeight="1" x14ac:dyDescent="0.25">
      <c r="A3" s="49"/>
      <c r="B3" s="50"/>
      <c r="C3" s="50"/>
      <c r="D3" s="50"/>
      <c r="E3" s="50"/>
      <c r="F3" s="224"/>
      <c r="G3" s="224" t="s">
        <v>3</v>
      </c>
      <c r="H3" s="983" t="str">
        <f>IF(ISNUMBER(CoverSheet!$C$12),CoverSheet!$C$12,"")</f>
        <v/>
      </c>
      <c r="I3" s="984"/>
      <c r="J3" s="985"/>
      <c r="K3" s="122"/>
      <c r="L3" s="760"/>
      <c r="M3"/>
      <c r="N3"/>
      <c r="O3"/>
      <c r="P3"/>
      <c r="Q3"/>
      <c r="R3"/>
      <c r="S3"/>
      <c r="T3"/>
      <c r="U3"/>
      <c r="V3"/>
      <c r="W3"/>
      <c r="X3"/>
      <c r="Y3"/>
      <c r="Z3"/>
      <c r="AA3"/>
      <c r="AB3"/>
      <c r="AC3"/>
      <c r="AD3"/>
      <c r="AE3"/>
      <c r="AF3"/>
      <c r="AG3"/>
    </row>
    <row r="4" spans="1:33" s="12" customFormat="1" ht="20.25" customHeight="1" x14ac:dyDescent="0.35">
      <c r="A4" s="383" t="s">
        <v>524</v>
      </c>
      <c r="B4" s="101"/>
      <c r="C4" s="50"/>
      <c r="D4" s="50"/>
      <c r="E4" s="50"/>
      <c r="F4" s="50"/>
      <c r="G4" s="121"/>
      <c r="H4" s="121"/>
      <c r="I4" s="50"/>
      <c r="J4" s="50"/>
      <c r="K4" s="122"/>
      <c r="L4" s="760"/>
      <c r="M4" s="209"/>
      <c r="N4" s="209"/>
      <c r="O4" s="209"/>
      <c r="P4" s="209"/>
      <c r="Q4" s="209"/>
      <c r="R4" s="207"/>
      <c r="S4" s="207"/>
      <c r="T4" s="207"/>
      <c r="U4" s="207"/>
      <c r="V4" s="207"/>
      <c r="W4" s="207"/>
      <c r="X4" s="207"/>
      <c r="Y4" s="207"/>
      <c r="Z4" s="207"/>
      <c r="AA4" s="207"/>
      <c r="AB4" s="207"/>
      <c r="AC4" s="207"/>
      <c r="AD4" s="207"/>
      <c r="AE4" s="207"/>
      <c r="AF4" s="207"/>
      <c r="AG4" s="207"/>
    </row>
    <row r="5" spans="1:33" s="208" customFormat="1" ht="66" customHeight="1" x14ac:dyDescent="0.2">
      <c r="A5" s="977" t="s">
        <v>553</v>
      </c>
      <c r="B5" s="978"/>
      <c r="C5" s="978"/>
      <c r="D5" s="978"/>
      <c r="E5" s="978"/>
      <c r="F5" s="978"/>
      <c r="G5" s="978"/>
      <c r="H5" s="978"/>
      <c r="I5" s="978"/>
      <c r="J5" s="978"/>
      <c r="K5" s="122"/>
      <c r="L5" s="760"/>
      <c r="M5" s="209"/>
      <c r="N5" s="209"/>
      <c r="O5" s="209"/>
      <c r="P5" s="209"/>
      <c r="Q5" s="209"/>
      <c r="R5" s="207"/>
      <c r="S5" s="207"/>
      <c r="T5" s="207"/>
      <c r="U5" s="207"/>
      <c r="V5" s="207"/>
      <c r="W5" s="207"/>
      <c r="X5" s="207"/>
      <c r="Y5" s="207"/>
      <c r="Z5" s="207"/>
      <c r="AA5" s="207"/>
      <c r="AB5" s="207"/>
      <c r="AC5" s="207"/>
      <c r="AD5" s="207"/>
      <c r="AE5" s="207"/>
      <c r="AF5" s="207"/>
      <c r="AG5" s="207"/>
    </row>
    <row r="6" spans="1:33" s="12" customFormat="1" ht="15.75" customHeight="1" x14ac:dyDescent="0.2">
      <c r="A6" s="644" t="s">
        <v>666</v>
      </c>
      <c r="B6" s="63"/>
      <c r="C6" s="52"/>
      <c r="D6" s="52"/>
      <c r="E6" s="52"/>
      <c r="F6" s="50"/>
      <c r="G6" s="121"/>
      <c r="H6" s="121"/>
      <c r="I6" s="50"/>
      <c r="J6" s="50"/>
      <c r="K6" s="122"/>
      <c r="L6" s="760"/>
      <c r="M6"/>
      <c r="N6"/>
      <c r="O6"/>
      <c r="P6"/>
      <c r="Q6"/>
      <c r="R6"/>
      <c r="S6"/>
      <c r="T6"/>
      <c r="U6"/>
      <c r="V6"/>
      <c r="W6"/>
      <c r="X6"/>
      <c r="Y6"/>
      <c r="Z6"/>
      <c r="AA6"/>
      <c r="AB6"/>
      <c r="AC6"/>
      <c r="AD6"/>
      <c r="AE6"/>
      <c r="AF6"/>
      <c r="AG6"/>
    </row>
    <row r="7" spans="1:33" s="12" customFormat="1" ht="30" customHeight="1" x14ac:dyDescent="0.3">
      <c r="A7" s="346">
        <v>7</v>
      </c>
      <c r="B7" s="87"/>
      <c r="C7" s="328" t="s">
        <v>560</v>
      </c>
      <c r="D7" s="328"/>
      <c r="E7" s="328"/>
      <c r="F7" s="91"/>
      <c r="G7" s="92"/>
      <c r="H7" s="92"/>
      <c r="I7" s="247" t="s">
        <v>46</v>
      </c>
      <c r="J7" s="69" t="s">
        <v>46</v>
      </c>
      <c r="K7" s="123"/>
      <c r="L7" s="764"/>
      <c r="M7"/>
      <c r="N7"/>
      <c r="O7"/>
      <c r="P7"/>
      <c r="Q7"/>
      <c r="R7"/>
      <c r="S7"/>
      <c r="T7"/>
      <c r="U7"/>
      <c r="V7"/>
      <c r="W7"/>
      <c r="X7"/>
      <c r="Y7"/>
      <c r="Z7"/>
      <c r="AA7"/>
      <c r="AB7"/>
      <c r="AC7"/>
      <c r="AD7"/>
      <c r="AE7"/>
      <c r="AF7"/>
      <c r="AG7"/>
    </row>
    <row r="8" spans="1:33" s="12" customFormat="1" ht="15" customHeight="1" x14ac:dyDescent="0.2">
      <c r="A8" s="346">
        <v>8</v>
      </c>
      <c r="B8" s="87"/>
      <c r="C8" s="93"/>
      <c r="D8" s="93"/>
      <c r="E8" s="352"/>
      <c r="F8" s="352" t="s">
        <v>391</v>
      </c>
      <c r="G8" s="92"/>
      <c r="H8" s="92"/>
      <c r="I8" s="92"/>
      <c r="J8" s="711">
        <f>J36</f>
        <v>0</v>
      </c>
      <c r="K8" s="123"/>
      <c r="L8" s="760" t="s">
        <v>653</v>
      </c>
      <c r="M8"/>
      <c r="N8"/>
      <c r="O8"/>
      <c r="P8"/>
      <c r="Q8"/>
      <c r="R8"/>
      <c r="S8"/>
      <c r="T8"/>
      <c r="U8"/>
      <c r="V8"/>
      <c r="W8"/>
      <c r="X8"/>
      <c r="Y8"/>
      <c r="Z8"/>
      <c r="AA8"/>
      <c r="AB8"/>
      <c r="AC8"/>
      <c r="AD8"/>
      <c r="AE8"/>
      <c r="AF8"/>
      <c r="AG8"/>
    </row>
    <row r="9" spans="1:33" s="12" customFormat="1" ht="15" customHeight="1" x14ac:dyDescent="0.2">
      <c r="A9" s="346">
        <v>9</v>
      </c>
      <c r="B9" s="87"/>
      <c r="C9" s="93"/>
      <c r="D9" s="93"/>
      <c r="E9" s="353"/>
      <c r="F9" s="353" t="s">
        <v>72</v>
      </c>
      <c r="G9" s="92"/>
      <c r="H9" s="92"/>
      <c r="I9" s="92"/>
      <c r="J9" s="711">
        <f>I70</f>
        <v>0</v>
      </c>
      <c r="K9" s="123"/>
      <c r="L9" s="760" t="s">
        <v>654</v>
      </c>
      <c r="M9"/>
      <c r="N9"/>
      <c r="O9"/>
      <c r="P9"/>
      <c r="Q9"/>
      <c r="R9"/>
      <c r="S9"/>
      <c r="T9"/>
      <c r="U9"/>
      <c r="V9"/>
      <c r="W9"/>
      <c r="X9"/>
      <c r="Y9"/>
      <c r="Z9"/>
      <c r="AA9"/>
      <c r="AB9"/>
      <c r="AC9"/>
      <c r="AD9"/>
      <c r="AE9"/>
      <c r="AF9"/>
      <c r="AG9"/>
    </row>
    <row r="10" spans="1:33" s="12" customFormat="1" ht="15" customHeight="1" x14ac:dyDescent="0.2">
      <c r="A10" s="346">
        <v>10</v>
      </c>
      <c r="B10" s="87"/>
      <c r="C10" s="93"/>
      <c r="D10" s="93"/>
      <c r="E10" s="353"/>
      <c r="F10" s="353" t="s">
        <v>73</v>
      </c>
      <c r="G10" s="92"/>
      <c r="H10" s="92"/>
      <c r="I10" s="92"/>
      <c r="J10" s="711">
        <f>J70</f>
        <v>0</v>
      </c>
      <c r="K10" s="123"/>
      <c r="L10" s="760" t="s">
        <v>654</v>
      </c>
      <c r="M10"/>
      <c r="N10"/>
      <c r="O10"/>
      <c r="P10"/>
      <c r="Q10"/>
      <c r="R10"/>
      <c r="S10"/>
      <c r="T10"/>
      <c r="U10"/>
      <c r="V10"/>
      <c r="W10"/>
      <c r="X10"/>
      <c r="Y10"/>
      <c r="Z10"/>
      <c r="AA10"/>
      <c r="AB10"/>
      <c r="AC10"/>
      <c r="AD10"/>
      <c r="AE10"/>
      <c r="AF10"/>
      <c r="AG10"/>
    </row>
    <row r="11" spans="1:33" s="12" customFormat="1" ht="15" customHeight="1" x14ac:dyDescent="0.2">
      <c r="A11" s="346">
        <v>11</v>
      </c>
      <c r="B11" s="87"/>
      <c r="C11" s="93"/>
      <c r="D11" s="93"/>
      <c r="E11" s="353"/>
      <c r="F11" s="353" t="s">
        <v>74</v>
      </c>
      <c r="G11" s="92"/>
      <c r="H11" s="92"/>
      <c r="I11" s="92"/>
      <c r="J11" s="711">
        <f>J82</f>
        <v>0</v>
      </c>
      <c r="K11" s="123"/>
      <c r="L11" s="760" t="s">
        <v>655</v>
      </c>
      <c r="M11"/>
      <c r="N11"/>
      <c r="O11"/>
      <c r="P11"/>
      <c r="Q11"/>
      <c r="R11"/>
      <c r="S11"/>
      <c r="T11"/>
      <c r="U11"/>
      <c r="V11"/>
      <c r="W11"/>
      <c r="X11"/>
      <c r="Y11"/>
      <c r="Z11"/>
      <c r="AA11"/>
      <c r="AB11"/>
      <c r="AC11"/>
      <c r="AD11"/>
      <c r="AE11"/>
      <c r="AF11"/>
      <c r="AG11"/>
    </row>
    <row r="12" spans="1:33" s="12" customFormat="1" ht="15" customHeight="1" x14ac:dyDescent="0.2">
      <c r="A12" s="346">
        <v>12</v>
      </c>
      <c r="B12" s="87"/>
      <c r="C12" s="93"/>
      <c r="D12" s="93"/>
      <c r="E12" s="353"/>
      <c r="F12" s="353" t="s">
        <v>273</v>
      </c>
      <c r="G12" s="92"/>
      <c r="H12" s="92"/>
      <c r="I12" s="92"/>
      <c r="J12" s="92"/>
      <c r="K12" s="123"/>
      <c r="L12" s="760"/>
    </row>
    <row r="13" spans="1:33" s="12" customFormat="1" ht="15" customHeight="1" x14ac:dyDescent="0.2">
      <c r="A13" s="346">
        <v>13</v>
      </c>
      <c r="B13" s="87"/>
      <c r="C13" s="93"/>
      <c r="D13" s="93"/>
      <c r="E13" s="158"/>
      <c r="F13" s="748" t="s">
        <v>16</v>
      </c>
      <c r="G13" s="92"/>
      <c r="H13" s="92"/>
      <c r="I13" s="711">
        <f>J94</f>
        <v>0</v>
      </c>
      <c r="J13" s="385"/>
      <c r="K13" s="123"/>
      <c r="L13" s="760" t="s">
        <v>656</v>
      </c>
      <c r="M13"/>
      <c r="N13"/>
      <c r="O13"/>
      <c r="P13"/>
      <c r="Q13"/>
      <c r="R13"/>
      <c r="S13"/>
      <c r="T13"/>
      <c r="U13"/>
      <c r="V13"/>
      <c r="W13"/>
      <c r="X13"/>
      <c r="Y13"/>
      <c r="Z13"/>
      <c r="AA13"/>
      <c r="AB13"/>
      <c r="AC13"/>
      <c r="AD13"/>
      <c r="AE13"/>
      <c r="AF13"/>
      <c r="AG13"/>
    </row>
    <row r="14" spans="1:33" s="12" customFormat="1" ht="15" customHeight="1" x14ac:dyDescent="0.2">
      <c r="A14" s="346">
        <v>14</v>
      </c>
      <c r="B14" s="87"/>
      <c r="C14" s="93"/>
      <c r="D14" s="93"/>
      <c r="E14" s="58"/>
      <c r="F14" s="748" t="s">
        <v>75</v>
      </c>
      <c r="G14" s="92"/>
      <c r="H14" s="92"/>
      <c r="I14" s="711">
        <f>J107</f>
        <v>0</v>
      </c>
      <c r="J14" s="385"/>
      <c r="K14" s="123"/>
      <c r="L14" s="760" t="s">
        <v>657</v>
      </c>
      <c r="M14"/>
      <c r="N14"/>
      <c r="O14"/>
      <c r="P14"/>
      <c r="Q14"/>
      <c r="R14"/>
      <c r="S14"/>
      <c r="T14"/>
      <c r="U14"/>
      <c r="V14"/>
      <c r="W14"/>
      <c r="X14"/>
      <c r="Y14"/>
      <c r="Z14"/>
      <c r="AA14"/>
      <c r="AB14"/>
      <c r="AC14"/>
      <c r="AD14"/>
      <c r="AE14"/>
      <c r="AF14"/>
      <c r="AG14"/>
    </row>
    <row r="15" spans="1:33" s="12" customFormat="1" ht="15" customHeight="1" thickBot="1" x14ac:dyDescent="0.25">
      <c r="A15" s="346">
        <v>15</v>
      </c>
      <c r="B15" s="87"/>
      <c r="C15" s="93"/>
      <c r="D15" s="93"/>
      <c r="E15" s="58"/>
      <c r="F15" s="470" t="s">
        <v>277</v>
      </c>
      <c r="G15" s="92"/>
      <c r="H15" s="92"/>
      <c r="I15" s="711">
        <f>J120</f>
        <v>0</v>
      </c>
      <c r="J15" s="385"/>
      <c r="K15" s="123"/>
      <c r="L15" s="760" t="s">
        <v>658</v>
      </c>
      <c r="M15"/>
      <c r="N15"/>
      <c r="O15"/>
      <c r="P15"/>
      <c r="Q15"/>
      <c r="R15"/>
      <c r="S15"/>
      <c r="T15"/>
      <c r="U15"/>
      <c r="V15"/>
      <c r="W15"/>
      <c r="X15"/>
      <c r="Y15"/>
      <c r="Z15"/>
      <c r="AA15"/>
      <c r="AB15"/>
      <c r="AC15"/>
      <c r="AD15"/>
      <c r="AE15"/>
      <c r="AF15"/>
      <c r="AG15"/>
    </row>
    <row r="16" spans="1:33" s="12" customFormat="1" ht="15" customHeight="1" thickBot="1" x14ac:dyDescent="0.25">
      <c r="A16" s="346">
        <v>16</v>
      </c>
      <c r="B16" s="87"/>
      <c r="C16" s="93"/>
      <c r="D16" s="93"/>
      <c r="E16" s="312"/>
      <c r="F16" s="312" t="s">
        <v>272</v>
      </c>
      <c r="G16" s="92"/>
      <c r="H16" s="92"/>
      <c r="I16" s="132"/>
      <c r="J16" s="712">
        <f>SUM(I13:I15)</f>
        <v>0</v>
      </c>
      <c r="K16" s="123"/>
      <c r="L16" s="760"/>
    </row>
    <row r="17" spans="1:33" s="12" customFormat="1" ht="15" customHeight="1" thickBot="1" x14ac:dyDescent="0.25">
      <c r="A17" s="346">
        <v>17</v>
      </c>
      <c r="B17" s="87"/>
      <c r="C17" s="93"/>
      <c r="D17" s="93"/>
      <c r="E17" s="384" t="s">
        <v>572</v>
      </c>
      <c r="F17" s="92"/>
      <c r="G17" s="92"/>
      <c r="H17" s="92"/>
      <c r="I17" s="92"/>
      <c r="J17" s="712">
        <f>J8+J9+J10+J11+J16</f>
        <v>0</v>
      </c>
      <c r="K17" s="123"/>
      <c r="L17" s="760"/>
    </row>
    <row r="18" spans="1:33" s="12" customFormat="1" ht="15" customHeight="1" x14ac:dyDescent="0.2">
      <c r="A18" s="346">
        <v>18</v>
      </c>
      <c r="B18" s="87"/>
      <c r="C18" s="93"/>
      <c r="D18" s="93"/>
      <c r="E18" s="353"/>
      <c r="F18" s="352" t="s">
        <v>366</v>
      </c>
      <c r="G18" s="92"/>
      <c r="H18" s="92"/>
      <c r="I18" s="92"/>
      <c r="J18" s="711">
        <f>J145</f>
        <v>0</v>
      </c>
      <c r="K18" s="123"/>
      <c r="L18" s="760" t="s">
        <v>659</v>
      </c>
      <c r="M18"/>
      <c r="N18"/>
      <c r="O18"/>
      <c r="P18"/>
      <c r="Q18"/>
      <c r="R18"/>
      <c r="S18"/>
      <c r="T18"/>
      <c r="U18"/>
      <c r="V18"/>
      <c r="W18"/>
      <c r="X18"/>
      <c r="Y18"/>
      <c r="Z18"/>
      <c r="AA18"/>
      <c r="AB18"/>
      <c r="AC18"/>
      <c r="AD18"/>
      <c r="AE18"/>
      <c r="AF18"/>
      <c r="AG18"/>
    </row>
    <row r="19" spans="1:33" s="327" customFormat="1" ht="12.75" customHeight="1" thickBot="1" x14ac:dyDescent="0.25">
      <c r="A19" s="346">
        <v>19</v>
      </c>
      <c r="B19" s="87"/>
      <c r="C19" s="93"/>
      <c r="D19" s="93"/>
      <c r="E19" s="93"/>
      <c r="F19" s="385"/>
      <c r="G19" s="92"/>
      <c r="H19" s="92"/>
      <c r="I19" s="92"/>
      <c r="J19" s="92"/>
      <c r="K19" s="123"/>
      <c r="L19" s="760"/>
    </row>
    <row r="20" spans="1:33" s="12" customFormat="1" ht="15" customHeight="1" thickBot="1" x14ac:dyDescent="0.25">
      <c r="A20" s="346">
        <v>20</v>
      </c>
      <c r="B20" s="87"/>
      <c r="C20" s="93"/>
      <c r="D20" s="315"/>
      <c r="E20" s="363" t="s">
        <v>554</v>
      </c>
      <c r="F20" s="362"/>
      <c r="G20" s="92"/>
      <c r="H20" s="92"/>
      <c r="I20" s="92"/>
      <c r="J20" s="712">
        <f>J17+J18</f>
        <v>0</v>
      </c>
      <c r="K20" s="123"/>
      <c r="L20" s="760"/>
      <c r="M20"/>
      <c r="N20"/>
      <c r="O20"/>
      <c r="P20"/>
      <c r="Q20"/>
      <c r="R20"/>
      <c r="S20"/>
      <c r="T20"/>
      <c r="U20"/>
      <c r="V20"/>
      <c r="W20"/>
      <c r="X20"/>
      <c r="Y20"/>
      <c r="Z20"/>
      <c r="AA20"/>
      <c r="AB20"/>
      <c r="AC20"/>
      <c r="AD20"/>
      <c r="AE20"/>
      <c r="AF20"/>
      <c r="AG20"/>
    </row>
    <row r="21" spans="1:33" s="12" customFormat="1" ht="15" customHeight="1" x14ac:dyDescent="0.2">
      <c r="A21" s="346">
        <v>21</v>
      </c>
      <c r="B21" s="87"/>
      <c r="C21" s="93"/>
      <c r="D21" s="375" t="s">
        <v>95</v>
      </c>
      <c r="E21" s="93"/>
      <c r="F21" s="382" t="s">
        <v>555</v>
      </c>
      <c r="G21" s="92"/>
      <c r="H21" s="92"/>
      <c r="I21" s="92"/>
      <c r="J21" s="690"/>
      <c r="K21" s="123"/>
      <c r="L21" s="760"/>
    </row>
    <row r="22" spans="1:33" s="12" customFormat="1" ht="15" customHeight="1" x14ac:dyDescent="0.2">
      <c r="A22" s="346">
        <v>22</v>
      </c>
      <c r="B22" s="87"/>
      <c r="C22" s="93"/>
      <c r="D22" s="376" t="s">
        <v>99</v>
      </c>
      <c r="E22" s="93"/>
      <c r="F22" s="352" t="s">
        <v>586</v>
      </c>
      <c r="G22" s="92"/>
      <c r="H22" s="92"/>
      <c r="I22" s="92"/>
      <c r="J22" s="711">
        <f>I38+I83+I71+J71+I95+I108+I121</f>
        <v>0</v>
      </c>
      <c r="K22" s="123"/>
      <c r="L22" s="760"/>
      <c r="M22"/>
      <c r="N22"/>
      <c r="O22"/>
      <c r="P22"/>
      <c r="Q22"/>
      <c r="R22"/>
      <c r="S22"/>
      <c r="T22"/>
      <c r="U22"/>
      <c r="V22"/>
      <c r="W22"/>
      <c r="X22"/>
      <c r="Y22"/>
      <c r="Z22"/>
      <c r="AA22"/>
      <c r="AB22"/>
      <c r="AC22"/>
      <c r="AD22"/>
      <c r="AE22"/>
      <c r="AF22"/>
      <c r="AG22"/>
    </row>
    <row r="23" spans="1:33" s="12" customFormat="1" ht="15" customHeight="1" x14ac:dyDescent="0.2">
      <c r="A23" s="346">
        <v>23</v>
      </c>
      <c r="B23" s="87"/>
      <c r="C23" s="93"/>
      <c r="D23" s="375" t="s">
        <v>95</v>
      </c>
      <c r="E23" s="93"/>
      <c r="F23" s="357" t="s">
        <v>556</v>
      </c>
      <c r="G23" s="92"/>
      <c r="H23" s="92"/>
      <c r="I23" s="92"/>
      <c r="J23" s="690"/>
      <c r="K23" s="123"/>
      <c r="L23" s="760"/>
      <c r="M23"/>
      <c r="N23"/>
      <c r="O23"/>
      <c r="P23"/>
      <c r="Q23"/>
      <c r="R23"/>
      <c r="S23"/>
      <c r="T23"/>
      <c r="U23"/>
      <c r="V23"/>
      <c r="W23"/>
      <c r="X23"/>
      <c r="Y23"/>
      <c r="Z23"/>
      <c r="AA23"/>
      <c r="AB23"/>
      <c r="AC23"/>
      <c r="AD23"/>
      <c r="AE23"/>
      <c r="AF23"/>
      <c r="AG23"/>
    </row>
    <row r="24" spans="1:33" s="327" customFormat="1" ht="12.75" customHeight="1" thickBot="1" x14ac:dyDescent="0.25">
      <c r="A24" s="346">
        <v>24</v>
      </c>
      <c r="B24" s="87"/>
      <c r="C24" s="93"/>
      <c r="D24" s="93"/>
      <c r="E24" s="385"/>
      <c r="F24" s="92"/>
      <c r="G24" s="92"/>
      <c r="H24" s="92"/>
      <c r="I24" s="92"/>
      <c r="J24" s="92"/>
      <c r="K24" s="123"/>
      <c r="L24" s="760"/>
    </row>
    <row r="25" spans="1:33" s="12" customFormat="1" ht="15" customHeight="1" thickBot="1" x14ac:dyDescent="0.25">
      <c r="A25" s="346">
        <v>25</v>
      </c>
      <c r="B25" s="87"/>
      <c r="C25" s="93"/>
      <c r="D25" s="315"/>
      <c r="E25" s="374" t="s">
        <v>204</v>
      </c>
      <c r="F25" s="125"/>
      <c r="G25" s="92"/>
      <c r="H25" s="92"/>
      <c r="I25" s="92"/>
      <c r="J25" s="712">
        <f>J20+J21-J22+J23</f>
        <v>0</v>
      </c>
      <c r="K25" s="123"/>
      <c r="L25" s="760" t="s">
        <v>651</v>
      </c>
      <c r="M25"/>
      <c r="N25"/>
      <c r="O25"/>
      <c r="P25"/>
      <c r="Q25"/>
      <c r="R25"/>
      <c r="S25"/>
      <c r="T25"/>
      <c r="U25"/>
      <c r="V25"/>
      <c r="W25"/>
      <c r="X25"/>
      <c r="Y25"/>
      <c r="Z25"/>
      <c r="AA25"/>
      <c r="AB25"/>
      <c r="AC25"/>
      <c r="AD25"/>
      <c r="AE25"/>
      <c r="AF25"/>
      <c r="AG25"/>
    </row>
    <row r="26" spans="1:33" s="12" customFormat="1" ht="30" customHeight="1" x14ac:dyDescent="0.3">
      <c r="A26" s="346">
        <v>26</v>
      </c>
      <c r="B26" s="87"/>
      <c r="C26" s="328" t="s">
        <v>557</v>
      </c>
      <c r="D26" s="328"/>
      <c r="E26" s="355"/>
      <c r="F26" s="94"/>
      <c r="G26" s="92"/>
      <c r="H26" s="92"/>
      <c r="I26" s="97"/>
      <c r="J26" s="246" t="s">
        <v>46</v>
      </c>
      <c r="K26" s="123"/>
      <c r="L26" s="764"/>
      <c r="M26"/>
      <c r="N26"/>
      <c r="O26"/>
      <c r="P26"/>
      <c r="Q26"/>
      <c r="R26"/>
      <c r="S26"/>
      <c r="T26"/>
      <c r="U26"/>
      <c r="V26"/>
      <c r="W26"/>
      <c r="X26"/>
      <c r="Y26"/>
      <c r="Z26"/>
      <c r="AA26"/>
      <c r="AB26"/>
      <c r="AC26"/>
      <c r="AD26"/>
      <c r="AE26"/>
      <c r="AF26"/>
      <c r="AG26"/>
    </row>
    <row r="27" spans="1:33" s="12" customFormat="1" ht="15" customHeight="1" x14ac:dyDescent="0.2">
      <c r="A27" s="346">
        <v>27</v>
      </c>
      <c r="B27" s="87"/>
      <c r="C27" s="93"/>
      <c r="D27" s="93"/>
      <c r="E27" s="93"/>
      <c r="F27" s="158" t="s">
        <v>259</v>
      </c>
      <c r="G27" s="92"/>
      <c r="H27" s="92"/>
      <c r="I27" s="97"/>
      <c r="J27" s="690"/>
      <c r="K27" s="123"/>
      <c r="L27" s="760" t="s">
        <v>660</v>
      </c>
      <c r="M27"/>
      <c r="N27"/>
      <c r="O27"/>
      <c r="P27"/>
      <c r="Q27"/>
      <c r="R27"/>
      <c r="S27"/>
      <c r="T27"/>
      <c r="U27"/>
      <c r="V27"/>
      <c r="W27"/>
      <c r="X27"/>
      <c r="Y27"/>
      <c r="Z27"/>
      <c r="AA27"/>
      <c r="AB27"/>
      <c r="AC27"/>
      <c r="AD27"/>
      <c r="AE27"/>
      <c r="AF27"/>
      <c r="AG27"/>
    </row>
    <row r="28" spans="1:33" s="12" customFormat="1" ht="30" customHeight="1" x14ac:dyDescent="0.3">
      <c r="A28" s="346">
        <v>28</v>
      </c>
      <c r="B28" s="126"/>
      <c r="C28" s="328" t="s">
        <v>525</v>
      </c>
      <c r="D28" s="328"/>
      <c r="E28" s="328"/>
      <c r="F28" s="127"/>
      <c r="G28" s="128"/>
      <c r="H28" s="128"/>
      <c r="I28" s="129"/>
      <c r="J28" s="172"/>
      <c r="K28" s="173"/>
      <c r="L28" s="760"/>
      <c r="M28"/>
      <c r="N28"/>
      <c r="O28"/>
      <c r="P28"/>
      <c r="Q28"/>
      <c r="R28"/>
      <c r="S28"/>
      <c r="T28"/>
      <c r="U28"/>
      <c r="V28"/>
      <c r="W28"/>
      <c r="X28"/>
      <c r="Y28"/>
      <c r="Z28"/>
      <c r="AA28"/>
      <c r="AB28"/>
      <c r="AC28"/>
      <c r="AD28"/>
      <c r="AE28"/>
      <c r="AF28"/>
      <c r="AG28"/>
    </row>
    <row r="29" spans="1:33" s="12" customFormat="1" ht="15" customHeight="1" x14ac:dyDescent="0.2">
      <c r="A29" s="346">
        <v>29</v>
      </c>
      <c r="B29" s="126"/>
      <c r="C29" s="130"/>
      <c r="D29" s="130"/>
      <c r="E29" s="130"/>
      <c r="F29" s="372" t="s">
        <v>502</v>
      </c>
      <c r="G29" s="92"/>
      <c r="H29" s="92"/>
      <c r="I29" s="65" t="s">
        <v>46</v>
      </c>
      <c r="J29" s="65" t="s">
        <v>46</v>
      </c>
      <c r="K29" s="173"/>
      <c r="L29" s="764"/>
      <c r="M29"/>
      <c r="N29"/>
      <c r="O29"/>
      <c r="P29"/>
      <c r="Q29"/>
      <c r="R29"/>
      <c r="S29"/>
      <c r="T29"/>
      <c r="U29"/>
      <c r="V29"/>
      <c r="W29"/>
      <c r="X29"/>
      <c r="Y29"/>
      <c r="Z29"/>
      <c r="AA29"/>
      <c r="AB29"/>
      <c r="AC29"/>
      <c r="AD29"/>
      <c r="AE29"/>
      <c r="AF29"/>
      <c r="AG29"/>
    </row>
    <row r="30" spans="1:33" s="12" customFormat="1" ht="15" customHeight="1" x14ac:dyDescent="0.25">
      <c r="A30" s="346">
        <v>30</v>
      </c>
      <c r="B30" s="126"/>
      <c r="C30" s="131"/>
      <c r="D30" s="131"/>
      <c r="E30" s="131"/>
      <c r="F30" s="857" t="s">
        <v>393</v>
      </c>
      <c r="G30" s="92"/>
      <c r="H30" s="92"/>
      <c r="I30" s="690"/>
      <c r="J30" s="385"/>
      <c r="K30" s="173"/>
      <c r="L30" s="760"/>
      <c r="M30"/>
      <c r="N30"/>
      <c r="O30"/>
      <c r="P30"/>
      <c r="Q30"/>
      <c r="R30"/>
      <c r="S30"/>
      <c r="T30"/>
      <c r="U30"/>
      <c r="V30"/>
      <c r="W30"/>
      <c r="X30"/>
      <c r="Y30"/>
      <c r="Z30"/>
      <c r="AA30"/>
      <c r="AB30"/>
      <c r="AC30"/>
      <c r="AD30"/>
      <c r="AE30"/>
      <c r="AF30"/>
      <c r="AG30"/>
    </row>
    <row r="31" spans="1:33" s="12" customFormat="1" ht="15" customHeight="1" x14ac:dyDescent="0.25">
      <c r="A31" s="346">
        <v>31</v>
      </c>
      <c r="B31" s="126"/>
      <c r="C31" s="131"/>
      <c r="D31" s="131"/>
      <c r="E31" s="131"/>
      <c r="F31" s="857" t="s">
        <v>393</v>
      </c>
      <c r="G31" s="92"/>
      <c r="H31" s="92"/>
      <c r="I31" s="690"/>
      <c r="J31" s="385"/>
      <c r="K31" s="173"/>
      <c r="L31" s="760"/>
      <c r="M31" s="157"/>
      <c r="N31" s="157"/>
      <c r="O31" s="157"/>
      <c r="P31" s="157"/>
      <c r="Q31" s="157"/>
      <c r="R31" s="157"/>
      <c r="S31" s="157"/>
      <c r="T31" s="157"/>
      <c r="U31" s="157"/>
      <c r="V31" s="157"/>
      <c r="W31" s="157"/>
      <c r="X31" s="157"/>
      <c r="Y31" s="157"/>
      <c r="Z31" s="157"/>
      <c r="AA31" s="157"/>
      <c r="AB31" s="157"/>
      <c r="AC31" s="157"/>
      <c r="AD31" s="157"/>
      <c r="AE31" s="157"/>
      <c r="AF31" s="157"/>
      <c r="AG31" s="157"/>
    </row>
    <row r="32" spans="1:33" s="12" customFormat="1" ht="15" customHeight="1" x14ac:dyDescent="0.25">
      <c r="A32" s="346">
        <v>32</v>
      </c>
      <c r="B32" s="126"/>
      <c r="C32" s="131"/>
      <c r="D32" s="131"/>
      <c r="E32" s="131"/>
      <c r="F32" s="857" t="s">
        <v>393</v>
      </c>
      <c r="G32" s="92"/>
      <c r="H32" s="92"/>
      <c r="I32" s="690"/>
      <c r="J32" s="385"/>
      <c r="K32" s="173"/>
      <c r="L32" s="760"/>
      <c r="M32" s="157"/>
      <c r="N32" s="157"/>
      <c r="O32" s="157"/>
      <c r="P32" s="157"/>
      <c r="Q32" s="157"/>
      <c r="R32" s="157"/>
      <c r="S32" s="157"/>
      <c r="T32" s="157"/>
      <c r="U32" s="157"/>
      <c r="V32" s="157"/>
      <c r="W32" s="157"/>
      <c r="X32" s="157"/>
      <c r="Y32" s="157"/>
      <c r="Z32" s="157"/>
      <c r="AA32" s="157"/>
      <c r="AB32" s="157"/>
      <c r="AC32" s="157"/>
      <c r="AD32" s="157"/>
      <c r="AE32" s="157"/>
      <c r="AF32" s="157"/>
      <c r="AG32" s="157"/>
    </row>
    <row r="33" spans="1:33" s="12" customFormat="1" ht="15" customHeight="1" x14ac:dyDescent="0.25">
      <c r="A33" s="346">
        <v>33</v>
      </c>
      <c r="B33" s="126"/>
      <c r="C33" s="131"/>
      <c r="D33" s="131"/>
      <c r="E33" s="131"/>
      <c r="F33" s="857" t="s">
        <v>393</v>
      </c>
      <c r="G33" s="92"/>
      <c r="H33" s="92"/>
      <c r="I33" s="690"/>
      <c r="J33" s="385"/>
      <c r="K33" s="173"/>
      <c r="L33" s="760"/>
      <c r="M33"/>
      <c r="N33"/>
      <c r="O33"/>
      <c r="P33"/>
      <c r="Q33"/>
      <c r="R33"/>
      <c r="S33"/>
      <c r="T33"/>
      <c r="U33"/>
      <c r="V33"/>
      <c r="W33"/>
      <c r="X33"/>
      <c r="Y33"/>
      <c r="Z33"/>
      <c r="AA33"/>
      <c r="AB33"/>
      <c r="AC33"/>
      <c r="AD33"/>
      <c r="AE33"/>
      <c r="AF33"/>
      <c r="AG33"/>
    </row>
    <row r="34" spans="1:33" s="12" customFormat="1" ht="15" customHeight="1" x14ac:dyDescent="0.25">
      <c r="A34" s="346">
        <v>34</v>
      </c>
      <c r="B34" s="126"/>
      <c r="C34" s="131"/>
      <c r="D34" s="131"/>
      <c r="E34" s="131"/>
      <c r="F34" s="857" t="s">
        <v>393</v>
      </c>
      <c r="G34" s="92"/>
      <c r="H34" s="92"/>
      <c r="I34" s="690"/>
      <c r="J34" s="385"/>
      <c r="K34" s="173"/>
      <c r="L34" s="760"/>
      <c r="M34"/>
      <c r="N34"/>
      <c r="O34"/>
      <c r="P34"/>
      <c r="Q34"/>
      <c r="R34"/>
      <c r="S34"/>
      <c r="T34"/>
      <c r="U34"/>
      <c r="V34"/>
      <c r="W34"/>
      <c r="X34"/>
      <c r="Y34"/>
      <c r="Z34"/>
      <c r="AA34"/>
      <c r="AB34"/>
      <c r="AC34"/>
      <c r="AD34"/>
      <c r="AE34"/>
      <c r="AF34"/>
      <c r="AG34"/>
    </row>
    <row r="35" spans="1:33" s="12" customFormat="1" ht="15" customHeight="1" x14ac:dyDescent="0.2">
      <c r="A35" s="346">
        <v>35</v>
      </c>
      <c r="B35" s="87"/>
      <c r="C35" s="93"/>
      <c r="D35" s="93"/>
      <c r="E35" s="93"/>
      <c r="F35" s="373" t="s">
        <v>708</v>
      </c>
      <c r="G35" s="92"/>
      <c r="H35" s="92"/>
      <c r="I35" s="92"/>
      <c r="J35" s="92"/>
      <c r="K35" s="118"/>
      <c r="L35" s="760"/>
      <c r="M35"/>
      <c r="N35"/>
      <c r="O35"/>
      <c r="P35"/>
      <c r="Q35"/>
      <c r="R35"/>
      <c r="S35"/>
      <c r="T35"/>
      <c r="U35"/>
      <c r="V35"/>
      <c r="W35"/>
      <c r="X35"/>
      <c r="Y35"/>
      <c r="Z35"/>
      <c r="AA35"/>
      <c r="AB35"/>
      <c r="AC35"/>
      <c r="AD35"/>
      <c r="AE35"/>
      <c r="AF35"/>
      <c r="AG35"/>
    </row>
    <row r="36" spans="1:33" s="12" customFormat="1" ht="15" customHeight="1" x14ac:dyDescent="0.2">
      <c r="A36" s="346">
        <v>36</v>
      </c>
      <c r="B36" s="87"/>
      <c r="C36" s="93"/>
      <c r="D36" s="93"/>
      <c r="E36" s="324" t="s">
        <v>558</v>
      </c>
      <c r="F36" s="93"/>
      <c r="G36" s="92"/>
      <c r="H36" s="92"/>
      <c r="I36" s="97"/>
      <c r="J36" s="711">
        <f>SUM(I30:I34)</f>
        <v>0</v>
      </c>
      <c r="K36" s="118"/>
      <c r="L36" s="760" t="s">
        <v>635</v>
      </c>
      <c r="M36"/>
      <c r="N36"/>
      <c r="O36"/>
      <c r="P36"/>
      <c r="Q36"/>
      <c r="R36"/>
      <c r="S36"/>
      <c r="T36"/>
      <c r="U36"/>
      <c r="V36"/>
      <c r="W36"/>
      <c r="X36"/>
      <c r="Y36"/>
      <c r="Z36"/>
      <c r="AA36"/>
      <c r="AB36"/>
      <c r="AC36"/>
      <c r="AD36"/>
      <c r="AE36"/>
      <c r="AF36"/>
      <c r="AG36"/>
    </row>
    <row r="37" spans="1:33" s="12" customFormat="1" ht="9.9499999999999993" customHeight="1" x14ac:dyDescent="0.2">
      <c r="A37" s="346">
        <v>37</v>
      </c>
      <c r="B37" s="203"/>
      <c r="C37" s="133"/>
      <c r="D37" s="377"/>
      <c r="E37" s="133"/>
      <c r="F37" s="128"/>
      <c r="G37" s="128"/>
      <c r="H37" s="128"/>
      <c r="I37" s="128"/>
      <c r="J37" s="128"/>
      <c r="K37" s="78"/>
      <c r="L37" s="760"/>
      <c r="M37"/>
      <c r="N37"/>
      <c r="O37"/>
      <c r="P37"/>
      <c r="Q37"/>
      <c r="R37"/>
      <c r="S37"/>
      <c r="T37"/>
      <c r="U37"/>
      <c r="V37"/>
      <c r="W37"/>
      <c r="X37"/>
      <c r="Y37"/>
      <c r="Z37"/>
      <c r="AA37"/>
      <c r="AB37"/>
      <c r="AC37"/>
      <c r="AD37"/>
      <c r="AE37"/>
      <c r="AF37"/>
      <c r="AG37"/>
    </row>
    <row r="38" spans="1:33" s="12" customFormat="1" ht="15" customHeight="1" thickBot="1" x14ac:dyDescent="0.25">
      <c r="A38" s="346">
        <v>38</v>
      </c>
      <c r="B38" s="87"/>
      <c r="C38" s="93"/>
      <c r="D38" s="376" t="s">
        <v>99</v>
      </c>
      <c r="E38" s="93"/>
      <c r="F38" s="352" t="s">
        <v>458</v>
      </c>
      <c r="G38" s="54"/>
      <c r="H38" s="54"/>
      <c r="I38" s="690"/>
      <c r="J38" s="385"/>
      <c r="K38" s="118"/>
      <c r="L38" s="760"/>
      <c r="M38"/>
      <c r="N38"/>
      <c r="O38"/>
      <c r="P38"/>
      <c r="Q38"/>
      <c r="R38"/>
      <c r="S38"/>
      <c r="T38"/>
      <c r="U38"/>
      <c r="V38"/>
      <c r="W38"/>
      <c r="X38"/>
      <c r="Y38"/>
      <c r="Z38"/>
      <c r="AA38"/>
      <c r="AB38"/>
      <c r="AC38"/>
      <c r="AD38"/>
      <c r="AE38"/>
      <c r="AF38"/>
      <c r="AG38"/>
    </row>
    <row r="39" spans="1:33" s="12" customFormat="1" ht="15" customHeight="1" thickBot="1" x14ac:dyDescent="0.25">
      <c r="A39" s="346">
        <v>39</v>
      </c>
      <c r="B39" s="87"/>
      <c r="C39" s="93"/>
      <c r="D39" s="93"/>
      <c r="E39" s="356" t="s">
        <v>394</v>
      </c>
      <c r="F39" s="57"/>
      <c r="G39" s="54"/>
      <c r="H39" s="54"/>
      <c r="I39" s="97"/>
      <c r="J39" s="712">
        <f>J36-I38</f>
        <v>0</v>
      </c>
      <c r="K39" s="118"/>
      <c r="L39" s="760"/>
      <c r="M39"/>
      <c r="N39"/>
      <c r="O39"/>
      <c r="P39"/>
      <c r="Q39"/>
      <c r="R39"/>
      <c r="S39"/>
      <c r="T39"/>
      <c r="U39"/>
      <c r="V39"/>
      <c r="W39"/>
      <c r="X39"/>
      <c r="Y39"/>
      <c r="Z39"/>
      <c r="AA39"/>
      <c r="AB39"/>
      <c r="AC39"/>
      <c r="AD39"/>
      <c r="AE39"/>
      <c r="AF39"/>
      <c r="AG39"/>
    </row>
    <row r="40" spans="1:33" s="327" customFormat="1" ht="15" customHeight="1" x14ac:dyDescent="0.2">
      <c r="A40" s="346"/>
      <c r="B40" s="87"/>
      <c r="C40" s="93"/>
      <c r="D40" s="93"/>
      <c r="E40" s="356"/>
      <c r="F40" s="57"/>
      <c r="G40" s="54"/>
      <c r="H40" s="54"/>
      <c r="I40" s="97"/>
      <c r="J40" s="365"/>
      <c r="K40" s="118"/>
      <c r="L40" s="760"/>
      <c r="M40" s="326"/>
      <c r="N40" s="326"/>
      <c r="O40" s="326"/>
      <c r="P40" s="326"/>
      <c r="Q40" s="326"/>
      <c r="R40" s="326"/>
      <c r="S40" s="326"/>
      <c r="T40" s="326"/>
      <c r="U40" s="326"/>
      <c r="V40" s="326"/>
      <c r="W40" s="326"/>
      <c r="X40" s="326"/>
      <c r="Y40" s="326"/>
      <c r="Z40" s="326"/>
      <c r="AA40" s="326"/>
      <c r="AB40" s="326"/>
      <c r="AC40" s="326"/>
      <c r="AD40" s="326"/>
      <c r="AE40" s="326"/>
      <c r="AF40" s="326"/>
      <c r="AG40" s="326"/>
    </row>
    <row r="41" spans="1:33" s="12" customFormat="1" ht="30" customHeight="1" x14ac:dyDescent="0.3">
      <c r="A41" s="346">
        <v>47</v>
      </c>
      <c r="B41" s="126"/>
      <c r="C41" s="328" t="s">
        <v>526</v>
      </c>
      <c r="D41" s="328"/>
      <c r="E41" s="328"/>
      <c r="F41" s="54"/>
      <c r="G41" s="54"/>
      <c r="H41" s="54"/>
      <c r="I41" s="370"/>
      <c r="J41" s="979" t="s">
        <v>212</v>
      </c>
      <c r="K41" s="173"/>
      <c r="L41" s="760"/>
      <c r="M41"/>
      <c r="N41"/>
      <c r="O41"/>
      <c r="P41"/>
      <c r="Q41"/>
      <c r="R41"/>
      <c r="S41"/>
      <c r="T41"/>
      <c r="U41"/>
      <c r="V41"/>
      <c r="W41"/>
      <c r="X41"/>
      <c r="Y41"/>
      <c r="Z41"/>
      <c r="AA41"/>
      <c r="AB41"/>
      <c r="AC41"/>
      <c r="AD41"/>
      <c r="AE41"/>
      <c r="AF41"/>
      <c r="AG41"/>
    </row>
    <row r="42" spans="1:33" s="12" customFormat="1" ht="24.75" customHeight="1" x14ac:dyDescent="0.2">
      <c r="A42" s="346">
        <v>48</v>
      </c>
      <c r="B42" s="126"/>
      <c r="C42" s="93"/>
      <c r="D42" s="93"/>
      <c r="E42" s="93"/>
      <c r="F42" s="57"/>
      <c r="G42" s="54"/>
      <c r="H42" s="54"/>
      <c r="I42" s="159" t="s">
        <v>213</v>
      </c>
      <c r="J42" s="979"/>
      <c r="K42" s="173"/>
      <c r="L42" s="760"/>
      <c r="M42"/>
      <c r="N42"/>
      <c r="O42"/>
      <c r="P42"/>
      <c r="Q42"/>
      <c r="R42"/>
      <c r="S42"/>
      <c r="T42"/>
      <c r="U42"/>
      <c r="V42"/>
      <c r="W42"/>
      <c r="X42"/>
      <c r="Y42"/>
      <c r="Z42"/>
      <c r="AA42"/>
      <c r="AB42"/>
      <c r="AC42"/>
      <c r="AD42"/>
      <c r="AE42"/>
      <c r="AF42"/>
      <c r="AG42"/>
    </row>
    <row r="43" spans="1:33" s="12" customFormat="1" ht="12.75" customHeight="1" x14ac:dyDescent="0.2">
      <c r="A43" s="346">
        <v>49</v>
      </c>
      <c r="B43" s="126"/>
      <c r="C43" s="93"/>
      <c r="D43" s="93"/>
      <c r="E43" s="93"/>
      <c r="F43" s="57"/>
      <c r="G43" s="54"/>
      <c r="H43" s="54"/>
      <c r="I43" s="69" t="s">
        <v>46</v>
      </c>
      <c r="J43" s="69" t="s">
        <v>46</v>
      </c>
      <c r="K43" s="173"/>
      <c r="L43" s="764"/>
      <c r="M43"/>
      <c r="N43"/>
      <c r="O43"/>
      <c r="P43"/>
      <c r="Q43"/>
      <c r="R43"/>
      <c r="S43"/>
      <c r="T43"/>
      <c r="U43"/>
      <c r="V43"/>
      <c r="W43"/>
      <c r="X43"/>
      <c r="Y43"/>
      <c r="Z43"/>
      <c r="AA43"/>
      <c r="AB43"/>
      <c r="AC43"/>
      <c r="AD43"/>
      <c r="AE43"/>
      <c r="AF43"/>
      <c r="AG43"/>
    </row>
    <row r="44" spans="1:33" s="12" customFormat="1" ht="12.75" customHeight="1" x14ac:dyDescent="0.2">
      <c r="A44" s="346">
        <v>50</v>
      </c>
      <c r="B44" s="126"/>
      <c r="C44" s="130"/>
      <c r="D44" s="130"/>
      <c r="E44" s="213" t="s">
        <v>11</v>
      </c>
      <c r="F44" s="213"/>
      <c r="G44" s="128"/>
      <c r="H44" s="128"/>
      <c r="I44" s="128"/>
      <c r="J44" s="128"/>
      <c r="K44" s="173"/>
      <c r="L44" s="760"/>
      <c r="M44"/>
      <c r="N44"/>
      <c r="O44"/>
      <c r="P44"/>
      <c r="Q44"/>
      <c r="R44"/>
      <c r="S44"/>
      <c r="T44"/>
      <c r="U44"/>
      <c r="V44"/>
      <c r="W44"/>
      <c r="X44"/>
      <c r="Y44"/>
      <c r="Z44"/>
      <c r="AA44"/>
      <c r="AB44"/>
      <c r="AC44"/>
      <c r="AD44"/>
      <c r="AE44"/>
      <c r="AF44"/>
      <c r="AG44"/>
    </row>
    <row r="45" spans="1:33" s="12" customFormat="1" ht="15" customHeight="1" x14ac:dyDescent="0.2">
      <c r="A45" s="346">
        <v>51</v>
      </c>
      <c r="B45" s="126"/>
      <c r="C45" s="130"/>
      <c r="D45" s="130"/>
      <c r="E45" s="130"/>
      <c r="F45" s="66" t="s">
        <v>24</v>
      </c>
      <c r="G45" s="54"/>
      <c r="H45" s="54"/>
      <c r="I45" s="690"/>
      <c r="J45" s="690"/>
      <c r="K45" s="173"/>
      <c r="L45" s="760"/>
      <c r="M45"/>
      <c r="N45"/>
      <c r="O45"/>
      <c r="P45"/>
      <c r="Q45"/>
      <c r="R45"/>
      <c r="S45"/>
      <c r="T45"/>
      <c r="U45"/>
      <c r="V45"/>
      <c r="W45"/>
      <c r="X45"/>
      <c r="Y45"/>
      <c r="Z45"/>
      <c r="AA45"/>
      <c r="AB45"/>
      <c r="AC45"/>
      <c r="AD45"/>
      <c r="AE45"/>
      <c r="AF45"/>
      <c r="AG45"/>
    </row>
    <row r="46" spans="1:33" s="12" customFormat="1" ht="15" customHeight="1" x14ac:dyDescent="0.2">
      <c r="A46" s="346">
        <v>52</v>
      </c>
      <c r="B46" s="126"/>
      <c r="C46" s="130"/>
      <c r="D46" s="130"/>
      <c r="E46" s="130"/>
      <c r="F46" s="56" t="s">
        <v>22</v>
      </c>
      <c r="G46" s="54"/>
      <c r="H46" s="54"/>
      <c r="I46" s="690"/>
      <c r="J46" s="690"/>
      <c r="K46" s="173"/>
      <c r="L46" s="760"/>
      <c r="M46"/>
      <c r="N46"/>
      <c r="O46"/>
      <c r="P46"/>
      <c r="Q46"/>
      <c r="R46"/>
      <c r="S46"/>
      <c r="T46"/>
      <c r="U46"/>
      <c r="V46"/>
      <c r="W46"/>
      <c r="X46"/>
      <c r="Y46"/>
      <c r="Z46"/>
      <c r="AA46"/>
      <c r="AB46"/>
      <c r="AC46"/>
      <c r="AD46"/>
      <c r="AE46"/>
      <c r="AF46"/>
      <c r="AG46"/>
    </row>
    <row r="47" spans="1:33" s="12" customFormat="1" ht="15" customHeight="1" x14ac:dyDescent="0.2">
      <c r="A47" s="346">
        <v>53</v>
      </c>
      <c r="B47" s="126"/>
      <c r="C47" s="130"/>
      <c r="D47" s="130"/>
      <c r="E47" s="130"/>
      <c r="F47" s="56" t="s">
        <v>36</v>
      </c>
      <c r="G47" s="54"/>
      <c r="H47" s="54"/>
      <c r="I47" s="690"/>
      <c r="J47" s="690"/>
      <c r="K47" s="173"/>
      <c r="L47" s="760"/>
      <c r="M47"/>
      <c r="N47"/>
      <c r="O47"/>
      <c r="P47"/>
      <c r="Q47"/>
      <c r="R47"/>
      <c r="S47"/>
      <c r="T47"/>
      <c r="U47"/>
      <c r="V47"/>
      <c r="W47"/>
      <c r="X47"/>
      <c r="Y47"/>
      <c r="Z47"/>
      <c r="AA47"/>
      <c r="AB47"/>
      <c r="AC47"/>
      <c r="AD47"/>
      <c r="AE47"/>
      <c r="AF47"/>
      <c r="AG47"/>
    </row>
    <row r="48" spans="1:33" s="12" customFormat="1" ht="15" customHeight="1" x14ac:dyDescent="0.2">
      <c r="A48" s="346">
        <v>54</v>
      </c>
      <c r="B48" s="126"/>
      <c r="C48" s="130"/>
      <c r="D48" s="130"/>
      <c r="E48" s="130"/>
      <c r="F48" s="56" t="s">
        <v>260</v>
      </c>
      <c r="G48" s="54"/>
      <c r="H48" s="54"/>
      <c r="I48" s="690"/>
      <c r="J48" s="690"/>
      <c r="K48" s="173"/>
      <c r="L48" s="760"/>
      <c r="M48"/>
      <c r="N48"/>
      <c r="O48"/>
      <c r="P48"/>
      <c r="Q48"/>
      <c r="R48"/>
      <c r="S48"/>
      <c r="T48"/>
      <c r="U48"/>
      <c r="V48"/>
      <c r="W48"/>
      <c r="X48"/>
      <c r="Y48"/>
      <c r="Z48"/>
      <c r="AA48"/>
      <c r="AB48"/>
      <c r="AC48"/>
      <c r="AD48"/>
      <c r="AE48"/>
      <c r="AF48"/>
      <c r="AG48"/>
    </row>
    <row r="49" spans="1:33" s="12" customFormat="1" ht="15" customHeight="1" x14ac:dyDescent="0.2">
      <c r="A49" s="346">
        <v>55</v>
      </c>
      <c r="B49" s="126"/>
      <c r="C49" s="130"/>
      <c r="D49" s="130"/>
      <c r="E49" s="130"/>
      <c r="F49" s="56" t="s">
        <v>23</v>
      </c>
      <c r="G49" s="54"/>
      <c r="H49" s="54"/>
      <c r="I49" s="690"/>
      <c r="J49" s="690"/>
      <c r="K49" s="173"/>
      <c r="L49" s="760"/>
      <c r="M49"/>
      <c r="N49"/>
      <c r="O49"/>
      <c r="P49"/>
      <c r="Q49"/>
      <c r="R49"/>
      <c r="S49"/>
      <c r="T49"/>
      <c r="U49"/>
      <c r="V49"/>
      <c r="W49"/>
      <c r="X49"/>
      <c r="Y49"/>
      <c r="Z49"/>
      <c r="AA49"/>
      <c r="AB49"/>
      <c r="AC49"/>
      <c r="AD49"/>
      <c r="AE49"/>
      <c r="AF49"/>
      <c r="AG49"/>
    </row>
    <row r="50" spans="1:33" s="12" customFormat="1" ht="15" customHeight="1" x14ac:dyDescent="0.2">
      <c r="A50" s="346">
        <v>56</v>
      </c>
      <c r="B50" s="126"/>
      <c r="C50" s="130"/>
      <c r="D50" s="130"/>
      <c r="E50" s="354" t="s">
        <v>214</v>
      </c>
      <c r="F50" s="213"/>
      <c r="G50" s="54"/>
      <c r="H50" s="54"/>
      <c r="I50" s="711">
        <f>SUM(I45:I49)</f>
        <v>0</v>
      </c>
      <c r="J50" s="711">
        <f>SUM(J45:J49)</f>
        <v>0</v>
      </c>
      <c r="K50" s="173"/>
      <c r="L50" s="760"/>
      <c r="M50"/>
      <c r="N50"/>
      <c r="O50"/>
      <c r="P50"/>
      <c r="Q50"/>
      <c r="R50"/>
      <c r="S50"/>
      <c r="T50"/>
      <c r="U50"/>
      <c r="V50"/>
      <c r="W50"/>
      <c r="X50"/>
      <c r="Y50"/>
      <c r="Z50"/>
      <c r="AA50"/>
      <c r="AB50"/>
      <c r="AC50"/>
      <c r="AD50"/>
      <c r="AE50"/>
      <c r="AF50"/>
      <c r="AG50"/>
    </row>
    <row r="51" spans="1:33" s="12" customFormat="1" ht="20.100000000000001" customHeight="1" x14ac:dyDescent="0.2">
      <c r="A51" s="346">
        <v>57</v>
      </c>
      <c r="B51" s="126"/>
      <c r="C51" s="130"/>
      <c r="D51" s="130"/>
      <c r="E51" s="354" t="s">
        <v>20</v>
      </c>
      <c r="F51" s="213"/>
      <c r="G51" s="54"/>
      <c r="H51" s="54"/>
      <c r="I51" s="54"/>
      <c r="J51" s="54"/>
      <c r="K51" s="173"/>
      <c r="L51" s="760"/>
      <c r="M51"/>
      <c r="N51"/>
      <c r="O51"/>
      <c r="P51"/>
      <c r="Q51"/>
      <c r="R51"/>
      <c r="S51"/>
      <c r="T51"/>
      <c r="U51"/>
      <c r="V51"/>
      <c r="W51"/>
      <c r="X51"/>
      <c r="Y51"/>
      <c r="Z51"/>
      <c r="AA51"/>
      <c r="AB51"/>
      <c r="AC51"/>
      <c r="AD51"/>
      <c r="AE51"/>
      <c r="AF51"/>
      <c r="AG51"/>
    </row>
    <row r="52" spans="1:33" s="12" customFormat="1" ht="15" customHeight="1" x14ac:dyDescent="0.2">
      <c r="A52" s="346">
        <v>58</v>
      </c>
      <c r="B52" s="126"/>
      <c r="C52" s="130"/>
      <c r="D52" s="130"/>
      <c r="E52" s="130"/>
      <c r="F52" s="56" t="s">
        <v>24</v>
      </c>
      <c r="G52" s="54"/>
      <c r="H52" s="54"/>
      <c r="I52" s="690"/>
      <c r="J52" s="690"/>
      <c r="K52" s="173"/>
      <c r="L52" s="760"/>
      <c r="M52"/>
      <c r="N52"/>
      <c r="O52"/>
      <c r="P52"/>
      <c r="Q52"/>
      <c r="R52"/>
      <c r="S52"/>
      <c r="T52"/>
      <c r="U52"/>
      <c r="V52"/>
      <c r="W52"/>
      <c r="X52"/>
      <c r="Y52"/>
      <c r="Z52"/>
      <c r="AA52"/>
      <c r="AB52"/>
      <c r="AC52"/>
      <c r="AD52"/>
      <c r="AE52"/>
      <c r="AF52"/>
      <c r="AG52"/>
    </row>
    <row r="53" spans="1:33" s="12" customFormat="1" ht="15" customHeight="1" x14ac:dyDescent="0.2">
      <c r="A53" s="346">
        <v>59</v>
      </c>
      <c r="B53" s="126"/>
      <c r="C53" s="130"/>
      <c r="D53" s="130"/>
      <c r="E53" s="130"/>
      <c r="F53" s="56" t="s">
        <v>22</v>
      </c>
      <c r="G53" s="54"/>
      <c r="H53" s="54"/>
      <c r="I53" s="690"/>
      <c r="J53" s="690"/>
      <c r="K53" s="173"/>
      <c r="L53" s="760"/>
      <c r="M53"/>
      <c r="N53"/>
      <c r="O53"/>
      <c r="P53"/>
      <c r="Q53"/>
      <c r="R53"/>
      <c r="S53"/>
      <c r="T53"/>
      <c r="U53"/>
      <c r="V53"/>
      <c r="W53"/>
      <c r="X53"/>
      <c r="Y53"/>
      <c r="Z53"/>
      <c r="AA53"/>
      <c r="AB53"/>
      <c r="AC53"/>
      <c r="AD53"/>
      <c r="AE53"/>
      <c r="AF53"/>
      <c r="AG53"/>
    </row>
    <row r="54" spans="1:33" s="12" customFormat="1" ht="15" customHeight="1" x14ac:dyDescent="0.2">
      <c r="A54" s="346">
        <v>60</v>
      </c>
      <c r="B54" s="126"/>
      <c r="C54" s="130"/>
      <c r="D54" s="130"/>
      <c r="E54" s="130"/>
      <c r="F54" s="56" t="s">
        <v>36</v>
      </c>
      <c r="G54" s="54"/>
      <c r="H54" s="54"/>
      <c r="I54" s="690"/>
      <c r="J54" s="690"/>
      <c r="K54" s="173"/>
      <c r="L54" s="760"/>
      <c r="M54"/>
      <c r="N54"/>
      <c r="O54"/>
      <c r="P54"/>
      <c r="Q54"/>
      <c r="R54"/>
      <c r="S54"/>
      <c r="T54"/>
      <c r="U54"/>
      <c r="V54"/>
      <c r="W54"/>
      <c r="X54"/>
      <c r="Y54"/>
      <c r="Z54"/>
      <c r="AA54"/>
      <c r="AB54"/>
      <c r="AC54"/>
      <c r="AD54"/>
      <c r="AE54"/>
      <c r="AF54"/>
      <c r="AG54"/>
    </row>
    <row r="55" spans="1:33" s="12" customFormat="1" ht="15" customHeight="1" x14ac:dyDescent="0.25">
      <c r="A55" s="346">
        <v>61</v>
      </c>
      <c r="B55" s="126"/>
      <c r="C55" s="131"/>
      <c r="D55" s="131"/>
      <c r="E55" s="131"/>
      <c r="F55" s="56" t="s">
        <v>260</v>
      </c>
      <c r="G55" s="54"/>
      <c r="H55" s="54"/>
      <c r="I55" s="690"/>
      <c r="J55" s="690"/>
      <c r="K55" s="173"/>
      <c r="L55" s="760"/>
      <c r="M55"/>
      <c r="N55"/>
      <c r="O55"/>
      <c r="P55"/>
      <c r="Q55"/>
      <c r="R55"/>
      <c r="S55"/>
      <c r="T55"/>
      <c r="U55"/>
      <c r="V55"/>
      <c r="W55"/>
      <c r="X55"/>
      <c r="Y55"/>
      <c r="Z55"/>
      <c r="AA55"/>
      <c r="AB55"/>
      <c r="AC55"/>
      <c r="AD55"/>
      <c r="AE55"/>
      <c r="AF55"/>
      <c r="AG55"/>
    </row>
    <row r="56" spans="1:33" s="12" customFormat="1" ht="15" customHeight="1" x14ac:dyDescent="0.2">
      <c r="A56" s="346">
        <v>62</v>
      </c>
      <c r="B56" s="126"/>
      <c r="C56" s="130"/>
      <c r="D56" s="130"/>
      <c r="E56" s="130"/>
      <c r="F56" s="56" t="s">
        <v>23</v>
      </c>
      <c r="G56" s="54"/>
      <c r="H56" s="54"/>
      <c r="I56" s="690"/>
      <c r="J56" s="690"/>
      <c r="K56" s="173"/>
      <c r="L56" s="760"/>
      <c r="M56"/>
      <c r="N56"/>
      <c r="O56"/>
      <c r="P56"/>
      <c r="Q56"/>
      <c r="R56"/>
      <c r="S56"/>
      <c r="T56"/>
      <c r="U56"/>
      <c r="V56"/>
      <c r="W56"/>
      <c r="X56"/>
      <c r="Y56"/>
      <c r="Z56"/>
      <c r="AA56"/>
      <c r="AB56"/>
      <c r="AC56"/>
      <c r="AD56"/>
      <c r="AE56"/>
      <c r="AF56"/>
      <c r="AG56"/>
    </row>
    <row r="57" spans="1:33" s="12" customFormat="1" ht="15" customHeight="1" x14ac:dyDescent="0.2">
      <c r="A57" s="346">
        <v>63</v>
      </c>
      <c r="B57" s="203"/>
      <c r="C57" s="133"/>
      <c r="D57" s="133"/>
      <c r="E57" s="354" t="s">
        <v>215</v>
      </c>
      <c r="F57" s="213"/>
      <c r="G57" s="54"/>
      <c r="H57" s="54"/>
      <c r="I57" s="711">
        <f>SUM(I52:I56)</f>
        <v>0</v>
      </c>
      <c r="J57" s="711">
        <f>SUM(J52:J56)</f>
        <v>0</v>
      </c>
      <c r="K57" s="173"/>
      <c r="L57" s="760"/>
      <c r="M57"/>
      <c r="N57"/>
      <c r="O57"/>
      <c r="P57"/>
      <c r="Q57"/>
      <c r="R57"/>
      <c r="S57"/>
      <c r="T57"/>
      <c r="U57"/>
      <c r="V57"/>
      <c r="W57"/>
      <c r="X57"/>
      <c r="Y57"/>
      <c r="Z57"/>
      <c r="AA57"/>
      <c r="AB57"/>
      <c r="AC57"/>
      <c r="AD57"/>
      <c r="AE57"/>
      <c r="AF57"/>
      <c r="AG57"/>
    </row>
    <row r="58" spans="1:33" s="12" customFormat="1" ht="20.25" customHeight="1" x14ac:dyDescent="0.2">
      <c r="A58" s="346">
        <v>64</v>
      </c>
      <c r="B58" s="203"/>
      <c r="C58" s="133"/>
      <c r="D58" s="133"/>
      <c r="E58" s="354" t="s">
        <v>34</v>
      </c>
      <c r="F58" s="213"/>
      <c r="G58" s="54"/>
      <c r="H58" s="54"/>
      <c r="I58" s="54"/>
      <c r="J58" s="54"/>
      <c r="K58" s="173"/>
      <c r="L58" s="760"/>
      <c r="M58"/>
      <c r="N58"/>
      <c r="O58"/>
      <c r="P58"/>
      <c r="Q58"/>
      <c r="R58"/>
      <c r="S58"/>
      <c r="T58"/>
      <c r="U58"/>
      <c r="V58"/>
      <c r="W58"/>
      <c r="X58"/>
      <c r="Y58"/>
      <c r="Z58"/>
      <c r="AA58"/>
      <c r="AB58"/>
      <c r="AC58"/>
      <c r="AD58"/>
      <c r="AE58"/>
      <c r="AF58"/>
      <c r="AG58"/>
    </row>
    <row r="59" spans="1:33" s="12" customFormat="1" ht="15" customHeight="1" x14ac:dyDescent="0.2">
      <c r="A59" s="346">
        <v>65</v>
      </c>
      <c r="B59" s="203"/>
      <c r="C59" s="133"/>
      <c r="D59" s="133"/>
      <c r="E59" s="133"/>
      <c r="F59" s="66" t="s">
        <v>24</v>
      </c>
      <c r="G59" s="54"/>
      <c r="H59" s="54"/>
      <c r="I59" s="690"/>
      <c r="J59" s="690"/>
      <c r="K59" s="173"/>
      <c r="L59" s="760"/>
      <c r="M59"/>
      <c r="N59"/>
      <c r="O59"/>
      <c r="P59"/>
      <c r="Q59"/>
      <c r="R59"/>
      <c r="S59"/>
      <c r="T59"/>
      <c r="U59"/>
      <c r="V59"/>
      <c r="W59"/>
      <c r="X59"/>
      <c r="Y59"/>
      <c r="Z59"/>
      <c r="AA59"/>
      <c r="AB59"/>
      <c r="AC59"/>
      <c r="AD59"/>
      <c r="AE59"/>
      <c r="AF59"/>
      <c r="AG59"/>
    </row>
    <row r="60" spans="1:33" s="12" customFormat="1" ht="15" customHeight="1" x14ac:dyDescent="0.2">
      <c r="A60" s="346">
        <v>66</v>
      </c>
      <c r="B60" s="126"/>
      <c r="C60" s="130"/>
      <c r="D60" s="130"/>
      <c r="E60" s="130"/>
      <c r="F60" s="56" t="s">
        <v>22</v>
      </c>
      <c r="G60" s="54"/>
      <c r="H60" s="54"/>
      <c r="I60" s="690"/>
      <c r="J60" s="690"/>
      <c r="K60" s="173"/>
      <c r="L60" s="760"/>
      <c r="M60"/>
      <c r="N60"/>
      <c r="O60"/>
      <c r="P60"/>
      <c r="Q60"/>
      <c r="R60"/>
      <c r="S60"/>
      <c r="T60"/>
      <c r="U60"/>
      <c r="V60"/>
      <c r="W60"/>
      <c r="X60"/>
      <c r="Y60"/>
      <c r="Z60"/>
      <c r="AA60"/>
      <c r="AB60"/>
      <c r="AC60"/>
      <c r="AD60"/>
      <c r="AE60"/>
      <c r="AF60"/>
      <c r="AG60"/>
    </row>
    <row r="61" spans="1:33" s="12" customFormat="1" ht="15" customHeight="1" x14ac:dyDescent="0.2">
      <c r="A61" s="346">
        <v>67</v>
      </c>
      <c r="B61" s="126"/>
      <c r="C61" s="130"/>
      <c r="D61" s="130"/>
      <c r="E61" s="130"/>
      <c r="F61" s="56" t="s">
        <v>260</v>
      </c>
      <c r="G61" s="54"/>
      <c r="H61" s="54"/>
      <c r="I61" s="690"/>
      <c r="J61" s="690"/>
      <c r="K61" s="173"/>
      <c r="L61" s="760"/>
      <c r="M61"/>
      <c r="N61"/>
      <c r="O61"/>
      <c r="P61"/>
      <c r="Q61"/>
      <c r="R61"/>
      <c r="S61"/>
      <c r="T61"/>
      <c r="U61"/>
      <c r="V61"/>
      <c r="W61"/>
      <c r="X61"/>
      <c r="Y61"/>
      <c r="Z61"/>
      <c r="AA61"/>
      <c r="AB61"/>
      <c r="AC61"/>
      <c r="AD61"/>
      <c r="AE61"/>
      <c r="AF61"/>
      <c r="AG61"/>
    </row>
    <row r="62" spans="1:33" s="12" customFormat="1" ht="15" customHeight="1" x14ac:dyDescent="0.2">
      <c r="A62" s="346">
        <v>68</v>
      </c>
      <c r="B62" s="126"/>
      <c r="C62" s="130"/>
      <c r="D62" s="130"/>
      <c r="E62" s="130"/>
      <c r="F62" s="56" t="s">
        <v>23</v>
      </c>
      <c r="G62" s="54"/>
      <c r="H62" s="54"/>
      <c r="I62" s="690"/>
      <c r="J62" s="690"/>
      <c r="K62" s="173"/>
      <c r="L62" s="760"/>
      <c r="M62"/>
      <c r="N62"/>
      <c r="O62"/>
      <c r="P62"/>
      <c r="Q62"/>
      <c r="R62"/>
      <c r="S62"/>
      <c r="T62"/>
      <c r="U62"/>
      <c r="V62"/>
      <c r="W62"/>
      <c r="X62"/>
      <c r="Y62"/>
      <c r="Z62"/>
      <c r="AA62"/>
      <c r="AB62"/>
      <c r="AC62"/>
      <c r="AD62"/>
      <c r="AE62"/>
      <c r="AF62"/>
      <c r="AG62"/>
    </row>
    <row r="63" spans="1:33" s="12" customFormat="1" ht="15" customHeight="1" x14ac:dyDescent="0.25">
      <c r="A63" s="346">
        <v>69</v>
      </c>
      <c r="B63" s="203"/>
      <c r="C63" s="131"/>
      <c r="D63" s="131"/>
      <c r="E63" s="354" t="s">
        <v>216</v>
      </c>
      <c r="F63" s="213"/>
      <c r="G63" s="54"/>
      <c r="H63" s="54"/>
      <c r="I63" s="711">
        <f>SUM(I59:I62)</f>
        <v>0</v>
      </c>
      <c r="J63" s="711">
        <f>SUM(J59:J62)</f>
        <v>0</v>
      </c>
      <c r="K63" s="173"/>
      <c r="L63" s="760"/>
      <c r="M63"/>
      <c r="N63"/>
      <c r="O63"/>
      <c r="P63"/>
      <c r="Q63"/>
      <c r="R63"/>
      <c r="S63"/>
      <c r="T63"/>
      <c r="U63"/>
      <c r="V63"/>
      <c r="W63"/>
      <c r="X63"/>
      <c r="Y63"/>
      <c r="Z63"/>
      <c r="AA63"/>
      <c r="AB63"/>
      <c r="AC63"/>
      <c r="AD63"/>
      <c r="AE63"/>
      <c r="AF63"/>
      <c r="AG63"/>
    </row>
    <row r="64" spans="1:33" s="12" customFormat="1" ht="20.100000000000001" customHeight="1" x14ac:dyDescent="0.2">
      <c r="A64" s="346">
        <v>70</v>
      </c>
      <c r="B64" s="203"/>
      <c r="C64" s="134"/>
      <c r="D64" s="134"/>
      <c r="E64" s="354" t="s">
        <v>398</v>
      </c>
      <c r="F64" s="213"/>
      <c r="G64" s="128"/>
      <c r="H64" s="128"/>
      <c r="I64" s="200"/>
      <c r="J64" s="200"/>
      <c r="K64" s="173"/>
      <c r="L64" s="760"/>
      <c r="M64"/>
      <c r="N64"/>
      <c r="O64"/>
      <c r="P64"/>
      <c r="Q64"/>
      <c r="R64"/>
      <c r="S64"/>
      <c r="T64"/>
      <c r="U64"/>
      <c r="V64"/>
      <c r="W64"/>
      <c r="X64"/>
      <c r="Y64"/>
      <c r="Z64"/>
      <c r="AA64"/>
      <c r="AB64"/>
      <c r="AC64"/>
      <c r="AD64"/>
      <c r="AE64"/>
      <c r="AF64"/>
      <c r="AG64"/>
    </row>
    <row r="65" spans="1:33" s="12" customFormat="1" ht="15" customHeight="1" x14ac:dyDescent="0.2">
      <c r="A65" s="346">
        <v>71</v>
      </c>
      <c r="B65" s="203"/>
      <c r="C65" s="133"/>
      <c r="D65" s="133"/>
      <c r="E65" s="133"/>
      <c r="F65" s="56" t="s">
        <v>25</v>
      </c>
      <c r="G65" s="54"/>
      <c r="H65" s="54"/>
      <c r="I65" s="690"/>
      <c r="J65" s="690"/>
      <c r="K65" s="173"/>
      <c r="L65" s="760"/>
      <c r="M65"/>
      <c r="N65"/>
      <c r="O65"/>
      <c r="P65"/>
      <c r="Q65"/>
      <c r="R65"/>
      <c r="S65"/>
      <c r="T65"/>
      <c r="U65"/>
      <c r="V65"/>
      <c r="W65"/>
      <c r="X65"/>
      <c r="Y65"/>
      <c r="Z65"/>
      <c r="AA65"/>
      <c r="AB65"/>
      <c r="AC65"/>
      <c r="AD65"/>
      <c r="AE65"/>
      <c r="AF65"/>
      <c r="AG65"/>
    </row>
    <row r="66" spans="1:33" s="12" customFormat="1" ht="15" customHeight="1" x14ac:dyDescent="0.2">
      <c r="A66" s="346">
        <v>72</v>
      </c>
      <c r="B66" s="203"/>
      <c r="C66" s="133"/>
      <c r="D66" s="133"/>
      <c r="E66" s="133"/>
      <c r="F66" s="56" t="s">
        <v>26</v>
      </c>
      <c r="G66" s="54"/>
      <c r="H66" s="54"/>
      <c r="I66" s="690"/>
      <c r="J66" s="690"/>
      <c r="K66" s="173"/>
      <c r="L66" s="760"/>
      <c r="M66"/>
      <c r="N66"/>
      <c r="O66"/>
      <c r="P66"/>
      <c r="Q66"/>
      <c r="R66"/>
      <c r="S66"/>
      <c r="T66"/>
      <c r="U66"/>
      <c r="V66"/>
      <c r="W66"/>
      <c r="X66"/>
      <c r="Y66"/>
      <c r="Z66"/>
      <c r="AA66"/>
      <c r="AB66"/>
      <c r="AC66"/>
      <c r="AD66"/>
      <c r="AE66"/>
      <c r="AF66"/>
      <c r="AG66"/>
    </row>
    <row r="67" spans="1:33" s="327" customFormat="1" ht="15" customHeight="1" x14ac:dyDescent="0.2">
      <c r="A67" s="346">
        <v>73</v>
      </c>
      <c r="B67" s="203"/>
      <c r="C67" s="133"/>
      <c r="D67" s="133"/>
      <c r="E67" s="133"/>
      <c r="F67" s="56" t="s">
        <v>357</v>
      </c>
      <c r="G67" s="54"/>
      <c r="H67" s="54"/>
      <c r="I67" s="690"/>
      <c r="J67" s="690"/>
      <c r="K67" s="173"/>
      <c r="L67" s="760"/>
      <c r="M67" s="326"/>
      <c r="N67" s="326"/>
      <c r="O67" s="326"/>
      <c r="P67" s="326"/>
      <c r="Q67" s="326"/>
      <c r="R67" s="326"/>
      <c r="S67" s="326"/>
      <c r="T67" s="326"/>
      <c r="U67" s="326"/>
      <c r="V67" s="326"/>
      <c r="W67" s="326"/>
      <c r="X67" s="326"/>
      <c r="Y67" s="326"/>
      <c r="Z67" s="326"/>
      <c r="AA67" s="326"/>
      <c r="AB67" s="326"/>
      <c r="AC67" s="326"/>
      <c r="AD67" s="326"/>
      <c r="AE67" s="326"/>
      <c r="AF67" s="326"/>
      <c r="AG67" s="326"/>
    </row>
    <row r="68" spans="1:33" s="12" customFormat="1" ht="15" customHeight="1" x14ac:dyDescent="0.2">
      <c r="A68" s="346">
        <v>74</v>
      </c>
      <c r="B68" s="203"/>
      <c r="C68" s="133"/>
      <c r="D68" s="133"/>
      <c r="E68" s="354" t="s">
        <v>399</v>
      </c>
      <c r="F68" s="213"/>
      <c r="G68" s="54"/>
      <c r="H68" s="54"/>
      <c r="I68" s="711">
        <f>SUM(I65:I67)</f>
        <v>0</v>
      </c>
      <c r="J68" s="711">
        <f>SUM(J65:J67)</f>
        <v>0</v>
      </c>
      <c r="K68" s="173"/>
      <c r="L68" s="760"/>
      <c r="M68"/>
      <c r="N68"/>
      <c r="O68"/>
      <c r="P68"/>
      <c r="Q68"/>
      <c r="R68"/>
      <c r="S68"/>
      <c r="T68"/>
      <c r="U68"/>
      <c r="V68"/>
      <c r="W68"/>
      <c r="X68"/>
      <c r="Y68"/>
      <c r="Z68"/>
      <c r="AA68"/>
      <c r="AB68"/>
      <c r="AC68"/>
      <c r="AD68"/>
      <c r="AE68"/>
      <c r="AF68"/>
      <c r="AG68"/>
    </row>
    <row r="69" spans="1:33" s="12" customFormat="1" ht="15" customHeight="1" thickBot="1" x14ac:dyDescent="0.25">
      <c r="A69" s="346">
        <v>75</v>
      </c>
      <c r="B69" s="203"/>
      <c r="C69" s="133"/>
      <c r="D69" s="133"/>
      <c r="E69" s="133"/>
      <c r="F69" s="128"/>
      <c r="G69" s="128"/>
      <c r="H69" s="128"/>
      <c r="I69" s="128"/>
      <c r="J69" s="128"/>
      <c r="K69" s="78"/>
      <c r="L69" s="760"/>
      <c r="M69"/>
      <c r="N69"/>
      <c r="O69"/>
      <c r="P69"/>
      <c r="Q69"/>
      <c r="R69"/>
      <c r="S69"/>
      <c r="T69"/>
      <c r="U69"/>
      <c r="V69"/>
      <c r="W69"/>
      <c r="X69"/>
      <c r="Y69"/>
      <c r="Z69"/>
      <c r="AA69"/>
      <c r="AB69"/>
      <c r="AC69"/>
      <c r="AD69"/>
      <c r="AE69"/>
      <c r="AF69"/>
      <c r="AG69"/>
    </row>
    <row r="70" spans="1:33" s="12" customFormat="1" ht="15" customHeight="1" thickBot="1" x14ac:dyDescent="0.25">
      <c r="A70" s="346">
        <v>76</v>
      </c>
      <c r="B70" s="203"/>
      <c r="C70" s="133"/>
      <c r="D70" s="133"/>
      <c r="E70" s="312" t="s">
        <v>559</v>
      </c>
      <c r="F70" s="356"/>
      <c r="G70" s="54"/>
      <c r="H70" s="54"/>
      <c r="I70" s="713">
        <f>I50+I57+I63+I68</f>
        <v>0</v>
      </c>
      <c r="J70" s="713">
        <f>J50+J57+J63+J68</f>
        <v>0</v>
      </c>
      <c r="K70" s="78"/>
      <c r="L70" s="760" t="s">
        <v>636</v>
      </c>
      <c r="M70"/>
      <c r="N70"/>
      <c r="O70"/>
      <c r="P70"/>
      <c r="Q70"/>
      <c r="R70"/>
      <c r="S70"/>
      <c r="T70"/>
      <c r="U70"/>
      <c r="V70"/>
      <c r="W70"/>
      <c r="X70"/>
      <c r="Y70"/>
      <c r="Z70"/>
      <c r="AA70"/>
      <c r="AB70"/>
      <c r="AC70"/>
      <c r="AD70"/>
      <c r="AE70"/>
      <c r="AF70"/>
      <c r="AG70"/>
    </row>
    <row r="71" spans="1:33" s="327" customFormat="1" ht="15" customHeight="1" thickBot="1" x14ac:dyDescent="0.25">
      <c r="A71" s="346">
        <v>77</v>
      </c>
      <c r="B71" s="87"/>
      <c r="C71" s="93"/>
      <c r="D71" s="237" t="s">
        <v>99</v>
      </c>
      <c r="E71" s="329"/>
      <c r="F71" s="329" t="s">
        <v>457</v>
      </c>
      <c r="G71" s="54"/>
      <c r="H71" s="54"/>
      <c r="I71" s="690"/>
      <c r="J71" s="690"/>
      <c r="K71" s="118"/>
      <c r="L71" s="760"/>
      <c r="M71" s="326"/>
      <c r="N71" s="326"/>
      <c r="O71" s="326"/>
      <c r="P71" s="326"/>
      <c r="Q71" s="326"/>
      <c r="R71" s="326"/>
      <c r="S71" s="326"/>
      <c r="T71" s="326"/>
      <c r="U71" s="326"/>
      <c r="V71" s="326"/>
      <c r="W71" s="326"/>
      <c r="X71" s="326"/>
      <c r="Y71" s="326"/>
      <c r="Z71" s="326"/>
      <c r="AA71" s="326"/>
      <c r="AB71" s="326"/>
      <c r="AC71" s="326"/>
      <c r="AD71" s="326"/>
      <c r="AE71" s="326"/>
      <c r="AF71" s="326"/>
      <c r="AG71" s="326"/>
    </row>
    <row r="72" spans="1:33" s="327" customFormat="1" ht="15" customHeight="1" thickBot="1" x14ac:dyDescent="0.25">
      <c r="A72" s="346">
        <v>78</v>
      </c>
      <c r="B72" s="87"/>
      <c r="C72" s="93"/>
      <c r="D72" s="93"/>
      <c r="E72" s="356" t="s">
        <v>413</v>
      </c>
      <c r="F72" s="57"/>
      <c r="G72" s="54"/>
      <c r="H72" s="54"/>
      <c r="I72" s="712">
        <f>I70-I71</f>
        <v>0</v>
      </c>
      <c r="J72" s="712">
        <f>J70-J71</f>
        <v>0</v>
      </c>
      <c r="K72" s="118"/>
      <c r="L72" s="760"/>
      <c r="M72" s="326"/>
      <c r="N72" s="326"/>
      <c r="O72" s="326"/>
      <c r="P72" s="326"/>
      <c r="Q72" s="326"/>
      <c r="R72" s="326"/>
      <c r="S72" s="326"/>
      <c r="T72" s="326"/>
      <c r="U72" s="326"/>
      <c r="V72" s="326"/>
      <c r="W72" s="326"/>
      <c r="X72" s="326"/>
      <c r="Y72" s="326"/>
      <c r="Z72" s="326"/>
      <c r="AA72" s="326"/>
      <c r="AB72" s="326"/>
      <c r="AC72" s="326"/>
      <c r="AD72" s="326"/>
      <c r="AE72" s="326"/>
      <c r="AF72" s="326"/>
      <c r="AG72" s="326"/>
    </row>
    <row r="73" spans="1:33" ht="30" customHeight="1" x14ac:dyDescent="0.3">
      <c r="A73" s="346">
        <v>79</v>
      </c>
      <c r="B73" s="82"/>
      <c r="C73" s="328" t="s">
        <v>527</v>
      </c>
      <c r="D73" s="328"/>
      <c r="E73" s="328"/>
      <c r="F73" s="200"/>
      <c r="G73" s="200"/>
      <c r="H73" s="200"/>
      <c r="I73" s="200"/>
      <c r="J73" s="200"/>
      <c r="K73" s="173"/>
      <c r="M73"/>
      <c r="N73"/>
      <c r="O73"/>
      <c r="P73"/>
      <c r="Q73"/>
      <c r="R73"/>
      <c r="S73"/>
      <c r="T73"/>
      <c r="U73"/>
      <c r="V73"/>
      <c r="W73"/>
      <c r="X73"/>
      <c r="Y73"/>
      <c r="Z73"/>
      <c r="AA73"/>
      <c r="AB73"/>
      <c r="AC73"/>
      <c r="AD73"/>
      <c r="AE73"/>
      <c r="AF73"/>
      <c r="AG73"/>
    </row>
    <row r="74" spans="1:33" ht="15" customHeight="1" x14ac:dyDescent="0.2">
      <c r="A74" s="346">
        <v>80</v>
      </c>
      <c r="B74" s="82"/>
      <c r="C74" s="200"/>
      <c r="D74" s="200"/>
      <c r="E74" s="200"/>
      <c r="F74" s="380" t="s">
        <v>503</v>
      </c>
      <c r="G74" s="54"/>
      <c r="H74" s="54"/>
      <c r="I74" s="69" t="s">
        <v>46</v>
      </c>
      <c r="J74" s="69" t="s">
        <v>46</v>
      </c>
      <c r="K74" s="173"/>
      <c r="L74" s="764"/>
      <c r="M74"/>
      <c r="N74"/>
      <c r="O74"/>
      <c r="P74"/>
      <c r="Q74"/>
      <c r="R74"/>
      <c r="S74"/>
      <c r="T74"/>
      <c r="U74"/>
      <c r="V74"/>
      <c r="W74"/>
      <c r="X74"/>
      <c r="Y74"/>
      <c r="Z74"/>
      <c r="AA74"/>
      <c r="AB74"/>
      <c r="AC74"/>
      <c r="AD74"/>
      <c r="AE74"/>
      <c r="AF74"/>
      <c r="AG74"/>
    </row>
    <row r="75" spans="1:33" ht="15" customHeight="1" x14ac:dyDescent="0.2">
      <c r="A75" s="346">
        <v>81</v>
      </c>
      <c r="B75" s="82"/>
      <c r="C75" s="200"/>
      <c r="D75" s="200"/>
      <c r="E75" s="200"/>
      <c r="F75" s="857" t="s">
        <v>250</v>
      </c>
      <c r="G75" s="54"/>
      <c r="H75" s="54"/>
      <c r="I75" s="690"/>
      <c r="J75" s="56"/>
      <c r="K75" s="173"/>
      <c r="M75"/>
      <c r="N75"/>
      <c r="O75"/>
      <c r="P75"/>
      <c r="Q75"/>
      <c r="R75"/>
      <c r="S75"/>
      <c r="T75"/>
      <c r="U75"/>
      <c r="V75"/>
      <c r="W75"/>
      <c r="X75"/>
      <c r="Y75"/>
      <c r="Z75"/>
      <c r="AA75"/>
      <c r="AB75"/>
      <c r="AC75"/>
      <c r="AD75"/>
      <c r="AE75"/>
      <c r="AF75"/>
      <c r="AG75"/>
    </row>
    <row r="76" spans="1:33" ht="15" customHeight="1" x14ac:dyDescent="0.2">
      <c r="A76" s="346">
        <v>82</v>
      </c>
      <c r="B76" s="82"/>
      <c r="C76" s="200"/>
      <c r="D76" s="200"/>
      <c r="E76" s="200"/>
      <c r="F76" s="857" t="s">
        <v>250</v>
      </c>
      <c r="G76" s="128"/>
      <c r="H76" s="128"/>
      <c r="I76" s="690"/>
      <c r="J76" s="56"/>
      <c r="K76" s="173"/>
      <c r="M76"/>
      <c r="N76"/>
      <c r="O76"/>
      <c r="P76"/>
      <c r="Q76"/>
      <c r="R76"/>
      <c r="S76"/>
      <c r="T76"/>
      <c r="U76"/>
      <c r="V76"/>
      <c r="W76"/>
      <c r="X76"/>
      <c r="Y76"/>
      <c r="Z76"/>
      <c r="AA76"/>
      <c r="AB76"/>
      <c r="AC76"/>
      <c r="AD76"/>
      <c r="AE76"/>
      <c r="AF76"/>
      <c r="AG76"/>
    </row>
    <row r="77" spans="1:33" ht="15" customHeight="1" x14ac:dyDescent="0.2">
      <c r="A77" s="346">
        <v>83</v>
      </c>
      <c r="B77" s="82"/>
      <c r="C77" s="200"/>
      <c r="D77" s="200"/>
      <c r="E77" s="200"/>
      <c r="F77" s="857" t="s">
        <v>250</v>
      </c>
      <c r="G77" s="54"/>
      <c r="H77" s="54"/>
      <c r="I77" s="690"/>
      <c r="J77" s="385"/>
      <c r="K77" s="173"/>
      <c r="M77"/>
      <c r="N77"/>
      <c r="O77"/>
      <c r="P77"/>
      <c r="Q77"/>
      <c r="R77"/>
      <c r="S77"/>
      <c r="T77"/>
      <c r="U77"/>
      <c r="V77"/>
      <c r="W77"/>
      <c r="X77"/>
      <c r="Y77"/>
      <c r="Z77"/>
      <c r="AA77"/>
      <c r="AB77"/>
      <c r="AC77"/>
      <c r="AD77"/>
      <c r="AE77"/>
      <c r="AF77"/>
      <c r="AG77"/>
    </row>
    <row r="78" spans="1:33" ht="15" customHeight="1" x14ac:dyDescent="0.2">
      <c r="A78" s="346">
        <v>84</v>
      </c>
      <c r="B78" s="82"/>
      <c r="C78" s="200"/>
      <c r="D78" s="200"/>
      <c r="E78" s="200"/>
      <c r="F78" s="857" t="s">
        <v>250</v>
      </c>
      <c r="G78" s="200"/>
      <c r="H78" s="200"/>
      <c r="I78" s="690"/>
      <c r="J78" s="102"/>
      <c r="K78" s="173"/>
      <c r="L78" s="764"/>
      <c r="M78"/>
      <c r="N78"/>
      <c r="O78"/>
      <c r="P78"/>
      <c r="Q78"/>
      <c r="R78"/>
      <c r="S78"/>
      <c r="T78"/>
      <c r="U78"/>
      <c r="V78"/>
      <c r="W78"/>
      <c r="X78"/>
      <c r="Y78"/>
      <c r="Z78"/>
      <c r="AA78"/>
      <c r="AB78"/>
      <c r="AC78"/>
      <c r="AD78"/>
      <c r="AE78"/>
      <c r="AF78"/>
      <c r="AG78"/>
    </row>
    <row r="79" spans="1:33" ht="15" customHeight="1" x14ac:dyDescent="0.2">
      <c r="A79" s="346">
        <v>85</v>
      </c>
      <c r="B79" s="82"/>
      <c r="C79" s="200"/>
      <c r="D79" s="200"/>
      <c r="E79" s="200"/>
      <c r="F79" s="857" t="s">
        <v>250</v>
      </c>
      <c r="G79" s="54"/>
      <c r="H79" s="54"/>
      <c r="I79" s="690"/>
      <c r="J79" s="56"/>
      <c r="K79" s="173"/>
      <c r="M79"/>
      <c r="N79"/>
      <c r="O79"/>
      <c r="P79"/>
      <c r="Q79"/>
      <c r="R79"/>
      <c r="S79"/>
      <c r="T79"/>
      <c r="U79"/>
      <c r="V79"/>
      <c r="W79"/>
      <c r="X79"/>
      <c r="Y79"/>
      <c r="Z79"/>
      <c r="AA79"/>
      <c r="AB79"/>
      <c r="AC79"/>
      <c r="AD79"/>
      <c r="AE79"/>
      <c r="AF79"/>
      <c r="AG79"/>
    </row>
    <row r="80" spans="1:33" ht="15" customHeight="1" x14ac:dyDescent="0.2">
      <c r="A80" s="346">
        <v>86</v>
      </c>
      <c r="B80" s="82"/>
      <c r="C80" s="200"/>
      <c r="D80" s="200"/>
      <c r="E80" s="200"/>
      <c r="F80" s="373" t="s">
        <v>708</v>
      </c>
      <c r="G80" s="92"/>
      <c r="H80" s="92"/>
      <c r="I80" s="92"/>
      <c r="J80" s="92"/>
      <c r="K80" s="173"/>
      <c r="M80"/>
      <c r="N80"/>
      <c r="O80"/>
      <c r="P80"/>
      <c r="Q80"/>
      <c r="R80"/>
      <c r="S80"/>
      <c r="T80"/>
      <c r="U80"/>
      <c r="V80"/>
      <c r="W80"/>
      <c r="X80"/>
      <c r="Y80"/>
      <c r="Z80"/>
      <c r="AA80"/>
      <c r="AB80"/>
      <c r="AC80"/>
      <c r="AD80"/>
      <c r="AE80"/>
      <c r="AF80"/>
      <c r="AG80"/>
    </row>
    <row r="81" spans="1:33" ht="15" customHeight="1" thickBot="1" x14ac:dyDescent="0.25">
      <c r="A81" s="346">
        <v>87</v>
      </c>
      <c r="B81" s="82"/>
      <c r="C81" s="200"/>
      <c r="D81" s="200"/>
      <c r="E81" s="200"/>
      <c r="F81" s="352" t="s">
        <v>442</v>
      </c>
      <c r="G81" s="54"/>
      <c r="H81" s="54"/>
      <c r="I81" s="690"/>
      <c r="J81" s="56"/>
      <c r="K81" s="173"/>
      <c r="M81"/>
      <c r="N81"/>
      <c r="O81"/>
      <c r="P81"/>
      <c r="Q81"/>
      <c r="R81"/>
      <c r="S81"/>
      <c r="T81"/>
      <c r="U81"/>
      <c r="V81"/>
      <c r="W81"/>
      <c r="X81"/>
      <c r="Y81"/>
      <c r="Z81"/>
      <c r="AA81"/>
      <c r="AB81"/>
      <c r="AC81"/>
      <c r="AD81"/>
      <c r="AE81"/>
      <c r="AF81"/>
      <c r="AG81"/>
    </row>
    <row r="82" spans="1:33" ht="15" customHeight="1" thickBot="1" x14ac:dyDescent="0.25">
      <c r="A82" s="346">
        <v>88</v>
      </c>
      <c r="B82" s="82"/>
      <c r="C82" s="200"/>
      <c r="D82" s="200"/>
      <c r="E82" s="312" t="s">
        <v>561</v>
      </c>
      <c r="F82" s="67"/>
      <c r="G82" s="54"/>
      <c r="H82" s="54"/>
      <c r="I82" s="54"/>
      <c r="J82" s="713">
        <f>SUM(I75:I79)+I81</f>
        <v>0</v>
      </c>
      <c r="K82" s="173"/>
      <c r="L82" s="760" t="s">
        <v>637</v>
      </c>
      <c r="M82"/>
      <c r="N82"/>
      <c r="O82"/>
      <c r="P82"/>
      <c r="Q82"/>
      <c r="R82"/>
      <c r="S82"/>
      <c r="T82"/>
      <c r="U82"/>
      <c r="V82"/>
      <c r="W82"/>
      <c r="X82"/>
      <c r="Y82"/>
      <c r="Z82"/>
      <c r="AA82"/>
      <c r="AB82"/>
      <c r="AC82"/>
      <c r="AD82"/>
      <c r="AE82"/>
      <c r="AF82"/>
      <c r="AG82"/>
    </row>
    <row r="83" spans="1:33" ht="15" customHeight="1" thickBot="1" x14ac:dyDescent="0.25">
      <c r="A83" s="346">
        <v>89</v>
      </c>
      <c r="B83" s="82"/>
      <c r="C83" s="93"/>
      <c r="D83" s="375" t="s">
        <v>99</v>
      </c>
      <c r="E83" s="93"/>
      <c r="F83" s="352" t="s">
        <v>686</v>
      </c>
      <c r="G83" s="54"/>
      <c r="H83" s="54"/>
      <c r="I83" s="690"/>
      <c r="J83" s="56"/>
      <c r="K83" s="173"/>
      <c r="M83"/>
      <c r="N83"/>
      <c r="O83"/>
      <c r="P83"/>
      <c r="Q83"/>
      <c r="R83"/>
      <c r="S83"/>
      <c r="T83"/>
      <c r="U83"/>
      <c r="V83"/>
      <c r="W83"/>
      <c r="X83"/>
      <c r="Y83"/>
      <c r="Z83"/>
      <c r="AA83"/>
      <c r="AB83"/>
      <c r="AC83"/>
      <c r="AD83"/>
      <c r="AE83"/>
      <c r="AF83"/>
      <c r="AG83"/>
    </row>
    <row r="84" spans="1:33" ht="15" customHeight="1" thickBot="1" x14ac:dyDescent="0.25">
      <c r="A84" s="346">
        <v>90</v>
      </c>
      <c r="B84" s="82"/>
      <c r="C84" s="200"/>
      <c r="D84" s="200"/>
      <c r="E84" s="67" t="s">
        <v>261</v>
      </c>
      <c r="F84" s="67"/>
      <c r="G84" s="54"/>
      <c r="H84" s="54"/>
      <c r="I84" s="97"/>
      <c r="J84" s="713">
        <f>J82-I83</f>
        <v>0</v>
      </c>
      <c r="K84" s="173"/>
      <c r="M84"/>
      <c r="N84"/>
      <c r="O84"/>
      <c r="P84"/>
      <c r="Q84"/>
      <c r="R84"/>
      <c r="S84"/>
      <c r="T84"/>
      <c r="U84"/>
      <c r="V84"/>
      <c r="W84"/>
      <c r="X84"/>
      <c r="Y84"/>
      <c r="Z84"/>
      <c r="AA84"/>
      <c r="AB84"/>
      <c r="AC84"/>
      <c r="AD84"/>
      <c r="AE84"/>
      <c r="AF84"/>
      <c r="AG84"/>
    </row>
    <row r="85" spans="1:33" ht="30" customHeight="1" x14ac:dyDescent="0.3">
      <c r="A85" s="346">
        <v>91</v>
      </c>
      <c r="B85" s="203"/>
      <c r="C85" s="328" t="s">
        <v>528</v>
      </c>
      <c r="D85" s="328"/>
      <c r="E85" s="328"/>
      <c r="F85" s="200"/>
      <c r="G85" s="200"/>
      <c r="H85" s="200"/>
      <c r="I85" s="200"/>
      <c r="J85" s="200"/>
      <c r="K85" s="173"/>
      <c r="M85"/>
      <c r="N85"/>
      <c r="O85"/>
      <c r="P85"/>
      <c r="Q85"/>
      <c r="R85"/>
      <c r="S85"/>
      <c r="T85"/>
      <c r="U85"/>
      <c r="V85"/>
      <c r="W85"/>
      <c r="X85"/>
      <c r="Y85"/>
      <c r="Z85"/>
      <c r="AA85"/>
      <c r="AB85"/>
      <c r="AC85"/>
      <c r="AD85"/>
      <c r="AE85"/>
      <c r="AF85"/>
      <c r="AG85"/>
    </row>
    <row r="86" spans="1:33" ht="12.75" customHeight="1" x14ac:dyDescent="0.2">
      <c r="A86" s="346">
        <v>92</v>
      </c>
      <c r="B86" s="82"/>
      <c r="C86" s="200"/>
      <c r="D86" s="200"/>
      <c r="E86" s="200"/>
      <c r="F86" s="380" t="s">
        <v>503</v>
      </c>
      <c r="G86" s="54"/>
      <c r="H86" s="54"/>
      <c r="I86" s="69" t="s">
        <v>46</v>
      </c>
      <c r="J86" s="69" t="s">
        <v>46</v>
      </c>
      <c r="K86" s="173"/>
      <c r="L86" s="764"/>
      <c r="M86"/>
      <c r="N86"/>
      <c r="O86"/>
      <c r="P86"/>
      <c r="Q86"/>
      <c r="R86"/>
      <c r="S86"/>
      <c r="T86"/>
      <c r="U86"/>
      <c r="V86"/>
      <c r="W86"/>
      <c r="X86"/>
      <c r="Y86"/>
      <c r="Z86"/>
      <c r="AA86"/>
      <c r="AB86"/>
      <c r="AC86"/>
      <c r="AD86"/>
      <c r="AE86"/>
      <c r="AF86"/>
      <c r="AG86"/>
    </row>
    <row r="87" spans="1:33" ht="15" customHeight="1" x14ac:dyDescent="0.2">
      <c r="A87" s="346">
        <v>93</v>
      </c>
      <c r="B87" s="82"/>
      <c r="C87" s="200"/>
      <c r="D87" s="200"/>
      <c r="E87" s="200"/>
      <c r="F87" s="857" t="s">
        <v>250</v>
      </c>
      <c r="G87" s="54"/>
      <c r="H87" s="54"/>
      <c r="I87" s="690"/>
      <c r="J87" s="56"/>
      <c r="K87" s="173"/>
      <c r="M87"/>
      <c r="N87"/>
      <c r="O87"/>
      <c r="P87"/>
      <c r="Q87"/>
      <c r="R87"/>
      <c r="S87"/>
      <c r="T87"/>
      <c r="U87"/>
      <c r="V87"/>
      <c r="W87"/>
      <c r="X87"/>
      <c r="Y87"/>
      <c r="Z87"/>
      <c r="AA87"/>
      <c r="AB87"/>
      <c r="AC87"/>
      <c r="AD87"/>
      <c r="AE87"/>
      <c r="AF87"/>
      <c r="AG87"/>
    </row>
    <row r="88" spans="1:33" ht="15" customHeight="1" x14ac:dyDescent="0.2">
      <c r="A88" s="346">
        <v>94</v>
      </c>
      <c r="B88" s="82"/>
      <c r="C88" s="200"/>
      <c r="D88" s="200"/>
      <c r="E88" s="200"/>
      <c r="F88" s="857" t="s">
        <v>250</v>
      </c>
      <c r="G88" s="128"/>
      <c r="H88" s="128"/>
      <c r="I88" s="690"/>
      <c r="J88" s="56"/>
      <c r="K88" s="173"/>
      <c r="M88"/>
      <c r="N88"/>
      <c r="O88"/>
      <c r="P88"/>
      <c r="Q88"/>
      <c r="R88"/>
      <c r="S88"/>
      <c r="T88"/>
      <c r="U88"/>
      <c r="V88"/>
      <c r="W88"/>
      <c r="X88"/>
      <c r="Y88"/>
      <c r="Z88"/>
      <c r="AA88"/>
      <c r="AB88"/>
      <c r="AC88"/>
      <c r="AD88"/>
      <c r="AE88"/>
      <c r="AF88"/>
      <c r="AG88"/>
    </row>
    <row r="89" spans="1:33" ht="15" customHeight="1" x14ac:dyDescent="0.2">
      <c r="A89" s="346">
        <v>95</v>
      </c>
      <c r="B89" s="82"/>
      <c r="C89" s="200"/>
      <c r="D89" s="200"/>
      <c r="E89" s="200"/>
      <c r="F89" s="857" t="s">
        <v>250</v>
      </c>
      <c r="G89" s="54"/>
      <c r="H89" s="54"/>
      <c r="I89" s="690"/>
      <c r="J89" s="385"/>
      <c r="K89" s="173"/>
      <c r="M89"/>
      <c r="N89"/>
      <c r="O89"/>
      <c r="P89"/>
      <c r="Q89"/>
      <c r="R89"/>
      <c r="S89"/>
      <c r="T89"/>
      <c r="U89"/>
      <c r="V89"/>
      <c r="W89"/>
      <c r="X89"/>
      <c r="Y89"/>
      <c r="Z89"/>
      <c r="AA89"/>
      <c r="AB89"/>
      <c r="AC89"/>
      <c r="AD89"/>
      <c r="AE89"/>
      <c r="AF89"/>
      <c r="AG89"/>
    </row>
    <row r="90" spans="1:33" ht="15" customHeight="1" x14ac:dyDescent="0.2">
      <c r="A90" s="346">
        <v>96</v>
      </c>
      <c r="B90" s="82"/>
      <c r="C90" s="200"/>
      <c r="D90" s="200"/>
      <c r="E90" s="200"/>
      <c r="F90" s="857" t="s">
        <v>250</v>
      </c>
      <c r="G90" s="200"/>
      <c r="H90" s="200"/>
      <c r="I90" s="690"/>
      <c r="J90" s="102"/>
      <c r="K90" s="173"/>
      <c r="L90" s="764"/>
      <c r="M90"/>
      <c r="N90"/>
      <c r="O90"/>
      <c r="P90"/>
      <c r="Q90"/>
      <c r="R90"/>
      <c r="S90"/>
      <c r="T90"/>
      <c r="U90"/>
      <c r="V90"/>
      <c r="W90"/>
      <c r="X90"/>
      <c r="Y90"/>
      <c r="Z90"/>
      <c r="AA90"/>
      <c r="AB90"/>
      <c r="AC90"/>
      <c r="AD90"/>
      <c r="AE90"/>
      <c r="AF90"/>
      <c r="AG90"/>
    </row>
    <row r="91" spans="1:33" ht="15" customHeight="1" x14ac:dyDescent="0.2">
      <c r="A91" s="346">
        <v>97</v>
      </c>
      <c r="B91" s="82"/>
      <c r="C91" s="200"/>
      <c r="D91" s="200"/>
      <c r="E91" s="200"/>
      <c r="F91" s="857" t="s">
        <v>250</v>
      </c>
      <c r="G91" s="54"/>
      <c r="H91" s="54"/>
      <c r="I91" s="690"/>
      <c r="J91" s="56"/>
      <c r="K91" s="173"/>
      <c r="M91"/>
      <c r="N91"/>
      <c r="O91"/>
      <c r="P91"/>
      <c r="Q91"/>
      <c r="R91"/>
      <c r="S91"/>
      <c r="T91"/>
      <c r="U91"/>
      <c r="V91"/>
      <c r="W91"/>
      <c r="X91"/>
      <c r="Y91"/>
      <c r="Z91"/>
      <c r="AA91"/>
      <c r="AB91"/>
      <c r="AC91"/>
      <c r="AD91"/>
      <c r="AE91"/>
      <c r="AF91"/>
      <c r="AG91"/>
    </row>
    <row r="92" spans="1:33" s="13" customFormat="1" ht="15" customHeight="1" x14ac:dyDescent="0.2">
      <c r="A92" s="346">
        <v>98</v>
      </c>
      <c r="B92" s="82"/>
      <c r="C92" s="200"/>
      <c r="D92" s="200"/>
      <c r="E92" s="200"/>
      <c r="F92" s="373" t="s">
        <v>708</v>
      </c>
      <c r="G92" s="92"/>
      <c r="H92" s="92"/>
      <c r="I92" s="92"/>
      <c r="J92" s="92"/>
      <c r="K92" s="173"/>
      <c r="L92" s="760"/>
      <c r="M92"/>
      <c r="N92"/>
      <c r="O92"/>
      <c r="P92"/>
      <c r="Q92"/>
      <c r="R92"/>
      <c r="S92"/>
      <c r="T92"/>
      <c r="U92"/>
      <c r="V92"/>
      <c r="W92"/>
      <c r="X92"/>
      <c r="Y92"/>
      <c r="Z92"/>
      <c r="AA92"/>
      <c r="AB92"/>
      <c r="AC92"/>
      <c r="AD92"/>
      <c r="AE92"/>
      <c r="AF92"/>
      <c r="AG92"/>
    </row>
    <row r="93" spans="1:33" s="13" customFormat="1" ht="15" customHeight="1" thickBot="1" x14ac:dyDescent="0.25">
      <c r="A93" s="346">
        <v>99</v>
      </c>
      <c r="B93" s="82"/>
      <c r="C93" s="200"/>
      <c r="D93" s="200"/>
      <c r="E93" s="200"/>
      <c r="F93" s="177" t="s">
        <v>443</v>
      </c>
      <c r="G93" s="54"/>
      <c r="H93" s="54"/>
      <c r="I93" s="690"/>
      <c r="J93" s="56"/>
      <c r="K93" s="173"/>
      <c r="L93" s="760"/>
      <c r="M93"/>
      <c r="N93"/>
      <c r="O93"/>
      <c r="P93"/>
      <c r="Q93"/>
      <c r="R93"/>
      <c r="S93"/>
      <c r="T93"/>
      <c r="U93"/>
      <c r="V93"/>
      <c r="W93"/>
      <c r="X93"/>
      <c r="Y93"/>
      <c r="Z93"/>
      <c r="AA93"/>
      <c r="AB93"/>
      <c r="AC93"/>
      <c r="AD93"/>
      <c r="AE93"/>
      <c r="AF93"/>
      <c r="AG93"/>
    </row>
    <row r="94" spans="1:33" ht="15" customHeight="1" thickBot="1" x14ac:dyDescent="0.25">
      <c r="A94" s="346">
        <v>100</v>
      </c>
      <c r="B94" s="82"/>
      <c r="C94" s="200"/>
      <c r="D94" s="200"/>
      <c r="E94" s="356" t="s">
        <v>562</v>
      </c>
      <c r="F94" s="67"/>
      <c r="G94" s="54"/>
      <c r="H94" s="54"/>
      <c r="I94" s="54"/>
      <c r="J94" s="713">
        <f>SUM(I87:I91)+I93</f>
        <v>0</v>
      </c>
      <c r="K94" s="173"/>
      <c r="L94" s="760" t="s">
        <v>634</v>
      </c>
      <c r="M94"/>
      <c r="N94"/>
      <c r="O94"/>
      <c r="P94"/>
      <c r="Q94"/>
      <c r="R94"/>
      <c r="S94"/>
      <c r="T94"/>
      <c r="U94"/>
      <c r="V94"/>
      <c r="W94"/>
      <c r="X94"/>
      <c r="Y94"/>
      <c r="Z94"/>
      <c r="AA94"/>
      <c r="AB94"/>
      <c r="AC94"/>
      <c r="AD94"/>
      <c r="AE94"/>
      <c r="AF94"/>
      <c r="AG94"/>
    </row>
    <row r="95" spans="1:33" s="327" customFormat="1" ht="15" customHeight="1" thickBot="1" x14ac:dyDescent="0.25">
      <c r="A95" s="346">
        <v>101</v>
      </c>
      <c r="B95" s="87"/>
      <c r="C95" s="93"/>
      <c r="D95" s="375" t="s">
        <v>99</v>
      </c>
      <c r="E95" s="93"/>
      <c r="F95" s="352" t="s">
        <v>411</v>
      </c>
      <c r="G95" s="54"/>
      <c r="H95" s="54"/>
      <c r="I95" s="690"/>
      <c r="J95" s="385"/>
      <c r="K95" s="118"/>
      <c r="L95" s="760"/>
      <c r="M95" s="326"/>
      <c r="N95" s="326"/>
      <c r="O95" s="326"/>
      <c r="P95" s="326"/>
      <c r="Q95" s="326"/>
      <c r="R95" s="326"/>
      <c r="S95" s="326"/>
      <c r="T95" s="326"/>
      <c r="U95" s="326"/>
      <c r="V95" s="326"/>
      <c r="W95" s="326"/>
      <c r="X95" s="326"/>
      <c r="Y95" s="326"/>
      <c r="Z95" s="326"/>
      <c r="AA95" s="326"/>
      <c r="AB95" s="326"/>
      <c r="AC95" s="326"/>
      <c r="AD95" s="326"/>
      <c r="AE95" s="326"/>
      <c r="AF95" s="326"/>
      <c r="AG95" s="326"/>
    </row>
    <row r="96" spans="1:33" s="327" customFormat="1" ht="15" customHeight="1" thickBot="1" x14ac:dyDescent="0.25">
      <c r="A96" s="346">
        <v>102</v>
      </c>
      <c r="B96" s="87"/>
      <c r="C96" s="93"/>
      <c r="D96" s="93"/>
      <c r="E96" s="324" t="s">
        <v>412</v>
      </c>
      <c r="F96" s="57"/>
      <c r="G96" s="54"/>
      <c r="H96" s="54"/>
      <c r="I96" s="97"/>
      <c r="J96" s="712">
        <f>J94-I95</f>
        <v>0</v>
      </c>
      <c r="K96" s="118"/>
      <c r="L96" s="760"/>
      <c r="M96" s="326"/>
      <c r="N96" s="326"/>
      <c r="O96" s="326"/>
      <c r="P96" s="326"/>
      <c r="Q96" s="326"/>
      <c r="R96" s="326"/>
      <c r="S96" s="326"/>
      <c r="T96" s="326"/>
      <c r="U96" s="326"/>
      <c r="V96" s="326"/>
      <c r="W96" s="326"/>
      <c r="X96" s="326"/>
      <c r="Y96" s="326"/>
      <c r="Z96" s="326"/>
      <c r="AA96" s="326"/>
      <c r="AB96" s="326"/>
      <c r="AC96" s="326"/>
      <c r="AD96" s="326"/>
      <c r="AE96" s="326"/>
      <c r="AF96" s="326"/>
      <c r="AG96" s="326"/>
    </row>
    <row r="97" spans="1:33" s="327" customFormat="1" ht="15" customHeight="1" x14ac:dyDescent="0.2">
      <c r="A97" s="346"/>
      <c r="B97" s="87"/>
      <c r="C97" s="93"/>
      <c r="D97" s="93"/>
      <c r="E97" s="324"/>
      <c r="F97" s="57"/>
      <c r="G97" s="54"/>
      <c r="H97" s="54"/>
      <c r="I97" s="97"/>
      <c r="J97" s="365"/>
      <c r="K97" s="118"/>
      <c r="L97" s="760"/>
      <c r="M97" s="326"/>
      <c r="N97" s="326"/>
      <c r="O97" s="326"/>
      <c r="P97" s="326"/>
      <c r="Q97" s="326"/>
      <c r="R97" s="326"/>
      <c r="S97" s="326"/>
      <c r="T97" s="326"/>
      <c r="U97" s="326"/>
      <c r="V97" s="326"/>
      <c r="W97" s="326"/>
      <c r="X97" s="326"/>
      <c r="Y97" s="326"/>
      <c r="Z97" s="326"/>
      <c r="AA97" s="326"/>
      <c r="AB97" s="326"/>
      <c r="AC97" s="326"/>
      <c r="AD97" s="326"/>
      <c r="AE97" s="326"/>
      <c r="AF97" s="326"/>
      <c r="AG97" s="326"/>
    </row>
    <row r="98" spans="1:33" ht="30" customHeight="1" x14ac:dyDescent="0.3">
      <c r="A98" s="346">
        <v>110</v>
      </c>
      <c r="B98" s="82"/>
      <c r="C98" s="328" t="s">
        <v>529</v>
      </c>
      <c r="D98" s="328"/>
      <c r="E98" s="328"/>
      <c r="F98" s="54"/>
      <c r="G98" s="54"/>
      <c r="H98" s="54"/>
      <c r="I98" s="56"/>
      <c r="J98" s="56"/>
      <c r="K98" s="173"/>
      <c r="M98"/>
      <c r="N98"/>
      <c r="O98"/>
      <c r="P98"/>
      <c r="Q98"/>
      <c r="R98"/>
      <c r="S98"/>
      <c r="T98"/>
      <c r="U98"/>
      <c r="V98"/>
      <c r="W98"/>
      <c r="X98"/>
      <c r="Y98"/>
      <c r="Z98"/>
      <c r="AA98"/>
      <c r="AB98"/>
      <c r="AC98"/>
      <c r="AD98"/>
      <c r="AE98"/>
      <c r="AF98"/>
      <c r="AG98"/>
    </row>
    <row r="99" spans="1:33" s="13" customFormat="1" ht="15" customHeight="1" x14ac:dyDescent="0.2">
      <c r="A99" s="346">
        <v>111</v>
      </c>
      <c r="B99" s="82"/>
      <c r="C99" s="79"/>
      <c r="D99" s="79"/>
      <c r="E99" s="79"/>
      <c r="F99" s="380" t="s">
        <v>503</v>
      </c>
      <c r="G99" s="54"/>
      <c r="H99" s="54"/>
      <c r="I99" s="69" t="s">
        <v>46</v>
      </c>
      <c r="J99" s="69" t="s">
        <v>46</v>
      </c>
      <c r="K99" s="173"/>
      <c r="L99" s="764"/>
      <c r="M99"/>
      <c r="N99"/>
      <c r="O99"/>
      <c r="P99"/>
      <c r="Q99"/>
      <c r="R99"/>
      <c r="S99"/>
      <c r="T99"/>
      <c r="U99"/>
      <c r="V99"/>
      <c r="W99"/>
      <c r="X99"/>
      <c r="Y99"/>
      <c r="Z99"/>
      <c r="AA99"/>
      <c r="AB99"/>
      <c r="AC99"/>
      <c r="AD99"/>
      <c r="AE99"/>
      <c r="AF99"/>
      <c r="AG99"/>
    </row>
    <row r="100" spans="1:33" s="13" customFormat="1" ht="15" customHeight="1" x14ac:dyDescent="0.2">
      <c r="A100" s="346">
        <v>112</v>
      </c>
      <c r="B100" s="82"/>
      <c r="C100" s="83"/>
      <c r="D100" s="83"/>
      <c r="E100" s="83"/>
      <c r="F100" s="857" t="s">
        <v>250</v>
      </c>
      <c r="G100" s="54"/>
      <c r="H100" s="54"/>
      <c r="I100" s="690"/>
      <c r="J100" s="56"/>
      <c r="K100" s="173"/>
      <c r="L100" s="760"/>
      <c r="M100"/>
      <c r="N100"/>
      <c r="O100"/>
      <c r="P100"/>
      <c r="Q100"/>
      <c r="R100"/>
      <c r="S100"/>
      <c r="T100"/>
      <c r="U100"/>
      <c r="V100"/>
      <c r="W100"/>
      <c r="X100"/>
      <c r="Y100"/>
      <c r="Z100"/>
      <c r="AA100"/>
      <c r="AB100"/>
      <c r="AC100"/>
      <c r="AD100"/>
      <c r="AE100"/>
      <c r="AF100"/>
      <c r="AG100"/>
    </row>
    <row r="101" spans="1:33" ht="15" customHeight="1" x14ac:dyDescent="0.2">
      <c r="A101" s="346">
        <v>113</v>
      </c>
      <c r="B101" s="82"/>
      <c r="C101" s="83"/>
      <c r="D101" s="83"/>
      <c r="E101" s="83"/>
      <c r="F101" s="857" t="s">
        <v>250</v>
      </c>
      <c r="G101" s="128"/>
      <c r="H101" s="128"/>
      <c r="I101" s="690"/>
      <c r="J101" s="56"/>
      <c r="K101" s="173"/>
      <c r="M101"/>
      <c r="N101"/>
      <c r="O101"/>
      <c r="P101"/>
      <c r="Q101"/>
      <c r="R101"/>
      <c r="S101"/>
      <c r="T101"/>
      <c r="U101"/>
      <c r="V101"/>
      <c r="W101"/>
      <c r="X101"/>
      <c r="Y101"/>
      <c r="Z101"/>
      <c r="AA101"/>
      <c r="AB101"/>
      <c r="AC101"/>
      <c r="AD101"/>
      <c r="AE101"/>
      <c r="AF101"/>
      <c r="AG101"/>
    </row>
    <row r="102" spans="1:33" ht="15" customHeight="1" x14ac:dyDescent="0.2">
      <c r="A102" s="346">
        <v>114</v>
      </c>
      <c r="B102" s="82"/>
      <c r="C102" s="83"/>
      <c r="D102" s="83"/>
      <c r="E102" s="83"/>
      <c r="F102" s="857" t="s">
        <v>250</v>
      </c>
      <c r="G102" s="54"/>
      <c r="H102" s="54"/>
      <c r="I102" s="690"/>
      <c r="J102" s="56"/>
      <c r="K102" s="173"/>
      <c r="M102"/>
      <c r="N102"/>
      <c r="O102"/>
      <c r="P102"/>
      <c r="Q102"/>
      <c r="R102"/>
      <c r="S102"/>
      <c r="T102"/>
      <c r="U102"/>
      <c r="V102"/>
      <c r="W102"/>
      <c r="X102"/>
      <c r="Y102"/>
      <c r="Z102"/>
      <c r="AA102"/>
      <c r="AB102"/>
      <c r="AC102"/>
      <c r="AD102"/>
      <c r="AE102"/>
      <c r="AF102"/>
      <c r="AG102"/>
    </row>
    <row r="103" spans="1:33" ht="15" customHeight="1" x14ac:dyDescent="0.2">
      <c r="A103" s="346">
        <v>115</v>
      </c>
      <c r="B103" s="82"/>
      <c r="C103" s="83"/>
      <c r="D103" s="83"/>
      <c r="E103" s="83"/>
      <c r="F103" s="857" t="s">
        <v>250</v>
      </c>
      <c r="G103" s="200"/>
      <c r="H103" s="200"/>
      <c r="I103" s="690"/>
      <c r="J103" s="102"/>
      <c r="K103" s="173"/>
      <c r="L103" s="764"/>
      <c r="M103"/>
      <c r="N103"/>
      <c r="O103"/>
      <c r="P103"/>
      <c r="Q103"/>
      <c r="R103"/>
      <c r="S103"/>
      <c r="T103"/>
      <c r="U103"/>
      <c r="V103"/>
      <c r="W103"/>
      <c r="X103"/>
      <c r="Y103"/>
      <c r="Z103"/>
      <c r="AA103"/>
      <c r="AB103"/>
      <c r="AC103"/>
      <c r="AD103"/>
      <c r="AE103"/>
      <c r="AF103"/>
      <c r="AG103"/>
    </row>
    <row r="104" spans="1:33" ht="15" customHeight="1" x14ac:dyDescent="0.2">
      <c r="A104" s="346">
        <v>116</v>
      </c>
      <c r="B104" s="82"/>
      <c r="C104" s="56"/>
      <c r="D104" s="56"/>
      <c r="E104" s="56"/>
      <c r="F104" s="857" t="s">
        <v>250</v>
      </c>
      <c r="G104" s="54"/>
      <c r="H104" s="54"/>
      <c r="I104" s="690"/>
      <c r="J104" s="56"/>
      <c r="K104" s="173"/>
      <c r="M104"/>
      <c r="N104"/>
      <c r="O104"/>
      <c r="P104"/>
      <c r="Q104"/>
      <c r="R104"/>
      <c r="S104"/>
      <c r="T104"/>
      <c r="U104"/>
      <c r="V104"/>
      <c r="W104"/>
      <c r="X104"/>
      <c r="Y104"/>
      <c r="Z104"/>
      <c r="AA104"/>
      <c r="AB104"/>
      <c r="AC104"/>
      <c r="AD104"/>
      <c r="AE104"/>
      <c r="AF104"/>
      <c r="AG104"/>
    </row>
    <row r="105" spans="1:33" ht="15" customHeight="1" x14ac:dyDescent="0.2">
      <c r="A105" s="346">
        <v>117</v>
      </c>
      <c r="B105" s="82"/>
      <c r="C105" s="93"/>
      <c r="D105" s="93"/>
      <c r="E105" s="93"/>
      <c r="F105" s="373" t="s">
        <v>708</v>
      </c>
      <c r="G105" s="92"/>
      <c r="H105" s="92"/>
      <c r="I105" s="92"/>
      <c r="J105" s="92"/>
      <c r="K105" s="173"/>
      <c r="M105"/>
      <c r="N105"/>
      <c r="O105"/>
      <c r="P105"/>
      <c r="Q105"/>
      <c r="R105"/>
      <c r="S105"/>
      <c r="T105"/>
      <c r="U105"/>
      <c r="V105"/>
      <c r="W105"/>
      <c r="X105"/>
      <c r="Y105"/>
      <c r="Z105"/>
      <c r="AA105"/>
      <c r="AB105"/>
      <c r="AC105"/>
      <c r="AD105"/>
      <c r="AE105"/>
      <c r="AF105"/>
      <c r="AG105"/>
    </row>
    <row r="106" spans="1:33" ht="15" customHeight="1" thickBot="1" x14ac:dyDescent="0.25">
      <c r="A106" s="346">
        <v>118</v>
      </c>
      <c r="B106" s="82"/>
      <c r="C106" s="56"/>
      <c r="D106" s="56"/>
      <c r="E106" s="56"/>
      <c r="F106" s="364" t="s">
        <v>444</v>
      </c>
      <c r="G106" s="54"/>
      <c r="H106" s="54"/>
      <c r="I106" s="690"/>
      <c r="J106" s="56"/>
      <c r="K106" s="173"/>
      <c r="M106"/>
      <c r="N106"/>
      <c r="O106"/>
      <c r="P106"/>
      <c r="Q106"/>
      <c r="R106"/>
      <c r="S106"/>
      <c r="T106"/>
      <c r="U106"/>
      <c r="V106"/>
      <c r="W106"/>
      <c r="X106"/>
      <c r="Y106"/>
      <c r="Z106"/>
      <c r="AA106"/>
      <c r="AB106"/>
      <c r="AC106"/>
      <c r="AD106"/>
      <c r="AE106"/>
      <c r="AF106"/>
      <c r="AG106"/>
    </row>
    <row r="107" spans="1:33" ht="15" customHeight="1" thickBot="1" x14ac:dyDescent="0.25">
      <c r="A107" s="346">
        <v>119</v>
      </c>
      <c r="B107" s="82"/>
      <c r="C107" s="56"/>
      <c r="D107" s="56"/>
      <c r="E107" s="356" t="s">
        <v>563</v>
      </c>
      <c r="F107" s="137"/>
      <c r="G107" s="54"/>
      <c r="H107" s="54"/>
      <c r="I107" s="54"/>
      <c r="J107" s="713">
        <f>SUM(I100:I104)+I106</f>
        <v>0</v>
      </c>
      <c r="K107" s="173"/>
      <c r="L107" s="760" t="s">
        <v>638</v>
      </c>
      <c r="M107"/>
      <c r="N107"/>
      <c r="O107"/>
      <c r="P107"/>
      <c r="Q107"/>
      <c r="R107"/>
      <c r="S107"/>
      <c r="T107"/>
      <c r="U107"/>
      <c r="V107"/>
      <c r="W107"/>
      <c r="X107"/>
      <c r="Y107"/>
      <c r="Z107"/>
      <c r="AA107"/>
      <c r="AB107"/>
      <c r="AC107"/>
      <c r="AD107"/>
      <c r="AE107"/>
      <c r="AF107"/>
      <c r="AG107"/>
    </row>
    <row r="108" spans="1:33" s="327" customFormat="1" ht="15" customHeight="1" thickBot="1" x14ac:dyDescent="0.25">
      <c r="A108" s="346">
        <v>120</v>
      </c>
      <c r="B108" s="87"/>
      <c r="C108" s="93"/>
      <c r="D108" s="375" t="s">
        <v>99</v>
      </c>
      <c r="E108" s="93"/>
      <c r="F108" s="357" t="s">
        <v>409</v>
      </c>
      <c r="G108" s="54"/>
      <c r="H108" s="54"/>
      <c r="I108" s="690"/>
      <c r="J108" s="385"/>
      <c r="K108" s="118"/>
      <c r="L108" s="760"/>
      <c r="M108" s="326"/>
      <c r="N108" s="326"/>
      <c r="O108" s="326"/>
      <c r="P108" s="326"/>
      <c r="Q108" s="326"/>
      <c r="R108" s="326"/>
      <c r="S108" s="326"/>
      <c r="T108" s="326"/>
      <c r="U108" s="326"/>
      <c r="V108" s="326"/>
      <c r="W108" s="326"/>
      <c r="X108" s="326"/>
      <c r="Y108" s="326"/>
      <c r="Z108" s="326"/>
      <c r="AA108" s="326"/>
      <c r="AB108" s="326"/>
      <c r="AC108" s="326"/>
      <c r="AD108" s="326"/>
      <c r="AE108" s="326"/>
      <c r="AF108" s="326"/>
      <c r="AG108" s="326"/>
    </row>
    <row r="109" spans="1:33" s="327" customFormat="1" ht="15" customHeight="1" thickBot="1" x14ac:dyDescent="0.25">
      <c r="A109" s="346">
        <v>121</v>
      </c>
      <c r="B109" s="87"/>
      <c r="C109" s="93"/>
      <c r="D109" s="93"/>
      <c r="E109" s="324" t="s">
        <v>410</v>
      </c>
      <c r="F109" s="57"/>
      <c r="G109" s="54"/>
      <c r="H109" s="54"/>
      <c r="I109" s="97"/>
      <c r="J109" s="712">
        <f>J107-I108</f>
        <v>0</v>
      </c>
      <c r="K109" s="118"/>
      <c r="L109" s="760"/>
      <c r="M109" s="326"/>
      <c r="N109" s="326"/>
      <c r="O109" s="326"/>
      <c r="P109" s="326"/>
      <c r="Q109" s="326"/>
      <c r="R109" s="326"/>
      <c r="S109" s="326"/>
      <c r="T109" s="326"/>
      <c r="U109" s="326"/>
      <c r="V109" s="326"/>
      <c r="W109" s="326"/>
      <c r="X109" s="326"/>
      <c r="Y109" s="326"/>
      <c r="Z109" s="326"/>
      <c r="AA109" s="326"/>
      <c r="AB109" s="326"/>
      <c r="AC109" s="326"/>
      <c r="AD109" s="326"/>
      <c r="AE109" s="326"/>
      <c r="AF109" s="326"/>
      <c r="AG109" s="326"/>
    </row>
    <row r="110" spans="1:33" s="311" customFormat="1" ht="15" customHeight="1" x14ac:dyDescent="0.2">
      <c r="A110" s="346">
        <v>122</v>
      </c>
      <c r="B110" s="82"/>
      <c r="C110" s="56"/>
      <c r="D110" s="56"/>
      <c r="E110" s="137"/>
      <c r="F110" s="137"/>
      <c r="G110" s="54"/>
      <c r="H110" s="54"/>
      <c r="I110" s="54"/>
      <c r="J110" s="54"/>
      <c r="K110" s="173"/>
      <c r="L110" s="760"/>
    </row>
    <row r="111" spans="1:33" s="157" customFormat="1" ht="30" customHeight="1" x14ac:dyDescent="0.3">
      <c r="A111" s="346">
        <v>123</v>
      </c>
      <c r="B111" s="82"/>
      <c r="C111" s="328" t="s">
        <v>530</v>
      </c>
      <c r="D111" s="328"/>
      <c r="E111" s="328"/>
      <c r="F111" s="54"/>
      <c r="G111" s="54"/>
      <c r="H111" s="54"/>
      <c r="I111" s="56"/>
      <c r="J111" s="56"/>
      <c r="K111" s="173"/>
      <c r="L111" s="760"/>
    </row>
    <row r="112" spans="1:33" s="13" customFormat="1" ht="15" customHeight="1" x14ac:dyDescent="0.2">
      <c r="A112" s="346">
        <v>124</v>
      </c>
      <c r="B112" s="82"/>
      <c r="C112" s="79"/>
      <c r="D112" s="79"/>
      <c r="E112" s="79"/>
      <c r="F112" s="380" t="s">
        <v>503</v>
      </c>
      <c r="G112" s="54"/>
      <c r="H112" s="54"/>
      <c r="I112" s="69" t="s">
        <v>46</v>
      </c>
      <c r="J112" s="69" t="s">
        <v>46</v>
      </c>
      <c r="K112" s="173"/>
      <c r="L112" s="764"/>
      <c r="M112" s="157"/>
      <c r="N112" s="157"/>
      <c r="O112" s="157"/>
      <c r="P112" s="157"/>
      <c r="Q112" s="157"/>
      <c r="R112" s="157"/>
      <c r="S112" s="157"/>
      <c r="T112" s="157"/>
      <c r="U112" s="157"/>
      <c r="V112" s="157"/>
      <c r="W112" s="157"/>
      <c r="X112" s="157"/>
      <c r="Y112" s="157"/>
      <c r="Z112" s="157"/>
      <c r="AA112" s="157"/>
      <c r="AB112" s="157"/>
      <c r="AC112" s="157"/>
      <c r="AD112" s="157"/>
      <c r="AE112" s="157"/>
      <c r="AF112" s="157"/>
      <c r="AG112" s="157"/>
    </row>
    <row r="113" spans="1:33" s="13" customFormat="1" ht="15" customHeight="1" x14ac:dyDescent="0.2">
      <c r="A113" s="346">
        <v>125</v>
      </c>
      <c r="B113" s="82"/>
      <c r="C113" s="83"/>
      <c r="D113" s="83"/>
      <c r="E113" s="83"/>
      <c r="F113" s="857" t="s">
        <v>250</v>
      </c>
      <c r="G113" s="92"/>
      <c r="H113" s="92"/>
      <c r="I113" s="690"/>
      <c r="J113" s="56"/>
      <c r="K113" s="173"/>
      <c r="L113" s="760"/>
      <c r="M113" s="157"/>
      <c r="N113" s="157"/>
      <c r="O113" s="157"/>
      <c r="P113" s="157"/>
      <c r="Q113" s="157"/>
      <c r="R113" s="157"/>
      <c r="S113" s="157"/>
      <c r="T113" s="157"/>
      <c r="U113" s="157"/>
      <c r="V113" s="157"/>
      <c r="W113" s="157"/>
      <c r="X113" s="157"/>
      <c r="Y113" s="157"/>
      <c r="Z113" s="157"/>
      <c r="AA113" s="157"/>
      <c r="AB113" s="157"/>
      <c r="AC113" s="157"/>
      <c r="AD113" s="157"/>
      <c r="AE113" s="157"/>
      <c r="AF113" s="157"/>
      <c r="AG113" s="157"/>
    </row>
    <row r="114" spans="1:33" s="157" customFormat="1" ht="15" customHeight="1" x14ac:dyDescent="0.2">
      <c r="A114" s="346">
        <v>126</v>
      </c>
      <c r="B114" s="82"/>
      <c r="C114" s="83"/>
      <c r="D114" s="83"/>
      <c r="E114" s="83"/>
      <c r="F114" s="857" t="s">
        <v>250</v>
      </c>
      <c r="G114" s="54"/>
      <c r="H114" s="54"/>
      <c r="I114" s="690"/>
      <c r="J114" s="56"/>
      <c r="K114" s="173"/>
      <c r="L114" s="760"/>
    </row>
    <row r="115" spans="1:33" s="157" customFormat="1" ht="15" customHeight="1" x14ac:dyDescent="0.2">
      <c r="A115" s="346">
        <v>127</v>
      </c>
      <c r="B115" s="82"/>
      <c r="C115" s="83"/>
      <c r="D115" s="83"/>
      <c r="E115" s="83"/>
      <c r="F115" s="857" t="s">
        <v>250</v>
      </c>
      <c r="G115" s="54"/>
      <c r="H115" s="54"/>
      <c r="I115" s="690"/>
      <c r="J115" s="56"/>
      <c r="K115" s="173"/>
      <c r="L115" s="760"/>
    </row>
    <row r="116" spans="1:33" s="157" customFormat="1" ht="15" customHeight="1" x14ac:dyDescent="0.2">
      <c r="A116" s="346">
        <v>128</v>
      </c>
      <c r="B116" s="82"/>
      <c r="C116" s="83"/>
      <c r="D116" s="83"/>
      <c r="E116" s="83"/>
      <c r="F116" s="857" t="s">
        <v>250</v>
      </c>
      <c r="G116" s="54"/>
      <c r="H116" s="54"/>
      <c r="I116" s="690"/>
      <c r="J116" s="102"/>
      <c r="K116" s="173"/>
      <c r="L116" s="764"/>
    </row>
    <row r="117" spans="1:33" s="157" customFormat="1" ht="15" customHeight="1" x14ac:dyDescent="0.2">
      <c r="A117" s="346">
        <v>129</v>
      </c>
      <c r="B117" s="82"/>
      <c r="C117" s="56"/>
      <c r="D117" s="56"/>
      <c r="E117" s="56"/>
      <c r="F117" s="857" t="s">
        <v>250</v>
      </c>
      <c r="G117" s="54"/>
      <c r="H117" s="54"/>
      <c r="I117" s="690"/>
      <c r="J117" s="56"/>
      <c r="K117" s="173"/>
      <c r="L117" s="760"/>
    </row>
    <row r="118" spans="1:33" s="157" customFormat="1" ht="15" customHeight="1" x14ac:dyDescent="0.2">
      <c r="A118" s="346">
        <v>130</v>
      </c>
      <c r="B118" s="82"/>
      <c r="C118" s="93"/>
      <c r="D118" s="93"/>
      <c r="E118" s="93"/>
      <c r="F118" s="373" t="s">
        <v>708</v>
      </c>
      <c r="G118" s="54"/>
      <c r="H118" s="54"/>
      <c r="I118" s="92"/>
      <c r="J118" s="92"/>
      <c r="K118" s="173"/>
      <c r="L118" s="760"/>
    </row>
    <row r="119" spans="1:33" s="157" customFormat="1" ht="15" customHeight="1" x14ac:dyDescent="0.2">
      <c r="A119" s="346">
        <v>131</v>
      </c>
      <c r="B119" s="82"/>
      <c r="C119" s="56"/>
      <c r="D119" s="56"/>
      <c r="E119" s="56"/>
      <c r="F119" s="747" t="s">
        <v>445</v>
      </c>
      <c r="G119" s="92"/>
      <c r="H119" s="92"/>
      <c r="I119" s="690"/>
      <c r="J119" s="56"/>
      <c r="K119" s="173"/>
      <c r="L119" s="760"/>
    </row>
    <row r="120" spans="1:33" s="157" customFormat="1" ht="15" customHeight="1" x14ac:dyDescent="0.2">
      <c r="A120" s="346">
        <v>132</v>
      </c>
      <c r="B120" s="82"/>
      <c r="C120" s="56"/>
      <c r="D120" s="56"/>
      <c r="E120" s="305" t="s">
        <v>564</v>
      </c>
      <c r="F120" s="305"/>
      <c r="G120" s="54"/>
      <c r="H120" s="54"/>
      <c r="I120" s="54"/>
      <c r="J120" s="711">
        <f>SUM(I113:I117)+I119</f>
        <v>0</v>
      </c>
      <c r="K120" s="173"/>
      <c r="L120" s="760" t="s">
        <v>639</v>
      </c>
    </row>
    <row r="121" spans="1:33" s="327" customFormat="1" ht="15" customHeight="1" thickBot="1" x14ac:dyDescent="0.25">
      <c r="A121" s="346">
        <v>133</v>
      </c>
      <c r="B121" s="87"/>
      <c r="C121" s="93"/>
      <c r="D121" s="375" t="s">
        <v>99</v>
      </c>
      <c r="E121" s="93"/>
      <c r="F121" s="357" t="s">
        <v>447</v>
      </c>
      <c r="G121" s="54"/>
      <c r="H121" s="54"/>
      <c r="I121" s="690"/>
      <c r="J121" s="385"/>
      <c r="K121" s="118"/>
      <c r="L121" s="760"/>
      <c r="M121" s="326"/>
      <c r="N121" s="326"/>
      <c r="O121" s="326"/>
      <c r="P121" s="326"/>
      <c r="Q121" s="326"/>
      <c r="R121" s="326"/>
      <c r="S121" s="326"/>
      <c r="T121" s="326"/>
      <c r="U121" s="326"/>
      <c r="V121" s="326"/>
      <c r="W121" s="326"/>
      <c r="X121" s="326"/>
      <c r="Y121" s="326"/>
      <c r="Z121" s="326"/>
      <c r="AA121" s="326"/>
      <c r="AB121" s="326"/>
      <c r="AC121" s="326"/>
      <c r="AD121" s="326"/>
      <c r="AE121" s="326"/>
      <c r="AF121" s="326"/>
      <c r="AG121" s="326"/>
    </row>
    <row r="122" spans="1:33" s="327" customFormat="1" ht="15" customHeight="1" thickBot="1" x14ac:dyDescent="0.25">
      <c r="A122" s="346">
        <v>134</v>
      </c>
      <c r="B122" s="87"/>
      <c r="C122" s="93"/>
      <c r="D122" s="93"/>
      <c r="E122" s="312" t="s">
        <v>414</v>
      </c>
      <c r="F122" s="57"/>
      <c r="G122" s="54"/>
      <c r="H122" s="54"/>
      <c r="I122" s="97"/>
      <c r="J122" s="712">
        <f>J120-I121</f>
        <v>0</v>
      </c>
      <c r="K122" s="118"/>
      <c r="L122" s="760"/>
      <c r="M122" s="326"/>
      <c r="N122" s="326"/>
      <c r="O122" s="326"/>
      <c r="P122" s="326"/>
      <c r="Q122" s="326"/>
      <c r="R122" s="326"/>
      <c r="S122" s="326"/>
      <c r="T122" s="326"/>
      <c r="U122" s="326"/>
      <c r="V122" s="326"/>
      <c r="W122" s="326"/>
      <c r="X122" s="326"/>
      <c r="Y122" s="326"/>
      <c r="Z122" s="326"/>
      <c r="AA122" s="326"/>
      <c r="AB122" s="326"/>
      <c r="AC122" s="326"/>
      <c r="AD122" s="326"/>
      <c r="AE122" s="326"/>
      <c r="AF122" s="326"/>
      <c r="AG122" s="326"/>
    </row>
    <row r="123" spans="1:33" customFormat="1" ht="30" customHeight="1" x14ac:dyDescent="0.3">
      <c r="A123" s="346">
        <v>135</v>
      </c>
      <c r="B123" s="82"/>
      <c r="C123" s="328" t="s">
        <v>565</v>
      </c>
      <c r="D123" s="328"/>
      <c r="E123" s="328"/>
      <c r="F123" s="125"/>
      <c r="G123" s="54"/>
      <c r="H123" s="54"/>
      <c r="I123" s="54"/>
      <c r="J123" s="132"/>
      <c r="K123" s="173"/>
      <c r="L123" s="760"/>
    </row>
    <row r="124" spans="1:33" customFormat="1" ht="15" customHeight="1" x14ac:dyDescent="0.25">
      <c r="A124" s="346">
        <v>136</v>
      </c>
      <c r="B124" s="82"/>
      <c r="C124" s="53"/>
      <c r="D124" s="53"/>
      <c r="E124" s="330" t="s">
        <v>17</v>
      </c>
      <c r="F124" s="316"/>
      <c r="G124" s="54"/>
      <c r="H124" s="54"/>
      <c r="I124" s="132"/>
      <c r="J124" s="132"/>
      <c r="K124" s="173"/>
      <c r="L124" s="760"/>
    </row>
    <row r="125" spans="1:33" customFormat="1" ht="15" customHeight="1" x14ac:dyDescent="0.25">
      <c r="A125" s="346">
        <v>137</v>
      </c>
      <c r="B125" s="82"/>
      <c r="C125" s="53"/>
      <c r="D125" s="53"/>
      <c r="E125" s="53"/>
      <c r="F125" s="380" t="s">
        <v>503</v>
      </c>
      <c r="G125" s="54"/>
      <c r="H125" s="54"/>
      <c r="I125" s="69" t="s">
        <v>46</v>
      </c>
      <c r="J125" s="69" t="s">
        <v>46</v>
      </c>
      <c r="K125" s="173"/>
      <c r="L125" s="764"/>
    </row>
    <row r="126" spans="1:33" customFormat="1" ht="15" customHeight="1" x14ac:dyDescent="0.25">
      <c r="A126" s="346">
        <v>138</v>
      </c>
      <c r="B126" s="82"/>
      <c r="C126" s="53"/>
      <c r="D126" s="53"/>
      <c r="E126" s="53"/>
      <c r="F126" s="857" t="s">
        <v>250</v>
      </c>
      <c r="G126" s="54"/>
      <c r="H126" s="54"/>
      <c r="I126" s="690"/>
      <c r="J126" s="132"/>
      <c r="K126" s="173"/>
      <c r="L126" s="760"/>
    </row>
    <row r="127" spans="1:33" s="157" customFormat="1" ht="15" customHeight="1" x14ac:dyDescent="0.25">
      <c r="A127" s="346">
        <v>139</v>
      </c>
      <c r="B127" s="82"/>
      <c r="C127" s="53"/>
      <c r="D127" s="53"/>
      <c r="E127" s="53"/>
      <c r="F127" s="857" t="s">
        <v>250</v>
      </c>
      <c r="G127" s="54"/>
      <c r="H127" s="54"/>
      <c r="I127" s="690"/>
      <c r="J127" s="132"/>
      <c r="K127" s="173"/>
      <c r="L127" s="760"/>
    </row>
    <row r="128" spans="1:33" s="157" customFormat="1" ht="15" customHeight="1" x14ac:dyDescent="0.25">
      <c r="A128" s="346">
        <v>140</v>
      </c>
      <c r="B128" s="82"/>
      <c r="C128" s="53"/>
      <c r="D128" s="53"/>
      <c r="E128" s="53"/>
      <c r="F128" s="857" t="s">
        <v>250</v>
      </c>
      <c r="G128" s="92"/>
      <c r="H128" s="92"/>
      <c r="I128" s="690"/>
      <c r="J128" s="132"/>
      <c r="K128" s="173"/>
      <c r="L128" s="760"/>
    </row>
    <row r="129" spans="1:12" s="157" customFormat="1" ht="15" customHeight="1" x14ac:dyDescent="0.25">
      <c r="A129" s="346">
        <v>141</v>
      </c>
      <c r="B129" s="82"/>
      <c r="C129" s="53"/>
      <c r="D129" s="53"/>
      <c r="E129" s="53"/>
      <c r="F129" s="857" t="s">
        <v>250</v>
      </c>
      <c r="G129" s="54"/>
      <c r="H129" s="54"/>
      <c r="I129" s="690"/>
      <c r="J129" s="132"/>
      <c r="K129" s="173"/>
      <c r="L129" s="760"/>
    </row>
    <row r="130" spans="1:12" customFormat="1" ht="15" customHeight="1" x14ac:dyDescent="0.25">
      <c r="A130" s="346">
        <v>142</v>
      </c>
      <c r="B130" s="82"/>
      <c r="C130" s="53"/>
      <c r="D130" s="53"/>
      <c r="E130" s="53"/>
      <c r="F130" s="857" t="s">
        <v>250</v>
      </c>
      <c r="G130" s="54"/>
      <c r="H130" s="54"/>
      <c r="I130" s="690"/>
      <c r="J130" s="132"/>
      <c r="K130" s="173"/>
      <c r="L130" s="760"/>
    </row>
    <row r="131" spans="1:12" customFormat="1" ht="15" customHeight="1" x14ac:dyDescent="0.2">
      <c r="A131" s="346">
        <v>143</v>
      </c>
      <c r="B131" s="82"/>
      <c r="C131" s="93"/>
      <c r="D131" s="93"/>
      <c r="E131" s="93"/>
      <c r="F131" s="373" t="s">
        <v>708</v>
      </c>
      <c r="G131" s="92"/>
      <c r="H131" s="92"/>
      <c r="I131" s="92"/>
      <c r="J131" s="92"/>
      <c r="K131" s="173"/>
      <c r="L131" s="760"/>
    </row>
    <row r="132" spans="1:12" customFormat="1" ht="15" customHeight="1" x14ac:dyDescent="0.2">
      <c r="A132" s="346">
        <v>144</v>
      </c>
      <c r="B132" s="82"/>
      <c r="C132" s="56"/>
      <c r="D132" s="56"/>
      <c r="E132" s="56"/>
      <c r="F132" s="352" t="s">
        <v>459</v>
      </c>
      <c r="G132" s="54"/>
      <c r="H132" s="54"/>
      <c r="I132" s="690"/>
      <c r="J132" s="56"/>
      <c r="K132" s="173"/>
      <c r="L132" s="760"/>
    </row>
    <row r="133" spans="1:12" customFormat="1" ht="15" customHeight="1" x14ac:dyDescent="0.2">
      <c r="A133" s="346">
        <v>145</v>
      </c>
      <c r="B133" s="82"/>
      <c r="C133" s="56"/>
      <c r="D133" s="56"/>
      <c r="E133" s="305" t="s">
        <v>17</v>
      </c>
      <c r="F133" s="305"/>
      <c r="G133" s="54"/>
      <c r="H133" s="54"/>
      <c r="I133" s="92"/>
      <c r="J133" s="711">
        <f>SUM(I126:I130)+I132</f>
        <v>0</v>
      </c>
      <c r="K133" s="173"/>
      <c r="L133" s="760"/>
    </row>
    <row r="134" spans="1:12" customFormat="1" ht="22.5" customHeight="1" x14ac:dyDescent="0.25">
      <c r="A134" s="346">
        <v>146</v>
      </c>
      <c r="B134" s="82"/>
      <c r="C134" s="53"/>
      <c r="D134" s="53"/>
      <c r="E134" s="330" t="s">
        <v>18</v>
      </c>
      <c r="F134" s="316"/>
      <c r="G134" s="54"/>
      <c r="H134" s="54"/>
      <c r="I134" s="54"/>
      <c r="J134" s="132"/>
      <c r="K134" s="173"/>
      <c r="L134" s="760"/>
    </row>
    <row r="135" spans="1:12" customFormat="1" ht="15" customHeight="1" x14ac:dyDescent="0.25">
      <c r="A135" s="346">
        <v>147</v>
      </c>
      <c r="B135" s="82"/>
      <c r="C135" s="53"/>
      <c r="D135" s="53"/>
      <c r="E135" s="53"/>
      <c r="F135" s="380" t="s">
        <v>503</v>
      </c>
      <c r="G135" s="54"/>
      <c r="H135" s="54"/>
      <c r="I135" s="69" t="s">
        <v>46</v>
      </c>
      <c r="J135" s="69" t="s">
        <v>46</v>
      </c>
      <c r="K135" s="173"/>
      <c r="L135" s="764"/>
    </row>
    <row r="136" spans="1:12" customFormat="1" ht="15" customHeight="1" x14ac:dyDescent="0.25">
      <c r="A136" s="346">
        <v>148</v>
      </c>
      <c r="B136" s="82"/>
      <c r="C136" s="53"/>
      <c r="D136" s="53"/>
      <c r="E136" s="53"/>
      <c r="F136" s="857" t="s">
        <v>250</v>
      </c>
      <c r="G136" s="54"/>
      <c r="H136" s="54"/>
      <c r="I136" s="690"/>
      <c r="J136" s="132"/>
      <c r="K136" s="173"/>
      <c r="L136" s="760"/>
    </row>
    <row r="137" spans="1:12" s="157" customFormat="1" ht="15" customHeight="1" x14ac:dyDescent="0.25">
      <c r="A137" s="346">
        <v>149</v>
      </c>
      <c r="B137" s="82"/>
      <c r="C137" s="53"/>
      <c r="D137" s="53"/>
      <c r="E137" s="53"/>
      <c r="F137" s="857" t="s">
        <v>250</v>
      </c>
      <c r="G137" s="54"/>
      <c r="H137" s="54"/>
      <c r="I137" s="690"/>
      <c r="J137" s="132"/>
      <c r="K137" s="173"/>
      <c r="L137" s="760"/>
    </row>
    <row r="138" spans="1:12" s="157" customFormat="1" ht="15" customHeight="1" x14ac:dyDescent="0.25">
      <c r="A138" s="346">
        <v>150</v>
      </c>
      <c r="B138" s="82"/>
      <c r="C138" s="53"/>
      <c r="D138" s="53"/>
      <c r="E138" s="53"/>
      <c r="F138" s="857" t="s">
        <v>250</v>
      </c>
      <c r="G138" s="92"/>
      <c r="H138" s="92"/>
      <c r="I138" s="690"/>
      <c r="J138" s="132"/>
      <c r="K138" s="173"/>
      <c r="L138" s="760"/>
    </row>
    <row r="139" spans="1:12" s="157" customFormat="1" ht="15" customHeight="1" x14ac:dyDescent="0.25">
      <c r="A139" s="346">
        <v>151</v>
      </c>
      <c r="B139" s="82"/>
      <c r="C139" s="53"/>
      <c r="D139" s="53"/>
      <c r="E139" s="53"/>
      <c r="F139" s="857" t="s">
        <v>250</v>
      </c>
      <c r="G139" s="54"/>
      <c r="H139" s="54"/>
      <c r="I139" s="690"/>
      <c r="J139" s="132"/>
      <c r="K139" s="173"/>
      <c r="L139" s="760"/>
    </row>
    <row r="140" spans="1:12" customFormat="1" ht="15" customHeight="1" x14ac:dyDescent="0.25">
      <c r="A140" s="346">
        <v>152</v>
      </c>
      <c r="B140" s="82"/>
      <c r="C140" s="53"/>
      <c r="D140" s="53"/>
      <c r="E140" s="53"/>
      <c r="F140" s="857" t="s">
        <v>250</v>
      </c>
      <c r="G140" s="54"/>
      <c r="H140" s="54"/>
      <c r="I140" s="690"/>
      <c r="J140" s="132"/>
      <c r="K140" s="173"/>
      <c r="L140" s="760"/>
    </row>
    <row r="141" spans="1:12" customFormat="1" ht="15" customHeight="1" x14ac:dyDescent="0.2">
      <c r="A141" s="346">
        <v>153</v>
      </c>
      <c r="B141" s="82"/>
      <c r="C141" s="93"/>
      <c r="D141" s="93"/>
      <c r="E141" s="93"/>
      <c r="F141" s="373" t="s">
        <v>708</v>
      </c>
      <c r="G141" s="54"/>
      <c r="H141" s="54"/>
      <c r="I141" s="92"/>
      <c r="J141" s="92"/>
      <c r="K141" s="173"/>
      <c r="L141" s="760"/>
    </row>
    <row r="142" spans="1:12" customFormat="1" ht="15" customHeight="1" x14ac:dyDescent="0.25">
      <c r="A142" s="346">
        <v>154</v>
      </c>
      <c r="B142" s="82"/>
      <c r="C142" s="53"/>
      <c r="D142" s="53"/>
      <c r="E142" s="53"/>
      <c r="F142" s="357" t="s">
        <v>446</v>
      </c>
      <c r="G142" s="54"/>
      <c r="H142" s="54"/>
      <c r="I142" s="690"/>
      <c r="J142" s="132"/>
      <c r="K142" s="173"/>
      <c r="L142" s="760"/>
    </row>
    <row r="143" spans="1:12" customFormat="1" ht="15" customHeight="1" x14ac:dyDescent="0.25">
      <c r="A143" s="346">
        <v>155</v>
      </c>
      <c r="B143" s="82"/>
      <c r="C143" s="53"/>
      <c r="D143" s="53"/>
      <c r="E143" s="305" t="s">
        <v>18</v>
      </c>
      <c r="F143" s="305"/>
      <c r="G143" s="54"/>
      <c r="H143" s="54"/>
      <c r="I143" s="54"/>
      <c r="J143" s="711">
        <f>SUM(I136:I140)+I142</f>
        <v>0</v>
      </c>
      <c r="K143" s="173"/>
      <c r="L143" s="760"/>
    </row>
    <row r="144" spans="1:12" s="310" customFormat="1" ht="15" customHeight="1" thickBot="1" x14ac:dyDescent="0.3">
      <c r="A144" s="346">
        <v>156</v>
      </c>
      <c r="B144" s="82"/>
      <c r="C144" s="53"/>
      <c r="D144" s="53"/>
      <c r="E144" s="305"/>
      <c r="F144" s="305"/>
      <c r="G144" s="54"/>
      <c r="H144" s="54"/>
      <c r="I144" s="54"/>
      <c r="J144" s="317"/>
      <c r="K144" s="173"/>
      <c r="L144" s="760"/>
    </row>
    <row r="145" spans="1:33" ht="15" customHeight="1" thickBot="1" x14ac:dyDescent="0.3">
      <c r="A145" s="346">
        <v>157</v>
      </c>
      <c r="B145" s="82"/>
      <c r="C145" s="53"/>
      <c r="D145" s="305"/>
      <c r="E145" s="305" t="s">
        <v>566</v>
      </c>
      <c r="F145" s="305"/>
      <c r="G145" s="54"/>
      <c r="H145" s="54"/>
      <c r="I145" s="54"/>
      <c r="J145" s="713">
        <f>J133+J143</f>
        <v>0</v>
      </c>
      <c r="K145" s="173"/>
      <c r="L145" s="760" t="s">
        <v>626</v>
      </c>
      <c r="M145"/>
      <c r="N145"/>
      <c r="O145"/>
      <c r="P145"/>
      <c r="Q145"/>
      <c r="R145"/>
      <c r="S145"/>
      <c r="T145"/>
      <c r="U145"/>
      <c r="V145"/>
      <c r="W145"/>
      <c r="X145"/>
      <c r="Y145"/>
      <c r="Z145"/>
      <c r="AA145"/>
      <c r="AB145"/>
      <c r="AC145"/>
      <c r="AD145"/>
      <c r="AE145"/>
      <c r="AF145"/>
      <c r="AG145"/>
    </row>
    <row r="146" spans="1:33" x14ac:dyDescent="0.2">
      <c r="A146" s="347"/>
      <c r="B146" s="59"/>
      <c r="C146" s="84"/>
      <c r="D146" s="84"/>
      <c r="E146" s="84"/>
      <c r="F146" s="84"/>
      <c r="G146" s="85"/>
      <c r="H146" s="85"/>
      <c r="I146" s="85"/>
      <c r="J146" s="85"/>
      <c r="K146" s="86"/>
      <c r="M146"/>
      <c r="N146"/>
      <c r="O146"/>
      <c r="P146"/>
      <c r="Q146"/>
      <c r="R146"/>
      <c r="S146"/>
      <c r="T146"/>
      <c r="U146"/>
      <c r="V146"/>
      <c r="W146"/>
      <c r="X146"/>
      <c r="Y146"/>
      <c r="Z146"/>
      <c r="AA146"/>
      <c r="AB146"/>
      <c r="AC146"/>
      <c r="AD146"/>
      <c r="AE146"/>
      <c r="AF146"/>
      <c r="AG146"/>
    </row>
    <row r="147" spans="1:33" x14ac:dyDescent="0.2">
      <c r="M147"/>
      <c r="N147"/>
      <c r="O147"/>
      <c r="P147"/>
      <c r="Q147"/>
      <c r="R147"/>
      <c r="S147"/>
      <c r="T147"/>
      <c r="U147"/>
      <c r="V147"/>
      <c r="W147"/>
      <c r="X147"/>
      <c r="Y147"/>
      <c r="Z147"/>
      <c r="AA147"/>
      <c r="AB147"/>
      <c r="AC147"/>
      <c r="AD147"/>
      <c r="AE147"/>
      <c r="AF147"/>
      <c r="AG147"/>
    </row>
    <row r="148" spans="1:33" s="1" customFormat="1" x14ac:dyDescent="0.2">
      <c r="A148"/>
      <c r="B148"/>
      <c r="C148"/>
      <c r="D148" s="310"/>
      <c r="E148" s="310"/>
      <c r="F148"/>
      <c r="G148" s="257"/>
      <c r="H148" s="326"/>
      <c r="I148"/>
      <c r="J148"/>
      <c r="K148"/>
      <c r="L148" s="760"/>
      <c r="M148"/>
      <c r="N148"/>
      <c r="O148"/>
      <c r="P148"/>
      <c r="Q148"/>
      <c r="R148"/>
      <c r="S148"/>
      <c r="T148"/>
      <c r="U148"/>
      <c r="V148"/>
      <c r="W148"/>
      <c r="X148"/>
      <c r="Y148"/>
      <c r="Z148"/>
      <c r="AA148"/>
      <c r="AB148"/>
      <c r="AC148"/>
      <c r="AD148"/>
      <c r="AE148"/>
      <c r="AF148"/>
      <c r="AG148"/>
    </row>
    <row r="149" spans="1:33" s="1" customFormat="1" x14ac:dyDescent="0.2">
      <c r="A149"/>
      <c r="B149"/>
      <c r="C149"/>
      <c r="D149" s="310"/>
      <c r="E149" s="310"/>
      <c r="F149"/>
      <c r="G149" s="257"/>
      <c r="H149" s="326"/>
      <c r="I149"/>
      <c r="J149"/>
      <c r="K149"/>
      <c r="L149" s="760"/>
      <c r="M149"/>
      <c r="N149"/>
      <c r="O149"/>
      <c r="P149"/>
      <c r="Q149"/>
      <c r="R149"/>
      <c r="S149"/>
      <c r="T149"/>
      <c r="U149"/>
      <c r="V149"/>
      <c r="W149"/>
      <c r="X149"/>
      <c r="Y149"/>
      <c r="Z149"/>
      <c r="AA149"/>
      <c r="AB149"/>
      <c r="AC149"/>
      <c r="AD149"/>
      <c r="AE149"/>
      <c r="AF149"/>
      <c r="AG149"/>
    </row>
    <row r="150" spans="1:33" s="1" customFormat="1" x14ac:dyDescent="0.2">
      <c r="A150"/>
      <c r="B150"/>
      <c r="C150"/>
      <c r="D150" s="310"/>
      <c r="E150" s="310"/>
      <c r="F150"/>
      <c r="G150" s="257"/>
      <c r="H150" s="326"/>
      <c r="I150"/>
      <c r="J150"/>
      <c r="K150"/>
      <c r="L150" s="760"/>
      <c r="M150"/>
      <c r="N150"/>
      <c r="O150"/>
      <c r="P150"/>
      <c r="Q150"/>
      <c r="R150"/>
      <c r="S150"/>
      <c r="T150"/>
      <c r="U150"/>
      <c r="V150"/>
      <c r="W150"/>
      <c r="X150"/>
      <c r="Y150"/>
      <c r="Z150"/>
      <c r="AA150"/>
      <c r="AB150"/>
      <c r="AC150"/>
      <c r="AD150"/>
      <c r="AE150"/>
      <c r="AF150"/>
      <c r="AG150"/>
    </row>
    <row r="151" spans="1:33" s="1" customFormat="1" x14ac:dyDescent="0.2">
      <c r="A151"/>
      <c r="B151"/>
      <c r="C151"/>
      <c r="D151" s="310"/>
      <c r="E151" s="310"/>
      <c r="F151"/>
      <c r="G151" s="257"/>
      <c r="H151" s="326"/>
      <c r="I151"/>
      <c r="J151"/>
      <c r="K151"/>
      <c r="L151" s="760"/>
      <c r="M151"/>
      <c r="N151"/>
      <c r="O151"/>
      <c r="P151"/>
      <c r="Q151"/>
      <c r="R151"/>
      <c r="S151"/>
      <c r="T151"/>
      <c r="U151"/>
      <c r="V151"/>
      <c r="W151"/>
      <c r="X151"/>
      <c r="Y151"/>
      <c r="Z151"/>
      <c r="AA151"/>
      <c r="AB151"/>
      <c r="AC151"/>
      <c r="AD151"/>
      <c r="AE151"/>
      <c r="AF151"/>
      <c r="AG151"/>
    </row>
    <row r="152" spans="1:33" s="1" customFormat="1" x14ac:dyDescent="0.2">
      <c r="A152"/>
      <c r="B152"/>
      <c r="C152"/>
      <c r="D152" s="310"/>
      <c r="E152" s="310"/>
      <c r="F152"/>
      <c r="G152" s="257"/>
      <c r="H152" s="326"/>
      <c r="I152"/>
      <c r="J152"/>
      <c r="K152"/>
      <c r="L152" s="760"/>
      <c r="M152"/>
      <c r="N152"/>
      <c r="O152"/>
      <c r="P152"/>
      <c r="Q152"/>
      <c r="R152"/>
      <c r="S152"/>
      <c r="T152"/>
      <c r="U152"/>
      <c r="V152"/>
      <c r="W152"/>
      <c r="X152"/>
      <c r="Y152"/>
      <c r="Z152"/>
      <c r="AA152"/>
      <c r="AB152"/>
      <c r="AC152"/>
      <c r="AD152"/>
      <c r="AE152"/>
      <c r="AF152"/>
      <c r="AG152"/>
    </row>
  </sheetData>
  <sheetProtection sheet="1" objects="1" scenarios="1" formatRows="0" insertRows="0"/>
  <mergeCells count="4">
    <mergeCell ref="A5:J5"/>
    <mergeCell ref="J41:J42"/>
    <mergeCell ref="H2:J2"/>
    <mergeCell ref="H3:J3"/>
  </mergeCells>
  <dataValidations count="2">
    <dataValidation type="custom" allowBlank="1" showInputMessage="1" showErrorMessage="1" error="Decimal values larger than or equal to 0 and text &quot;N/A&quot; are accepted" prompt="Please enter a number larger than or equal to 0. _x000a_Enter &quot;N/A&quot; if this does not apply." sqref="J27">
      <formula1>OR(AND(ISNUMBER(J27),J27&gt;=0),AND(ISTEXT(J27),J27="N/A"))</formula1>
    </dataValidation>
    <dataValidation allowBlank="1" showInputMessage="1" showErrorMessage="1" prompt="Please enter text" sqref="F30:F34 F136:F140 F126:F130 F113:F117 F100:F104 F87:F91 F75:F79"/>
  </dataValidations>
  <pageMargins left="0.70866141732283472" right="0.70866141732283472" top="0.74803149606299213" bottom="0.74803149606299213" header="0.31496062992125989" footer="0.31496062992125989"/>
  <pageSetup paperSize="9" scale="60" fitToHeight="3" orientation="portrait" r:id="rId1"/>
  <headerFooter>
    <oddHeader>&amp;C&amp;"Arial"&amp;10 Commerce Commission Information Disclosure Template</oddHeader>
    <oddFooter>&amp;L&amp;"Arial,Regular" &amp;P&amp;C&amp;"Arial,Regular" &amp;F&amp;R&amp;"Arial,Regular" &amp;A</oddFooter>
  </headerFooter>
  <rowBreaks count="2" manualBreakCount="2">
    <brk id="40" max="11" man="1"/>
    <brk id="97" max="11" man="1"/>
  </rowBreaks>
  <ignoredErrors>
    <ignoredError sqref="I7 J7 J26" numberStoredAsText="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6" tint="-0.749992370372631"/>
  </sheetPr>
  <dimension ref="A1:AF25"/>
  <sheetViews>
    <sheetView showGridLines="0" zoomScaleNormal="100" zoomScaleSheetLayoutView="100" workbookViewId="0"/>
  </sheetViews>
  <sheetFormatPr defaultRowHeight="12.75" x14ac:dyDescent="0.2"/>
  <cols>
    <col min="1" max="1" width="4.28515625" style="170" customWidth="1"/>
    <col min="2" max="2" width="3.140625" style="170" customWidth="1"/>
    <col min="3" max="3" width="4.140625" style="170" customWidth="1"/>
    <col min="4" max="4" width="2.140625" style="170" customWidth="1"/>
    <col min="5" max="5" width="1.5703125" style="170" customWidth="1"/>
    <col min="6" max="7" width="38.85546875" style="310" customWidth="1"/>
    <col min="8" max="8" width="15.5703125" style="170" customWidth="1"/>
    <col min="9" max="10" width="16.140625" style="170" customWidth="1"/>
    <col min="11" max="11" width="2.7109375" style="170" customWidth="1"/>
    <col min="12" max="12" width="8.5703125" style="760" customWidth="1"/>
    <col min="13" max="13" width="10.5703125" style="170" customWidth="1"/>
    <col min="14" max="14" width="12.5703125" style="170" customWidth="1"/>
    <col min="15" max="15" width="2.5703125" style="170" customWidth="1"/>
    <col min="16" max="16" width="2.7109375" style="170" customWidth="1"/>
    <col min="17" max="16384" width="9.140625" style="170"/>
  </cols>
  <sheetData>
    <row r="1" spans="1:32" s="12" customFormat="1" ht="12.75" customHeight="1" x14ac:dyDescent="0.2">
      <c r="A1" s="46"/>
      <c r="B1" s="47"/>
      <c r="C1" s="47"/>
      <c r="D1" s="47"/>
      <c r="E1" s="119"/>
      <c r="F1" s="119"/>
      <c r="G1" s="119"/>
      <c r="H1" s="119"/>
      <c r="I1" s="47"/>
      <c r="J1" s="47"/>
      <c r="K1" s="120"/>
      <c r="L1" s="760"/>
      <c r="M1" s="170"/>
      <c r="N1" s="170"/>
      <c r="O1" s="170"/>
      <c r="P1" s="170"/>
      <c r="Q1" s="170"/>
      <c r="R1" s="170"/>
      <c r="S1" s="170"/>
      <c r="T1" s="170"/>
      <c r="U1" s="170"/>
      <c r="V1" s="170"/>
      <c r="W1" s="170"/>
      <c r="X1" s="170"/>
      <c r="Y1" s="170"/>
      <c r="Z1" s="170"/>
      <c r="AA1" s="170"/>
      <c r="AB1" s="170"/>
      <c r="AC1" s="170"/>
      <c r="AD1" s="170"/>
      <c r="AE1" s="170"/>
      <c r="AF1" s="170"/>
    </row>
    <row r="2" spans="1:32" s="12" customFormat="1" ht="18" customHeight="1" x14ac:dyDescent="0.3">
      <c r="A2" s="49"/>
      <c r="B2" s="50"/>
      <c r="C2" s="50"/>
      <c r="D2" s="50"/>
      <c r="E2" s="306"/>
      <c r="F2" s="306"/>
      <c r="G2" s="306" t="s">
        <v>5</v>
      </c>
      <c r="H2" s="934" t="str">
        <f>IF(NOT(ISBLANK(CoverSheet!$C$8)),CoverSheet!$C$8,"")</f>
        <v/>
      </c>
      <c r="I2" s="934"/>
      <c r="J2" s="934"/>
      <c r="K2" s="122"/>
      <c r="L2" s="760"/>
      <c r="M2" s="170"/>
      <c r="N2" s="170"/>
      <c r="O2" s="170"/>
      <c r="P2" s="170"/>
      <c r="Q2" s="170"/>
      <c r="R2" s="170"/>
      <c r="S2" s="170"/>
      <c r="T2" s="170"/>
      <c r="U2" s="170"/>
      <c r="V2" s="170"/>
      <c r="W2" s="170"/>
      <c r="X2" s="170"/>
      <c r="Y2" s="170"/>
      <c r="Z2" s="170"/>
      <c r="AA2" s="170"/>
      <c r="AB2" s="170"/>
      <c r="AC2" s="170"/>
      <c r="AD2" s="170"/>
      <c r="AE2" s="170"/>
      <c r="AF2" s="170"/>
    </row>
    <row r="3" spans="1:32" s="12" customFormat="1" ht="18" customHeight="1" x14ac:dyDescent="0.25">
      <c r="A3" s="49"/>
      <c r="B3" s="50"/>
      <c r="C3" s="50"/>
      <c r="D3" s="50"/>
      <c r="E3" s="306"/>
      <c r="F3" s="306"/>
      <c r="G3" s="306" t="s">
        <v>3</v>
      </c>
      <c r="H3" s="925" t="str">
        <f>IF(ISNUMBER(CoverSheet!$C$12),CoverSheet!$C$12,"")</f>
        <v/>
      </c>
      <c r="I3" s="925"/>
      <c r="J3" s="925"/>
      <c r="K3" s="122"/>
      <c r="L3" s="760"/>
      <c r="M3" s="170"/>
      <c r="N3" s="170"/>
      <c r="O3" s="170"/>
      <c r="P3" s="170"/>
      <c r="Q3" s="170"/>
      <c r="R3" s="170"/>
      <c r="S3" s="170"/>
      <c r="T3" s="170"/>
      <c r="U3" s="170"/>
      <c r="V3" s="170"/>
      <c r="W3" s="170"/>
      <c r="X3" s="170"/>
      <c r="Y3" s="170"/>
      <c r="Z3" s="170"/>
      <c r="AA3" s="170"/>
      <c r="AB3" s="170"/>
      <c r="AC3" s="170"/>
      <c r="AD3" s="170"/>
      <c r="AE3" s="170"/>
      <c r="AF3" s="170"/>
    </row>
    <row r="4" spans="1:32" s="12" customFormat="1" ht="20.25" customHeight="1" x14ac:dyDescent="0.35">
      <c r="A4" s="383" t="s">
        <v>521</v>
      </c>
      <c r="B4" s="101"/>
      <c r="C4" s="50"/>
      <c r="D4" s="50"/>
      <c r="E4" s="121"/>
      <c r="F4" s="121"/>
      <c r="G4" s="121"/>
      <c r="H4" s="121"/>
      <c r="I4" s="50"/>
      <c r="J4" s="50"/>
      <c r="K4" s="122"/>
      <c r="L4" s="760"/>
      <c r="M4" s="208"/>
      <c r="N4" s="208"/>
      <c r="O4" s="208"/>
      <c r="P4" s="208"/>
      <c r="Q4" s="205"/>
      <c r="R4" s="205"/>
      <c r="S4" s="205"/>
      <c r="T4" s="205"/>
      <c r="U4" s="205"/>
      <c r="V4" s="205"/>
      <c r="W4" s="205"/>
      <c r="X4" s="205"/>
      <c r="Y4" s="205"/>
      <c r="Z4" s="205"/>
      <c r="AA4" s="205"/>
      <c r="AB4" s="205"/>
      <c r="AC4" s="205"/>
      <c r="AD4" s="205"/>
      <c r="AE4" s="205"/>
      <c r="AF4" s="205"/>
    </row>
    <row r="5" spans="1:32" s="206" customFormat="1" ht="73.5" customHeight="1" x14ac:dyDescent="0.2">
      <c r="A5" s="977" t="s">
        <v>397</v>
      </c>
      <c r="B5" s="978"/>
      <c r="C5" s="978"/>
      <c r="D5" s="978"/>
      <c r="E5" s="978"/>
      <c r="F5" s="978"/>
      <c r="G5" s="978"/>
      <c r="H5" s="978"/>
      <c r="I5" s="978"/>
      <c r="J5" s="978"/>
      <c r="K5" s="750"/>
      <c r="L5" s="760"/>
      <c r="M5" s="208"/>
      <c r="N5" s="208"/>
      <c r="O5" s="208"/>
      <c r="P5" s="208"/>
      <c r="Q5" s="205"/>
      <c r="R5" s="205"/>
      <c r="S5" s="205"/>
      <c r="T5" s="205"/>
      <c r="U5" s="205"/>
      <c r="V5" s="205"/>
      <c r="W5" s="205"/>
      <c r="X5" s="205"/>
      <c r="Y5" s="205"/>
      <c r="Z5" s="205"/>
      <c r="AA5" s="205"/>
      <c r="AB5" s="205"/>
      <c r="AC5" s="205"/>
      <c r="AD5" s="205"/>
      <c r="AE5" s="205"/>
      <c r="AF5" s="205"/>
    </row>
    <row r="6" spans="1:32" s="12" customFormat="1" x14ac:dyDescent="0.2">
      <c r="A6" s="644" t="s">
        <v>666</v>
      </c>
      <c r="B6" s="63"/>
      <c r="C6" s="52"/>
      <c r="D6" s="50"/>
      <c r="E6" s="121"/>
      <c r="F6" s="121"/>
      <c r="G6" s="121"/>
      <c r="H6" s="121"/>
      <c r="I6" s="50"/>
      <c r="J6" s="50"/>
      <c r="K6" s="122"/>
      <c r="L6" s="760"/>
      <c r="M6" s="170"/>
      <c r="N6" s="170"/>
      <c r="O6" s="170"/>
      <c r="P6" s="170"/>
      <c r="Q6" s="170"/>
      <c r="R6" s="170"/>
      <c r="S6" s="170"/>
      <c r="T6" s="170"/>
      <c r="U6" s="170"/>
      <c r="V6" s="170"/>
      <c r="W6" s="170"/>
      <c r="X6" s="170"/>
      <c r="Y6" s="170"/>
      <c r="Z6" s="170"/>
      <c r="AA6" s="170"/>
      <c r="AB6" s="170"/>
      <c r="AC6" s="170"/>
      <c r="AD6" s="170"/>
      <c r="AE6" s="170"/>
      <c r="AF6" s="170"/>
    </row>
    <row r="7" spans="1:32" ht="24.95" customHeight="1" x14ac:dyDescent="0.3">
      <c r="A7" s="344">
        <v>7</v>
      </c>
      <c r="B7" s="203"/>
      <c r="C7" s="328" t="s">
        <v>522</v>
      </c>
      <c r="D7" s="54"/>
      <c r="E7" s="54"/>
      <c r="F7" s="54"/>
      <c r="G7" s="54"/>
      <c r="H7" s="54"/>
      <c r="I7" s="69" t="s">
        <v>46</v>
      </c>
      <c r="J7" s="69" t="s">
        <v>46</v>
      </c>
      <c r="K7" s="173"/>
      <c r="L7" s="764"/>
    </row>
    <row r="8" spans="1:32" ht="15" customHeight="1" x14ac:dyDescent="0.2">
      <c r="A8" s="344">
        <v>8</v>
      </c>
      <c r="B8" s="203"/>
      <c r="C8" s="83"/>
      <c r="D8" s="124"/>
      <c r="E8" s="54"/>
      <c r="F8" s="385" t="s">
        <v>44</v>
      </c>
      <c r="G8" s="124"/>
      <c r="H8" s="54"/>
      <c r="I8" s="690"/>
      <c r="J8" s="56"/>
      <c r="K8" s="173"/>
      <c r="L8" s="760" t="s">
        <v>660</v>
      </c>
    </row>
    <row r="9" spans="1:32" ht="15" customHeight="1" x14ac:dyDescent="0.2">
      <c r="A9" s="344">
        <v>9</v>
      </c>
      <c r="B9" s="203"/>
      <c r="C9" s="134"/>
      <c r="D9" s="124"/>
      <c r="E9" s="54"/>
      <c r="F9" s="385" t="s">
        <v>45</v>
      </c>
      <c r="G9" s="124"/>
      <c r="H9" s="54"/>
      <c r="I9" s="690"/>
      <c r="J9" s="56"/>
      <c r="K9" s="173"/>
      <c r="L9" s="760" t="s">
        <v>660</v>
      </c>
    </row>
    <row r="10" spans="1:32" ht="15" customHeight="1" x14ac:dyDescent="0.2">
      <c r="A10" s="344">
        <v>10</v>
      </c>
      <c r="B10" s="200"/>
      <c r="C10" s="200"/>
      <c r="D10" s="245"/>
      <c r="E10" s="54"/>
      <c r="F10" s="385" t="s">
        <v>73</v>
      </c>
      <c r="G10" s="245"/>
      <c r="H10" s="54"/>
      <c r="I10" s="690"/>
      <c r="J10" s="56"/>
      <c r="K10" s="118"/>
      <c r="L10" s="760" t="s">
        <v>660</v>
      </c>
    </row>
    <row r="11" spans="1:32" s="13" customFormat="1" ht="15" customHeight="1" x14ac:dyDescent="0.2">
      <c r="A11" s="344">
        <v>11</v>
      </c>
      <c r="B11" s="203"/>
      <c r="C11" s="172"/>
      <c r="D11" s="67"/>
      <c r="E11" s="575" t="s">
        <v>437</v>
      </c>
      <c r="F11" s="378"/>
      <c r="G11" s="54"/>
      <c r="H11" s="54"/>
      <c r="I11" s="54"/>
      <c r="J11" s="714">
        <f>SUM(I8:I10)</f>
        <v>0</v>
      </c>
      <c r="K11" s="173"/>
      <c r="L11" s="760"/>
      <c r="M11" s="326"/>
      <c r="N11" s="326"/>
      <c r="O11" s="326"/>
      <c r="P11" s="326"/>
      <c r="Q11" s="326"/>
      <c r="R11" s="326"/>
      <c r="S11" s="326"/>
      <c r="T11" s="326"/>
      <c r="U11" s="326"/>
      <c r="V11" s="326"/>
      <c r="W11" s="326"/>
      <c r="X11" s="326"/>
      <c r="Y11" s="326"/>
      <c r="Z11" s="326"/>
      <c r="AA11" s="326"/>
      <c r="AB11" s="326"/>
      <c r="AC11" s="326"/>
      <c r="AD11" s="326"/>
      <c r="AE11" s="326"/>
      <c r="AF11" s="326"/>
    </row>
    <row r="12" spans="1:32" ht="15" customHeight="1" x14ac:dyDescent="0.2">
      <c r="A12" s="344">
        <v>12</v>
      </c>
      <c r="B12" s="203"/>
      <c r="C12" s="134"/>
      <c r="D12" s="124"/>
      <c r="E12" s="54"/>
      <c r="F12" s="385" t="s">
        <v>262</v>
      </c>
      <c r="G12" s="124"/>
      <c r="H12" s="54"/>
      <c r="I12" s="690"/>
      <c r="J12" s="56"/>
      <c r="K12" s="173"/>
      <c r="L12" s="760" t="s">
        <v>660</v>
      </c>
    </row>
    <row r="13" spans="1:32" s="13" customFormat="1" ht="15" customHeight="1" x14ac:dyDescent="0.2">
      <c r="A13" s="344">
        <v>13</v>
      </c>
      <c r="B13" s="203"/>
      <c r="C13" s="172"/>
      <c r="D13" s="124"/>
      <c r="E13" s="54"/>
      <c r="F13" s="385" t="s">
        <v>21</v>
      </c>
      <c r="G13" s="124"/>
      <c r="H13" s="54"/>
      <c r="I13" s="690"/>
      <c r="J13" s="56"/>
      <c r="K13" s="173"/>
      <c r="L13" s="760" t="s">
        <v>660</v>
      </c>
      <c r="M13" s="170"/>
      <c r="N13" s="170"/>
      <c r="O13" s="170"/>
      <c r="P13" s="170"/>
      <c r="Q13" s="170"/>
      <c r="R13" s="170"/>
      <c r="S13" s="170"/>
      <c r="T13" s="170"/>
      <c r="U13" s="170"/>
      <c r="V13" s="170"/>
      <c r="W13" s="170"/>
      <c r="X13" s="170"/>
      <c r="Y13" s="170"/>
      <c r="Z13" s="170"/>
      <c r="AA13" s="170"/>
      <c r="AB13" s="170"/>
      <c r="AC13" s="170"/>
      <c r="AD13" s="170"/>
      <c r="AE13" s="170"/>
      <c r="AF13" s="170"/>
    </row>
    <row r="14" spans="1:32" s="13" customFormat="1" ht="15" customHeight="1" x14ac:dyDescent="0.2">
      <c r="A14" s="344">
        <v>14</v>
      </c>
      <c r="B14" s="203"/>
      <c r="C14" s="172"/>
      <c r="D14" s="67"/>
      <c r="E14" s="575" t="s">
        <v>438</v>
      </c>
      <c r="F14" s="378"/>
      <c r="G14" s="54"/>
      <c r="H14" s="54"/>
      <c r="I14" s="54"/>
      <c r="J14" s="714">
        <f>SUM(I12:I13)</f>
        <v>0</v>
      </c>
      <c r="K14" s="173"/>
      <c r="L14" s="760"/>
      <c r="M14" s="326"/>
      <c r="N14" s="326"/>
      <c r="O14" s="326"/>
      <c r="P14" s="326"/>
      <c r="Q14" s="326"/>
      <c r="R14" s="326"/>
      <c r="S14" s="326"/>
      <c r="T14" s="326"/>
      <c r="U14" s="326"/>
      <c r="V14" s="326"/>
      <c r="W14" s="326"/>
      <c r="X14" s="326"/>
      <c r="Y14" s="326"/>
      <c r="Z14" s="326"/>
      <c r="AA14" s="326"/>
      <c r="AB14" s="326"/>
      <c r="AC14" s="326"/>
      <c r="AD14" s="326"/>
      <c r="AE14" s="326"/>
      <c r="AF14" s="326"/>
    </row>
    <row r="15" spans="1:32" s="326" customFormat="1" ht="15" customHeight="1" thickBot="1" x14ac:dyDescent="0.25">
      <c r="A15" s="344">
        <v>15</v>
      </c>
      <c r="B15" s="203"/>
      <c r="C15" s="134"/>
      <c r="D15" s="124"/>
      <c r="E15" s="54"/>
      <c r="F15" s="124"/>
      <c r="G15" s="124"/>
      <c r="H15" s="124"/>
      <c r="I15" s="124"/>
      <c r="J15" s="124"/>
      <c r="K15" s="173"/>
      <c r="L15" s="760"/>
    </row>
    <row r="16" spans="1:32" s="13" customFormat="1" ht="15" customHeight="1" thickBot="1" x14ac:dyDescent="0.25">
      <c r="A16" s="344">
        <v>16</v>
      </c>
      <c r="B16" s="203"/>
      <c r="C16" s="172"/>
      <c r="D16" s="67"/>
      <c r="E16" s="67" t="s">
        <v>119</v>
      </c>
      <c r="F16" s="54"/>
      <c r="G16" s="54"/>
      <c r="H16" s="54"/>
      <c r="I16" s="54"/>
      <c r="J16" s="713">
        <f>J11+J14</f>
        <v>0</v>
      </c>
      <c r="K16" s="173"/>
      <c r="L16" s="760" t="s">
        <v>650</v>
      </c>
      <c r="M16" s="170"/>
      <c r="N16" s="170"/>
      <c r="O16" s="170"/>
      <c r="P16" s="170"/>
      <c r="Q16" s="170"/>
      <c r="R16" s="170"/>
      <c r="S16" s="170"/>
      <c r="T16" s="170"/>
      <c r="U16" s="170"/>
      <c r="V16" s="170"/>
      <c r="W16" s="170"/>
      <c r="X16" s="170"/>
      <c r="Y16" s="170"/>
      <c r="Z16" s="170"/>
      <c r="AA16" s="170"/>
      <c r="AB16" s="170"/>
      <c r="AC16" s="170"/>
      <c r="AD16" s="170"/>
      <c r="AE16" s="170"/>
      <c r="AF16" s="170"/>
    </row>
    <row r="17" spans="1:32" s="13" customFormat="1" ht="30" customHeight="1" x14ac:dyDescent="0.3">
      <c r="A17" s="344">
        <v>17</v>
      </c>
      <c r="B17" s="203"/>
      <c r="C17" s="328" t="s">
        <v>523</v>
      </c>
      <c r="D17" s="67"/>
      <c r="E17" s="54"/>
      <c r="F17" s="54"/>
      <c r="G17" s="54"/>
      <c r="H17" s="54"/>
      <c r="I17" s="54"/>
      <c r="J17" s="132"/>
      <c r="K17" s="136"/>
      <c r="L17" s="760"/>
      <c r="M17" s="170"/>
      <c r="N17" s="170"/>
      <c r="O17" s="170"/>
      <c r="P17" s="170"/>
      <c r="Q17" s="170"/>
      <c r="R17" s="170"/>
      <c r="S17" s="170"/>
      <c r="T17" s="170"/>
      <c r="U17" s="170"/>
      <c r="V17" s="170"/>
      <c r="W17" s="170"/>
      <c r="X17" s="170"/>
      <c r="Y17" s="170"/>
      <c r="Z17" s="170"/>
      <c r="AA17" s="170"/>
      <c r="AB17" s="170"/>
      <c r="AC17" s="170"/>
      <c r="AD17" s="170"/>
      <c r="AE17" s="170"/>
      <c r="AF17" s="170"/>
    </row>
    <row r="18" spans="1:32" s="13" customFormat="1" ht="15" customHeight="1" x14ac:dyDescent="0.25">
      <c r="A18" s="344">
        <v>18</v>
      </c>
      <c r="B18" s="203"/>
      <c r="C18" s="53"/>
      <c r="D18" s="124"/>
      <c r="E18" s="54"/>
      <c r="F18" s="124" t="s">
        <v>274</v>
      </c>
      <c r="G18" s="54"/>
      <c r="H18" s="54"/>
      <c r="I18" s="54"/>
      <c r="J18" s="690"/>
      <c r="K18" s="136"/>
      <c r="L18" s="760" t="s">
        <v>660</v>
      </c>
      <c r="M18" s="170"/>
      <c r="N18" s="170"/>
      <c r="O18" s="170"/>
      <c r="P18" s="170"/>
      <c r="Q18" s="170"/>
      <c r="R18" s="170"/>
      <c r="S18" s="170"/>
      <c r="T18" s="170"/>
      <c r="U18" s="170"/>
      <c r="V18" s="170"/>
      <c r="W18" s="170"/>
      <c r="X18" s="170"/>
      <c r="Y18" s="170"/>
      <c r="Z18" s="170"/>
      <c r="AA18" s="170"/>
      <c r="AB18" s="170"/>
      <c r="AC18" s="170"/>
      <c r="AD18" s="170"/>
      <c r="AE18" s="170"/>
      <c r="AF18" s="170"/>
    </row>
    <row r="19" spans="1:32" s="13" customFormat="1" ht="15" customHeight="1" x14ac:dyDescent="0.2">
      <c r="A19" s="344">
        <v>19</v>
      </c>
      <c r="B19" s="203"/>
      <c r="C19" s="172"/>
      <c r="D19" s="124"/>
      <c r="E19" s="54"/>
      <c r="F19" s="124" t="s">
        <v>285</v>
      </c>
      <c r="G19" s="54"/>
      <c r="H19" s="54"/>
      <c r="I19" s="54"/>
      <c r="J19" s="690"/>
      <c r="K19" s="173"/>
      <c r="L19" s="760" t="s">
        <v>660</v>
      </c>
      <c r="M19" s="174"/>
      <c r="N19" s="171"/>
      <c r="O19" s="171"/>
      <c r="P19" s="171"/>
      <c r="Q19" s="171"/>
      <c r="R19" s="171"/>
      <c r="S19" s="171"/>
      <c r="T19" s="171"/>
      <c r="U19" s="171"/>
      <c r="V19" s="171"/>
      <c r="W19" s="171"/>
      <c r="X19" s="171"/>
      <c r="Y19" s="171"/>
      <c r="Z19" s="171"/>
      <c r="AA19" s="171"/>
      <c r="AB19" s="171"/>
      <c r="AC19" s="171"/>
      <c r="AD19" s="171"/>
      <c r="AE19" s="171"/>
      <c r="AF19" s="171"/>
    </row>
    <row r="20" spans="1:32" x14ac:dyDescent="0.2">
      <c r="A20" s="345"/>
      <c r="B20" s="59"/>
      <c r="C20" s="84"/>
      <c r="D20" s="84"/>
      <c r="E20" s="85"/>
      <c r="F20" s="85"/>
      <c r="G20" s="85"/>
      <c r="H20" s="85"/>
      <c r="I20" s="85"/>
      <c r="J20" s="85"/>
      <c r="K20" s="86"/>
    </row>
    <row r="21" spans="1:32" s="1" customFormat="1" x14ac:dyDescent="0.2">
      <c r="A21" s="170"/>
      <c r="B21" s="170"/>
      <c r="C21" s="170"/>
      <c r="D21" s="170"/>
      <c r="E21" s="170"/>
      <c r="F21" s="310"/>
      <c r="G21" s="310"/>
      <c r="H21" s="170"/>
      <c r="I21" s="170"/>
      <c r="J21" s="170"/>
      <c r="K21" s="170"/>
      <c r="L21" s="760"/>
      <c r="M21" s="170"/>
      <c r="N21" s="170"/>
      <c r="O21" s="170"/>
      <c r="P21" s="170"/>
      <c r="Q21" s="170"/>
      <c r="R21" s="170"/>
      <c r="S21" s="170"/>
      <c r="T21" s="170"/>
      <c r="U21" s="170"/>
      <c r="V21" s="170"/>
      <c r="W21" s="170"/>
      <c r="X21" s="170"/>
      <c r="Y21" s="170"/>
      <c r="Z21" s="170"/>
      <c r="AA21" s="170"/>
      <c r="AB21" s="170"/>
      <c r="AC21" s="170"/>
      <c r="AD21" s="170"/>
      <c r="AE21" s="170"/>
      <c r="AF21" s="170"/>
    </row>
    <row r="22" spans="1:32" s="1" customFormat="1" x14ac:dyDescent="0.2">
      <c r="A22" s="170"/>
      <c r="B22" s="170"/>
      <c r="C22" s="170"/>
      <c r="D22" s="170"/>
      <c r="E22" s="170"/>
      <c r="F22" s="310"/>
      <c r="G22" s="310"/>
      <c r="H22" s="170"/>
      <c r="I22" s="170"/>
      <c r="J22" s="170"/>
      <c r="K22" s="170"/>
      <c r="L22" s="760"/>
      <c r="M22" s="170"/>
      <c r="N22" s="170"/>
      <c r="O22" s="170"/>
      <c r="P22" s="170"/>
      <c r="Q22" s="170"/>
      <c r="R22" s="170"/>
      <c r="S22" s="170"/>
      <c r="T22" s="170"/>
      <c r="U22" s="170"/>
      <c r="V22" s="170"/>
      <c r="W22" s="170"/>
      <c r="X22" s="170"/>
      <c r="Y22" s="170"/>
      <c r="Z22" s="170"/>
      <c r="AA22" s="170"/>
      <c r="AB22" s="170"/>
      <c r="AC22" s="170"/>
      <c r="AD22" s="170"/>
      <c r="AE22" s="170"/>
      <c r="AF22" s="170"/>
    </row>
    <row r="23" spans="1:32" s="1" customFormat="1" x14ac:dyDescent="0.2">
      <c r="A23" s="170"/>
      <c r="B23" s="170"/>
      <c r="C23" s="170"/>
      <c r="D23" s="170"/>
      <c r="E23" s="170"/>
      <c r="F23" s="310"/>
      <c r="G23" s="310"/>
      <c r="H23" s="170"/>
      <c r="I23" s="170"/>
      <c r="J23" s="170"/>
      <c r="K23" s="170"/>
      <c r="L23" s="760"/>
      <c r="M23" s="170"/>
      <c r="N23" s="170"/>
      <c r="O23" s="170"/>
      <c r="P23" s="170"/>
      <c r="Q23" s="170"/>
      <c r="R23" s="170"/>
      <c r="S23" s="170"/>
      <c r="T23" s="170"/>
      <c r="U23" s="170"/>
      <c r="V23" s="170"/>
      <c r="W23" s="170"/>
      <c r="X23" s="170"/>
      <c r="Y23" s="170"/>
      <c r="Z23" s="170"/>
      <c r="AA23" s="170"/>
      <c r="AB23" s="170"/>
      <c r="AC23" s="170"/>
      <c r="AD23" s="170"/>
      <c r="AE23" s="170"/>
      <c r="AF23" s="170"/>
    </row>
    <row r="24" spans="1:32" s="1" customFormat="1" x14ac:dyDescent="0.2">
      <c r="A24" s="170"/>
      <c r="B24" s="170"/>
      <c r="C24" s="170"/>
      <c r="D24" s="170"/>
      <c r="E24" s="170"/>
      <c r="F24" s="310"/>
      <c r="G24" s="310"/>
      <c r="H24" s="170"/>
      <c r="I24" s="170"/>
      <c r="J24" s="170"/>
      <c r="K24" s="170"/>
      <c r="L24" s="760"/>
      <c r="M24" s="170"/>
      <c r="N24" s="170"/>
      <c r="O24" s="170"/>
      <c r="P24" s="170"/>
      <c r="Q24" s="170"/>
      <c r="R24" s="170"/>
      <c r="S24" s="170"/>
      <c r="T24" s="170"/>
      <c r="U24" s="170"/>
      <c r="V24" s="170"/>
      <c r="W24" s="170"/>
      <c r="X24" s="170"/>
      <c r="Y24" s="170"/>
      <c r="Z24" s="170"/>
      <c r="AA24" s="170"/>
      <c r="AB24" s="170"/>
      <c r="AC24" s="170"/>
      <c r="AD24" s="170"/>
      <c r="AE24" s="170"/>
      <c r="AF24" s="170"/>
    </row>
    <row r="25" spans="1:32" s="1" customFormat="1" x14ac:dyDescent="0.2">
      <c r="A25" s="170"/>
      <c r="B25" s="170"/>
      <c r="C25" s="170"/>
      <c r="D25" s="170"/>
      <c r="E25" s="170"/>
      <c r="F25" s="310"/>
      <c r="G25" s="310"/>
      <c r="H25" s="170"/>
      <c r="I25" s="170"/>
      <c r="J25" s="170"/>
      <c r="K25" s="170"/>
      <c r="L25" s="760"/>
      <c r="M25" s="170"/>
      <c r="N25" s="170"/>
      <c r="O25" s="170"/>
      <c r="P25" s="170"/>
      <c r="Q25" s="170"/>
      <c r="R25" s="170"/>
      <c r="S25" s="170"/>
      <c r="T25" s="170"/>
      <c r="U25" s="170"/>
      <c r="V25" s="170"/>
      <c r="W25" s="170"/>
      <c r="X25" s="170"/>
      <c r="Y25" s="170"/>
      <c r="Z25" s="170"/>
      <c r="AA25" s="170"/>
      <c r="AB25" s="170"/>
      <c r="AC25" s="170"/>
      <c r="AD25" s="170"/>
      <c r="AE25" s="170"/>
      <c r="AF25" s="170"/>
    </row>
  </sheetData>
  <sheetProtection sheet="1" objects="1" scenarios="1"/>
  <mergeCells count="3">
    <mergeCell ref="H2:J2"/>
    <mergeCell ref="H3:J3"/>
    <mergeCell ref="A5:J5"/>
  </mergeCells>
  <dataValidations count="2">
    <dataValidation type="custom" allowBlank="1" showInputMessage="1" showErrorMessage="1" error="Decimal values larger than or equal to 0 and text &quot;N/A&quot; are accepted" prompt="Please enter a number larger than or equal to 0. _x000a_Enter &quot;N/A&quot; if this does not apply" sqref="J18:J19">
      <formula1>OR(AND(ISNUMBER(J18),J18&gt;=0),AND(ISTEXT(J18),J18="N/A"))</formula1>
    </dataValidation>
    <dataValidation operator="greaterThanOrEqual" allowBlank="1" sqref="I8:I10 I12:I13"/>
  </dataValidations>
  <pageMargins left="0.70866141732283472" right="0.70866141732283472" top="0.74803149606299213" bottom="0.74803149606299213" header="0.31496062992125989" footer="0.31496062992125989"/>
  <pageSetup paperSize="9" fitToHeight="10" orientation="landscape" r:id="rId1"/>
  <headerFooter>
    <oddHeader>&amp;C&amp;"Arial"&amp;10 Commerce Commission Information Disclosure Template</oddHeader>
    <oddFooter>&amp;L&amp;"Arial,Regular" &amp;P&amp;C&amp;"Arial,Regular" &amp;F&amp;R&amp;"Arial,Regular" &amp;A</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tabColor rgb="FF003870"/>
  </sheetPr>
  <dimension ref="A1:AB52"/>
  <sheetViews>
    <sheetView showGridLines="0" zoomScaleNormal="100" zoomScaleSheetLayoutView="70" workbookViewId="0"/>
  </sheetViews>
  <sheetFormatPr defaultRowHeight="12.75" x14ac:dyDescent="0.2"/>
  <cols>
    <col min="1" max="1" width="4.42578125" style="10" customWidth="1"/>
    <col min="2" max="2" width="4.140625" style="311" customWidth="1"/>
    <col min="3" max="3" width="2.42578125" style="10" customWidth="1"/>
    <col min="4" max="4" width="3.5703125" style="311" customWidth="1"/>
    <col min="5" max="5" width="3.7109375" style="10" customWidth="1"/>
    <col min="6" max="6" width="46.140625" style="10" customWidth="1"/>
    <col min="7" max="7" width="17" style="257" customWidth="1"/>
    <col min="8" max="10" width="16.140625" style="10" customWidth="1"/>
    <col min="11" max="11" width="2.7109375" style="10" customWidth="1"/>
    <col min="12" max="12" width="11.5703125" style="762" customWidth="1"/>
    <col min="13" max="13" width="0.5703125" style="1" customWidth="1"/>
    <col min="14" max="14" width="14.85546875" style="1" customWidth="1"/>
    <col min="15" max="15" width="0.5703125" style="1" customWidth="1"/>
    <col min="16" max="16" width="14.85546875" style="1" customWidth="1"/>
    <col min="17" max="17" width="2.7109375" style="1" customWidth="1"/>
    <col min="18" max="18" width="9.140625" style="1"/>
    <col min="19" max="16384" width="9.140625" style="10"/>
  </cols>
  <sheetData>
    <row r="1" spans="1:28" s="12" customFormat="1" ht="12.75" customHeight="1" x14ac:dyDescent="0.2">
      <c r="A1" s="46"/>
      <c r="B1" s="47"/>
      <c r="C1" s="47"/>
      <c r="D1" s="47"/>
      <c r="E1" s="47"/>
      <c r="F1" s="47"/>
      <c r="G1" s="47"/>
      <c r="H1" s="47"/>
      <c r="I1" s="47"/>
      <c r="J1" s="47"/>
      <c r="K1" s="48"/>
      <c r="L1" s="771"/>
      <c r="M1" s="258"/>
      <c r="N1" s="258"/>
      <c r="O1" s="258"/>
      <c r="P1" s="258"/>
      <c r="Q1" s="258"/>
      <c r="R1" s="1"/>
      <c r="S1" s="10"/>
      <c r="T1" s="10"/>
      <c r="U1" s="10"/>
      <c r="V1" s="10"/>
      <c r="W1" s="10"/>
      <c r="X1" s="10"/>
      <c r="Y1" s="10"/>
      <c r="Z1" s="10"/>
      <c r="AA1" s="10"/>
    </row>
    <row r="2" spans="1:28" s="12" customFormat="1" ht="18" customHeight="1" x14ac:dyDescent="0.3">
      <c r="A2" s="49"/>
      <c r="B2" s="50"/>
      <c r="C2" s="50"/>
      <c r="D2" s="50"/>
      <c r="E2" s="50"/>
      <c r="F2" s="50"/>
      <c r="G2" s="224" t="s">
        <v>5</v>
      </c>
      <c r="H2" s="934" t="str">
        <f>IF(NOT(ISBLANK(CoverSheet!$C$8)),CoverSheet!$C$8,"")</f>
        <v/>
      </c>
      <c r="I2" s="934"/>
      <c r="J2" s="934"/>
      <c r="K2" s="51"/>
      <c r="L2" s="771"/>
      <c r="M2" s="284"/>
      <c r="N2" s="284"/>
      <c r="O2" s="284"/>
      <c r="P2" s="284"/>
      <c r="Q2" s="258"/>
      <c r="R2" s="1"/>
      <c r="S2" s="10"/>
      <c r="T2" s="10"/>
      <c r="U2" s="10"/>
      <c r="V2" s="10"/>
      <c r="W2" s="10"/>
      <c r="X2" s="10"/>
      <c r="Y2" s="10"/>
      <c r="Z2" s="10"/>
      <c r="AA2" s="10"/>
    </row>
    <row r="3" spans="1:28" s="12" customFormat="1" ht="18" customHeight="1" x14ac:dyDescent="0.25">
      <c r="A3" s="49"/>
      <c r="B3" s="50"/>
      <c r="C3" s="50"/>
      <c r="D3" s="50"/>
      <c r="E3" s="50"/>
      <c r="F3" s="50"/>
      <c r="G3" s="224" t="s">
        <v>3</v>
      </c>
      <c r="H3" s="987" t="str">
        <f>IF(ISNUMBER(CoverSheet!$C$12),CoverSheet!$C$12,"")</f>
        <v/>
      </c>
      <c r="I3" s="988"/>
      <c r="J3" s="989"/>
      <c r="K3" s="51"/>
      <c r="L3" s="771"/>
      <c r="M3" s="285"/>
      <c r="N3" s="285"/>
      <c r="O3" s="285"/>
      <c r="P3" s="285"/>
      <c r="Q3" s="258"/>
      <c r="R3" s="1"/>
      <c r="S3" s="10"/>
      <c r="T3" s="10"/>
      <c r="U3" s="10"/>
      <c r="V3" s="10"/>
      <c r="W3" s="10"/>
      <c r="X3" s="10"/>
      <c r="Y3" s="10"/>
      <c r="Z3" s="10"/>
      <c r="AA3" s="10"/>
    </row>
    <row r="4" spans="1:28" s="12" customFormat="1" ht="20.25" customHeight="1" x14ac:dyDescent="0.35">
      <c r="A4" s="383" t="s">
        <v>512</v>
      </c>
      <c r="B4" s="307"/>
      <c r="C4" s="50"/>
      <c r="D4" s="50"/>
      <c r="E4" s="50"/>
      <c r="F4" s="50"/>
      <c r="G4" s="50"/>
      <c r="H4" s="50"/>
      <c r="I4" s="50"/>
      <c r="J4" s="50"/>
      <c r="K4" s="51"/>
      <c r="L4" s="771"/>
      <c r="M4" s="258"/>
      <c r="N4" s="258"/>
      <c r="O4" s="258"/>
      <c r="P4" s="258"/>
      <c r="Q4" s="258"/>
      <c r="R4" s="1"/>
      <c r="S4" s="197"/>
      <c r="T4" s="197"/>
      <c r="U4" s="197"/>
      <c r="V4" s="197"/>
      <c r="W4" s="197"/>
      <c r="X4" s="197"/>
      <c r="Y4" s="197"/>
      <c r="Z4" s="197"/>
      <c r="AA4" s="197"/>
      <c r="AB4" s="197"/>
    </row>
    <row r="5" spans="1:28" s="196" customFormat="1" ht="28.5" customHeight="1" x14ac:dyDescent="0.2">
      <c r="A5" s="926" t="s">
        <v>352</v>
      </c>
      <c r="B5" s="927"/>
      <c r="C5" s="986"/>
      <c r="D5" s="986"/>
      <c r="E5" s="986"/>
      <c r="F5" s="986"/>
      <c r="G5" s="986"/>
      <c r="H5" s="986"/>
      <c r="I5" s="986"/>
      <c r="J5" s="986"/>
      <c r="K5" s="281"/>
      <c r="L5" s="772"/>
      <c r="M5" s="286"/>
      <c r="N5" s="286"/>
      <c r="O5" s="286"/>
      <c r="P5" s="286"/>
      <c r="Q5" s="258"/>
      <c r="R5" s="1"/>
      <c r="S5" s="197"/>
      <c r="T5" s="197"/>
      <c r="U5" s="197"/>
      <c r="V5" s="197"/>
      <c r="W5" s="197"/>
      <c r="X5" s="197"/>
      <c r="Y5" s="197"/>
      <c r="Z5" s="197"/>
      <c r="AA5" s="197"/>
      <c r="AB5" s="197"/>
    </row>
    <row r="6" spans="1:28" s="12" customFormat="1" ht="58.5" customHeight="1" x14ac:dyDescent="0.2">
      <c r="A6" s="926" t="s">
        <v>582</v>
      </c>
      <c r="B6" s="927"/>
      <c r="C6" s="986"/>
      <c r="D6" s="986"/>
      <c r="E6" s="986"/>
      <c r="F6" s="986"/>
      <c r="G6" s="986"/>
      <c r="H6" s="986"/>
      <c r="I6" s="986"/>
      <c r="J6" s="986"/>
      <c r="K6" s="337"/>
      <c r="L6" s="771"/>
      <c r="M6" s="258"/>
      <c r="N6" s="258"/>
      <c r="O6" s="258"/>
      <c r="P6" s="258"/>
      <c r="Q6" s="258"/>
      <c r="R6" s="1"/>
      <c r="S6" s="10"/>
      <c r="T6" s="10"/>
      <c r="U6" s="10"/>
      <c r="V6" s="10"/>
      <c r="W6" s="10"/>
      <c r="X6" s="10"/>
      <c r="Y6" s="10"/>
      <c r="Z6" s="10"/>
      <c r="AA6" s="10"/>
    </row>
    <row r="7" spans="1:28" s="238" customFormat="1" ht="14.25" customHeight="1" x14ac:dyDescent="0.2">
      <c r="A7" s="644" t="s">
        <v>666</v>
      </c>
      <c r="B7" s="52"/>
      <c r="C7" s="52"/>
      <c r="D7" s="52"/>
      <c r="E7" s="52"/>
      <c r="F7" s="50"/>
      <c r="G7" s="50"/>
      <c r="H7" s="50"/>
      <c r="I7" s="50"/>
      <c r="J7" s="50"/>
      <c r="K7" s="51"/>
      <c r="L7" s="771"/>
      <c r="M7" s="258"/>
      <c r="N7" s="258"/>
      <c r="O7" s="258"/>
      <c r="P7" s="258"/>
      <c r="Q7" s="258"/>
      <c r="R7" s="1"/>
      <c r="S7" s="257"/>
      <c r="T7" s="257"/>
      <c r="U7" s="257"/>
      <c r="V7" s="257"/>
      <c r="W7" s="257"/>
      <c r="X7" s="257"/>
      <c r="Y7" s="257"/>
      <c r="Z7" s="257"/>
      <c r="AA7" s="257"/>
    </row>
    <row r="8" spans="1:28" s="326" customFormat="1" ht="45" customHeight="1" x14ac:dyDescent="0.3">
      <c r="A8" s="344">
        <v>8</v>
      </c>
      <c r="B8" s="203"/>
      <c r="C8" s="328" t="s">
        <v>513</v>
      </c>
      <c r="D8" s="328"/>
      <c r="E8" s="330"/>
      <c r="F8" s="56"/>
      <c r="G8" s="56"/>
      <c r="H8" s="369" t="s">
        <v>450</v>
      </c>
      <c r="I8" s="369" t="s">
        <v>448</v>
      </c>
      <c r="J8" s="366" t="s">
        <v>217</v>
      </c>
      <c r="K8" s="68"/>
      <c r="L8" s="760"/>
      <c r="M8" s="276"/>
      <c r="N8" s="287"/>
      <c r="O8" s="276"/>
      <c r="P8" s="276"/>
      <c r="Q8" s="288"/>
      <c r="R8" s="1"/>
    </row>
    <row r="9" spans="1:28" s="326" customFormat="1" ht="15" customHeight="1" x14ac:dyDescent="0.3">
      <c r="A9" s="344">
        <v>9</v>
      </c>
      <c r="B9" s="203"/>
      <c r="C9" s="328"/>
      <c r="D9" s="328"/>
      <c r="E9" s="177" t="s">
        <v>449</v>
      </c>
      <c r="F9" s="56"/>
      <c r="G9" s="56"/>
      <c r="H9" s="715"/>
      <c r="I9" s="716">
        <f>'S8.Billed Quantities+Revenues'!G51</f>
        <v>0</v>
      </c>
      <c r="J9" s="742">
        <f>IF(H9=0,0,(I9-H9)/H9)</f>
        <v>0</v>
      </c>
      <c r="K9" s="68"/>
      <c r="L9" s="760" t="s">
        <v>606</v>
      </c>
      <c r="M9" s="276"/>
      <c r="N9" s="287"/>
      <c r="O9" s="276"/>
      <c r="P9" s="276"/>
      <c r="Q9" s="288"/>
      <c r="R9" s="1"/>
    </row>
    <row r="10" spans="1:28" ht="51.75" customHeight="1" x14ac:dyDescent="0.3">
      <c r="A10" s="344">
        <v>10</v>
      </c>
      <c r="B10" s="203"/>
      <c r="C10" s="328" t="s">
        <v>567</v>
      </c>
      <c r="D10" s="330"/>
      <c r="E10" s="330"/>
      <c r="F10" s="107"/>
      <c r="G10" s="107"/>
      <c r="H10" s="369" t="s">
        <v>451</v>
      </c>
      <c r="I10" s="369" t="s">
        <v>448</v>
      </c>
      <c r="J10" s="366" t="s">
        <v>217</v>
      </c>
      <c r="K10" s="68"/>
      <c r="L10" s="760"/>
      <c r="M10" s="289"/>
      <c r="N10" s="290"/>
      <c r="O10" s="289"/>
      <c r="P10" s="291"/>
      <c r="Q10" s="288"/>
    </row>
    <row r="11" spans="1:28" ht="15" customHeight="1" x14ac:dyDescent="0.2">
      <c r="A11" s="344">
        <v>11</v>
      </c>
      <c r="B11" s="203"/>
      <c r="C11" s="56"/>
      <c r="D11" s="56"/>
      <c r="E11" s="177" t="s">
        <v>391</v>
      </c>
      <c r="F11" s="56"/>
      <c r="G11" s="56"/>
      <c r="H11" s="715"/>
      <c r="I11" s="716">
        <f>'S6a.Actual Expenditure Capex'!J8</f>
        <v>0</v>
      </c>
      <c r="J11" s="742">
        <f>IF(H11=0,0,(I11-H11)/H11)</f>
        <v>0</v>
      </c>
      <c r="K11" s="68"/>
      <c r="L11" s="760" t="s">
        <v>623</v>
      </c>
      <c r="M11" s="289"/>
      <c r="N11" s="290"/>
      <c r="O11" s="275"/>
      <c r="P11" s="292"/>
      <c r="Q11" s="293"/>
    </row>
    <row r="12" spans="1:28" ht="15" customHeight="1" x14ac:dyDescent="0.2">
      <c r="A12" s="344">
        <v>12</v>
      </c>
      <c r="B12" s="203"/>
      <c r="C12" s="80"/>
      <c r="D12" s="80"/>
      <c r="E12" s="56" t="s">
        <v>72</v>
      </c>
      <c r="F12" s="58"/>
      <c r="G12" s="58"/>
      <c r="H12" s="715"/>
      <c r="I12" s="716">
        <f>'S6a.Actual Expenditure Capex'!J9</f>
        <v>0</v>
      </c>
      <c r="J12" s="742">
        <f>IF(H12=0,0,(I12-H12)/H12)</f>
        <v>0</v>
      </c>
      <c r="K12" s="68"/>
      <c r="L12" s="760" t="s">
        <v>623</v>
      </c>
      <c r="M12" s="289"/>
      <c r="N12" s="290"/>
      <c r="O12" s="275"/>
      <c r="P12" s="292"/>
      <c r="Q12" s="293"/>
    </row>
    <row r="13" spans="1:28" ht="15" customHeight="1" x14ac:dyDescent="0.2">
      <c r="A13" s="344">
        <v>13</v>
      </c>
      <c r="B13" s="203"/>
      <c r="C13" s="80"/>
      <c r="D13" s="80"/>
      <c r="E13" s="56" t="s">
        <v>73</v>
      </c>
      <c r="F13" s="58"/>
      <c r="G13" s="58"/>
      <c r="H13" s="715"/>
      <c r="I13" s="716">
        <f>'S6a.Actual Expenditure Capex'!J10</f>
        <v>0</v>
      </c>
      <c r="J13" s="742">
        <f>IF(H13=0,0,(I13-H13)/H13)</f>
        <v>0</v>
      </c>
      <c r="K13" s="68"/>
      <c r="L13" s="760" t="s">
        <v>623</v>
      </c>
      <c r="M13" s="289"/>
      <c r="N13" s="290"/>
      <c r="O13" s="275"/>
      <c r="P13" s="292"/>
      <c r="Q13" s="293"/>
    </row>
    <row r="14" spans="1:28" ht="15" customHeight="1" x14ac:dyDescent="0.2">
      <c r="A14" s="344">
        <v>14</v>
      </c>
      <c r="B14" s="203"/>
      <c r="C14" s="80"/>
      <c r="D14" s="80"/>
      <c r="E14" s="56" t="s">
        <v>74</v>
      </c>
      <c r="F14" s="58"/>
      <c r="G14" s="58"/>
      <c r="H14" s="715"/>
      <c r="I14" s="716">
        <f>'S6a.Actual Expenditure Capex'!J11</f>
        <v>0</v>
      </c>
      <c r="J14" s="742">
        <f>IF(H14=0,0,(I14-H14)/H14)</f>
        <v>0</v>
      </c>
      <c r="K14" s="68"/>
      <c r="L14" s="760" t="s">
        <v>623</v>
      </c>
      <c r="M14" s="289"/>
      <c r="N14" s="290"/>
      <c r="O14" s="275"/>
      <c r="P14" s="292"/>
      <c r="Q14" s="293"/>
    </row>
    <row r="15" spans="1:28" s="157" customFormat="1" ht="15" customHeight="1" x14ac:dyDescent="0.2">
      <c r="A15" s="346">
        <v>15</v>
      </c>
      <c r="B15" s="82"/>
      <c r="C15" s="56"/>
      <c r="D15" s="56"/>
      <c r="E15" s="322" t="s">
        <v>273</v>
      </c>
      <c r="F15" s="322"/>
      <c r="G15" s="163"/>
      <c r="H15" s="622"/>
      <c r="I15" s="622"/>
      <c r="J15" s="622"/>
      <c r="K15" s="188"/>
      <c r="L15" s="760"/>
      <c r="M15" s="289"/>
      <c r="N15" s="290"/>
      <c r="O15" s="294"/>
      <c r="P15" s="294"/>
      <c r="Q15" s="275"/>
      <c r="R15" s="1"/>
    </row>
    <row r="16" spans="1:28" customFormat="1" ht="15" customHeight="1" x14ac:dyDescent="0.2">
      <c r="A16" s="344">
        <v>16</v>
      </c>
      <c r="B16" s="203"/>
      <c r="C16" s="80"/>
      <c r="D16" s="80"/>
      <c r="E16" s="158"/>
      <c r="F16" s="66" t="s">
        <v>16</v>
      </c>
      <c r="G16" s="66"/>
      <c r="H16" s="715"/>
      <c r="I16" s="717">
        <f>'S6a.Actual Expenditure Capex'!I13</f>
        <v>0</v>
      </c>
      <c r="J16" s="744">
        <f t="shared" ref="J16:J22" si="0">IF(H16=0,0,(I16-H16)/H16)</f>
        <v>0</v>
      </c>
      <c r="K16" s="68"/>
      <c r="L16" s="760" t="s">
        <v>623</v>
      </c>
      <c r="M16" s="289"/>
      <c r="N16" s="290"/>
      <c r="O16" s="275"/>
      <c r="P16" s="292"/>
      <c r="Q16" s="293"/>
      <c r="R16" s="1"/>
    </row>
    <row r="17" spans="1:18" ht="15" customHeight="1" x14ac:dyDescent="0.2">
      <c r="A17" s="344">
        <v>17</v>
      </c>
      <c r="B17" s="203"/>
      <c r="C17" s="80"/>
      <c r="D17" s="80"/>
      <c r="E17" s="58"/>
      <c r="F17" s="56" t="s">
        <v>75</v>
      </c>
      <c r="G17" s="66"/>
      <c r="H17" s="715"/>
      <c r="I17" s="716">
        <f>'S6a.Actual Expenditure Capex'!I14</f>
        <v>0</v>
      </c>
      <c r="J17" s="743">
        <f t="shared" si="0"/>
        <v>0</v>
      </c>
      <c r="K17" s="68"/>
      <c r="L17" s="760" t="s">
        <v>623</v>
      </c>
      <c r="M17" s="289"/>
      <c r="N17" s="290"/>
      <c r="O17" s="275"/>
      <c r="P17" s="292"/>
      <c r="Q17" s="293"/>
    </row>
    <row r="18" spans="1:18" ht="15" customHeight="1" thickBot="1" x14ac:dyDescent="0.25">
      <c r="A18" s="344">
        <v>18</v>
      </c>
      <c r="B18" s="203"/>
      <c r="C18" s="80"/>
      <c r="D18" s="80"/>
      <c r="E18" s="58"/>
      <c r="F18" s="320" t="s">
        <v>277</v>
      </c>
      <c r="G18" s="66"/>
      <c r="H18" s="715"/>
      <c r="I18" s="716">
        <f>'S6a.Actual Expenditure Capex'!I15</f>
        <v>0</v>
      </c>
      <c r="J18" s="742">
        <f t="shared" si="0"/>
        <v>0</v>
      </c>
      <c r="K18" s="68"/>
      <c r="L18" s="760" t="s">
        <v>623</v>
      </c>
      <c r="M18" s="289"/>
      <c r="N18" s="290"/>
      <c r="O18" s="275"/>
      <c r="P18" s="292"/>
      <c r="Q18" s="293"/>
    </row>
    <row r="19" spans="1:18" s="157" customFormat="1" ht="15" customHeight="1" thickBot="1" x14ac:dyDescent="0.25">
      <c r="A19" s="346">
        <v>19</v>
      </c>
      <c r="B19" s="82"/>
      <c r="C19" s="56"/>
      <c r="D19" s="379"/>
      <c r="E19" s="379" t="s">
        <v>272</v>
      </c>
      <c r="F19" s="58"/>
      <c r="G19" s="58"/>
      <c r="H19" s="862">
        <f>SUM(H16:H18)</f>
        <v>0</v>
      </c>
      <c r="I19" s="712">
        <f>SUM(I16:I18)</f>
        <v>0</v>
      </c>
      <c r="J19" s="745">
        <f t="shared" si="0"/>
        <v>0</v>
      </c>
      <c r="K19" s="68"/>
      <c r="L19" s="760"/>
      <c r="M19" s="289"/>
      <c r="N19" s="290"/>
      <c r="O19" s="275"/>
      <c r="P19" s="270"/>
      <c r="Q19" s="275"/>
      <c r="R19" s="1"/>
    </row>
    <row r="20" spans="1:18" s="326" customFormat="1" ht="15" customHeight="1" thickBot="1" x14ac:dyDescent="0.25">
      <c r="A20" s="346"/>
      <c r="B20" s="82"/>
      <c r="C20" s="56"/>
      <c r="D20" s="379" t="s">
        <v>572</v>
      </c>
      <c r="E20" s="379"/>
      <c r="F20" s="58"/>
      <c r="G20" s="58"/>
      <c r="H20" s="862">
        <f>H11+H12+H13+H14+H19</f>
        <v>0</v>
      </c>
      <c r="I20" s="712">
        <f>I11+I12+I13+I14+I19</f>
        <v>0</v>
      </c>
      <c r="J20" s="745">
        <f t="shared" si="0"/>
        <v>0</v>
      </c>
      <c r="K20" s="68"/>
      <c r="L20" s="760"/>
      <c r="M20" s="289"/>
      <c r="N20" s="290"/>
      <c r="O20" s="275"/>
      <c r="P20" s="270"/>
      <c r="Q20" s="275"/>
      <c r="R20" s="1"/>
    </row>
    <row r="21" spans="1:18" ht="15" customHeight="1" thickBot="1" x14ac:dyDescent="0.25">
      <c r="A21" s="344">
        <v>21</v>
      </c>
      <c r="B21" s="203"/>
      <c r="C21" s="80"/>
      <c r="D21" s="80"/>
      <c r="E21" s="322" t="s">
        <v>361</v>
      </c>
      <c r="F21" s="58"/>
      <c r="G21" s="58"/>
      <c r="H21" s="715"/>
      <c r="I21" s="718">
        <f>'S6a.Actual Expenditure Capex'!J18</f>
        <v>0</v>
      </c>
      <c r="J21" s="742">
        <f t="shared" si="0"/>
        <v>0</v>
      </c>
      <c r="K21" s="68"/>
      <c r="L21" s="760" t="s">
        <v>623</v>
      </c>
      <c r="M21" s="289"/>
      <c r="N21" s="290"/>
      <c r="O21" s="275"/>
      <c r="P21" s="292"/>
      <c r="Q21" s="293"/>
    </row>
    <row r="22" spans="1:18" s="326" customFormat="1" ht="15" customHeight="1" thickBot="1" x14ac:dyDescent="0.25">
      <c r="A22" s="344">
        <v>22</v>
      </c>
      <c r="B22" s="203"/>
      <c r="C22" s="80"/>
      <c r="D22" s="356" t="s">
        <v>554</v>
      </c>
      <c r="E22" s="67"/>
      <c r="F22" s="58"/>
      <c r="G22" s="58"/>
      <c r="H22" s="863">
        <f>H20+H21</f>
        <v>0</v>
      </c>
      <c r="I22" s="713">
        <f>I20+I21</f>
        <v>0</v>
      </c>
      <c r="J22" s="746">
        <f t="shared" si="0"/>
        <v>0</v>
      </c>
      <c r="K22" s="68"/>
      <c r="L22" s="760"/>
      <c r="M22" s="289"/>
      <c r="N22" s="290"/>
      <c r="O22" s="275"/>
      <c r="P22" s="292"/>
      <c r="Q22" s="293"/>
      <c r="R22" s="1"/>
    </row>
    <row r="23" spans="1:18" ht="30" customHeight="1" x14ac:dyDescent="0.3">
      <c r="A23" s="344">
        <v>23</v>
      </c>
      <c r="B23" s="203"/>
      <c r="C23" s="328" t="s">
        <v>514</v>
      </c>
      <c r="D23" s="80"/>
      <c r="E23" s="330"/>
      <c r="F23" s="58"/>
      <c r="G23" s="58"/>
      <c r="H23" s="623"/>
      <c r="I23" s="623"/>
      <c r="J23" s="623"/>
      <c r="K23" s="68"/>
      <c r="L23" s="760"/>
      <c r="M23" s="289"/>
      <c r="N23" s="290"/>
      <c r="O23" s="275"/>
      <c r="P23" s="295"/>
      <c r="Q23" s="293"/>
    </row>
    <row r="24" spans="1:18" ht="15" customHeight="1" x14ac:dyDescent="0.2">
      <c r="A24" s="344">
        <v>24</v>
      </c>
      <c r="B24" s="203"/>
      <c r="C24" s="80"/>
      <c r="D24" s="80"/>
      <c r="E24" s="56" t="s">
        <v>44</v>
      </c>
      <c r="F24" s="58"/>
      <c r="G24" s="58"/>
      <c r="H24" s="715"/>
      <c r="I24" s="718">
        <f>'S6b.Actual Expenditure Opex'!I8</f>
        <v>0</v>
      </c>
      <c r="J24" s="742">
        <f t="shared" ref="J24:J31" si="1">IF(H24=0,0,(I24-H24)/H24)</f>
        <v>0</v>
      </c>
      <c r="K24" s="68"/>
      <c r="L24" s="760" t="s">
        <v>616</v>
      </c>
      <c r="M24" s="289"/>
      <c r="N24" s="290"/>
      <c r="O24" s="275"/>
      <c r="P24" s="292"/>
      <c r="Q24" s="293"/>
    </row>
    <row r="25" spans="1:18" ht="15" customHeight="1" x14ac:dyDescent="0.2">
      <c r="A25" s="344">
        <v>25</v>
      </c>
      <c r="B25" s="203"/>
      <c r="C25" s="80"/>
      <c r="D25" s="80"/>
      <c r="E25" s="56" t="s">
        <v>45</v>
      </c>
      <c r="F25" s="58"/>
      <c r="G25" s="58"/>
      <c r="H25" s="715"/>
      <c r="I25" s="718">
        <f>'S6b.Actual Expenditure Opex'!I9</f>
        <v>0</v>
      </c>
      <c r="J25" s="742">
        <f t="shared" si="1"/>
        <v>0</v>
      </c>
      <c r="K25" s="68"/>
      <c r="L25" s="760" t="s">
        <v>616</v>
      </c>
      <c r="M25" s="289"/>
      <c r="N25" s="290"/>
      <c r="O25" s="275"/>
      <c r="P25" s="292"/>
      <c r="Q25" s="293"/>
    </row>
    <row r="26" spans="1:18" customFormat="1" ht="15" customHeight="1" thickBot="1" x14ac:dyDescent="0.25">
      <c r="A26" s="344">
        <v>26</v>
      </c>
      <c r="B26" s="203"/>
      <c r="C26" s="80"/>
      <c r="D26" s="80"/>
      <c r="E26" s="56" t="s">
        <v>73</v>
      </c>
      <c r="F26" s="58"/>
      <c r="G26" s="58"/>
      <c r="H26" s="715"/>
      <c r="I26" s="718">
        <f>'S6b.Actual Expenditure Opex'!I10</f>
        <v>0</v>
      </c>
      <c r="J26" s="742">
        <f t="shared" si="1"/>
        <v>0</v>
      </c>
      <c r="K26" s="68"/>
      <c r="L26" s="760" t="s">
        <v>616</v>
      </c>
      <c r="M26" s="289"/>
      <c r="N26" s="290"/>
      <c r="O26" s="275"/>
      <c r="P26" s="292"/>
      <c r="Q26" s="293"/>
      <c r="R26" s="1"/>
    </row>
    <row r="27" spans="1:18" ht="15" customHeight="1" thickBot="1" x14ac:dyDescent="0.25">
      <c r="A27" s="344">
        <v>27</v>
      </c>
      <c r="B27" s="203"/>
      <c r="C27" s="80"/>
      <c r="D27" s="356" t="s">
        <v>437</v>
      </c>
      <c r="E27" s="67"/>
      <c r="F27" s="56"/>
      <c r="G27" s="56"/>
      <c r="H27" s="863">
        <f>SUM(H24:H26)</f>
        <v>0</v>
      </c>
      <c r="I27" s="713">
        <f>SUM(I24:I26)</f>
        <v>0</v>
      </c>
      <c r="J27" s="746">
        <f t="shared" si="1"/>
        <v>0</v>
      </c>
      <c r="K27" s="68"/>
      <c r="L27" s="760"/>
      <c r="M27" s="289"/>
      <c r="N27" s="290"/>
      <c r="O27" s="275"/>
      <c r="P27" s="292"/>
      <c r="Q27" s="293"/>
    </row>
    <row r="28" spans="1:18" ht="15" customHeight="1" x14ac:dyDescent="0.2">
      <c r="A28" s="344">
        <v>28</v>
      </c>
      <c r="B28" s="203"/>
      <c r="C28" s="80"/>
      <c r="D28" s="80"/>
      <c r="E28" s="353" t="s">
        <v>262</v>
      </c>
      <c r="F28" s="58"/>
      <c r="G28" s="58"/>
      <c r="H28" s="715"/>
      <c r="I28" s="718">
        <f>'S6b.Actual Expenditure Opex'!I12</f>
        <v>0</v>
      </c>
      <c r="J28" s="742">
        <f t="shared" si="1"/>
        <v>0</v>
      </c>
      <c r="K28" s="68"/>
      <c r="L28" s="760" t="s">
        <v>616</v>
      </c>
      <c r="M28" s="289"/>
      <c r="N28" s="290"/>
      <c r="O28" s="275"/>
      <c r="P28" s="292"/>
      <c r="Q28" s="293"/>
    </row>
    <row r="29" spans="1:18" ht="15" customHeight="1" thickBot="1" x14ac:dyDescent="0.25">
      <c r="A29" s="344">
        <v>29</v>
      </c>
      <c r="B29" s="203"/>
      <c r="C29" s="80"/>
      <c r="D29" s="80"/>
      <c r="E29" s="56" t="s">
        <v>21</v>
      </c>
      <c r="F29" s="58"/>
      <c r="G29" s="58"/>
      <c r="H29" s="715"/>
      <c r="I29" s="718">
        <f>'S6b.Actual Expenditure Opex'!I13</f>
        <v>0</v>
      </c>
      <c r="J29" s="742">
        <f t="shared" si="1"/>
        <v>0</v>
      </c>
      <c r="K29" s="68"/>
      <c r="L29" s="760" t="s">
        <v>616</v>
      </c>
      <c r="M29" s="289"/>
      <c r="N29" s="290"/>
      <c r="O29" s="275"/>
      <c r="P29" s="292"/>
      <c r="Q29" s="293"/>
    </row>
    <row r="30" spans="1:18" ht="15" customHeight="1" thickBot="1" x14ac:dyDescent="0.25">
      <c r="A30" s="344">
        <v>30</v>
      </c>
      <c r="B30" s="203"/>
      <c r="C30" s="80"/>
      <c r="D30" s="356" t="s">
        <v>438</v>
      </c>
      <c r="E30" s="67"/>
      <c r="F30" s="56"/>
      <c r="G30" s="56"/>
      <c r="H30" s="863">
        <f>SUM(H28:H29)</f>
        <v>0</v>
      </c>
      <c r="I30" s="713">
        <f>SUM(I28:I29)</f>
        <v>0</v>
      </c>
      <c r="J30" s="746">
        <f t="shared" si="1"/>
        <v>0</v>
      </c>
      <c r="K30" s="68"/>
      <c r="L30" s="760"/>
      <c r="M30" s="289"/>
      <c r="N30" s="290"/>
      <c r="O30" s="275"/>
      <c r="P30" s="292"/>
      <c r="Q30" s="293"/>
    </row>
    <row r="31" spans="1:18" s="326" customFormat="1" ht="15" customHeight="1" thickBot="1" x14ac:dyDescent="0.25">
      <c r="A31" s="344">
        <v>31</v>
      </c>
      <c r="B31" s="203"/>
      <c r="C31" s="80"/>
      <c r="D31" s="356" t="s">
        <v>119</v>
      </c>
      <c r="E31" s="67"/>
      <c r="F31" s="56"/>
      <c r="G31" s="56"/>
      <c r="H31" s="863">
        <f>H27+H30</f>
        <v>0</v>
      </c>
      <c r="I31" s="713">
        <f>I27+I30</f>
        <v>0</v>
      </c>
      <c r="J31" s="746">
        <f t="shared" si="1"/>
        <v>0</v>
      </c>
      <c r="K31" s="68"/>
      <c r="L31" s="760"/>
      <c r="M31" s="289"/>
      <c r="N31" s="290"/>
      <c r="O31" s="275"/>
      <c r="P31" s="292"/>
      <c r="Q31" s="293"/>
      <c r="R31" s="1"/>
    </row>
    <row r="32" spans="1:18" customFormat="1" ht="30" customHeight="1" x14ac:dyDescent="0.3">
      <c r="A32" s="344">
        <v>32</v>
      </c>
      <c r="B32" s="203"/>
      <c r="C32" s="328" t="s">
        <v>568</v>
      </c>
      <c r="D32" s="80"/>
      <c r="E32" s="330"/>
      <c r="F32" s="56"/>
      <c r="G32" s="56"/>
      <c r="H32" s="624"/>
      <c r="I32" s="625"/>
      <c r="J32" s="625"/>
      <c r="K32" s="68"/>
      <c r="L32" s="760"/>
      <c r="M32" s="289"/>
      <c r="N32" s="290"/>
      <c r="O32" s="276"/>
      <c r="P32" s="276"/>
      <c r="Q32" s="293"/>
      <c r="R32" s="1"/>
    </row>
    <row r="33" spans="1:27" customFormat="1" ht="15" customHeight="1" x14ac:dyDescent="0.2">
      <c r="A33" s="344">
        <v>33</v>
      </c>
      <c r="B33" s="203"/>
      <c r="C33" s="200"/>
      <c r="D33" s="200"/>
      <c r="E33" s="353" t="s">
        <v>259</v>
      </c>
      <c r="F33" s="56"/>
      <c r="G33" s="56"/>
      <c r="H33" s="715"/>
      <c r="I33" s="718">
        <f>'S6a.Actual Expenditure Capex'!J27</f>
        <v>0</v>
      </c>
      <c r="J33" s="742">
        <f>IF(H33="N/A",0,IF(H33=0,0,(I33-H33)/H33))</f>
        <v>0</v>
      </c>
      <c r="K33" s="68"/>
      <c r="L33" s="760" t="s">
        <v>623</v>
      </c>
      <c r="M33" s="289"/>
      <c r="N33" s="290"/>
      <c r="O33" s="276"/>
      <c r="P33" s="292"/>
      <c r="Q33" s="296"/>
      <c r="R33" s="1"/>
    </row>
    <row r="34" spans="1:27" ht="30" customHeight="1" x14ac:dyDescent="0.3">
      <c r="A34" s="344">
        <v>34</v>
      </c>
      <c r="B34" s="203"/>
      <c r="C34" s="328" t="s">
        <v>569</v>
      </c>
      <c r="D34" s="80"/>
      <c r="E34" s="330"/>
      <c r="F34" s="56"/>
      <c r="G34" s="56"/>
      <c r="H34" s="624"/>
      <c r="I34" s="625"/>
      <c r="J34" s="625"/>
      <c r="K34" s="68"/>
      <c r="L34" s="760"/>
      <c r="M34" s="289"/>
      <c r="N34" s="290"/>
      <c r="O34" s="276"/>
      <c r="P34" s="276"/>
      <c r="Q34" s="288"/>
    </row>
    <row r="35" spans="1:27" ht="15" customHeight="1" x14ac:dyDescent="0.2">
      <c r="A35" s="344">
        <v>35</v>
      </c>
      <c r="B35" s="203"/>
      <c r="C35" s="80"/>
      <c r="D35" s="80"/>
      <c r="E35" s="353" t="s">
        <v>259</v>
      </c>
      <c r="F35" s="56"/>
      <c r="G35" s="56"/>
      <c r="H35" s="715"/>
      <c r="I35" s="718">
        <f>'S6b.Actual Expenditure Opex'!J18</f>
        <v>0</v>
      </c>
      <c r="J35" s="742">
        <f>IF(H35="N/A",0,IF(H35=0,0,(I35-H35)/H35))</f>
        <v>0</v>
      </c>
      <c r="K35" s="68"/>
      <c r="L35" s="760" t="s">
        <v>616</v>
      </c>
      <c r="M35" s="289"/>
      <c r="N35" s="290"/>
      <c r="O35" s="276"/>
      <c r="P35" s="292"/>
      <c r="Q35" s="293"/>
    </row>
    <row r="36" spans="1:27" s="240" customFormat="1" ht="15" customHeight="1" x14ac:dyDescent="0.2">
      <c r="A36" s="344">
        <v>36</v>
      </c>
      <c r="B36" s="203"/>
      <c r="C36" s="80"/>
      <c r="D36" s="80"/>
      <c r="E36" s="352" t="s">
        <v>285</v>
      </c>
      <c r="F36" s="56"/>
      <c r="G36" s="56"/>
      <c r="H36" s="715"/>
      <c r="I36" s="718">
        <f>'S6b.Actual Expenditure Opex'!J19</f>
        <v>0</v>
      </c>
      <c r="J36" s="742">
        <f>IF(H36="N/A",0,IF(H36=0,0,(I36-H36)/H36))</f>
        <v>0</v>
      </c>
      <c r="K36" s="68"/>
      <c r="L36" s="760" t="s">
        <v>616</v>
      </c>
      <c r="M36" s="289"/>
      <c r="N36" s="290"/>
      <c r="O36" s="276"/>
      <c r="P36" s="292"/>
      <c r="Q36" s="293"/>
      <c r="R36" s="1"/>
    </row>
    <row r="37" spans="1:27" s="157" customFormat="1" ht="23.25" customHeight="1" x14ac:dyDescent="0.25">
      <c r="A37" s="344">
        <v>37</v>
      </c>
      <c r="B37" s="358"/>
      <c r="C37" s="864" t="s">
        <v>452</v>
      </c>
      <c r="D37" s="64"/>
      <c r="E37" s="162"/>
      <c r="F37" s="162"/>
      <c r="G37" s="162"/>
      <c r="H37" s="162"/>
      <c r="I37" s="162"/>
      <c r="J37" s="162"/>
      <c r="K37" s="301"/>
      <c r="L37" s="760"/>
      <c r="M37" s="289"/>
      <c r="N37" s="290"/>
      <c r="O37" s="297"/>
      <c r="P37" s="297"/>
      <c r="Q37" s="276"/>
      <c r="R37" s="1"/>
    </row>
    <row r="38" spans="1:27" s="326" customFormat="1" ht="14.25" customHeight="1" x14ac:dyDescent="0.25">
      <c r="A38" s="344">
        <v>38</v>
      </c>
      <c r="B38" s="358"/>
      <c r="C38" s="864" t="s">
        <v>453</v>
      </c>
      <c r="D38" s="64"/>
      <c r="E38" s="162"/>
      <c r="F38" s="162"/>
      <c r="G38" s="162"/>
      <c r="H38" s="162"/>
      <c r="I38" s="162"/>
      <c r="J38" s="162"/>
      <c r="K38" s="301"/>
      <c r="L38" s="760"/>
      <c r="M38" s="289"/>
      <c r="N38" s="290"/>
      <c r="O38" s="297"/>
      <c r="P38" s="297"/>
      <c r="Q38" s="276"/>
      <c r="R38" s="1"/>
    </row>
    <row r="39" spans="1:27" s="157" customFormat="1" ht="15.75" customHeight="1" x14ac:dyDescent="0.25">
      <c r="A39" s="347"/>
      <c r="B39" s="359"/>
      <c r="C39" s="360"/>
      <c r="D39" s="360"/>
      <c r="E39" s="361"/>
      <c r="F39" s="361"/>
      <c r="G39" s="361"/>
      <c r="H39" s="361"/>
      <c r="I39" s="361"/>
      <c r="J39" s="361"/>
      <c r="K39" s="302"/>
      <c r="L39" s="760"/>
      <c r="M39" s="289"/>
      <c r="N39" s="290"/>
      <c r="O39" s="297"/>
      <c r="P39" s="297"/>
      <c r="Q39" s="276"/>
      <c r="R39" s="1"/>
    </row>
    <row r="40" spans="1:27" s="1" customFormat="1" ht="30" customHeight="1" x14ac:dyDescent="0.25">
      <c r="A40" s="279"/>
      <c r="B40" s="279"/>
      <c r="C40" s="299"/>
      <c r="D40" s="299"/>
      <c r="E40" s="300"/>
      <c r="F40" s="300"/>
      <c r="G40" s="300"/>
      <c r="H40" s="300"/>
      <c r="I40" s="300"/>
      <c r="J40" s="300"/>
      <c r="K40" s="300"/>
      <c r="L40" s="773"/>
      <c r="M40" s="298"/>
      <c r="N40" s="298"/>
      <c r="O40" s="298"/>
      <c r="P40" s="298"/>
      <c r="Q40" s="288"/>
      <c r="R40" s="271"/>
    </row>
    <row r="41" spans="1:27" s="1" customFormat="1" x14ac:dyDescent="0.2">
      <c r="A41"/>
      <c r="B41" s="311"/>
      <c r="C41"/>
      <c r="D41" s="311"/>
      <c r="E41"/>
      <c r="F41"/>
      <c r="G41" s="257"/>
      <c r="H41"/>
      <c r="I41"/>
      <c r="J41"/>
      <c r="K41"/>
      <c r="L41" s="762"/>
      <c r="S41"/>
      <c r="T41"/>
      <c r="U41"/>
      <c r="V41"/>
      <c r="W41"/>
      <c r="X41"/>
      <c r="Y41"/>
      <c r="Z41"/>
      <c r="AA41"/>
    </row>
    <row r="42" spans="1:27" s="1" customFormat="1" x14ac:dyDescent="0.2">
      <c r="A42"/>
      <c r="B42" s="311"/>
      <c r="C42"/>
      <c r="D42" s="311"/>
      <c r="E42"/>
      <c r="F42"/>
      <c r="G42" s="257"/>
      <c r="H42"/>
      <c r="I42"/>
      <c r="J42"/>
      <c r="K42"/>
      <c r="L42" s="762"/>
      <c r="S42"/>
      <c r="T42"/>
      <c r="U42"/>
      <c r="V42"/>
      <c r="W42"/>
      <c r="X42"/>
      <c r="Y42"/>
      <c r="Z42"/>
      <c r="AA42"/>
    </row>
    <row r="43" spans="1:27" s="1" customFormat="1" x14ac:dyDescent="0.2">
      <c r="A43"/>
      <c r="B43" s="311"/>
      <c r="C43"/>
      <c r="D43" s="311"/>
      <c r="E43"/>
      <c r="F43"/>
      <c r="G43" s="257"/>
      <c r="H43"/>
      <c r="I43"/>
      <c r="J43"/>
      <c r="K43"/>
      <c r="L43" s="762"/>
      <c r="S43"/>
      <c r="T43"/>
      <c r="U43"/>
      <c r="V43"/>
      <c r="W43"/>
      <c r="X43"/>
      <c r="Y43"/>
      <c r="Z43"/>
      <c r="AA43"/>
    </row>
    <row r="44" spans="1:27" s="1" customFormat="1" x14ac:dyDescent="0.2">
      <c r="A44"/>
      <c r="B44" s="311"/>
      <c r="C44"/>
      <c r="D44" s="311"/>
      <c r="E44"/>
      <c r="F44"/>
      <c r="G44" s="257"/>
      <c r="H44"/>
      <c r="I44"/>
      <c r="J44"/>
      <c r="K44"/>
      <c r="L44" s="762"/>
      <c r="S44"/>
      <c r="T44"/>
      <c r="U44"/>
      <c r="V44"/>
      <c r="W44"/>
      <c r="X44"/>
      <c r="Y44"/>
      <c r="Z44"/>
      <c r="AA44"/>
    </row>
    <row r="45" spans="1:27" s="1" customFormat="1" x14ac:dyDescent="0.2">
      <c r="A45"/>
      <c r="B45" s="311"/>
      <c r="C45"/>
      <c r="D45" s="311"/>
      <c r="E45"/>
      <c r="F45"/>
      <c r="G45" s="257"/>
      <c r="H45"/>
      <c r="I45"/>
      <c r="J45"/>
      <c r="K45"/>
      <c r="L45" s="762"/>
      <c r="S45"/>
      <c r="T45"/>
      <c r="U45"/>
      <c r="V45"/>
      <c r="W45"/>
      <c r="X45"/>
      <c r="Y45"/>
      <c r="Z45"/>
      <c r="AA45"/>
    </row>
    <row r="46" spans="1:27" s="1" customFormat="1" x14ac:dyDescent="0.2">
      <c r="A46"/>
      <c r="B46" s="311"/>
      <c r="C46"/>
      <c r="D46" s="311"/>
      <c r="E46"/>
      <c r="F46"/>
      <c r="G46" s="257"/>
      <c r="H46"/>
      <c r="I46"/>
      <c r="J46"/>
      <c r="K46"/>
      <c r="L46" s="762"/>
      <c r="S46"/>
      <c r="T46"/>
      <c r="U46"/>
      <c r="V46"/>
      <c r="W46"/>
      <c r="X46"/>
      <c r="Y46"/>
      <c r="Z46"/>
      <c r="AA46"/>
    </row>
    <row r="47" spans="1:27" s="1" customFormat="1" x14ac:dyDescent="0.2">
      <c r="A47"/>
      <c r="B47" s="311"/>
      <c r="C47"/>
      <c r="D47" s="311"/>
      <c r="E47"/>
      <c r="F47"/>
      <c r="G47" s="257"/>
      <c r="H47"/>
      <c r="I47"/>
      <c r="J47"/>
      <c r="K47"/>
      <c r="L47" s="762"/>
      <c r="S47"/>
      <c r="T47"/>
      <c r="U47"/>
      <c r="V47"/>
      <c r="W47"/>
      <c r="X47"/>
      <c r="Y47"/>
      <c r="Z47"/>
      <c r="AA47"/>
    </row>
    <row r="48" spans="1:27" s="1" customFormat="1" x14ac:dyDescent="0.2">
      <c r="A48"/>
      <c r="B48" s="311"/>
      <c r="C48"/>
      <c r="D48" s="311"/>
      <c r="E48"/>
      <c r="F48"/>
      <c r="G48" s="257"/>
      <c r="H48"/>
      <c r="I48"/>
      <c r="J48"/>
      <c r="K48"/>
      <c r="L48" s="762"/>
      <c r="S48"/>
      <c r="T48"/>
      <c r="U48"/>
      <c r="V48"/>
      <c r="W48"/>
      <c r="X48"/>
      <c r="Y48"/>
      <c r="Z48"/>
      <c r="AA48"/>
    </row>
    <row r="49" spans="1:27" s="1" customFormat="1" x14ac:dyDescent="0.2">
      <c r="A49"/>
      <c r="B49" s="311"/>
      <c r="C49"/>
      <c r="D49" s="311"/>
      <c r="E49"/>
      <c r="F49"/>
      <c r="G49" s="257"/>
      <c r="H49"/>
      <c r="I49"/>
      <c r="J49"/>
      <c r="K49"/>
      <c r="L49" s="762"/>
      <c r="S49"/>
      <c r="T49"/>
      <c r="U49"/>
      <c r="V49"/>
      <c r="W49"/>
      <c r="X49"/>
      <c r="Y49"/>
      <c r="Z49"/>
      <c r="AA49"/>
    </row>
    <row r="50" spans="1:27" s="1" customFormat="1" x14ac:dyDescent="0.2">
      <c r="A50"/>
      <c r="B50" s="311"/>
      <c r="C50"/>
      <c r="D50" s="311"/>
      <c r="E50"/>
      <c r="F50"/>
      <c r="G50" s="257"/>
      <c r="H50"/>
      <c r="I50"/>
      <c r="J50"/>
      <c r="K50"/>
      <c r="L50" s="762"/>
      <c r="S50"/>
      <c r="T50"/>
      <c r="U50"/>
      <c r="V50"/>
      <c r="W50"/>
      <c r="X50"/>
      <c r="Y50"/>
      <c r="Z50"/>
      <c r="AA50"/>
    </row>
    <row r="51" spans="1:27" s="1" customFormat="1" x14ac:dyDescent="0.2">
      <c r="A51"/>
      <c r="B51" s="311"/>
      <c r="C51"/>
      <c r="D51" s="311"/>
      <c r="E51"/>
      <c r="F51"/>
      <c r="G51" s="257"/>
      <c r="H51"/>
      <c r="I51"/>
      <c r="J51"/>
      <c r="K51"/>
      <c r="L51" s="762"/>
      <c r="S51"/>
      <c r="T51"/>
      <c r="U51"/>
      <c r="V51"/>
      <c r="W51"/>
      <c r="X51"/>
      <c r="Y51"/>
      <c r="Z51"/>
      <c r="AA51"/>
    </row>
    <row r="52" spans="1:27" s="1" customFormat="1" x14ac:dyDescent="0.2">
      <c r="A52"/>
      <c r="B52" s="311"/>
      <c r="C52"/>
      <c r="D52" s="311"/>
      <c r="E52"/>
      <c r="F52"/>
      <c r="G52" s="257"/>
      <c r="H52"/>
      <c r="I52"/>
      <c r="J52"/>
      <c r="K52"/>
      <c r="L52" s="762"/>
      <c r="S52"/>
      <c r="T52"/>
      <c r="U52"/>
      <c r="V52"/>
      <c r="W52"/>
      <c r="X52"/>
      <c r="Y52"/>
      <c r="Z52"/>
      <c r="AA52"/>
    </row>
  </sheetData>
  <sheetProtection sheet="1" objects="1" scenarios="1"/>
  <mergeCells count="4">
    <mergeCell ref="A5:J5"/>
    <mergeCell ref="A6:J6"/>
    <mergeCell ref="H2:J2"/>
    <mergeCell ref="H3:J3"/>
  </mergeCells>
  <dataValidations count="2">
    <dataValidation type="custom" allowBlank="1" showInputMessage="1" showErrorMessage="1" error="Decimal values larger than or equal to 0 and text &quot;N/A&quot; are accepted" prompt="Please enter a number larger than or equal to 0. _x000a_Enter &quot;N/A&quot; if this does not apply" sqref="H35:H36 H33">
      <formula1>OR(AND(ISNUMBER(H33),H33&gt;=0),AND(ISTEXT(H33),H33="N/A"))</formula1>
    </dataValidation>
    <dataValidation operator="greaterThanOrEqual" allowBlank="1" sqref="H9 H28:H29 H24:H26 H21 H16:H18 H11:H14"/>
  </dataValidations>
  <pageMargins left="0.70866141732283472" right="0.70866141732283472" top="0.74803149606299213" bottom="0.74803149606299213" header="0.31496062992125989" footer="0.31496062992125989"/>
  <pageSetup paperSize="9" scale="72" orientation="portrait" r:id="rId1"/>
  <headerFooter>
    <oddHeader>&amp;C&amp;"Arial"&amp;10 Commerce Commission Information Disclosure Template</oddHeader>
    <oddFooter>&amp;L&amp;"Arial,Regular" &amp;P&amp;C&amp;"Arial,Regular" &amp;F&amp;R&amp;"Arial,Regular" &amp;A</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indexed="57"/>
  </sheetPr>
  <dimension ref="A1:U53"/>
  <sheetViews>
    <sheetView showGridLines="0" zoomScaleNormal="100" zoomScaleSheetLayoutView="55" zoomScalePageLayoutView="55" workbookViewId="0"/>
  </sheetViews>
  <sheetFormatPr defaultRowHeight="12.75" x14ac:dyDescent="0.2"/>
  <cols>
    <col min="1" max="1" width="4.7109375" customWidth="1"/>
    <col min="2" max="2" width="4.140625" style="257" customWidth="1"/>
    <col min="3" max="3" width="2.28515625" customWidth="1"/>
    <col min="4" max="4" width="33" customWidth="1"/>
    <col min="5" max="5" width="36.28515625" style="321" customWidth="1"/>
    <col min="6" max="6" width="29" style="326" customWidth="1"/>
    <col min="7" max="7" width="20.7109375" customWidth="1"/>
    <col min="8" max="8" width="21.42578125" customWidth="1"/>
    <col min="9" max="9" width="0.7109375" customWidth="1"/>
    <col min="10" max="10" width="5.85546875" customWidth="1"/>
    <col min="11" max="11" width="0.7109375" customWidth="1"/>
    <col min="12" max="12" width="19" customWidth="1"/>
    <col min="13" max="16" width="16.140625" customWidth="1"/>
    <col min="17" max="18" width="16.140625" style="170" customWidth="1"/>
    <col min="19" max="19" width="2.7109375" customWidth="1"/>
    <col min="20" max="20" width="7.42578125" style="762" customWidth="1"/>
  </cols>
  <sheetData>
    <row r="1" spans="1:20" ht="12.75" customHeight="1" x14ac:dyDescent="0.2">
      <c r="A1" s="146"/>
      <c r="B1" s="147"/>
      <c r="C1" s="147"/>
      <c r="D1" s="147"/>
      <c r="E1" s="147"/>
      <c r="F1" s="147"/>
      <c r="G1" s="147"/>
      <c r="H1" s="147"/>
      <c r="I1" s="147"/>
      <c r="J1" s="147"/>
      <c r="K1" s="147"/>
      <c r="L1" s="147"/>
      <c r="M1" s="147"/>
      <c r="N1" s="71"/>
      <c r="O1" s="71"/>
      <c r="P1" s="71"/>
      <c r="Q1" s="71"/>
      <c r="R1" s="71"/>
      <c r="S1" s="104"/>
      <c r="T1" s="774"/>
    </row>
    <row r="2" spans="1:20" ht="18" customHeight="1" x14ac:dyDescent="0.3">
      <c r="A2" s="148"/>
      <c r="B2" s="150"/>
      <c r="C2" s="150"/>
      <c r="D2" s="150"/>
      <c r="E2" s="150"/>
      <c r="F2" s="150"/>
      <c r="G2" s="150"/>
      <c r="H2" s="149"/>
      <c r="I2" s="149"/>
      <c r="J2" s="150"/>
      <c r="K2" s="150"/>
      <c r="L2" s="150"/>
      <c r="M2" s="150"/>
      <c r="N2" s="224" t="s">
        <v>5</v>
      </c>
      <c r="O2" s="934" t="str">
        <f>IF(NOT(ISBLANK(CoverSheet!$C$8)),CoverSheet!$C$8,"")</f>
        <v/>
      </c>
      <c r="P2" s="934"/>
      <c r="Q2" s="934"/>
      <c r="R2" s="934"/>
      <c r="S2" s="105"/>
      <c r="T2" s="775"/>
    </row>
    <row r="3" spans="1:20" ht="18" customHeight="1" x14ac:dyDescent="0.25">
      <c r="A3" s="148"/>
      <c r="B3" s="150"/>
      <c r="C3" s="150"/>
      <c r="D3" s="150"/>
      <c r="E3" s="150"/>
      <c r="F3" s="150"/>
      <c r="G3" s="150"/>
      <c r="H3" s="149"/>
      <c r="I3" s="149"/>
      <c r="J3" s="150"/>
      <c r="K3" s="150"/>
      <c r="L3" s="150"/>
      <c r="M3" s="150"/>
      <c r="N3" s="224" t="s">
        <v>3</v>
      </c>
      <c r="O3" s="987" t="str">
        <f>IF(ISNUMBER(CoverSheet!$C$12),CoverSheet!$C$12,"")</f>
        <v/>
      </c>
      <c r="P3" s="988"/>
      <c r="Q3" s="988"/>
      <c r="R3" s="989"/>
      <c r="S3" s="105"/>
      <c r="T3" s="775"/>
    </row>
    <row r="4" spans="1:20" ht="18" customHeight="1" x14ac:dyDescent="0.25">
      <c r="A4" s="148"/>
      <c r="B4" s="150"/>
      <c r="C4" s="150"/>
      <c r="D4" s="150"/>
      <c r="E4" s="150"/>
      <c r="F4" s="150"/>
      <c r="G4" s="150"/>
      <c r="H4" s="149"/>
      <c r="I4" s="149"/>
      <c r="J4" s="150"/>
      <c r="K4" s="150"/>
      <c r="L4" s="150"/>
      <c r="M4" s="150"/>
      <c r="N4" s="224" t="s">
        <v>432</v>
      </c>
      <c r="O4" s="992"/>
      <c r="P4" s="992"/>
      <c r="Q4" s="992"/>
      <c r="R4" s="992"/>
      <c r="S4" s="105"/>
      <c r="T4" s="775"/>
    </row>
    <row r="5" spans="1:20" ht="20.25" customHeight="1" x14ac:dyDescent="0.35">
      <c r="A5" s="396" t="s">
        <v>587</v>
      </c>
      <c r="B5" s="307"/>
      <c r="C5" s="211"/>
      <c r="D5" s="211"/>
      <c r="E5" s="211"/>
      <c r="F5" s="211"/>
      <c r="G5" s="211"/>
      <c r="H5" s="211"/>
      <c r="I5" s="211"/>
      <c r="J5" s="211"/>
      <c r="K5" s="211"/>
      <c r="L5" s="211"/>
      <c r="M5" s="211"/>
      <c r="N5" s="212"/>
      <c r="O5" s="212"/>
      <c r="P5" s="212"/>
      <c r="Q5" s="212"/>
      <c r="R5" s="212"/>
      <c r="S5" s="264"/>
      <c r="T5" s="776"/>
    </row>
    <row r="6" spans="1:20" s="497" customFormat="1" ht="38.25" customHeight="1" x14ac:dyDescent="0.2">
      <c r="A6" s="930" t="s">
        <v>573</v>
      </c>
      <c r="B6" s="931"/>
      <c r="C6" s="931"/>
      <c r="D6" s="931"/>
      <c r="E6" s="931"/>
      <c r="F6" s="931"/>
      <c r="G6" s="931"/>
      <c r="H6" s="931"/>
      <c r="I6" s="931"/>
      <c r="J6" s="931"/>
      <c r="K6" s="931"/>
      <c r="L6" s="931"/>
      <c r="M6" s="931"/>
      <c r="N6" s="931"/>
      <c r="O6" s="931"/>
      <c r="P6" s="931"/>
      <c r="Q6" s="576"/>
      <c r="R6" s="577"/>
      <c r="S6" s="578"/>
      <c r="T6" s="777"/>
    </row>
    <row r="7" spans="1:20" ht="12.75" customHeight="1" x14ac:dyDescent="0.2">
      <c r="A7" s="644" t="s">
        <v>666</v>
      </c>
      <c r="B7" s="52"/>
      <c r="C7" s="52"/>
      <c r="D7" s="52"/>
      <c r="E7" s="52"/>
      <c r="F7" s="52"/>
      <c r="G7" s="150"/>
      <c r="H7" s="150"/>
      <c r="I7" s="150"/>
      <c r="J7" s="150"/>
      <c r="K7" s="150"/>
      <c r="L7" s="150"/>
      <c r="M7" s="150"/>
      <c r="N7" s="73"/>
      <c r="O7" s="73"/>
      <c r="P7" s="73"/>
      <c r="Q7" s="73"/>
      <c r="R7" s="73"/>
      <c r="S7" s="105"/>
      <c r="T7" s="775"/>
    </row>
    <row r="8" spans="1:20" ht="26.25" customHeight="1" x14ac:dyDescent="0.3">
      <c r="A8" s="344">
        <v>8</v>
      </c>
      <c r="B8" s="429"/>
      <c r="C8" s="425" t="s">
        <v>505</v>
      </c>
      <c r="D8" s="579"/>
      <c r="E8" s="579"/>
      <c r="F8" s="579"/>
      <c r="G8" s="580"/>
      <c r="H8" s="580"/>
      <c r="I8" s="580"/>
      <c r="J8" s="580"/>
      <c r="K8" s="580"/>
      <c r="L8" s="580"/>
      <c r="M8" s="580"/>
      <c r="N8" s="580"/>
      <c r="O8" s="580"/>
      <c r="P8" s="580"/>
      <c r="Q8" s="580"/>
      <c r="R8" s="580"/>
      <c r="S8" s="265"/>
      <c r="T8" s="778"/>
    </row>
    <row r="9" spans="1:20" s="326" customFormat="1" ht="17.25" customHeight="1" x14ac:dyDescent="0.2">
      <c r="A9" s="344">
        <v>9</v>
      </c>
      <c r="B9" s="429"/>
      <c r="C9" s="581"/>
      <c r="D9" s="323"/>
      <c r="E9" s="323"/>
      <c r="F9" s="323"/>
      <c r="G9" s="323"/>
      <c r="H9" s="323"/>
      <c r="I9" s="323"/>
      <c r="J9" s="323"/>
      <c r="K9" s="580"/>
      <c r="L9" s="216"/>
      <c r="M9" s="341" t="s">
        <v>504</v>
      </c>
      <c r="N9" s="216"/>
      <c r="O9" s="341"/>
      <c r="P9" s="216"/>
      <c r="Q9" s="216"/>
      <c r="R9" s="990" t="s">
        <v>423</v>
      </c>
      <c r="S9" s="265"/>
      <c r="T9" s="779"/>
    </row>
    <row r="10" spans="1:20" s="326" customFormat="1" ht="62.25" customHeight="1" x14ac:dyDescent="0.2">
      <c r="A10" s="344">
        <v>10</v>
      </c>
      <c r="B10" s="429"/>
      <c r="C10" s="581"/>
      <c r="D10" s="323"/>
      <c r="E10" s="323"/>
      <c r="F10" s="323"/>
      <c r="G10" s="323"/>
      <c r="H10" s="323"/>
      <c r="I10" s="323"/>
      <c r="J10" s="323"/>
      <c r="K10" s="580"/>
      <c r="L10" s="582" t="s">
        <v>433</v>
      </c>
      <c r="M10" s="831"/>
      <c r="N10" s="831"/>
      <c r="O10" s="831"/>
      <c r="P10" s="831"/>
      <c r="Q10" s="831"/>
      <c r="R10" s="990"/>
      <c r="S10" s="265"/>
      <c r="T10" s="779"/>
    </row>
    <row r="11" spans="1:20" s="326" customFormat="1" ht="62.25" customHeight="1" x14ac:dyDescent="0.2">
      <c r="A11" s="344">
        <v>11</v>
      </c>
      <c r="B11" s="429"/>
      <c r="C11" s="581"/>
      <c r="D11" s="323" t="s">
        <v>390</v>
      </c>
      <c r="E11" s="323" t="s">
        <v>570</v>
      </c>
      <c r="F11" s="323" t="s">
        <v>576</v>
      </c>
      <c r="G11" s="323" t="s">
        <v>697</v>
      </c>
      <c r="H11" s="323" t="s">
        <v>427</v>
      </c>
      <c r="I11" s="323"/>
      <c r="J11" s="323"/>
      <c r="K11" s="580"/>
      <c r="L11" s="582" t="s">
        <v>574</v>
      </c>
      <c r="M11" s="831"/>
      <c r="N11" s="831"/>
      <c r="O11" s="831"/>
      <c r="P11" s="831"/>
      <c r="Q11" s="831"/>
      <c r="R11" s="990"/>
      <c r="S11" s="265"/>
      <c r="T11" s="779"/>
    </row>
    <row r="12" spans="1:20" ht="14.25" customHeight="1" x14ac:dyDescent="0.2">
      <c r="A12" s="344">
        <v>12</v>
      </c>
      <c r="B12" s="429"/>
      <c r="C12" s="581"/>
      <c r="D12" s="323"/>
      <c r="E12" s="323"/>
      <c r="F12" s="323"/>
      <c r="G12" s="580"/>
      <c r="H12" s="583"/>
      <c r="I12" s="323"/>
      <c r="J12" s="323"/>
      <c r="K12" s="580"/>
      <c r="L12" s="323"/>
      <c r="M12" s="323"/>
      <c r="N12" s="323"/>
      <c r="O12" s="584"/>
      <c r="P12" s="584"/>
      <c r="Q12" s="584"/>
      <c r="R12" s="990"/>
      <c r="S12" s="265"/>
      <c r="T12" s="778"/>
    </row>
    <row r="13" spans="1:20" ht="15" customHeight="1" x14ac:dyDescent="0.2">
      <c r="A13" s="344">
        <v>13</v>
      </c>
      <c r="B13" s="429"/>
      <c r="C13" s="581"/>
      <c r="D13" s="858"/>
      <c r="E13" s="858"/>
      <c r="F13" s="858" t="s">
        <v>358</v>
      </c>
      <c r="G13" s="719"/>
      <c r="H13" s="719"/>
      <c r="I13" s="323"/>
      <c r="J13" s="323"/>
      <c r="K13" s="580"/>
      <c r="L13" s="323"/>
      <c r="M13" s="719"/>
      <c r="N13" s="719"/>
      <c r="O13" s="719"/>
      <c r="P13" s="719"/>
      <c r="Q13" s="719"/>
      <c r="R13" s="580"/>
      <c r="S13" s="265"/>
      <c r="T13" s="778"/>
    </row>
    <row r="14" spans="1:20" ht="15" customHeight="1" x14ac:dyDescent="0.2">
      <c r="A14" s="344">
        <v>14</v>
      </c>
      <c r="B14" s="429"/>
      <c r="C14" s="585"/>
      <c r="D14" s="858"/>
      <c r="E14" s="858"/>
      <c r="F14" s="858" t="s">
        <v>358</v>
      </c>
      <c r="G14" s="719"/>
      <c r="H14" s="719"/>
      <c r="I14" s="323"/>
      <c r="J14" s="323"/>
      <c r="K14" s="580"/>
      <c r="L14" s="323"/>
      <c r="M14" s="719"/>
      <c r="N14" s="719"/>
      <c r="O14" s="719"/>
      <c r="P14" s="719"/>
      <c r="Q14" s="719"/>
      <c r="R14" s="580"/>
      <c r="S14" s="265"/>
      <c r="T14" s="778"/>
    </row>
    <row r="15" spans="1:20" ht="15" customHeight="1" x14ac:dyDescent="0.2">
      <c r="A15" s="344">
        <v>15</v>
      </c>
      <c r="B15" s="429"/>
      <c r="C15" s="585"/>
      <c r="D15" s="858"/>
      <c r="E15" s="858"/>
      <c r="F15" s="858" t="s">
        <v>358</v>
      </c>
      <c r="G15" s="719"/>
      <c r="H15" s="719"/>
      <c r="I15" s="323"/>
      <c r="J15" s="323"/>
      <c r="K15" s="580"/>
      <c r="L15" s="323"/>
      <c r="M15" s="719"/>
      <c r="N15" s="719"/>
      <c r="O15" s="719"/>
      <c r="P15" s="719"/>
      <c r="Q15" s="719"/>
      <c r="R15" s="580"/>
      <c r="S15" s="265"/>
      <c r="T15" s="778"/>
    </row>
    <row r="16" spans="1:20" ht="15" customHeight="1" x14ac:dyDescent="0.2">
      <c r="A16" s="344">
        <v>16</v>
      </c>
      <c r="B16" s="429"/>
      <c r="C16" s="585"/>
      <c r="D16" s="858"/>
      <c r="E16" s="858"/>
      <c r="F16" s="858" t="s">
        <v>358</v>
      </c>
      <c r="G16" s="719"/>
      <c r="H16" s="719"/>
      <c r="I16" s="323"/>
      <c r="J16" s="323"/>
      <c r="K16" s="580"/>
      <c r="L16" s="323"/>
      <c r="M16" s="719"/>
      <c r="N16" s="719"/>
      <c r="O16" s="719"/>
      <c r="P16" s="719"/>
      <c r="Q16" s="719"/>
      <c r="R16" s="580"/>
      <c r="S16" s="265"/>
      <c r="T16" s="778"/>
    </row>
    <row r="17" spans="1:21" ht="15" customHeight="1" x14ac:dyDescent="0.2">
      <c r="A17" s="344">
        <v>17</v>
      </c>
      <c r="B17" s="429"/>
      <c r="C17" s="585"/>
      <c r="D17" s="858"/>
      <c r="E17" s="858"/>
      <c r="F17" s="858" t="s">
        <v>358</v>
      </c>
      <c r="G17" s="719"/>
      <c r="H17" s="719"/>
      <c r="I17" s="323"/>
      <c r="J17" s="323"/>
      <c r="K17" s="580"/>
      <c r="L17" s="323"/>
      <c r="M17" s="719"/>
      <c r="N17" s="719"/>
      <c r="O17" s="719"/>
      <c r="P17" s="719"/>
      <c r="Q17" s="719"/>
      <c r="R17" s="580"/>
      <c r="S17" s="265"/>
      <c r="T17" s="778"/>
    </row>
    <row r="18" spans="1:21" ht="15" customHeight="1" x14ac:dyDescent="0.2">
      <c r="A18" s="344">
        <v>18</v>
      </c>
      <c r="B18" s="429"/>
      <c r="C18" s="585"/>
      <c r="D18" s="858"/>
      <c r="E18" s="858"/>
      <c r="F18" s="858" t="s">
        <v>358</v>
      </c>
      <c r="G18" s="719"/>
      <c r="H18" s="719"/>
      <c r="I18" s="323"/>
      <c r="J18" s="323"/>
      <c r="K18" s="580"/>
      <c r="L18" s="323"/>
      <c r="M18" s="719"/>
      <c r="N18" s="719"/>
      <c r="O18" s="719"/>
      <c r="P18" s="719"/>
      <c r="Q18" s="719"/>
      <c r="R18" s="580"/>
      <c r="S18" s="265"/>
      <c r="T18" s="778"/>
    </row>
    <row r="19" spans="1:21" ht="15" customHeight="1" x14ac:dyDescent="0.2">
      <c r="A19" s="344">
        <v>19</v>
      </c>
      <c r="B19" s="429"/>
      <c r="C19" s="585"/>
      <c r="D19" s="858"/>
      <c r="E19" s="858"/>
      <c r="F19" s="858" t="s">
        <v>358</v>
      </c>
      <c r="G19" s="719"/>
      <c r="H19" s="719"/>
      <c r="I19" s="323"/>
      <c r="J19" s="323"/>
      <c r="K19" s="580"/>
      <c r="L19" s="323"/>
      <c r="M19" s="719"/>
      <c r="N19" s="719"/>
      <c r="O19" s="719"/>
      <c r="P19" s="719"/>
      <c r="Q19" s="719"/>
      <c r="R19" s="580"/>
      <c r="S19" s="265"/>
      <c r="T19" s="778"/>
    </row>
    <row r="20" spans="1:21" ht="15" customHeight="1" x14ac:dyDescent="0.2">
      <c r="A20" s="344">
        <v>20</v>
      </c>
      <c r="B20" s="429"/>
      <c r="C20" s="585"/>
      <c r="D20" s="858"/>
      <c r="E20" s="858"/>
      <c r="F20" s="858" t="s">
        <v>358</v>
      </c>
      <c r="G20" s="719"/>
      <c r="H20" s="719"/>
      <c r="I20" s="323"/>
      <c r="J20" s="323"/>
      <c r="K20" s="580"/>
      <c r="L20" s="323"/>
      <c r="M20" s="719"/>
      <c r="N20" s="719"/>
      <c r="O20" s="719"/>
      <c r="P20" s="719"/>
      <c r="Q20" s="719"/>
      <c r="R20" s="580"/>
      <c r="S20" s="265"/>
      <c r="T20" s="778"/>
    </row>
    <row r="21" spans="1:21" ht="15" customHeight="1" x14ac:dyDescent="0.2">
      <c r="A21" s="344">
        <v>21</v>
      </c>
      <c r="B21" s="429"/>
      <c r="C21" s="585"/>
      <c r="D21" s="858"/>
      <c r="E21" s="858"/>
      <c r="F21" s="858" t="s">
        <v>358</v>
      </c>
      <c r="G21" s="719"/>
      <c r="H21" s="719"/>
      <c r="I21" s="323"/>
      <c r="J21" s="323"/>
      <c r="K21" s="580"/>
      <c r="L21" s="323"/>
      <c r="M21" s="719"/>
      <c r="N21" s="719"/>
      <c r="O21" s="719"/>
      <c r="P21" s="719"/>
      <c r="Q21" s="719"/>
      <c r="R21" s="580"/>
      <c r="S21" s="265"/>
      <c r="T21" s="778"/>
    </row>
    <row r="22" spans="1:21" ht="15" customHeight="1" x14ac:dyDescent="0.2">
      <c r="A22" s="344">
        <v>22</v>
      </c>
      <c r="B22" s="429"/>
      <c r="C22" s="585"/>
      <c r="D22" s="858"/>
      <c r="E22" s="858"/>
      <c r="F22" s="858" t="s">
        <v>358</v>
      </c>
      <c r="G22" s="719"/>
      <c r="H22" s="719"/>
      <c r="I22" s="323"/>
      <c r="J22" s="323"/>
      <c r="K22" s="580"/>
      <c r="L22" s="323"/>
      <c r="M22" s="719"/>
      <c r="N22" s="719"/>
      <c r="O22" s="719"/>
      <c r="P22" s="719"/>
      <c r="Q22" s="719"/>
      <c r="R22" s="580"/>
      <c r="S22" s="265"/>
      <c r="T22" s="778"/>
    </row>
    <row r="23" spans="1:21" ht="15" customHeight="1" x14ac:dyDescent="0.2">
      <c r="A23" s="344">
        <v>23</v>
      </c>
      <c r="B23" s="429"/>
      <c r="C23" s="585"/>
      <c r="D23" s="858"/>
      <c r="E23" s="858"/>
      <c r="F23" s="858" t="s">
        <v>358</v>
      </c>
      <c r="G23" s="719"/>
      <c r="H23" s="719"/>
      <c r="I23" s="323"/>
      <c r="J23" s="323"/>
      <c r="K23" s="580"/>
      <c r="L23" s="323"/>
      <c r="M23" s="719"/>
      <c r="N23" s="719"/>
      <c r="O23" s="719"/>
      <c r="P23" s="719"/>
      <c r="Q23" s="719"/>
      <c r="R23" s="580"/>
      <c r="S23" s="265"/>
      <c r="T23" s="778"/>
    </row>
    <row r="24" spans="1:21" ht="15" customHeight="1" x14ac:dyDescent="0.2">
      <c r="A24" s="344">
        <v>24</v>
      </c>
      <c r="B24" s="429"/>
      <c r="C24" s="585"/>
      <c r="D24" s="858"/>
      <c r="E24" s="858"/>
      <c r="F24" s="858" t="s">
        <v>358</v>
      </c>
      <c r="G24" s="719"/>
      <c r="H24" s="719"/>
      <c r="I24" s="323"/>
      <c r="J24" s="323"/>
      <c r="K24" s="580"/>
      <c r="L24" s="323"/>
      <c r="M24" s="719"/>
      <c r="N24" s="719"/>
      <c r="O24" s="719"/>
      <c r="P24" s="719"/>
      <c r="Q24" s="719"/>
      <c r="R24" s="580"/>
      <c r="S24" s="265"/>
      <c r="T24" s="778"/>
    </row>
    <row r="25" spans="1:21" ht="15" customHeight="1" x14ac:dyDescent="0.2">
      <c r="A25" s="344">
        <v>25</v>
      </c>
      <c r="B25" s="429"/>
      <c r="C25" s="585"/>
      <c r="D25" s="881" t="s">
        <v>429</v>
      </c>
      <c r="E25" s="881"/>
      <c r="F25" s="881"/>
      <c r="G25" s="882"/>
      <c r="H25" s="883"/>
      <c r="I25" s="580"/>
      <c r="J25" s="580"/>
      <c r="K25" s="580"/>
      <c r="L25" s="580"/>
      <c r="M25" s="586"/>
      <c r="N25" s="587"/>
      <c r="O25" s="587"/>
      <c r="P25" s="587"/>
      <c r="Q25" s="587"/>
      <c r="R25" s="580"/>
      <c r="S25" s="265"/>
      <c r="T25" s="778"/>
    </row>
    <row r="26" spans="1:21" ht="15" customHeight="1" x14ac:dyDescent="0.2">
      <c r="A26" s="344">
        <v>26</v>
      </c>
      <c r="B26" s="429"/>
      <c r="C26" s="585"/>
      <c r="D26" s="880"/>
      <c r="E26" s="880"/>
      <c r="F26" s="880" t="s">
        <v>278</v>
      </c>
      <c r="G26" s="719">
        <f>SUMIF($F$13:$F$24,"Standard",G$13:G$24)</f>
        <v>0</v>
      </c>
      <c r="H26" s="865">
        <f>SUMIF($F$13:$F$24,"Standard",H$13:H$24)</f>
        <v>0</v>
      </c>
      <c r="I26" s="323"/>
      <c r="J26" s="323"/>
      <c r="K26" s="580"/>
      <c r="L26" s="323"/>
      <c r="M26" s="865">
        <f>SUMIF($F$13:$F$24,"Standard",M$13:M$24)</f>
        <v>0</v>
      </c>
      <c r="N26" s="865">
        <f t="shared" ref="N26:Q26" si="0">SUMIF($F$13:$F$24,"Standard",N$13:N$24)</f>
        <v>0</v>
      </c>
      <c r="O26" s="865">
        <f t="shared" si="0"/>
        <v>0</v>
      </c>
      <c r="P26" s="865">
        <f t="shared" si="0"/>
        <v>0</v>
      </c>
      <c r="Q26" s="865">
        <f t="shared" si="0"/>
        <v>0</v>
      </c>
      <c r="R26" s="580"/>
      <c r="S26" s="265"/>
      <c r="T26" s="778"/>
    </row>
    <row r="27" spans="1:21" s="168" customFormat="1" ht="15" customHeight="1" x14ac:dyDescent="0.2">
      <c r="A27" s="344">
        <v>27</v>
      </c>
      <c r="B27" s="429"/>
      <c r="C27" s="585"/>
      <c r="D27" s="880"/>
      <c r="E27" s="880"/>
      <c r="F27" s="880" t="s">
        <v>283</v>
      </c>
      <c r="G27" s="865">
        <f>SUMIF($F$13:$F$24,"Non-standard",G$13:G$24)</f>
        <v>0</v>
      </c>
      <c r="H27" s="865">
        <f>SUMIF($F$13:$F$24,"Non-standard",H$13:H$24)</f>
        <v>0</v>
      </c>
      <c r="I27" s="323"/>
      <c r="J27" s="323"/>
      <c r="K27" s="580"/>
      <c r="L27" s="323"/>
      <c r="M27" s="865">
        <f>SUMIF($F$13:$F$24,"Non-standard",M$13:M$24)</f>
        <v>0</v>
      </c>
      <c r="N27" s="865">
        <f t="shared" ref="N27:Q27" si="1">SUMIF($F$13:$F$24,"Non-standard",N$13:N$24)</f>
        <v>0</v>
      </c>
      <c r="O27" s="865">
        <f t="shared" si="1"/>
        <v>0</v>
      </c>
      <c r="P27" s="865">
        <f t="shared" si="1"/>
        <v>0</v>
      </c>
      <c r="Q27" s="865">
        <f t="shared" si="1"/>
        <v>0</v>
      </c>
      <c r="R27" s="580"/>
      <c r="S27" s="265"/>
      <c r="T27" s="778"/>
    </row>
    <row r="28" spans="1:21" s="168" customFormat="1" ht="15" customHeight="1" x14ac:dyDescent="0.2">
      <c r="A28" s="344">
        <v>28</v>
      </c>
      <c r="B28" s="429"/>
      <c r="C28" s="585"/>
      <c r="D28" s="880"/>
      <c r="E28" s="880"/>
      <c r="F28" s="880" t="s">
        <v>282</v>
      </c>
      <c r="G28" s="909">
        <f>SUM(G26:G27)</f>
        <v>0</v>
      </c>
      <c r="H28" s="909">
        <f>SUM(H26:H27)</f>
        <v>0</v>
      </c>
      <c r="I28" s="323"/>
      <c r="J28" s="323"/>
      <c r="K28" s="580"/>
      <c r="L28" s="323"/>
      <c r="M28" s="753">
        <f>SUM(M26:M27)</f>
        <v>0</v>
      </c>
      <c r="N28" s="753">
        <f>SUM(N26:N27)</f>
        <v>0</v>
      </c>
      <c r="O28" s="753">
        <f>SUM(O26:O27)</f>
        <v>0</v>
      </c>
      <c r="P28" s="753">
        <f>SUM(P26:P27)</f>
        <v>0</v>
      </c>
      <c r="Q28" s="753">
        <f>SUM(Q26:Q27)</f>
        <v>0</v>
      </c>
      <c r="R28" s="580"/>
      <c r="S28" s="265"/>
      <c r="T28" s="760" t="s">
        <v>624</v>
      </c>
    </row>
    <row r="29" spans="1:21" s="168" customFormat="1" ht="12" customHeight="1" x14ac:dyDescent="0.25">
      <c r="A29" s="344">
        <v>29</v>
      </c>
      <c r="B29" s="203"/>
      <c r="C29" s="166"/>
      <c r="D29" s="166"/>
      <c r="E29" s="166"/>
      <c r="F29" s="893"/>
      <c r="G29" s="880"/>
      <c r="H29" s="45"/>
      <c r="I29" s="167"/>
      <c r="J29" s="167"/>
      <c r="K29" s="165"/>
      <c r="L29" s="165"/>
      <c r="M29" s="45"/>
      <c r="N29" s="884"/>
      <c r="O29" s="888"/>
      <c r="P29" s="885"/>
      <c r="Q29" s="45"/>
      <c r="R29" s="896"/>
      <c r="S29" s="897"/>
      <c r="T29" s="780"/>
    </row>
    <row r="30" spans="1:21" s="326" customFormat="1" ht="12" customHeight="1" x14ac:dyDescent="0.25">
      <c r="A30" s="344"/>
      <c r="B30" s="203"/>
      <c r="C30" s="166"/>
      <c r="D30" s="166"/>
      <c r="E30" s="166"/>
      <c r="F30" s="893"/>
      <c r="G30" s="880"/>
      <c r="H30" s="45"/>
      <c r="I30" s="884"/>
      <c r="J30" s="884"/>
      <c r="K30" s="885"/>
      <c r="L30" s="885"/>
      <c r="M30" s="45"/>
      <c r="N30" s="884"/>
      <c r="O30" s="888"/>
      <c r="P30" s="885"/>
      <c r="Q30" s="45"/>
      <c r="R30" s="896"/>
      <c r="S30" s="897"/>
      <c r="T30" s="780"/>
    </row>
    <row r="31" spans="1:21" ht="25.5" customHeight="1" x14ac:dyDescent="0.3">
      <c r="A31" s="344">
        <v>38</v>
      </c>
      <c r="B31" s="429"/>
      <c r="C31" s="425" t="s">
        <v>506</v>
      </c>
      <c r="D31" s="588"/>
      <c r="E31" s="588"/>
      <c r="F31" s="894"/>
      <c r="G31" s="888"/>
      <c r="H31" s="887"/>
      <c r="I31" s="886"/>
      <c r="J31" s="886"/>
      <c r="K31" s="887"/>
      <c r="L31" s="886"/>
      <c r="M31" s="886"/>
      <c r="N31" s="886"/>
      <c r="O31" s="888"/>
      <c r="P31" s="888"/>
      <c r="Q31" s="888"/>
      <c r="R31" s="888"/>
      <c r="S31" s="898"/>
      <c r="T31" s="899"/>
      <c r="U31" s="817"/>
    </row>
    <row r="32" spans="1:21" s="326" customFormat="1" ht="14.25" customHeight="1" x14ac:dyDescent="0.2">
      <c r="A32" s="344">
        <v>39</v>
      </c>
      <c r="B32" s="429"/>
      <c r="C32" s="585"/>
      <c r="D32" s="323"/>
      <c r="E32" s="323"/>
      <c r="F32" s="892"/>
      <c r="G32" s="890"/>
      <c r="H32" s="895"/>
      <c r="I32" s="888"/>
      <c r="J32" s="889"/>
      <c r="K32" s="887"/>
      <c r="L32" s="890"/>
      <c r="M32" s="217" t="s">
        <v>767</v>
      </c>
      <c r="N32" s="216"/>
      <c r="O32" s="217"/>
      <c r="P32" s="216"/>
      <c r="Q32" s="323"/>
      <c r="R32" s="991" t="s">
        <v>428</v>
      </c>
      <c r="S32" s="898"/>
      <c r="T32" s="899"/>
      <c r="U32" s="817"/>
    </row>
    <row r="33" spans="1:21" s="326" customFormat="1" ht="50.1" customHeight="1" x14ac:dyDescent="0.2">
      <c r="A33" s="344">
        <v>40</v>
      </c>
      <c r="B33" s="429"/>
      <c r="C33" s="585"/>
      <c r="D33" s="323"/>
      <c r="E33" s="323"/>
      <c r="F33" s="892"/>
      <c r="G33" s="890"/>
      <c r="H33" s="895"/>
      <c r="I33" s="888"/>
      <c r="J33" s="889"/>
      <c r="K33" s="887"/>
      <c r="L33" s="891" t="s">
        <v>434</v>
      </c>
      <c r="M33" s="831"/>
      <c r="N33" s="831"/>
      <c r="O33" s="831"/>
      <c r="P33" s="831"/>
      <c r="Q33" s="831"/>
      <c r="R33" s="991"/>
      <c r="S33" s="898"/>
      <c r="T33" s="899"/>
      <c r="U33" s="817"/>
    </row>
    <row r="34" spans="1:21" s="326" customFormat="1" ht="50.1" customHeight="1" x14ac:dyDescent="0.2">
      <c r="A34" s="344">
        <v>41</v>
      </c>
      <c r="B34" s="429"/>
      <c r="C34" s="585"/>
      <c r="D34" s="323" t="s">
        <v>390</v>
      </c>
      <c r="E34" s="323" t="s">
        <v>570</v>
      </c>
      <c r="F34" s="323" t="s">
        <v>576</v>
      </c>
      <c r="G34" s="216" t="s">
        <v>426</v>
      </c>
      <c r="H34" s="589" t="s">
        <v>425</v>
      </c>
      <c r="I34" s="888"/>
      <c r="J34" s="889"/>
      <c r="K34" s="887"/>
      <c r="L34" s="891" t="s">
        <v>575</v>
      </c>
      <c r="M34" s="831"/>
      <c r="N34" s="831"/>
      <c r="O34" s="831"/>
      <c r="P34" s="831"/>
      <c r="Q34" s="831"/>
      <c r="R34" s="991"/>
      <c r="S34" s="898"/>
      <c r="T34" s="899"/>
      <c r="U34" s="817"/>
    </row>
    <row r="35" spans="1:21" ht="15" customHeight="1" x14ac:dyDescent="0.2">
      <c r="A35" s="344">
        <v>42</v>
      </c>
      <c r="B35" s="429"/>
      <c r="C35" s="585"/>
      <c r="D35" s="323"/>
      <c r="E35" s="323"/>
      <c r="F35" s="323"/>
      <c r="G35" s="580"/>
      <c r="H35" s="323"/>
      <c r="I35" s="892"/>
      <c r="J35" s="889"/>
      <c r="K35" s="887"/>
      <c r="L35" s="892"/>
      <c r="M35" s="323"/>
      <c r="N35" s="323"/>
      <c r="O35" s="323"/>
      <c r="P35" s="323"/>
      <c r="Q35" s="323"/>
      <c r="R35" s="991"/>
      <c r="S35" s="898"/>
      <c r="T35" s="899"/>
      <c r="U35" s="817"/>
    </row>
    <row r="36" spans="1:21" ht="15" customHeight="1" x14ac:dyDescent="0.2">
      <c r="A36" s="344">
        <v>43</v>
      </c>
      <c r="B36" s="429"/>
      <c r="C36" s="585"/>
      <c r="D36" s="858"/>
      <c r="E36" s="858"/>
      <c r="F36" s="858" t="s">
        <v>358</v>
      </c>
      <c r="G36" s="754">
        <f t="shared" ref="G36:G47" si="2">SUM(M36:Q36)</f>
        <v>0</v>
      </c>
      <c r="H36" s="720"/>
      <c r="I36" s="892"/>
      <c r="J36" s="889"/>
      <c r="K36" s="887"/>
      <c r="L36" s="892"/>
      <c r="M36" s="720"/>
      <c r="N36" s="720"/>
      <c r="O36" s="720"/>
      <c r="P36" s="720"/>
      <c r="Q36" s="720"/>
      <c r="R36" s="888"/>
      <c r="S36" s="898"/>
      <c r="T36" s="899"/>
      <c r="U36" s="817"/>
    </row>
    <row r="37" spans="1:21" ht="15" customHeight="1" x14ac:dyDescent="0.2">
      <c r="A37" s="344">
        <v>44</v>
      </c>
      <c r="B37" s="429"/>
      <c r="C37" s="585"/>
      <c r="D37" s="858"/>
      <c r="E37" s="858"/>
      <c r="F37" s="858" t="s">
        <v>358</v>
      </c>
      <c r="G37" s="754">
        <f t="shared" si="2"/>
        <v>0</v>
      </c>
      <c r="H37" s="720"/>
      <c r="I37" s="892"/>
      <c r="J37" s="889"/>
      <c r="K37" s="887"/>
      <c r="L37" s="892"/>
      <c r="M37" s="720"/>
      <c r="N37" s="720"/>
      <c r="O37" s="720"/>
      <c r="P37" s="720"/>
      <c r="Q37" s="720"/>
      <c r="R37" s="888"/>
      <c r="S37" s="898"/>
      <c r="T37" s="899"/>
      <c r="U37" s="817"/>
    </row>
    <row r="38" spans="1:21" ht="15" customHeight="1" x14ac:dyDescent="0.2">
      <c r="A38" s="344">
        <v>45</v>
      </c>
      <c r="B38" s="429"/>
      <c r="C38" s="585"/>
      <c r="D38" s="858"/>
      <c r="E38" s="858"/>
      <c r="F38" s="858" t="s">
        <v>358</v>
      </c>
      <c r="G38" s="754">
        <f t="shared" si="2"/>
        <v>0</v>
      </c>
      <c r="H38" s="720"/>
      <c r="I38" s="892"/>
      <c r="J38" s="889"/>
      <c r="K38" s="887"/>
      <c r="L38" s="892"/>
      <c r="M38" s="720"/>
      <c r="N38" s="720"/>
      <c r="O38" s="720"/>
      <c r="P38" s="720"/>
      <c r="Q38" s="720"/>
      <c r="R38" s="888"/>
      <c r="S38" s="898"/>
      <c r="T38" s="899"/>
      <c r="U38" s="817"/>
    </row>
    <row r="39" spans="1:21" ht="15" customHeight="1" x14ac:dyDescent="0.2">
      <c r="A39" s="344">
        <v>46</v>
      </c>
      <c r="B39" s="429"/>
      <c r="C39" s="585"/>
      <c r="D39" s="858"/>
      <c r="E39" s="858"/>
      <c r="F39" s="858" t="s">
        <v>358</v>
      </c>
      <c r="G39" s="754">
        <f t="shared" si="2"/>
        <v>0</v>
      </c>
      <c r="H39" s="720"/>
      <c r="I39" s="892"/>
      <c r="J39" s="889"/>
      <c r="K39" s="887"/>
      <c r="L39" s="892"/>
      <c r="M39" s="720"/>
      <c r="N39" s="720"/>
      <c r="O39" s="720"/>
      <c r="P39" s="720"/>
      <c r="Q39" s="720"/>
      <c r="R39" s="888"/>
      <c r="S39" s="898"/>
      <c r="T39" s="899"/>
      <c r="U39" s="817"/>
    </row>
    <row r="40" spans="1:21" ht="15" customHeight="1" x14ac:dyDescent="0.2">
      <c r="A40" s="344">
        <v>47</v>
      </c>
      <c r="B40" s="429"/>
      <c r="C40" s="585"/>
      <c r="D40" s="858"/>
      <c r="E40" s="858"/>
      <c r="F40" s="858" t="s">
        <v>358</v>
      </c>
      <c r="G40" s="754">
        <f t="shared" si="2"/>
        <v>0</v>
      </c>
      <c r="H40" s="720"/>
      <c r="I40" s="892"/>
      <c r="J40" s="889"/>
      <c r="K40" s="887"/>
      <c r="L40" s="892"/>
      <c r="M40" s="720"/>
      <c r="N40" s="720"/>
      <c r="O40" s="720"/>
      <c r="P40" s="720"/>
      <c r="Q40" s="720"/>
      <c r="R40" s="888"/>
      <c r="S40" s="898"/>
      <c r="T40" s="899"/>
      <c r="U40" s="817"/>
    </row>
    <row r="41" spans="1:21" ht="15" customHeight="1" x14ac:dyDescent="0.2">
      <c r="A41" s="344">
        <v>48</v>
      </c>
      <c r="B41" s="429"/>
      <c r="C41" s="585"/>
      <c r="D41" s="858"/>
      <c r="E41" s="858"/>
      <c r="F41" s="858" t="s">
        <v>358</v>
      </c>
      <c r="G41" s="754">
        <f t="shared" si="2"/>
        <v>0</v>
      </c>
      <c r="H41" s="720"/>
      <c r="I41" s="892"/>
      <c r="J41" s="889"/>
      <c r="K41" s="887"/>
      <c r="L41" s="892"/>
      <c r="M41" s="720"/>
      <c r="N41" s="720"/>
      <c r="O41" s="720"/>
      <c r="P41" s="720"/>
      <c r="Q41" s="720"/>
      <c r="R41" s="888"/>
      <c r="S41" s="898"/>
      <c r="T41" s="899"/>
      <c r="U41" s="817"/>
    </row>
    <row r="42" spans="1:21" ht="15" customHeight="1" x14ac:dyDescent="0.2">
      <c r="A42" s="344">
        <v>49</v>
      </c>
      <c r="B42" s="429"/>
      <c r="C42" s="585"/>
      <c r="D42" s="858"/>
      <c r="E42" s="858"/>
      <c r="F42" s="858" t="s">
        <v>358</v>
      </c>
      <c r="G42" s="754">
        <f t="shared" si="2"/>
        <v>0</v>
      </c>
      <c r="H42" s="720"/>
      <c r="I42" s="892"/>
      <c r="J42" s="889"/>
      <c r="K42" s="887"/>
      <c r="L42" s="892"/>
      <c r="M42" s="720"/>
      <c r="N42" s="720"/>
      <c r="O42" s="720"/>
      <c r="P42" s="720"/>
      <c r="Q42" s="720"/>
      <c r="R42" s="888"/>
      <c r="S42" s="898"/>
      <c r="T42" s="899"/>
      <c r="U42" s="817"/>
    </row>
    <row r="43" spans="1:21" ht="15" customHeight="1" x14ac:dyDescent="0.2">
      <c r="A43" s="344">
        <v>50</v>
      </c>
      <c r="B43" s="429"/>
      <c r="C43" s="585"/>
      <c r="D43" s="858"/>
      <c r="E43" s="858"/>
      <c r="F43" s="858" t="s">
        <v>358</v>
      </c>
      <c r="G43" s="754">
        <f t="shared" si="2"/>
        <v>0</v>
      </c>
      <c r="H43" s="720"/>
      <c r="I43" s="892"/>
      <c r="J43" s="889"/>
      <c r="K43" s="887"/>
      <c r="L43" s="892"/>
      <c r="M43" s="720"/>
      <c r="N43" s="720"/>
      <c r="O43" s="720"/>
      <c r="P43" s="720"/>
      <c r="Q43" s="720"/>
      <c r="R43" s="888"/>
      <c r="S43" s="898"/>
      <c r="T43" s="899"/>
      <c r="U43" s="817"/>
    </row>
    <row r="44" spans="1:21" ht="15" customHeight="1" x14ac:dyDescent="0.2">
      <c r="A44" s="344">
        <v>51</v>
      </c>
      <c r="B44" s="429"/>
      <c r="C44" s="585"/>
      <c r="D44" s="858"/>
      <c r="E44" s="858"/>
      <c r="F44" s="858" t="s">
        <v>358</v>
      </c>
      <c r="G44" s="754">
        <f t="shared" si="2"/>
        <v>0</v>
      </c>
      <c r="H44" s="720"/>
      <c r="I44" s="892"/>
      <c r="J44" s="889"/>
      <c r="K44" s="887"/>
      <c r="L44" s="892"/>
      <c r="M44" s="720"/>
      <c r="N44" s="720"/>
      <c r="O44" s="720"/>
      <c r="P44" s="720"/>
      <c r="Q44" s="720"/>
      <c r="R44" s="888"/>
      <c r="S44" s="898"/>
      <c r="T44" s="899"/>
      <c r="U44" s="817"/>
    </row>
    <row r="45" spans="1:21" ht="15" customHeight="1" x14ac:dyDescent="0.2">
      <c r="A45" s="344">
        <v>52</v>
      </c>
      <c r="B45" s="429"/>
      <c r="C45" s="585"/>
      <c r="D45" s="858"/>
      <c r="E45" s="858"/>
      <c r="F45" s="858" t="s">
        <v>358</v>
      </c>
      <c r="G45" s="754">
        <f t="shared" si="2"/>
        <v>0</v>
      </c>
      <c r="H45" s="720"/>
      <c r="I45" s="892"/>
      <c r="J45" s="889"/>
      <c r="K45" s="887"/>
      <c r="L45" s="892"/>
      <c r="M45" s="720"/>
      <c r="N45" s="720"/>
      <c r="O45" s="720"/>
      <c r="P45" s="720"/>
      <c r="Q45" s="720"/>
      <c r="R45" s="888"/>
      <c r="S45" s="898"/>
      <c r="T45" s="899"/>
      <c r="U45" s="817"/>
    </row>
    <row r="46" spans="1:21" ht="15" customHeight="1" x14ac:dyDescent="0.2">
      <c r="A46" s="344">
        <v>53</v>
      </c>
      <c r="B46" s="429"/>
      <c r="C46" s="585"/>
      <c r="D46" s="858"/>
      <c r="E46" s="858"/>
      <c r="F46" s="858" t="s">
        <v>358</v>
      </c>
      <c r="G46" s="754">
        <f t="shared" si="2"/>
        <v>0</v>
      </c>
      <c r="H46" s="720"/>
      <c r="I46" s="892"/>
      <c r="J46" s="889"/>
      <c r="K46" s="887"/>
      <c r="L46" s="892"/>
      <c r="M46" s="720"/>
      <c r="N46" s="720"/>
      <c r="O46" s="720"/>
      <c r="P46" s="720"/>
      <c r="Q46" s="720"/>
      <c r="R46" s="888"/>
      <c r="S46" s="898"/>
      <c r="T46" s="899"/>
      <c r="U46" s="817"/>
    </row>
    <row r="47" spans="1:21" ht="15" customHeight="1" x14ac:dyDescent="0.2">
      <c r="A47" s="344">
        <v>54</v>
      </c>
      <c r="B47" s="429"/>
      <c r="C47" s="585"/>
      <c r="D47" s="858"/>
      <c r="E47" s="858"/>
      <c r="F47" s="858" t="s">
        <v>358</v>
      </c>
      <c r="G47" s="754">
        <f t="shared" si="2"/>
        <v>0</v>
      </c>
      <c r="H47" s="720"/>
      <c r="I47" s="892"/>
      <c r="J47" s="889"/>
      <c r="K47" s="887"/>
      <c r="L47" s="892"/>
      <c r="M47" s="720"/>
      <c r="N47" s="720"/>
      <c r="O47" s="720"/>
      <c r="P47" s="720"/>
      <c r="Q47" s="720"/>
      <c r="R47" s="888"/>
      <c r="S47" s="898"/>
      <c r="T47" s="899"/>
      <c r="U47" s="817"/>
    </row>
    <row r="48" spans="1:21" ht="15" customHeight="1" x14ac:dyDescent="0.2">
      <c r="A48" s="344">
        <v>55</v>
      </c>
      <c r="B48" s="429"/>
      <c r="C48" s="585"/>
      <c r="D48" s="881" t="s">
        <v>429</v>
      </c>
      <c r="E48" s="881"/>
      <c r="F48" s="881"/>
      <c r="G48" s="882"/>
      <c r="H48" s="903"/>
      <c r="I48" s="887"/>
      <c r="J48" s="889"/>
      <c r="K48" s="887"/>
      <c r="L48" s="887"/>
      <c r="M48" s="883"/>
      <c r="N48" s="587"/>
      <c r="O48" s="587"/>
      <c r="P48" s="587"/>
      <c r="Q48" s="587"/>
      <c r="R48" s="888"/>
      <c r="S48" s="898"/>
      <c r="T48" s="899"/>
      <c r="U48" s="817"/>
    </row>
    <row r="49" spans="1:21" ht="15" customHeight="1" x14ac:dyDescent="0.2">
      <c r="A49" s="344">
        <v>56</v>
      </c>
      <c r="B49" s="429"/>
      <c r="C49" s="590"/>
      <c r="D49" s="880"/>
      <c r="E49" s="880"/>
      <c r="F49" s="880" t="s">
        <v>278</v>
      </c>
      <c r="G49" s="720">
        <f>SUMIF($F$36:$F$47,"Standard",G$36:G$47)</f>
        <v>0</v>
      </c>
      <c r="H49" s="866">
        <f>SUMIF($F$36:$F$47,"Standard",H$36:H$47)</f>
        <v>0</v>
      </c>
      <c r="I49" s="889"/>
      <c r="J49" s="889"/>
      <c r="K49" s="887"/>
      <c r="L49" s="892"/>
      <c r="M49" s="866">
        <f>SUMIF($F$36:$F$47,"Standard",M$36:M$47)</f>
        <v>0</v>
      </c>
      <c r="N49" s="866">
        <f>SUMIF($F$36:$F$47,"Standard",N$36:N$47)</f>
        <v>0</v>
      </c>
      <c r="O49" s="866">
        <f>SUMIF($F$36:$F$47,"Standard",O$36:O$47)</f>
        <v>0</v>
      </c>
      <c r="P49" s="866">
        <f>SUMIF($F$36:$F$47,"Standard",P$36:P$47)</f>
        <v>0</v>
      </c>
      <c r="Q49" s="866">
        <f>SUMIF($F$36:$F$47,"Standard",Q$36:Q$47)</f>
        <v>0</v>
      </c>
      <c r="R49" s="888"/>
      <c r="S49" s="898"/>
      <c r="T49" s="899"/>
      <c r="U49" s="817"/>
    </row>
    <row r="50" spans="1:21" s="169" customFormat="1" ht="15" customHeight="1" x14ac:dyDescent="0.2">
      <c r="A50" s="344">
        <v>57</v>
      </c>
      <c r="B50" s="429"/>
      <c r="C50" s="590"/>
      <c r="D50" s="880"/>
      <c r="E50" s="880"/>
      <c r="F50" s="880" t="s">
        <v>283</v>
      </c>
      <c r="G50" s="866">
        <f>SUMIF($F$36:$F$47,"Non-standard",G$36:G$47)</f>
        <v>0</v>
      </c>
      <c r="H50" s="866">
        <f>SUMIF($F$36:$F$47,"Non-standard",H$36:H$47)</f>
        <v>0</v>
      </c>
      <c r="I50" s="889"/>
      <c r="J50" s="889"/>
      <c r="K50" s="887"/>
      <c r="L50" s="892"/>
      <c r="M50" s="866">
        <f>SUMIF($F$36:$F$47,"Non-standard",M$36:M$47)</f>
        <v>0</v>
      </c>
      <c r="N50" s="866">
        <f>SUMIF($F$36:$F$47,"Non-standard",N$36:N$47)</f>
        <v>0</v>
      </c>
      <c r="O50" s="866">
        <f>SUMIF($F$36:$F$47,"Non-standard",O$36:O$47)</f>
        <v>0</v>
      </c>
      <c r="P50" s="866">
        <f>SUMIF($F$36:$F$47,"Non-standard",P$36:P$47)</f>
        <v>0</v>
      </c>
      <c r="Q50" s="866">
        <f>SUMIF($F$36:$F$47,"Non-standard",Q$36:Q$47)</f>
        <v>0</v>
      </c>
      <c r="R50" s="888"/>
      <c r="S50" s="898"/>
      <c r="T50" s="899"/>
      <c r="U50" s="817"/>
    </row>
    <row r="51" spans="1:21" s="169" customFormat="1" ht="15" customHeight="1" x14ac:dyDescent="0.2">
      <c r="A51" s="344">
        <v>58</v>
      </c>
      <c r="B51" s="429"/>
      <c r="C51" s="590"/>
      <c r="D51" s="880"/>
      <c r="E51" s="880"/>
      <c r="F51" s="904" t="s">
        <v>282</v>
      </c>
      <c r="G51" s="910">
        <f>SUM(G49:G50)</f>
        <v>0</v>
      </c>
      <c r="H51" s="910">
        <f>SUM(H49:H50)</f>
        <v>0</v>
      </c>
      <c r="I51" s="889"/>
      <c r="J51" s="889"/>
      <c r="K51" s="887"/>
      <c r="L51" s="892"/>
      <c r="M51" s="754">
        <f>SUM(M49:M50)</f>
        <v>0</v>
      </c>
      <c r="N51" s="754">
        <f>SUM(N49:N50)</f>
        <v>0</v>
      </c>
      <c r="O51" s="754">
        <f>SUM(O49:O50)</f>
        <v>0</v>
      </c>
      <c r="P51" s="754">
        <f>SUM(P49:P50)</f>
        <v>0</v>
      </c>
      <c r="Q51" s="754">
        <f>SUM(Q49:Q50)</f>
        <v>0</v>
      </c>
      <c r="R51" s="888"/>
      <c r="S51" s="898"/>
      <c r="T51" s="899"/>
      <c r="U51" s="817"/>
    </row>
    <row r="52" spans="1:21" s="169" customFormat="1" ht="23.25" customHeight="1" x14ac:dyDescent="0.2">
      <c r="A52" s="345"/>
      <c r="B52" s="59"/>
      <c r="C52" s="266"/>
      <c r="D52" s="267"/>
      <c r="E52" s="267"/>
      <c r="F52" s="907"/>
      <c r="G52" s="908"/>
      <c r="H52" s="268"/>
      <c r="I52" s="905"/>
      <c r="J52" s="905"/>
      <c r="K52" s="906"/>
      <c r="L52" s="269"/>
      <c r="M52" s="268"/>
      <c r="N52" s="900"/>
      <c r="O52" s="900"/>
      <c r="P52" s="900"/>
      <c r="Q52" s="900"/>
      <c r="R52" s="900"/>
      <c r="S52" s="901"/>
      <c r="T52" s="899"/>
      <c r="U52" s="817"/>
    </row>
    <row r="53" spans="1:21" x14ac:dyDescent="0.2">
      <c r="R53" s="817"/>
      <c r="S53" s="817"/>
      <c r="T53" s="902"/>
      <c r="U53" s="817"/>
    </row>
  </sheetData>
  <sheetProtection sheet="1" objects="1" scenarios="1" formatRows="0" insertColumns="0" insertRows="0"/>
  <mergeCells count="6">
    <mergeCell ref="R9:R12"/>
    <mergeCell ref="A6:P6"/>
    <mergeCell ref="R32:R35"/>
    <mergeCell ref="O2:R2"/>
    <mergeCell ref="O3:R3"/>
    <mergeCell ref="O4:R4"/>
  </mergeCells>
  <dataValidations count="3">
    <dataValidation allowBlank="1" showInputMessage="1" showErrorMessage="1" prompt="Please enter text" sqref="D13:E24 D36:E47 M10:Q11 M33:Q34"/>
    <dataValidation allowBlank="1" showInputMessage="1" showErrorMessage="1" prompt="Please enter Network / Sub-Network Name" sqref="O4:R4"/>
    <dataValidation type="list" allowBlank="1" showInputMessage="1" showErrorMessage="1" prompt="Please select from available drop-down options" sqref="F13:F24 F36:F47">
      <formula1>"Standard,Non-standard,[Select one]"</formula1>
    </dataValidation>
  </dataValidations>
  <printOptions horizontalCentered="1"/>
  <pageMargins left="0.70866141732283472" right="0.70866141732283472" top="0.74803149606299213" bottom="0.74803149606299213" header="0.31496062992125989" footer="0.31496062992125989"/>
  <pageSetup paperSize="9" scale="47" fitToHeight="2" orientation="landscape" r:id="rId1"/>
  <headerFooter>
    <oddHeader>&amp;C&amp;"Arial"&amp;10 Commerce Commission Information Disclosure Template</oddHeader>
    <oddFooter>&amp;L&amp;"Arial,Regular" &amp;P&amp;C&amp;"Arial,Regular" &amp;F&amp;R&amp;"Arial,Regular" &amp;A</oddFooter>
  </headerFooter>
  <ignoredErrors>
    <ignoredError sqref="G48" unlockedFormula="1"/>
  </ignoredError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9" tint="-0.499984740745262"/>
    <pageSetUpPr fitToPage="1"/>
  </sheetPr>
  <dimension ref="A1:K37"/>
  <sheetViews>
    <sheetView showGridLines="0" zoomScaleNormal="100" zoomScaleSheetLayoutView="70" workbookViewId="0"/>
  </sheetViews>
  <sheetFormatPr defaultRowHeight="12.75" x14ac:dyDescent="0.2"/>
  <cols>
    <col min="1" max="1" width="4.5703125" customWidth="1"/>
    <col min="2" max="2" width="2.28515625" style="257" customWidth="1"/>
    <col min="3" max="3" width="24.85546875" customWidth="1"/>
    <col min="4" max="4" width="28.85546875" customWidth="1"/>
    <col min="5" max="5" width="28.140625" customWidth="1"/>
    <col min="6" max="6" width="6.140625" customWidth="1"/>
    <col min="7" max="8" width="15.7109375" customWidth="1"/>
    <col min="9" max="9" width="15.7109375" style="10" customWidth="1"/>
    <col min="10" max="10" width="15.7109375" customWidth="1"/>
    <col min="11" max="11" width="2.7109375" customWidth="1"/>
  </cols>
  <sheetData>
    <row r="1" spans="1:11" s="10" customFormat="1" x14ac:dyDescent="0.2">
      <c r="A1" s="181"/>
      <c r="B1" s="256"/>
      <c r="C1" s="256"/>
      <c r="D1" s="256"/>
      <c r="E1" s="256"/>
      <c r="F1" s="256"/>
      <c r="G1" s="256"/>
      <c r="H1" s="256"/>
      <c r="I1" s="256"/>
      <c r="J1" s="256"/>
      <c r="K1" s="182"/>
    </row>
    <row r="2" spans="1:11" s="10" customFormat="1" ht="18" customHeight="1" x14ac:dyDescent="0.3">
      <c r="A2" s="183"/>
      <c r="B2" s="211"/>
      <c r="C2" s="211"/>
      <c r="D2" s="211"/>
      <c r="E2" s="211"/>
      <c r="F2" s="306" t="s">
        <v>5</v>
      </c>
      <c r="G2" s="993" t="str">
        <f>IF(NOT(ISBLANK(CoverSheet!$C$8)),CoverSheet!$C$8,"")</f>
        <v/>
      </c>
      <c r="H2" s="993"/>
      <c r="I2" s="993"/>
      <c r="J2" s="993"/>
      <c r="K2" s="204"/>
    </row>
    <row r="3" spans="1:11" s="10" customFormat="1" ht="18" customHeight="1" x14ac:dyDescent="0.25">
      <c r="A3" s="183"/>
      <c r="B3" s="211"/>
      <c r="C3" s="211"/>
      <c r="D3" s="211"/>
      <c r="E3" s="211"/>
      <c r="F3" s="306" t="s">
        <v>3</v>
      </c>
      <c r="G3" s="950" t="str">
        <f>IF(ISNUMBER(CoverSheet!$C$12),CoverSheet!$C$12,"")</f>
        <v/>
      </c>
      <c r="H3" s="950"/>
      <c r="I3" s="950"/>
      <c r="J3" s="950"/>
      <c r="K3" s="204"/>
    </row>
    <row r="4" spans="1:11" s="319" customFormat="1" ht="18" customHeight="1" x14ac:dyDescent="0.25">
      <c r="A4" s="183"/>
      <c r="B4" s="211"/>
      <c r="C4" s="211"/>
      <c r="D4" s="211"/>
      <c r="E4" s="211"/>
      <c r="F4" s="306" t="s">
        <v>368</v>
      </c>
      <c r="G4" s="996"/>
      <c r="H4" s="996"/>
      <c r="I4" s="996"/>
      <c r="J4" s="996"/>
      <c r="K4" s="204"/>
    </row>
    <row r="5" spans="1:11" s="10" customFormat="1" ht="21" x14ac:dyDescent="0.35">
      <c r="A5" s="383" t="s">
        <v>326</v>
      </c>
      <c r="B5" s="307"/>
      <c r="C5" s="211"/>
      <c r="D5" s="211"/>
      <c r="E5" s="211"/>
      <c r="F5" s="211"/>
      <c r="G5" s="211"/>
      <c r="H5" s="211"/>
      <c r="I5" s="211"/>
      <c r="J5" s="211"/>
      <c r="K5" s="204"/>
    </row>
    <row r="6" spans="1:11" s="210" customFormat="1" ht="24.75" customHeight="1" x14ac:dyDescent="0.2">
      <c r="A6" s="994" t="s">
        <v>405</v>
      </c>
      <c r="B6" s="995"/>
      <c r="C6" s="995"/>
      <c r="D6" s="995"/>
      <c r="E6" s="995"/>
      <c r="F6" s="995"/>
      <c r="G6" s="995"/>
      <c r="H6" s="995"/>
      <c r="I6" s="211"/>
      <c r="J6" s="211"/>
      <c r="K6" s="204"/>
    </row>
    <row r="7" spans="1:11" s="10" customFormat="1" x14ac:dyDescent="0.2">
      <c r="A7" s="644" t="s">
        <v>666</v>
      </c>
      <c r="B7" s="52"/>
      <c r="C7" s="52"/>
      <c r="D7" s="52"/>
      <c r="E7" s="211"/>
      <c r="F7" s="211"/>
      <c r="G7" s="211"/>
      <c r="H7" s="211"/>
      <c r="I7" s="211"/>
      <c r="J7" s="211"/>
      <c r="K7" s="204"/>
    </row>
    <row r="8" spans="1:11" ht="50.1" customHeight="1" x14ac:dyDescent="0.2">
      <c r="A8" s="344">
        <v>8</v>
      </c>
      <c r="B8" s="203"/>
      <c r="C8" s="318" t="s">
        <v>269</v>
      </c>
      <c r="D8" s="318" t="s">
        <v>28</v>
      </c>
      <c r="E8" s="318" t="s">
        <v>27</v>
      </c>
      <c r="F8" s="368" t="s">
        <v>71</v>
      </c>
      <c r="G8" s="367" t="s">
        <v>253</v>
      </c>
      <c r="H8" s="367" t="s">
        <v>70</v>
      </c>
      <c r="I8" s="314" t="s">
        <v>276</v>
      </c>
      <c r="J8" s="368" t="s">
        <v>69</v>
      </c>
      <c r="K8" s="184"/>
    </row>
    <row r="9" spans="1:11" ht="15" customHeight="1" x14ac:dyDescent="0.2">
      <c r="A9" s="344">
        <v>9</v>
      </c>
      <c r="B9" s="203"/>
      <c r="C9" s="124" t="s">
        <v>48</v>
      </c>
      <c r="D9" s="325" t="s">
        <v>24</v>
      </c>
      <c r="E9" s="325" t="s">
        <v>372</v>
      </c>
      <c r="F9" s="153" t="s">
        <v>29</v>
      </c>
      <c r="G9" s="721"/>
      <c r="H9" s="721"/>
      <c r="I9" s="718">
        <f>H9-G9</f>
        <v>0</v>
      </c>
      <c r="J9" s="911" t="s">
        <v>358</v>
      </c>
      <c r="K9" s="184"/>
    </row>
    <row r="10" spans="1:11" s="10" customFormat="1" ht="15" customHeight="1" x14ac:dyDescent="0.2">
      <c r="A10" s="344">
        <v>10</v>
      </c>
      <c r="B10" s="203"/>
      <c r="C10" s="334" t="s">
        <v>48</v>
      </c>
      <c r="D10" s="325" t="s">
        <v>24</v>
      </c>
      <c r="E10" s="325" t="s">
        <v>373</v>
      </c>
      <c r="F10" s="153" t="s">
        <v>29</v>
      </c>
      <c r="G10" s="721"/>
      <c r="H10" s="721"/>
      <c r="I10" s="718">
        <f t="shared" ref="I10:I36" si="0">H10-G10</f>
        <v>0</v>
      </c>
      <c r="J10" s="911" t="s">
        <v>358</v>
      </c>
      <c r="K10" s="184"/>
    </row>
    <row r="11" spans="1:11" s="10" customFormat="1" ht="15" customHeight="1" x14ac:dyDescent="0.2">
      <c r="A11" s="344">
        <v>11</v>
      </c>
      <c r="B11" s="203"/>
      <c r="C11" s="334" t="s">
        <v>48</v>
      </c>
      <c r="D11" s="325" t="s">
        <v>24</v>
      </c>
      <c r="E11" s="325" t="s">
        <v>374</v>
      </c>
      <c r="F11" s="153" t="s">
        <v>29</v>
      </c>
      <c r="G11" s="721"/>
      <c r="H11" s="721"/>
      <c r="I11" s="718">
        <f t="shared" si="0"/>
        <v>0</v>
      </c>
      <c r="J11" s="911" t="s">
        <v>358</v>
      </c>
      <c r="K11" s="184"/>
    </row>
    <row r="12" spans="1:11" s="10" customFormat="1" ht="15" customHeight="1" x14ac:dyDescent="0.2">
      <c r="A12" s="344">
        <v>12</v>
      </c>
      <c r="B12" s="203"/>
      <c r="C12" s="334" t="s">
        <v>48</v>
      </c>
      <c r="D12" s="325" t="s">
        <v>22</v>
      </c>
      <c r="E12" s="325" t="s">
        <v>375</v>
      </c>
      <c r="F12" s="153" t="s">
        <v>29</v>
      </c>
      <c r="G12" s="721"/>
      <c r="H12" s="721"/>
      <c r="I12" s="718">
        <f t="shared" si="0"/>
        <v>0</v>
      </c>
      <c r="J12" s="911" t="s">
        <v>358</v>
      </c>
      <c r="K12" s="184"/>
    </row>
    <row r="13" spans="1:11" s="10" customFormat="1" ht="15" customHeight="1" x14ac:dyDescent="0.2">
      <c r="A13" s="344">
        <v>13</v>
      </c>
      <c r="B13" s="203"/>
      <c r="C13" s="334" t="s">
        <v>48</v>
      </c>
      <c r="D13" s="325" t="s">
        <v>22</v>
      </c>
      <c r="E13" s="325" t="s">
        <v>376</v>
      </c>
      <c r="F13" s="153" t="s">
        <v>29</v>
      </c>
      <c r="G13" s="721"/>
      <c r="H13" s="721"/>
      <c r="I13" s="718">
        <f t="shared" si="0"/>
        <v>0</v>
      </c>
      <c r="J13" s="911" t="s">
        <v>358</v>
      </c>
      <c r="K13" s="184"/>
    </row>
    <row r="14" spans="1:11" s="10" customFormat="1" ht="15" customHeight="1" x14ac:dyDescent="0.2">
      <c r="A14" s="344">
        <v>14</v>
      </c>
      <c r="B14" s="203"/>
      <c r="C14" s="334" t="s">
        <v>48</v>
      </c>
      <c r="D14" s="325" t="s">
        <v>22</v>
      </c>
      <c r="E14" s="825" t="s">
        <v>377</v>
      </c>
      <c r="F14" s="153" t="s">
        <v>29</v>
      </c>
      <c r="G14" s="721"/>
      <c r="H14" s="721"/>
      <c r="I14" s="718">
        <f t="shared" si="0"/>
        <v>0</v>
      </c>
      <c r="J14" s="911" t="s">
        <v>358</v>
      </c>
      <c r="K14" s="184"/>
    </row>
    <row r="15" spans="1:11" s="10" customFormat="1" ht="15" customHeight="1" x14ac:dyDescent="0.2">
      <c r="A15" s="344">
        <v>15</v>
      </c>
      <c r="B15" s="203"/>
      <c r="C15" s="334" t="s">
        <v>48</v>
      </c>
      <c r="D15" s="334" t="s">
        <v>36</v>
      </c>
      <c r="E15" s="334" t="s">
        <v>37</v>
      </c>
      <c r="F15" s="153" t="s">
        <v>30</v>
      </c>
      <c r="G15" s="721"/>
      <c r="H15" s="721"/>
      <c r="I15" s="718">
        <f t="shared" si="0"/>
        <v>0</v>
      </c>
      <c r="J15" s="911" t="s">
        <v>358</v>
      </c>
      <c r="K15" s="184"/>
    </row>
    <row r="16" spans="1:11" s="10" customFormat="1" ht="15" customHeight="1" x14ac:dyDescent="0.2">
      <c r="A16" s="344">
        <v>16</v>
      </c>
      <c r="B16" s="203"/>
      <c r="C16" s="334" t="s">
        <v>48</v>
      </c>
      <c r="D16" s="342" t="s">
        <v>260</v>
      </c>
      <c r="E16" s="325" t="s">
        <v>402</v>
      </c>
      <c r="F16" s="153" t="s">
        <v>30</v>
      </c>
      <c r="G16" s="721"/>
      <c r="H16" s="721"/>
      <c r="I16" s="718">
        <f t="shared" si="0"/>
        <v>0</v>
      </c>
      <c r="J16" s="911" t="s">
        <v>358</v>
      </c>
      <c r="K16" s="184"/>
    </row>
    <row r="17" spans="1:11" s="10" customFormat="1" ht="15" customHeight="1" x14ac:dyDescent="0.2">
      <c r="A17" s="344">
        <v>17</v>
      </c>
      <c r="B17" s="203"/>
      <c r="C17" s="334" t="s">
        <v>48</v>
      </c>
      <c r="D17" s="334" t="s">
        <v>23</v>
      </c>
      <c r="E17" s="334" t="s">
        <v>50</v>
      </c>
      <c r="F17" s="153" t="s">
        <v>30</v>
      </c>
      <c r="G17" s="721"/>
      <c r="H17" s="721"/>
      <c r="I17" s="718">
        <f t="shared" si="0"/>
        <v>0</v>
      </c>
      <c r="J17" s="911" t="s">
        <v>358</v>
      </c>
      <c r="K17" s="184"/>
    </row>
    <row r="18" spans="1:11" s="10" customFormat="1" ht="15" customHeight="1" x14ac:dyDescent="0.2">
      <c r="A18" s="344">
        <v>18</v>
      </c>
      <c r="B18" s="203"/>
      <c r="C18" s="334" t="s">
        <v>49</v>
      </c>
      <c r="D18" s="334" t="str">
        <f t="shared" ref="D18:D24" si="1">D9</f>
        <v>Main pipe</v>
      </c>
      <c r="E18" s="325" t="s">
        <v>378</v>
      </c>
      <c r="F18" s="153" t="s">
        <v>29</v>
      </c>
      <c r="G18" s="721"/>
      <c r="H18" s="721"/>
      <c r="I18" s="718">
        <f t="shared" si="0"/>
        <v>0</v>
      </c>
      <c r="J18" s="911" t="s">
        <v>358</v>
      </c>
      <c r="K18" s="184"/>
    </row>
    <row r="19" spans="1:11" s="10" customFormat="1" ht="15" customHeight="1" x14ac:dyDescent="0.2">
      <c r="A19" s="344">
        <v>19</v>
      </c>
      <c r="B19" s="203"/>
      <c r="C19" s="334" t="s">
        <v>49</v>
      </c>
      <c r="D19" s="334" t="str">
        <f t="shared" si="1"/>
        <v>Main pipe</v>
      </c>
      <c r="E19" s="325" t="s">
        <v>379</v>
      </c>
      <c r="F19" s="153" t="s">
        <v>29</v>
      </c>
      <c r="G19" s="721"/>
      <c r="H19" s="721"/>
      <c r="I19" s="718">
        <f t="shared" si="0"/>
        <v>0</v>
      </c>
      <c r="J19" s="911" t="s">
        <v>358</v>
      </c>
      <c r="K19" s="184"/>
    </row>
    <row r="20" spans="1:11" s="10" customFormat="1" ht="15" customHeight="1" x14ac:dyDescent="0.2">
      <c r="A20" s="344">
        <v>20</v>
      </c>
      <c r="B20" s="203"/>
      <c r="C20" s="334" t="s">
        <v>49</v>
      </c>
      <c r="D20" s="334" t="str">
        <f t="shared" si="1"/>
        <v>Main pipe</v>
      </c>
      <c r="E20" s="325" t="s">
        <v>380</v>
      </c>
      <c r="F20" s="153" t="s">
        <v>29</v>
      </c>
      <c r="G20" s="721"/>
      <c r="H20" s="721"/>
      <c r="I20" s="718">
        <f t="shared" si="0"/>
        <v>0</v>
      </c>
      <c r="J20" s="911" t="s">
        <v>358</v>
      </c>
      <c r="K20" s="184"/>
    </row>
    <row r="21" spans="1:11" s="10" customFormat="1" ht="15" customHeight="1" x14ac:dyDescent="0.2">
      <c r="A21" s="344">
        <v>21</v>
      </c>
      <c r="B21" s="203"/>
      <c r="C21" s="334" t="s">
        <v>49</v>
      </c>
      <c r="D21" s="334" t="str">
        <f t="shared" si="1"/>
        <v>Service pipe</v>
      </c>
      <c r="E21" s="325" t="s">
        <v>381</v>
      </c>
      <c r="F21" s="153" t="s">
        <v>29</v>
      </c>
      <c r="G21" s="721"/>
      <c r="H21" s="721"/>
      <c r="I21" s="718">
        <f t="shared" si="0"/>
        <v>0</v>
      </c>
      <c r="J21" s="911" t="s">
        <v>358</v>
      </c>
      <c r="K21" s="184"/>
    </row>
    <row r="22" spans="1:11" s="10" customFormat="1" ht="15" customHeight="1" x14ac:dyDescent="0.2">
      <c r="A22" s="344">
        <v>22</v>
      </c>
      <c r="B22" s="203"/>
      <c r="C22" s="334" t="s">
        <v>49</v>
      </c>
      <c r="D22" s="334" t="str">
        <f t="shared" si="1"/>
        <v>Service pipe</v>
      </c>
      <c r="E22" s="325" t="s">
        <v>382</v>
      </c>
      <c r="F22" s="153" t="s">
        <v>29</v>
      </c>
      <c r="G22" s="721"/>
      <c r="H22" s="721"/>
      <c r="I22" s="718">
        <f t="shared" si="0"/>
        <v>0</v>
      </c>
      <c r="J22" s="911" t="s">
        <v>358</v>
      </c>
      <c r="K22" s="184"/>
    </row>
    <row r="23" spans="1:11" s="10" customFormat="1" ht="15" customHeight="1" x14ac:dyDescent="0.2">
      <c r="A23" s="344">
        <v>23</v>
      </c>
      <c r="B23" s="203"/>
      <c r="C23" s="334" t="s">
        <v>49</v>
      </c>
      <c r="D23" s="334" t="str">
        <f t="shared" si="1"/>
        <v>Service pipe</v>
      </c>
      <c r="E23" s="325" t="s">
        <v>383</v>
      </c>
      <c r="F23" s="153" t="s">
        <v>29</v>
      </c>
      <c r="G23" s="721"/>
      <c r="H23" s="721"/>
      <c r="I23" s="718">
        <f t="shared" si="0"/>
        <v>0</v>
      </c>
      <c r="J23" s="911" t="s">
        <v>358</v>
      </c>
      <c r="K23" s="184"/>
    </row>
    <row r="24" spans="1:11" s="10" customFormat="1" ht="15" customHeight="1" x14ac:dyDescent="0.2">
      <c r="A24" s="344">
        <v>24</v>
      </c>
      <c r="B24" s="203"/>
      <c r="C24" s="334" t="s">
        <v>49</v>
      </c>
      <c r="D24" s="334" t="str">
        <f t="shared" si="1"/>
        <v>Stations</v>
      </c>
      <c r="E24" s="334" t="s">
        <v>38</v>
      </c>
      <c r="F24" s="153" t="s">
        <v>30</v>
      </c>
      <c r="G24" s="721"/>
      <c r="H24" s="721"/>
      <c r="I24" s="718">
        <f t="shared" si="0"/>
        <v>0</v>
      </c>
      <c r="J24" s="911" t="s">
        <v>358</v>
      </c>
      <c r="K24" s="184"/>
    </row>
    <row r="25" spans="1:11" s="10" customFormat="1" ht="15" customHeight="1" x14ac:dyDescent="0.2">
      <c r="A25" s="344">
        <v>25</v>
      </c>
      <c r="B25" s="203"/>
      <c r="C25" s="334" t="s">
        <v>49</v>
      </c>
      <c r="D25" s="325" t="s">
        <v>260</v>
      </c>
      <c r="E25" s="325" t="s">
        <v>400</v>
      </c>
      <c r="F25" s="153" t="s">
        <v>30</v>
      </c>
      <c r="G25" s="721"/>
      <c r="H25" s="721"/>
      <c r="I25" s="718">
        <f t="shared" si="0"/>
        <v>0</v>
      </c>
      <c r="J25" s="911" t="s">
        <v>358</v>
      </c>
      <c r="K25" s="184"/>
    </row>
    <row r="26" spans="1:11" s="10" customFormat="1" ht="15" customHeight="1" x14ac:dyDescent="0.2">
      <c r="A26" s="344">
        <v>26</v>
      </c>
      <c r="B26" s="203"/>
      <c r="C26" s="334" t="s">
        <v>49</v>
      </c>
      <c r="D26" s="334" t="s">
        <v>23</v>
      </c>
      <c r="E26" s="334" t="s">
        <v>31</v>
      </c>
      <c r="F26" s="153" t="s">
        <v>30</v>
      </c>
      <c r="G26" s="721"/>
      <c r="H26" s="721"/>
      <c r="I26" s="718">
        <f t="shared" si="0"/>
        <v>0</v>
      </c>
      <c r="J26" s="911" t="s">
        <v>358</v>
      </c>
      <c r="K26" s="184"/>
    </row>
    <row r="27" spans="1:11" s="10" customFormat="1" ht="15" customHeight="1" x14ac:dyDescent="0.2">
      <c r="A27" s="344">
        <v>27</v>
      </c>
      <c r="B27" s="203"/>
      <c r="C27" s="334" t="s">
        <v>19</v>
      </c>
      <c r="D27" s="334" t="str">
        <f t="shared" ref="D27:D32" si="2">D9</f>
        <v>Main pipe</v>
      </c>
      <c r="E27" s="325" t="s">
        <v>384</v>
      </c>
      <c r="F27" s="153" t="s">
        <v>29</v>
      </c>
      <c r="G27" s="721"/>
      <c r="H27" s="721"/>
      <c r="I27" s="718">
        <f t="shared" si="0"/>
        <v>0</v>
      </c>
      <c r="J27" s="911" t="s">
        <v>358</v>
      </c>
      <c r="K27" s="184"/>
    </row>
    <row r="28" spans="1:11" s="10" customFormat="1" ht="15" customHeight="1" x14ac:dyDescent="0.2">
      <c r="A28" s="344">
        <v>28</v>
      </c>
      <c r="B28" s="203"/>
      <c r="C28" s="334" t="s">
        <v>19</v>
      </c>
      <c r="D28" s="334" t="str">
        <f t="shared" si="2"/>
        <v>Main pipe</v>
      </c>
      <c r="E28" s="325" t="s">
        <v>385</v>
      </c>
      <c r="F28" s="153" t="s">
        <v>29</v>
      </c>
      <c r="G28" s="721"/>
      <c r="H28" s="721"/>
      <c r="I28" s="718">
        <f t="shared" si="0"/>
        <v>0</v>
      </c>
      <c r="J28" s="911" t="s">
        <v>358</v>
      </c>
      <c r="K28" s="184"/>
    </row>
    <row r="29" spans="1:11" s="10" customFormat="1" ht="15" customHeight="1" x14ac:dyDescent="0.2">
      <c r="A29" s="344">
        <v>29</v>
      </c>
      <c r="B29" s="203"/>
      <c r="C29" s="334" t="s">
        <v>19</v>
      </c>
      <c r="D29" s="334" t="str">
        <f t="shared" si="2"/>
        <v>Main pipe</v>
      </c>
      <c r="E29" s="325" t="s">
        <v>386</v>
      </c>
      <c r="F29" s="153" t="s">
        <v>29</v>
      </c>
      <c r="G29" s="721"/>
      <c r="H29" s="721"/>
      <c r="I29" s="718">
        <f t="shared" si="0"/>
        <v>0</v>
      </c>
      <c r="J29" s="911" t="s">
        <v>358</v>
      </c>
      <c r="K29" s="184"/>
    </row>
    <row r="30" spans="1:11" s="10" customFormat="1" ht="15" customHeight="1" x14ac:dyDescent="0.2">
      <c r="A30" s="344">
        <v>30</v>
      </c>
      <c r="B30" s="203"/>
      <c r="C30" s="334" t="s">
        <v>19</v>
      </c>
      <c r="D30" s="334" t="str">
        <f t="shared" si="2"/>
        <v>Service pipe</v>
      </c>
      <c r="E30" s="325" t="s">
        <v>387</v>
      </c>
      <c r="F30" s="153" t="s">
        <v>29</v>
      </c>
      <c r="G30" s="721"/>
      <c r="H30" s="721"/>
      <c r="I30" s="718">
        <f t="shared" si="0"/>
        <v>0</v>
      </c>
      <c r="J30" s="911" t="s">
        <v>358</v>
      </c>
      <c r="K30" s="184"/>
    </row>
    <row r="31" spans="1:11" s="10" customFormat="1" ht="15" customHeight="1" x14ac:dyDescent="0.2">
      <c r="A31" s="344">
        <v>31</v>
      </c>
      <c r="B31" s="203"/>
      <c r="C31" s="334" t="s">
        <v>19</v>
      </c>
      <c r="D31" s="334" t="str">
        <f t="shared" si="2"/>
        <v>Service pipe</v>
      </c>
      <c r="E31" s="325" t="s">
        <v>388</v>
      </c>
      <c r="F31" s="153" t="s">
        <v>29</v>
      </c>
      <c r="G31" s="721"/>
      <c r="H31" s="721"/>
      <c r="I31" s="718">
        <f t="shared" si="0"/>
        <v>0</v>
      </c>
      <c r="J31" s="911" t="s">
        <v>358</v>
      </c>
      <c r="K31" s="184"/>
    </row>
    <row r="32" spans="1:11" s="10" customFormat="1" ht="15" customHeight="1" x14ac:dyDescent="0.2">
      <c r="A32" s="344">
        <v>32</v>
      </c>
      <c r="B32" s="203"/>
      <c r="C32" s="334" t="s">
        <v>19</v>
      </c>
      <c r="D32" s="334" t="str">
        <f t="shared" si="2"/>
        <v>Service pipe</v>
      </c>
      <c r="E32" s="325" t="s">
        <v>389</v>
      </c>
      <c r="F32" s="153" t="s">
        <v>29</v>
      </c>
      <c r="G32" s="721"/>
      <c r="H32" s="721"/>
      <c r="I32" s="718">
        <f t="shared" si="0"/>
        <v>0</v>
      </c>
      <c r="J32" s="911" t="s">
        <v>358</v>
      </c>
      <c r="K32" s="184"/>
    </row>
    <row r="33" spans="1:11" s="10" customFormat="1" ht="15" customHeight="1" x14ac:dyDescent="0.2">
      <c r="A33" s="344">
        <v>33</v>
      </c>
      <c r="B33" s="203"/>
      <c r="C33" s="334" t="s">
        <v>19</v>
      </c>
      <c r="D33" s="325" t="s">
        <v>260</v>
      </c>
      <c r="E33" s="325" t="s">
        <v>401</v>
      </c>
      <c r="F33" s="153" t="s">
        <v>30</v>
      </c>
      <c r="G33" s="721"/>
      <c r="H33" s="721"/>
      <c r="I33" s="718">
        <f t="shared" si="0"/>
        <v>0</v>
      </c>
      <c r="J33" s="911" t="s">
        <v>358</v>
      </c>
      <c r="K33" s="184"/>
    </row>
    <row r="34" spans="1:11" s="10" customFormat="1" ht="15" customHeight="1" x14ac:dyDescent="0.2">
      <c r="A34" s="344">
        <v>34</v>
      </c>
      <c r="B34" s="203"/>
      <c r="C34" s="334" t="s">
        <v>19</v>
      </c>
      <c r="D34" s="334" t="s">
        <v>23</v>
      </c>
      <c r="E34" s="334" t="s">
        <v>32</v>
      </c>
      <c r="F34" s="153" t="s">
        <v>30</v>
      </c>
      <c r="G34" s="721"/>
      <c r="H34" s="721"/>
      <c r="I34" s="718">
        <f t="shared" si="0"/>
        <v>0</v>
      </c>
      <c r="J34" s="911" t="s">
        <v>358</v>
      </c>
      <c r="K34" s="184"/>
    </row>
    <row r="35" spans="1:11" s="10" customFormat="1" ht="15" customHeight="1" x14ac:dyDescent="0.2">
      <c r="A35" s="344">
        <v>35</v>
      </c>
      <c r="B35" s="203"/>
      <c r="C35" s="325" t="s">
        <v>367</v>
      </c>
      <c r="D35" s="334" t="s">
        <v>47</v>
      </c>
      <c r="E35" s="334" t="s">
        <v>41</v>
      </c>
      <c r="F35" s="153" t="s">
        <v>30</v>
      </c>
      <c r="G35" s="721"/>
      <c r="H35" s="721"/>
      <c r="I35" s="718">
        <f t="shared" si="0"/>
        <v>0</v>
      </c>
      <c r="J35" s="911" t="s">
        <v>358</v>
      </c>
      <c r="K35" s="184"/>
    </row>
    <row r="36" spans="1:11" s="10" customFormat="1" ht="15" customHeight="1" x14ac:dyDescent="0.2">
      <c r="A36" s="344">
        <v>36</v>
      </c>
      <c r="B36" s="203"/>
      <c r="C36" s="325" t="s">
        <v>367</v>
      </c>
      <c r="D36" s="334" t="s">
        <v>26</v>
      </c>
      <c r="E36" s="334" t="s">
        <v>33</v>
      </c>
      <c r="F36" s="153" t="s">
        <v>30</v>
      </c>
      <c r="G36" s="721"/>
      <c r="H36" s="721"/>
      <c r="I36" s="718">
        <f t="shared" si="0"/>
        <v>0</v>
      </c>
      <c r="J36" s="911" t="s">
        <v>358</v>
      </c>
      <c r="K36" s="184"/>
    </row>
    <row r="37" spans="1:11" x14ac:dyDescent="0.2">
      <c r="A37" s="345"/>
      <c r="B37" s="59"/>
      <c r="C37" s="185"/>
      <c r="D37" s="185"/>
      <c r="E37" s="185"/>
      <c r="F37" s="185"/>
      <c r="G37" s="185"/>
      <c r="H37" s="185"/>
      <c r="I37" s="185"/>
      <c r="J37" s="185"/>
      <c r="K37" s="186"/>
    </row>
  </sheetData>
  <sheetProtection sheet="1" objects="1" scenarios="1"/>
  <mergeCells count="4">
    <mergeCell ref="G2:J2"/>
    <mergeCell ref="G3:J3"/>
    <mergeCell ref="A6:H6"/>
    <mergeCell ref="G4:J4"/>
  </mergeCells>
  <dataValidations count="3">
    <dataValidation type="custom" allowBlank="1" showInputMessage="1" showErrorMessage="1" error="Decimal values larger than or equal to 0 and text &quot;N/A&quot; are accepted" prompt="Please enter a number larger than or equal to 0. _x000a_Enter &quot;N/A&quot; if this does not apply" sqref="G9:G36">
      <formula1>OR(AND(ISNUMBER(G9),G9&gt;=0),AND(ISTEXT(G9),G9="N/A"))</formula1>
    </dataValidation>
    <dataValidation allowBlank="1" showInputMessage="1" showErrorMessage="1" prompt="Please enter Network / Sub-Network Name" sqref="G4:J4"/>
    <dataValidation type="list" allowBlank="1" showInputMessage="1" showErrorMessage="1" prompt="Please select from available drop-down options" sqref="J9:J36">
      <formula1>"1,2,3,4,N/A,[Select one]"</formula1>
    </dataValidation>
  </dataValidations>
  <pageMargins left="0.70866141732283472" right="0.70866141732283472" top="0.74803149606299213" bottom="0.74803149606299213" header="0.31496062992125989" footer="0.31496062992125989"/>
  <pageSetup paperSize="9" scale="77" orientation="landscape" cellComments="asDisplayed" r:id="rId1"/>
  <headerFooter>
    <oddHeader>&amp;C&amp;"Arial"&amp;10 Commerce Commission Information Disclosure Template</oddHeader>
    <oddFooter>&amp;L&amp;"Arial,Regular" &amp;P&amp;C&amp;"Arial,Regular" &amp;F&amp;R&amp;"Arial,Regular" &amp;A</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9" tint="-0.499984740745262"/>
    <pageSetUpPr fitToPage="1"/>
  </sheetPr>
  <dimension ref="A1:AJ38"/>
  <sheetViews>
    <sheetView showGridLines="0" zoomScaleNormal="100" zoomScaleSheetLayoutView="40" workbookViewId="0"/>
  </sheetViews>
  <sheetFormatPr defaultRowHeight="12.75" x14ac:dyDescent="0.2"/>
  <cols>
    <col min="1" max="1" width="4.5703125" customWidth="1"/>
    <col min="2" max="2" width="4.140625" style="257" customWidth="1"/>
    <col min="3" max="3" width="25.140625" style="7" customWidth="1"/>
    <col min="4" max="4" width="28.85546875" style="7" customWidth="1"/>
    <col min="5" max="5" width="28.140625" style="9" customWidth="1"/>
    <col min="6" max="6" width="6.140625" style="157" customWidth="1"/>
    <col min="7" max="7" width="8.5703125" style="8" customWidth="1"/>
    <col min="8" max="8" width="8.5703125" customWidth="1"/>
    <col min="9" max="10" width="8.5703125" style="10" customWidth="1"/>
    <col min="11" max="11" width="8.5703125" style="326" customWidth="1"/>
    <col min="12" max="19" width="8.5703125" style="10" customWidth="1"/>
    <col min="20" max="28" width="8.5703125" customWidth="1"/>
    <col min="29" max="30" width="8.5703125" style="9" customWidth="1"/>
    <col min="31" max="31" width="8.5703125" customWidth="1"/>
    <col min="32" max="32" width="11.5703125" customWidth="1"/>
    <col min="33" max="33" width="9.85546875" style="8" customWidth="1"/>
    <col min="34" max="34" width="12.28515625" customWidth="1"/>
    <col min="35" max="35" width="13.7109375" customWidth="1"/>
    <col min="36" max="36" width="2.7109375" customWidth="1"/>
  </cols>
  <sheetData>
    <row r="1" spans="1:36" s="11" customFormat="1" x14ac:dyDescent="0.2">
      <c r="A1" s="181"/>
      <c r="B1" s="256"/>
      <c r="C1" s="256"/>
      <c r="D1" s="256"/>
      <c r="E1" s="256"/>
      <c r="F1" s="256"/>
      <c r="G1" s="154"/>
      <c r="H1" s="154"/>
      <c r="I1" s="154"/>
      <c r="J1" s="154"/>
      <c r="K1" s="154"/>
      <c r="L1" s="154"/>
      <c r="M1" s="154"/>
      <c r="N1" s="154"/>
      <c r="O1" s="154"/>
      <c r="P1" s="154"/>
      <c r="Q1" s="154"/>
      <c r="R1" s="154"/>
      <c r="S1" s="154"/>
      <c r="T1" s="154"/>
      <c r="U1" s="154"/>
      <c r="V1" s="154"/>
      <c r="W1" s="154"/>
      <c r="X1" s="154"/>
      <c r="Y1" s="154"/>
      <c r="Z1" s="154"/>
      <c r="AA1" s="154"/>
      <c r="AB1" s="154"/>
      <c r="AC1" s="154"/>
      <c r="AD1" s="154"/>
      <c r="AE1" s="154"/>
      <c r="AF1" s="154"/>
      <c r="AG1" s="256"/>
      <c r="AH1" s="154"/>
      <c r="AI1" s="154"/>
      <c r="AJ1" s="143"/>
    </row>
    <row r="2" spans="1:36" s="11" customFormat="1" ht="18" customHeight="1" x14ac:dyDescent="0.3">
      <c r="A2" s="183"/>
      <c r="B2" s="211"/>
      <c r="C2" s="211"/>
      <c r="D2" s="211"/>
      <c r="E2" s="211"/>
      <c r="F2" s="155"/>
      <c r="G2" s="155"/>
      <c r="H2" s="155"/>
      <c r="I2" s="155"/>
      <c r="J2" s="155"/>
      <c r="K2" s="155"/>
      <c r="L2" s="155"/>
      <c r="M2" s="155"/>
      <c r="N2" s="155"/>
      <c r="O2" s="155"/>
      <c r="P2" s="155"/>
      <c r="Q2" s="155"/>
      <c r="R2" s="155"/>
      <c r="S2" s="155"/>
      <c r="T2" s="155"/>
      <c r="U2" s="155"/>
      <c r="V2" s="155"/>
      <c r="W2" s="155"/>
      <c r="X2" s="155"/>
      <c r="Y2" s="155"/>
      <c r="Z2" s="155"/>
      <c r="AA2" s="191"/>
      <c r="AB2" s="191"/>
      <c r="AC2" s="191"/>
      <c r="AD2" s="306" t="s">
        <v>5</v>
      </c>
      <c r="AE2" s="997" t="str">
        <f>IF(NOT(ISBLANK(CoverSheet!$C$8)),CoverSheet!$C$8,"")</f>
        <v/>
      </c>
      <c r="AF2" s="997"/>
      <c r="AG2" s="997"/>
      <c r="AH2" s="997"/>
      <c r="AI2" s="997"/>
      <c r="AJ2" s="144"/>
    </row>
    <row r="3" spans="1:36" s="11" customFormat="1" ht="18" customHeight="1" x14ac:dyDescent="0.25">
      <c r="A3" s="183"/>
      <c r="B3" s="211"/>
      <c r="C3" s="211"/>
      <c r="D3" s="211"/>
      <c r="E3" s="211"/>
      <c r="F3" s="155"/>
      <c r="G3" s="155"/>
      <c r="H3" s="155"/>
      <c r="I3" s="155"/>
      <c r="J3" s="155"/>
      <c r="K3" s="155"/>
      <c r="L3" s="155"/>
      <c r="M3" s="155"/>
      <c r="N3" s="155"/>
      <c r="O3" s="155"/>
      <c r="P3" s="155"/>
      <c r="Q3" s="155"/>
      <c r="R3" s="155"/>
      <c r="S3" s="155"/>
      <c r="T3" s="155"/>
      <c r="U3" s="155"/>
      <c r="V3" s="155"/>
      <c r="W3" s="155"/>
      <c r="X3" s="155"/>
      <c r="Y3" s="155"/>
      <c r="Z3" s="155"/>
      <c r="AA3" s="191"/>
      <c r="AB3" s="191"/>
      <c r="AC3" s="191"/>
      <c r="AD3" s="306" t="s">
        <v>3</v>
      </c>
      <c r="AE3" s="998" t="str">
        <f>IF(ISNUMBER(CoverSheet!$C$12),CoverSheet!$C$12,"")</f>
        <v/>
      </c>
      <c r="AF3" s="998"/>
      <c r="AG3" s="998"/>
      <c r="AH3" s="998"/>
      <c r="AI3" s="998"/>
      <c r="AJ3" s="144"/>
    </row>
    <row r="4" spans="1:36" s="11" customFormat="1" ht="18" customHeight="1" x14ac:dyDescent="0.35">
      <c r="A4" s="332"/>
      <c r="B4" s="307"/>
      <c r="C4" s="211"/>
      <c r="D4" s="211"/>
      <c r="E4" s="211"/>
      <c r="F4" s="211"/>
      <c r="G4" s="155"/>
      <c r="H4" s="155"/>
      <c r="I4" s="155"/>
      <c r="J4" s="155"/>
      <c r="K4" s="155"/>
      <c r="L4" s="155"/>
      <c r="M4" s="155"/>
      <c r="N4" s="155"/>
      <c r="O4" s="155"/>
      <c r="P4" s="155"/>
      <c r="Q4" s="155"/>
      <c r="R4" s="155"/>
      <c r="S4" s="155"/>
      <c r="T4" s="155"/>
      <c r="U4" s="155"/>
      <c r="V4" s="155"/>
      <c r="W4" s="155"/>
      <c r="X4" s="155"/>
      <c r="Y4" s="155"/>
      <c r="Z4" s="155"/>
      <c r="AA4" s="155"/>
      <c r="AB4" s="155"/>
      <c r="AC4" s="155"/>
      <c r="AD4" s="306" t="s">
        <v>368</v>
      </c>
      <c r="AE4" s="996"/>
      <c r="AF4" s="996"/>
      <c r="AG4" s="996"/>
      <c r="AH4" s="996"/>
      <c r="AI4" s="996"/>
      <c r="AJ4" s="144"/>
    </row>
    <row r="5" spans="1:36" s="381" customFormat="1" ht="21" x14ac:dyDescent="0.35">
      <c r="A5" s="396" t="s">
        <v>327</v>
      </c>
      <c r="B5" s="307"/>
      <c r="C5" s="211"/>
      <c r="D5" s="211"/>
      <c r="E5" s="211"/>
      <c r="F5" s="211"/>
      <c r="G5" s="155"/>
      <c r="H5" s="155"/>
      <c r="I5" s="155"/>
      <c r="J5" s="155"/>
      <c r="K5" s="155"/>
      <c r="L5" s="155"/>
      <c r="M5" s="155"/>
      <c r="N5" s="155"/>
      <c r="O5" s="155"/>
      <c r="P5" s="155"/>
      <c r="Q5" s="155"/>
      <c r="R5" s="155"/>
      <c r="S5" s="155"/>
      <c r="T5" s="155"/>
      <c r="U5" s="155"/>
      <c r="V5" s="155"/>
      <c r="W5" s="155"/>
      <c r="X5" s="155"/>
      <c r="Y5" s="155"/>
      <c r="Z5" s="155"/>
      <c r="AA5" s="155"/>
      <c r="AB5" s="155"/>
      <c r="AC5" s="155"/>
      <c r="AD5" s="306"/>
      <c r="AE5" s="155"/>
      <c r="AF5" s="155"/>
      <c r="AG5" s="155"/>
      <c r="AH5" s="155"/>
      <c r="AI5" s="155"/>
      <c r="AJ5" s="144"/>
    </row>
    <row r="6" spans="1:36" s="179" customFormat="1" ht="31.5" customHeight="1" x14ac:dyDescent="0.2">
      <c r="A6" s="918" t="s">
        <v>406</v>
      </c>
      <c r="B6" s="919"/>
      <c r="C6" s="919"/>
      <c r="D6" s="919"/>
      <c r="E6" s="919"/>
      <c r="F6" s="919"/>
      <c r="G6" s="919"/>
      <c r="H6" s="919"/>
      <c r="I6" s="919"/>
      <c r="J6" s="919"/>
      <c r="K6" s="919"/>
      <c r="L6" s="919"/>
      <c r="M6" s="919"/>
      <c r="N6" s="919"/>
      <c r="O6" s="919"/>
      <c r="P6" s="919"/>
      <c r="Q6" s="155"/>
      <c r="R6" s="155"/>
      <c r="S6" s="155"/>
      <c r="T6" s="155"/>
      <c r="U6" s="155"/>
      <c r="V6" s="155"/>
      <c r="W6" s="155"/>
      <c r="X6" s="155"/>
      <c r="Y6" s="155"/>
      <c r="Z6" s="155"/>
      <c r="AA6" s="155"/>
      <c r="AB6" s="155"/>
      <c r="AC6" s="155"/>
      <c r="AD6" s="155"/>
      <c r="AE6" s="155"/>
      <c r="AF6" s="155"/>
      <c r="AG6" s="211"/>
      <c r="AH6" s="155"/>
      <c r="AI6" s="155"/>
      <c r="AJ6" s="144"/>
    </row>
    <row r="7" spans="1:36" s="10" customFormat="1" x14ac:dyDescent="0.2">
      <c r="A7" s="644" t="s">
        <v>666</v>
      </c>
      <c r="B7" s="52"/>
      <c r="C7" s="52"/>
      <c r="D7" s="52"/>
      <c r="E7" s="211"/>
      <c r="F7" s="211"/>
      <c r="G7" s="155"/>
      <c r="H7" s="155"/>
      <c r="I7" s="155"/>
      <c r="J7" s="155"/>
      <c r="K7" s="155"/>
      <c r="L7" s="155"/>
      <c r="M7" s="155"/>
      <c r="N7" s="155"/>
      <c r="O7" s="155"/>
      <c r="P7" s="155"/>
      <c r="Q7" s="155"/>
      <c r="R7" s="155"/>
      <c r="S7" s="155"/>
      <c r="T7" s="155"/>
      <c r="U7" s="155"/>
      <c r="V7" s="155"/>
      <c r="W7" s="155"/>
      <c r="X7" s="155"/>
      <c r="Y7" s="155"/>
      <c r="Z7" s="155"/>
      <c r="AA7" s="155"/>
      <c r="AB7" s="155"/>
      <c r="AC7" s="155"/>
      <c r="AD7" s="155"/>
      <c r="AE7" s="155"/>
      <c r="AF7" s="155"/>
      <c r="AG7" s="211"/>
      <c r="AH7" s="155"/>
      <c r="AI7" s="155"/>
      <c r="AJ7" s="144"/>
    </row>
    <row r="8" spans="1:36" s="321" customFormat="1" ht="15.75" customHeight="1" x14ac:dyDescent="0.2">
      <c r="A8" s="344">
        <v>8</v>
      </c>
      <c r="B8" s="429"/>
      <c r="C8" s="591"/>
      <c r="D8" s="650" t="s">
        <v>7</v>
      </c>
      <c r="E8" s="651" t="str">
        <f>IF(ISNUMBER(CoverSheet!$C$12),CoverSheet!$C$12,"")</f>
        <v/>
      </c>
      <c r="F8" s="592"/>
      <c r="G8" s="999" t="s">
        <v>679</v>
      </c>
      <c r="H8" s="999"/>
      <c r="I8" s="999"/>
      <c r="J8" s="999"/>
      <c r="K8" s="999"/>
      <c r="L8" s="999"/>
      <c r="M8" s="999"/>
      <c r="N8" s="999"/>
      <c r="O8" s="999"/>
      <c r="P8" s="999"/>
      <c r="Q8" s="999"/>
      <c r="R8" s="999"/>
      <c r="S8" s="999"/>
      <c r="T8" s="999"/>
      <c r="U8" s="999"/>
      <c r="V8" s="999"/>
      <c r="W8" s="999"/>
      <c r="X8" s="999"/>
      <c r="Y8" s="999"/>
      <c r="Z8" s="999"/>
      <c r="AA8" s="592"/>
      <c r="AB8" s="592"/>
      <c r="AC8" s="592"/>
      <c r="AD8" s="592"/>
      <c r="AE8" s="592"/>
      <c r="AF8" s="593"/>
      <c r="AG8" s="593"/>
      <c r="AH8" s="593"/>
      <c r="AI8" s="594"/>
      <c r="AJ8" s="118"/>
    </row>
    <row r="9" spans="1:36" ht="42.75" customHeight="1" x14ac:dyDescent="0.2">
      <c r="A9" s="344">
        <v>9</v>
      </c>
      <c r="B9" s="429"/>
      <c r="C9" s="591" t="s">
        <v>605</v>
      </c>
      <c r="D9" s="591" t="s">
        <v>28</v>
      </c>
      <c r="E9" s="591" t="s">
        <v>27</v>
      </c>
      <c r="F9" s="595" t="s">
        <v>71</v>
      </c>
      <c r="G9" s="596" t="s">
        <v>271</v>
      </c>
      <c r="H9" s="596" t="s">
        <v>254</v>
      </c>
      <c r="I9" s="596" t="s">
        <v>255</v>
      </c>
      <c r="J9" s="596" t="s">
        <v>256</v>
      </c>
      <c r="K9" s="852" t="s">
        <v>733</v>
      </c>
      <c r="L9" s="596" t="s">
        <v>257</v>
      </c>
      <c r="M9" s="596" t="s">
        <v>258</v>
      </c>
      <c r="N9" s="596">
        <v>2000</v>
      </c>
      <c r="O9" s="596">
        <v>2001</v>
      </c>
      <c r="P9" s="596">
        <v>2002</v>
      </c>
      <c r="Q9" s="596">
        <v>2003</v>
      </c>
      <c r="R9" s="596">
        <v>2004</v>
      </c>
      <c r="S9" s="596">
        <v>2005</v>
      </c>
      <c r="T9" s="596">
        <v>2006</v>
      </c>
      <c r="U9" s="596">
        <v>2007</v>
      </c>
      <c r="V9" s="596">
        <v>2008</v>
      </c>
      <c r="W9" s="596">
        <v>2009</v>
      </c>
      <c r="X9" s="596">
        <v>2010</v>
      </c>
      <c r="Y9" s="596">
        <v>2011</v>
      </c>
      <c r="Z9" s="596">
        <v>2012</v>
      </c>
      <c r="AA9" s="596">
        <v>2013</v>
      </c>
      <c r="AB9" s="596">
        <v>2014</v>
      </c>
      <c r="AC9" s="596">
        <v>2015</v>
      </c>
      <c r="AD9" s="596">
        <v>2016</v>
      </c>
      <c r="AE9" s="596">
        <v>2017</v>
      </c>
      <c r="AF9" s="340" t="s">
        <v>670</v>
      </c>
      <c r="AG9" s="340" t="s">
        <v>369</v>
      </c>
      <c r="AH9" s="340" t="s">
        <v>669</v>
      </c>
      <c r="AI9" s="596" t="s">
        <v>275</v>
      </c>
      <c r="AJ9" s="118"/>
    </row>
    <row r="10" spans="1:36" ht="15" customHeight="1" x14ac:dyDescent="0.25">
      <c r="A10" s="344">
        <v>10</v>
      </c>
      <c r="B10" s="429"/>
      <c r="C10" s="597" t="s">
        <v>48</v>
      </c>
      <c r="D10" s="597" t="s">
        <v>24</v>
      </c>
      <c r="E10" s="597" t="s">
        <v>372</v>
      </c>
      <c r="F10" s="598" t="s">
        <v>29</v>
      </c>
      <c r="G10" s="672"/>
      <c r="H10" s="672"/>
      <c r="I10" s="672"/>
      <c r="J10" s="672"/>
      <c r="K10" s="672"/>
      <c r="L10" s="672"/>
      <c r="M10" s="672"/>
      <c r="N10" s="672"/>
      <c r="O10" s="672"/>
      <c r="P10" s="672"/>
      <c r="Q10" s="672"/>
      <c r="R10" s="672"/>
      <c r="S10" s="672"/>
      <c r="T10" s="672"/>
      <c r="U10" s="672"/>
      <c r="V10" s="672"/>
      <c r="W10" s="672"/>
      <c r="X10" s="672"/>
      <c r="Y10" s="672"/>
      <c r="Z10" s="672"/>
      <c r="AA10" s="672"/>
      <c r="AB10" s="672"/>
      <c r="AC10" s="672"/>
      <c r="AD10" s="672"/>
      <c r="AE10" s="672"/>
      <c r="AF10" s="672"/>
      <c r="AG10" s="671">
        <f>SUM(G10:AF10)</f>
        <v>0</v>
      </c>
      <c r="AH10" s="672"/>
      <c r="AI10" s="599" t="s">
        <v>358</v>
      </c>
      <c r="AJ10" s="386"/>
    </row>
    <row r="11" spans="1:36" ht="15" customHeight="1" x14ac:dyDescent="0.25">
      <c r="A11" s="344">
        <v>11</v>
      </c>
      <c r="B11" s="429"/>
      <c r="C11" s="597" t="s">
        <v>48</v>
      </c>
      <c r="D11" s="597" t="s">
        <v>24</v>
      </c>
      <c r="E11" s="597" t="s">
        <v>373</v>
      </c>
      <c r="F11" s="598" t="s">
        <v>29</v>
      </c>
      <c r="G11" s="672"/>
      <c r="H11" s="672"/>
      <c r="I11" s="672"/>
      <c r="J11" s="672"/>
      <c r="K11" s="672"/>
      <c r="L11" s="672"/>
      <c r="M11" s="672"/>
      <c r="N11" s="672"/>
      <c r="O11" s="672"/>
      <c r="P11" s="672"/>
      <c r="Q11" s="672"/>
      <c r="R11" s="672"/>
      <c r="S11" s="672"/>
      <c r="T11" s="672"/>
      <c r="U11" s="672"/>
      <c r="V11" s="672"/>
      <c r="W11" s="672"/>
      <c r="X11" s="672"/>
      <c r="Y11" s="672"/>
      <c r="Z11" s="672"/>
      <c r="AA11" s="672"/>
      <c r="AB11" s="672"/>
      <c r="AC11" s="672"/>
      <c r="AD11" s="672"/>
      <c r="AE11" s="672"/>
      <c r="AF11" s="672"/>
      <c r="AG11" s="671">
        <f t="shared" ref="AG11:AG37" si="0">SUM(G11:AF11)</f>
        <v>0</v>
      </c>
      <c r="AH11" s="672"/>
      <c r="AI11" s="599" t="s">
        <v>358</v>
      </c>
      <c r="AJ11" s="386"/>
    </row>
    <row r="12" spans="1:36" s="10" customFormat="1" ht="15" customHeight="1" x14ac:dyDescent="0.25">
      <c r="A12" s="344">
        <v>12</v>
      </c>
      <c r="B12" s="429"/>
      <c r="C12" s="597" t="s">
        <v>48</v>
      </c>
      <c r="D12" s="597" t="s">
        <v>24</v>
      </c>
      <c r="E12" s="597" t="s">
        <v>374</v>
      </c>
      <c r="F12" s="598" t="s">
        <v>29</v>
      </c>
      <c r="G12" s="672"/>
      <c r="H12" s="672"/>
      <c r="I12" s="672"/>
      <c r="J12" s="672"/>
      <c r="K12" s="672"/>
      <c r="L12" s="672"/>
      <c r="M12" s="672"/>
      <c r="N12" s="672"/>
      <c r="O12" s="672"/>
      <c r="P12" s="672"/>
      <c r="Q12" s="672"/>
      <c r="R12" s="672"/>
      <c r="S12" s="672"/>
      <c r="T12" s="672"/>
      <c r="U12" s="672"/>
      <c r="V12" s="672"/>
      <c r="W12" s="672"/>
      <c r="X12" s="672"/>
      <c r="Y12" s="672"/>
      <c r="Z12" s="672"/>
      <c r="AA12" s="672"/>
      <c r="AB12" s="672"/>
      <c r="AC12" s="672"/>
      <c r="AD12" s="672"/>
      <c r="AE12" s="672"/>
      <c r="AF12" s="672"/>
      <c r="AG12" s="671">
        <f t="shared" si="0"/>
        <v>0</v>
      </c>
      <c r="AH12" s="672"/>
      <c r="AI12" s="599" t="s">
        <v>358</v>
      </c>
      <c r="AJ12" s="386"/>
    </row>
    <row r="13" spans="1:36" s="10" customFormat="1" ht="15" customHeight="1" x14ac:dyDescent="0.25">
      <c r="A13" s="344">
        <v>13</v>
      </c>
      <c r="B13" s="429"/>
      <c r="C13" s="597" t="s">
        <v>48</v>
      </c>
      <c r="D13" s="597" t="s">
        <v>22</v>
      </c>
      <c r="E13" s="597" t="s">
        <v>375</v>
      </c>
      <c r="F13" s="598" t="s">
        <v>29</v>
      </c>
      <c r="G13" s="672"/>
      <c r="H13" s="672"/>
      <c r="I13" s="672"/>
      <c r="J13" s="672"/>
      <c r="K13" s="672"/>
      <c r="L13" s="672"/>
      <c r="M13" s="672"/>
      <c r="N13" s="672"/>
      <c r="O13" s="672"/>
      <c r="P13" s="672"/>
      <c r="Q13" s="672"/>
      <c r="R13" s="672"/>
      <c r="S13" s="672"/>
      <c r="T13" s="672"/>
      <c r="U13" s="672"/>
      <c r="V13" s="672"/>
      <c r="W13" s="672"/>
      <c r="X13" s="672"/>
      <c r="Y13" s="672"/>
      <c r="Z13" s="672"/>
      <c r="AA13" s="672"/>
      <c r="AB13" s="672"/>
      <c r="AC13" s="672"/>
      <c r="AD13" s="672"/>
      <c r="AE13" s="672"/>
      <c r="AF13" s="672"/>
      <c r="AG13" s="671">
        <f t="shared" si="0"/>
        <v>0</v>
      </c>
      <c r="AH13" s="672"/>
      <c r="AI13" s="599" t="s">
        <v>358</v>
      </c>
      <c r="AJ13" s="386"/>
    </row>
    <row r="14" spans="1:36" s="10" customFormat="1" ht="15" customHeight="1" x14ac:dyDescent="0.25">
      <c r="A14" s="344">
        <v>14</v>
      </c>
      <c r="B14" s="429"/>
      <c r="C14" s="597" t="s">
        <v>48</v>
      </c>
      <c r="D14" s="597" t="s">
        <v>22</v>
      </c>
      <c r="E14" s="597" t="s">
        <v>376</v>
      </c>
      <c r="F14" s="598" t="s">
        <v>29</v>
      </c>
      <c r="G14" s="672"/>
      <c r="H14" s="672"/>
      <c r="I14" s="672"/>
      <c r="J14" s="672"/>
      <c r="K14" s="672"/>
      <c r="L14" s="672"/>
      <c r="M14" s="672"/>
      <c r="N14" s="672"/>
      <c r="O14" s="672"/>
      <c r="P14" s="672"/>
      <c r="Q14" s="672"/>
      <c r="R14" s="672"/>
      <c r="S14" s="672"/>
      <c r="T14" s="672"/>
      <c r="U14" s="672"/>
      <c r="V14" s="672"/>
      <c r="W14" s="672"/>
      <c r="X14" s="672"/>
      <c r="Y14" s="672"/>
      <c r="Z14" s="672"/>
      <c r="AA14" s="672"/>
      <c r="AB14" s="672"/>
      <c r="AC14" s="672"/>
      <c r="AD14" s="672"/>
      <c r="AE14" s="672"/>
      <c r="AF14" s="672"/>
      <c r="AG14" s="671">
        <f t="shared" si="0"/>
        <v>0</v>
      </c>
      <c r="AH14" s="672"/>
      <c r="AI14" s="599" t="s">
        <v>358</v>
      </c>
      <c r="AJ14" s="386"/>
    </row>
    <row r="15" spans="1:36" s="10" customFormat="1" ht="15" customHeight="1" x14ac:dyDescent="0.25">
      <c r="A15" s="344">
        <v>15</v>
      </c>
      <c r="B15" s="429"/>
      <c r="C15" s="597" t="s">
        <v>48</v>
      </c>
      <c r="D15" s="597" t="s">
        <v>22</v>
      </c>
      <c r="E15" s="597" t="s">
        <v>377</v>
      </c>
      <c r="F15" s="598" t="s">
        <v>29</v>
      </c>
      <c r="G15" s="672"/>
      <c r="H15" s="672"/>
      <c r="I15" s="672"/>
      <c r="J15" s="672"/>
      <c r="K15" s="672"/>
      <c r="L15" s="672"/>
      <c r="M15" s="672"/>
      <c r="N15" s="672"/>
      <c r="O15" s="672"/>
      <c r="P15" s="672"/>
      <c r="Q15" s="672"/>
      <c r="R15" s="672"/>
      <c r="S15" s="672"/>
      <c r="T15" s="672"/>
      <c r="U15" s="672"/>
      <c r="V15" s="672"/>
      <c r="W15" s="672"/>
      <c r="X15" s="672"/>
      <c r="Y15" s="672"/>
      <c r="Z15" s="672"/>
      <c r="AA15" s="672"/>
      <c r="AB15" s="672"/>
      <c r="AC15" s="672"/>
      <c r="AD15" s="672"/>
      <c r="AE15" s="672"/>
      <c r="AF15" s="672"/>
      <c r="AG15" s="671">
        <f t="shared" si="0"/>
        <v>0</v>
      </c>
      <c r="AH15" s="672"/>
      <c r="AI15" s="599" t="s">
        <v>358</v>
      </c>
      <c r="AJ15" s="386"/>
    </row>
    <row r="16" spans="1:36" s="10" customFormat="1" ht="15" customHeight="1" x14ac:dyDescent="0.25">
      <c r="A16" s="344">
        <v>16</v>
      </c>
      <c r="B16" s="429"/>
      <c r="C16" s="597" t="s">
        <v>48</v>
      </c>
      <c r="D16" s="597" t="s">
        <v>36</v>
      </c>
      <c r="E16" s="597" t="s">
        <v>37</v>
      </c>
      <c r="F16" s="598" t="s">
        <v>30</v>
      </c>
      <c r="G16" s="672"/>
      <c r="H16" s="672"/>
      <c r="I16" s="672"/>
      <c r="J16" s="672"/>
      <c r="K16" s="672"/>
      <c r="L16" s="672"/>
      <c r="M16" s="672"/>
      <c r="N16" s="672"/>
      <c r="O16" s="672"/>
      <c r="P16" s="672"/>
      <c r="Q16" s="672"/>
      <c r="R16" s="672"/>
      <c r="S16" s="672"/>
      <c r="T16" s="672"/>
      <c r="U16" s="672"/>
      <c r="V16" s="672"/>
      <c r="W16" s="672"/>
      <c r="X16" s="672"/>
      <c r="Y16" s="672"/>
      <c r="Z16" s="672"/>
      <c r="AA16" s="672"/>
      <c r="AB16" s="672"/>
      <c r="AC16" s="672"/>
      <c r="AD16" s="672"/>
      <c r="AE16" s="672"/>
      <c r="AF16" s="672"/>
      <c r="AG16" s="671">
        <f t="shared" si="0"/>
        <v>0</v>
      </c>
      <c r="AH16" s="672"/>
      <c r="AI16" s="599" t="s">
        <v>358</v>
      </c>
      <c r="AJ16" s="386"/>
    </row>
    <row r="17" spans="1:36" s="10" customFormat="1" ht="15" customHeight="1" x14ac:dyDescent="0.25">
      <c r="A17" s="344">
        <v>17</v>
      </c>
      <c r="B17" s="429"/>
      <c r="C17" s="597" t="s">
        <v>48</v>
      </c>
      <c r="D17" s="597" t="s">
        <v>260</v>
      </c>
      <c r="E17" s="597" t="s">
        <v>402</v>
      </c>
      <c r="F17" s="598" t="s">
        <v>30</v>
      </c>
      <c r="G17" s="672"/>
      <c r="H17" s="672"/>
      <c r="I17" s="672"/>
      <c r="J17" s="672"/>
      <c r="K17" s="672"/>
      <c r="L17" s="672"/>
      <c r="M17" s="672"/>
      <c r="N17" s="672"/>
      <c r="O17" s="672"/>
      <c r="P17" s="672"/>
      <c r="Q17" s="672"/>
      <c r="R17" s="672"/>
      <c r="S17" s="672"/>
      <c r="T17" s="672"/>
      <c r="U17" s="672"/>
      <c r="V17" s="672"/>
      <c r="W17" s="672"/>
      <c r="X17" s="672"/>
      <c r="Y17" s="672"/>
      <c r="Z17" s="672"/>
      <c r="AA17" s="672"/>
      <c r="AB17" s="672"/>
      <c r="AC17" s="672"/>
      <c r="AD17" s="672"/>
      <c r="AE17" s="672"/>
      <c r="AF17" s="672"/>
      <c r="AG17" s="671">
        <f t="shared" si="0"/>
        <v>0</v>
      </c>
      <c r="AH17" s="672"/>
      <c r="AI17" s="599" t="s">
        <v>358</v>
      </c>
      <c r="AJ17" s="386"/>
    </row>
    <row r="18" spans="1:36" s="10" customFormat="1" ht="15" customHeight="1" x14ac:dyDescent="0.25">
      <c r="A18" s="344">
        <v>18</v>
      </c>
      <c r="B18" s="429"/>
      <c r="C18" s="597" t="s">
        <v>48</v>
      </c>
      <c r="D18" s="597" t="s">
        <v>23</v>
      </c>
      <c r="E18" s="597" t="s">
        <v>50</v>
      </c>
      <c r="F18" s="598" t="s">
        <v>30</v>
      </c>
      <c r="G18" s="672"/>
      <c r="H18" s="672"/>
      <c r="I18" s="672"/>
      <c r="J18" s="672"/>
      <c r="K18" s="672"/>
      <c r="L18" s="672"/>
      <c r="M18" s="672"/>
      <c r="N18" s="672"/>
      <c r="O18" s="672"/>
      <c r="P18" s="672"/>
      <c r="Q18" s="672"/>
      <c r="R18" s="672"/>
      <c r="S18" s="672"/>
      <c r="T18" s="672"/>
      <c r="U18" s="672"/>
      <c r="V18" s="672"/>
      <c r="W18" s="672"/>
      <c r="X18" s="672"/>
      <c r="Y18" s="672"/>
      <c r="Z18" s="672"/>
      <c r="AA18" s="672"/>
      <c r="AB18" s="672"/>
      <c r="AC18" s="672"/>
      <c r="AD18" s="672"/>
      <c r="AE18" s="672"/>
      <c r="AF18" s="672"/>
      <c r="AG18" s="671">
        <f t="shared" si="0"/>
        <v>0</v>
      </c>
      <c r="AH18" s="672"/>
      <c r="AI18" s="599" t="s">
        <v>358</v>
      </c>
      <c r="AJ18" s="386"/>
    </row>
    <row r="19" spans="1:36" s="10" customFormat="1" ht="15" customHeight="1" x14ac:dyDescent="0.25">
      <c r="A19" s="344">
        <v>19</v>
      </c>
      <c r="B19" s="429"/>
      <c r="C19" s="597" t="s">
        <v>49</v>
      </c>
      <c r="D19" s="597" t="str">
        <f t="shared" ref="D19:D25" si="1">D10</f>
        <v>Main pipe</v>
      </c>
      <c r="E19" s="597" t="s">
        <v>378</v>
      </c>
      <c r="F19" s="598" t="s">
        <v>29</v>
      </c>
      <c r="G19" s="672"/>
      <c r="H19" s="672"/>
      <c r="I19" s="672"/>
      <c r="J19" s="672"/>
      <c r="K19" s="672"/>
      <c r="L19" s="672"/>
      <c r="M19" s="672"/>
      <c r="N19" s="672"/>
      <c r="O19" s="672"/>
      <c r="P19" s="672"/>
      <c r="Q19" s="672"/>
      <c r="R19" s="672"/>
      <c r="S19" s="672"/>
      <c r="T19" s="672"/>
      <c r="U19" s="672"/>
      <c r="V19" s="672"/>
      <c r="W19" s="672"/>
      <c r="X19" s="672"/>
      <c r="Y19" s="672"/>
      <c r="Z19" s="672"/>
      <c r="AA19" s="672"/>
      <c r="AB19" s="672"/>
      <c r="AC19" s="672"/>
      <c r="AD19" s="672"/>
      <c r="AE19" s="672"/>
      <c r="AF19" s="672"/>
      <c r="AG19" s="671">
        <f t="shared" si="0"/>
        <v>0</v>
      </c>
      <c r="AH19" s="672"/>
      <c r="AI19" s="599" t="s">
        <v>358</v>
      </c>
      <c r="AJ19" s="386"/>
    </row>
    <row r="20" spans="1:36" s="10" customFormat="1" ht="15" customHeight="1" x14ac:dyDescent="0.25">
      <c r="A20" s="344">
        <v>20</v>
      </c>
      <c r="B20" s="429"/>
      <c r="C20" s="597" t="s">
        <v>49</v>
      </c>
      <c r="D20" s="597" t="str">
        <f t="shared" si="1"/>
        <v>Main pipe</v>
      </c>
      <c r="E20" s="597" t="s">
        <v>379</v>
      </c>
      <c r="F20" s="598" t="s">
        <v>29</v>
      </c>
      <c r="G20" s="672"/>
      <c r="H20" s="672"/>
      <c r="I20" s="672"/>
      <c r="J20" s="672"/>
      <c r="K20" s="672"/>
      <c r="L20" s="672"/>
      <c r="M20" s="672"/>
      <c r="N20" s="672"/>
      <c r="O20" s="672"/>
      <c r="P20" s="672"/>
      <c r="Q20" s="672"/>
      <c r="R20" s="672"/>
      <c r="S20" s="672"/>
      <c r="T20" s="672"/>
      <c r="U20" s="672"/>
      <c r="V20" s="672"/>
      <c r="W20" s="672"/>
      <c r="X20" s="672"/>
      <c r="Y20" s="672"/>
      <c r="Z20" s="672"/>
      <c r="AA20" s="672"/>
      <c r="AB20" s="672"/>
      <c r="AC20" s="672"/>
      <c r="AD20" s="672"/>
      <c r="AE20" s="672"/>
      <c r="AF20" s="672"/>
      <c r="AG20" s="671">
        <f t="shared" si="0"/>
        <v>0</v>
      </c>
      <c r="AH20" s="672"/>
      <c r="AI20" s="599" t="s">
        <v>358</v>
      </c>
      <c r="AJ20" s="386"/>
    </row>
    <row r="21" spans="1:36" s="10" customFormat="1" ht="15" customHeight="1" x14ac:dyDescent="0.25">
      <c r="A21" s="344">
        <v>21</v>
      </c>
      <c r="B21" s="429"/>
      <c r="C21" s="597" t="s">
        <v>49</v>
      </c>
      <c r="D21" s="597" t="str">
        <f t="shared" si="1"/>
        <v>Main pipe</v>
      </c>
      <c r="E21" s="597" t="s">
        <v>380</v>
      </c>
      <c r="F21" s="598" t="s">
        <v>29</v>
      </c>
      <c r="G21" s="672"/>
      <c r="H21" s="672"/>
      <c r="I21" s="672"/>
      <c r="J21" s="672"/>
      <c r="K21" s="672"/>
      <c r="L21" s="672"/>
      <c r="M21" s="672"/>
      <c r="N21" s="672"/>
      <c r="O21" s="672"/>
      <c r="P21" s="672"/>
      <c r="Q21" s="672"/>
      <c r="R21" s="672"/>
      <c r="S21" s="672"/>
      <c r="T21" s="672"/>
      <c r="U21" s="672"/>
      <c r="V21" s="672"/>
      <c r="W21" s="672"/>
      <c r="X21" s="672"/>
      <c r="Y21" s="672"/>
      <c r="Z21" s="672"/>
      <c r="AA21" s="672"/>
      <c r="AB21" s="672"/>
      <c r="AC21" s="672"/>
      <c r="AD21" s="672"/>
      <c r="AE21" s="672"/>
      <c r="AF21" s="672"/>
      <c r="AG21" s="671">
        <f t="shared" si="0"/>
        <v>0</v>
      </c>
      <c r="AH21" s="672"/>
      <c r="AI21" s="599" t="s">
        <v>358</v>
      </c>
      <c r="AJ21" s="386"/>
    </row>
    <row r="22" spans="1:36" s="10" customFormat="1" ht="15" customHeight="1" x14ac:dyDescent="0.25">
      <c r="A22" s="344">
        <v>22</v>
      </c>
      <c r="B22" s="429"/>
      <c r="C22" s="597" t="s">
        <v>49</v>
      </c>
      <c r="D22" s="597" t="str">
        <f t="shared" si="1"/>
        <v>Service pipe</v>
      </c>
      <c r="E22" s="597" t="s">
        <v>381</v>
      </c>
      <c r="F22" s="598" t="s">
        <v>29</v>
      </c>
      <c r="G22" s="672"/>
      <c r="H22" s="672"/>
      <c r="I22" s="672"/>
      <c r="J22" s="672"/>
      <c r="K22" s="672"/>
      <c r="L22" s="672"/>
      <c r="M22" s="672"/>
      <c r="N22" s="672"/>
      <c r="O22" s="672"/>
      <c r="P22" s="672"/>
      <c r="Q22" s="672"/>
      <c r="R22" s="672"/>
      <c r="S22" s="672"/>
      <c r="T22" s="672"/>
      <c r="U22" s="672"/>
      <c r="V22" s="672"/>
      <c r="W22" s="672"/>
      <c r="X22" s="672"/>
      <c r="Y22" s="672"/>
      <c r="Z22" s="672"/>
      <c r="AA22" s="672"/>
      <c r="AB22" s="672"/>
      <c r="AC22" s="672"/>
      <c r="AD22" s="672"/>
      <c r="AE22" s="672"/>
      <c r="AF22" s="672"/>
      <c r="AG22" s="671">
        <f t="shared" si="0"/>
        <v>0</v>
      </c>
      <c r="AH22" s="672"/>
      <c r="AI22" s="599" t="s">
        <v>358</v>
      </c>
      <c r="AJ22" s="386"/>
    </row>
    <row r="23" spans="1:36" s="10" customFormat="1" ht="15" customHeight="1" x14ac:dyDescent="0.25">
      <c r="A23" s="344">
        <v>23</v>
      </c>
      <c r="B23" s="429"/>
      <c r="C23" s="597" t="s">
        <v>49</v>
      </c>
      <c r="D23" s="597" t="str">
        <f t="shared" si="1"/>
        <v>Service pipe</v>
      </c>
      <c r="E23" s="597" t="s">
        <v>382</v>
      </c>
      <c r="F23" s="598" t="s">
        <v>29</v>
      </c>
      <c r="G23" s="672"/>
      <c r="H23" s="672"/>
      <c r="I23" s="672"/>
      <c r="J23" s="672"/>
      <c r="K23" s="672"/>
      <c r="L23" s="672"/>
      <c r="M23" s="672"/>
      <c r="N23" s="672"/>
      <c r="O23" s="672"/>
      <c r="P23" s="672"/>
      <c r="Q23" s="672"/>
      <c r="R23" s="672"/>
      <c r="S23" s="672"/>
      <c r="T23" s="672"/>
      <c r="U23" s="672"/>
      <c r="V23" s="672"/>
      <c r="W23" s="672"/>
      <c r="X23" s="672"/>
      <c r="Y23" s="672"/>
      <c r="Z23" s="672"/>
      <c r="AA23" s="672"/>
      <c r="AB23" s="672"/>
      <c r="AC23" s="672"/>
      <c r="AD23" s="672"/>
      <c r="AE23" s="672"/>
      <c r="AF23" s="672"/>
      <c r="AG23" s="671">
        <f t="shared" si="0"/>
        <v>0</v>
      </c>
      <c r="AH23" s="672"/>
      <c r="AI23" s="599" t="s">
        <v>358</v>
      </c>
      <c r="AJ23" s="386"/>
    </row>
    <row r="24" spans="1:36" s="10" customFormat="1" ht="15" customHeight="1" x14ac:dyDescent="0.25">
      <c r="A24" s="344">
        <v>24</v>
      </c>
      <c r="B24" s="429"/>
      <c r="C24" s="597" t="s">
        <v>49</v>
      </c>
      <c r="D24" s="597" t="str">
        <f t="shared" si="1"/>
        <v>Service pipe</v>
      </c>
      <c r="E24" s="597" t="s">
        <v>383</v>
      </c>
      <c r="F24" s="598" t="s">
        <v>29</v>
      </c>
      <c r="G24" s="672"/>
      <c r="H24" s="672"/>
      <c r="I24" s="672"/>
      <c r="J24" s="672"/>
      <c r="K24" s="672"/>
      <c r="L24" s="672"/>
      <c r="M24" s="672"/>
      <c r="N24" s="672"/>
      <c r="O24" s="672"/>
      <c r="P24" s="672"/>
      <c r="Q24" s="672"/>
      <c r="R24" s="672"/>
      <c r="S24" s="672"/>
      <c r="T24" s="672"/>
      <c r="U24" s="672"/>
      <c r="V24" s="672"/>
      <c r="W24" s="672"/>
      <c r="X24" s="672"/>
      <c r="Y24" s="672"/>
      <c r="Z24" s="672"/>
      <c r="AA24" s="672"/>
      <c r="AB24" s="672"/>
      <c r="AC24" s="672"/>
      <c r="AD24" s="672"/>
      <c r="AE24" s="672"/>
      <c r="AF24" s="672"/>
      <c r="AG24" s="671">
        <f t="shared" si="0"/>
        <v>0</v>
      </c>
      <c r="AH24" s="672"/>
      <c r="AI24" s="599" t="s">
        <v>358</v>
      </c>
      <c r="AJ24" s="386"/>
    </row>
    <row r="25" spans="1:36" s="10" customFormat="1" ht="15" customHeight="1" x14ac:dyDescent="0.25">
      <c r="A25" s="344">
        <v>25</v>
      </c>
      <c r="B25" s="429"/>
      <c r="C25" s="597" t="s">
        <v>49</v>
      </c>
      <c r="D25" s="597" t="str">
        <f t="shared" si="1"/>
        <v>Stations</v>
      </c>
      <c r="E25" s="597" t="s">
        <v>38</v>
      </c>
      <c r="F25" s="598" t="s">
        <v>30</v>
      </c>
      <c r="G25" s="672"/>
      <c r="H25" s="672"/>
      <c r="I25" s="672"/>
      <c r="J25" s="672"/>
      <c r="K25" s="672"/>
      <c r="L25" s="672"/>
      <c r="M25" s="672"/>
      <c r="N25" s="672"/>
      <c r="O25" s="672"/>
      <c r="P25" s="672"/>
      <c r="Q25" s="672"/>
      <c r="R25" s="672"/>
      <c r="S25" s="672"/>
      <c r="T25" s="672"/>
      <c r="U25" s="672"/>
      <c r="V25" s="672"/>
      <c r="W25" s="672"/>
      <c r="X25" s="672"/>
      <c r="Y25" s="672"/>
      <c r="Z25" s="672"/>
      <c r="AA25" s="672"/>
      <c r="AB25" s="672"/>
      <c r="AC25" s="672"/>
      <c r="AD25" s="672"/>
      <c r="AE25" s="672"/>
      <c r="AF25" s="672"/>
      <c r="AG25" s="671">
        <f t="shared" si="0"/>
        <v>0</v>
      </c>
      <c r="AH25" s="672"/>
      <c r="AI25" s="599" t="s">
        <v>358</v>
      </c>
      <c r="AJ25" s="386"/>
    </row>
    <row r="26" spans="1:36" s="10" customFormat="1" ht="15" customHeight="1" x14ac:dyDescent="0.25">
      <c r="A26" s="344">
        <v>26</v>
      </c>
      <c r="B26" s="429"/>
      <c r="C26" s="597" t="s">
        <v>49</v>
      </c>
      <c r="D26" s="597" t="s">
        <v>260</v>
      </c>
      <c r="E26" s="597" t="s">
        <v>400</v>
      </c>
      <c r="F26" s="598" t="s">
        <v>30</v>
      </c>
      <c r="G26" s="672"/>
      <c r="H26" s="672"/>
      <c r="I26" s="672"/>
      <c r="J26" s="672"/>
      <c r="K26" s="672"/>
      <c r="L26" s="672"/>
      <c r="M26" s="672"/>
      <c r="N26" s="672"/>
      <c r="O26" s="672"/>
      <c r="P26" s="672"/>
      <c r="Q26" s="672"/>
      <c r="R26" s="672"/>
      <c r="S26" s="672"/>
      <c r="T26" s="672"/>
      <c r="U26" s="672"/>
      <c r="V26" s="672"/>
      <c r="W26" s="672"/>
      <c r="X26" s="672"/>
      <c r="Y26" s="672"/>
      <c r="Z26" s="672"/>
      <c r="AA26" s="672"/>
      <c r="AB26" s="672"/>
      <c r="AC26" s="672"/>
      <c r="AD26" s="672"/>
      <c r="AE26" s="672"/>
      <c r="AF26" s="672"/>
      <c r="AG26" s="671">
        <f t="shared" si="0"/>
        <v>0</v>
      </c>
      <c r="AH26" s="672"/>
      <c r="AI26" s="599" t="s">
        <v>358</v>
      </c>
      <c r="AJ26" s="386"/>
    </row>
    <row r="27" spans="1:36" s="10" customFormat="1" ht="15" customHeight="1" x14ac:dyDescent="0.25">
      <c r="A27" s="344">
        <v>27</v>
      </c>
      <c r="B27" s="429"/>
      <c r="C27" s="597" t="s">
        <v>49</v>
      </c>
      <c r="D27" s="597" t="s">
        <v>23</v>
      </c>
      <c r="E27" s="597" t="s">
        <v>31</v>
      </c>
      <c r="F27" s="598" t="s">
        <v>30</v>
      </c>
      <c r="G27" s="672"/>
      <c r="H27" s="672"/>
      <c r="I27" s="672"/>
      <c r="J27" s="672"/>
      <c r="K27" s="672"/>
      <c r="L27" s="672"/>
      <c r="M27" s="672"/>
      <c r="N27" s="672"/>
      <c r="O27" s="672"/>
      <c r="P27" s="672"/>
      <c r="Q27" s="672"/>
      <c r="R27" s="672"/>
      <c r="S27" s="672"/>
      <c r="T27" s="672"/>
      <c r="U27" s="672"/>
      <c r="V27" s="672"/>
      <c r="W27" s="672"/>
      <c r="X27" s="672"/>
      <c r="Y27" s="672"/>
      <c r="Z27" s="672"/>
      <c r="AA27" s="672"/>
      <c r="AB27" s="672"/>
      <c r="AC27" s="672"/>
      <c r="AD27" s="672"/>
      <c r="AE27" s="672"/>
      <c r="AF27" s="672"/>
      <c r="AG27" s="671">
        <f t="shared" si="0"/>
        <v>0</v>
      </c>
      <c r="AH27" s="672"/>
      <c r="AI27" s="599" t="s">
        <v>358</v>
      </c>
      <c r="AJ27" s="386"/>
    </row>
    <row r="28" spans="1:36" s="10" customFormat="1" ht="15" customHeight="1" x14ac:dyDescent="0.25">
      <c r="A28" s="344">
        <v>28</v>
      </c>
      <c r="B28" s="429"/>
      <c r="C28" s="597" t="s">
        <v>19</v>
      </c>
      <c r="D28" s="597" t="str">
        <f t="shared" ref="D28:D33" si="2">D10</f>
        <v>Main pipe</v>
      </c>
      <c r="E28" s="597" t="s">
        <v>384</v>
      </c>
      <c r="F28" s="598" t="s">
        <v>29</v>
      </c>
      <c r="G28" s="672"/>
      <c r="H28" s="672"/>
      <c r="I28" s="672"/>
      <c r="J28" s="672"/>
      <c r="K28" s="672"/>
      <c r="L28" s="672"/>
      <c r="M28" s="672"/>
      <c r="N28" s="672"/>
      <c r="O28" s="672"/>
      <c r="P28" s="672"/>
      <c r="Q28" s="672"/>
      <c r="R28" s="672"/>
      <c r="S28" s="672"/>
      <c r="T28" s="672"/>
      <c r="U28" s="672"/>
      <c r="V28" s="672"/>
      <c r="W28" s="672"/>
      <c r="X28" s="672"/>
      <c r="Y28" s="672"/>
      <c r="Z28" s="672"/>
      <c r="AA28" s="672"/>
      <c r="AB28" s="672"/>
      <c r="AC28" s="672"/>
      <c r="AD28" s="672"/>
      <c r="AE28" s="672"/>
      <c r="AF28" s="672"/>
      <c r="AG28" s="671">
        <f t="shared" si="0"/>
        <v>0</v>
      </c>
      <c r="AH28" s="672"/>
      <c r="AI28" s="599" t="s">
        <v>358</v>
      </c>
      <c r="AJ28" s="386"/>
    </row>
    <row r="29" spans="1:36" s="10" customFormat="1" ht="15" customHeight="1" x14ac:dyDescent="0.25">
      <c r="A29" s="344">
        <v>29</v>
      </c>
      <c r="B29" s="429"/>
      <c r="C29" s="597" t="s">
        <v>19</v>
      </c>
      <c r="D29" s="597" t="str">
        <f t="shared" si="2"/>
        <v>Main pipe</v>
      </c>
      <c r="E29" s="597" t="s">
        <v>385</v>
      </c>
      <c r="F29" s="598" t="s">
        <v>29</v>
      </c>
      <c r="G29" s="672"/>
      <c r="H29" s="672"/>
      <c r="I29" s="672"/>
      <c r="J29" s="672"/>
      <c r="K29" s="672"/>
      <c r="L29" s="672"/>
      <c r="M29" s="672"/>
      <c r="N29" s="672"/>
      <c r="O29" s="672"/>
      <c r="P29" s="672"/>
      <c r="Q29" s="672"/>
      <c r="R29" s="672"/>
      <c r="S29" s="672"/>
      <c r="T29" s="672"/>
      <c r="U29" s="672"/>
      <c r="V29" s="672"/>
      <c r="W29" s="672"/>
      <c r="X29" s="672"/>
      <c r="Y29" s="672"/>
      <c r="Z29" s="672"/>
      <c r="AA29" s="672"/>
      <c r="AB29" s="672"/>
      <c r="AC29" s="672"/>
      <c r="AD29" s="672"/>
      <c r="AE29" s="672"/>
      <c r="AF29" s="672"/>
      <c r="AG29" s="671">
        <f t="shared" si="0"/>
        <v>0</v>
      </c>
      <c r="AH29" s="672"/>
      <c r="AI29" s="599" t="s">
        <v>358</v>
      </c>
      <c r="AJ29" s="386"/>
    </row>
    <row r="30" spans="1:36" s="10" customFormat="1" ht="15" customHeight="1" x14ac:dyDescent="0.25">
      <c r="A30" s="344">
        <v>30</v>
      </c>
      <c r="B30" s="429"/>
      <c r="C30" s="597" t="s">
        <v>19</v>
      </c>
      <c r="D30" s="597" t="str">
        <f t="shared" si="2"/>
        <v>Main pipe</v>
      </c>
      <c r="E30" s="597" t="s">
        <v>386</v>
      </c>
      <c r="F30" s="598" t="s">
        <v>29</v>
      </c>
      <c r="G30" s="672"/>
      <c r="H30" s="672"/>
      <c r="I30" s="672"/>
      <c r="J30" s="672"/>
      <c r="K30" s="672"/>
      <c r="L30" s="672"/>
      <c r="M30" s="672"/>
      <c r="N30" s="672"/>
      <c r="O30" s="672"/>
      <c r="P30" s="672"/>
      <c r="Q30" s="672"/>
      <c r="R30" s="672"/>
      <c r="S30" s="672"/>
      <c r="T30" s="672"/>
      <c r="U30" s="672"/>
      <c r="V30" s="672"/>
      <c r="W30" s="672"/>
      <c r="X30" s="672"/>
      <c r="Y30" s="672"/>
      <c r="Z30" s="672"/>
      <c r="AA30" s="672"/>
      <c r="AB30" s="672"/>
      <c r="AC30" s="672"/>
      <c r="AD30" s="672"/>
      <c r="AE30" s="672"/>
      <c r="AF30" s="672"/>
      <c r="AG30" s="671">
        <f t="shared" si="0"/>
        <v>0</v>
      </c>
      <c r="AH30" s="672"/>
      <c r="AI30" s="599" t="s">
        <v>358</v>
      </c>
      <c r="AJ30" s="386"/>
    </row>
    <row r="31" spans="1:36" s="10" customFormat="1" ht="15" customHeight="1" x14ac:dyDescent="0.25">
      <c r="A31" s="344">
        <v>31</v>
      </c>
      <c r="B31" s="429"/>
      <c r="C31" s="597" t="s">
        <v>19</v>
      </c>
      <c r="D31" s="597" t="str">
        <f t="shared" si="2"/>
        <v>Service pipe</v>
      </c>
      <c r="E31" s="597" t="s">
        <v>387</v>
      </c>
      <c r="F31" s="598" t="s">
        <v>29</v>
      </c>
      <c r="G31" s="672"/>
      <c r="H31" s="672"/>
      <c r="I31" s="672"/>
      <c r="J31" s="672"/>
      <c r="K31" s="672"/>
      <c r="L31" s="672"/>
      <c r="M31" s="672"/>
      <c r="N31" s="672"/>
      <c r="O31" s="672"/>
      <c r="P31" s="672"/>
      <c r="Q31" s="672"/>
      <c r="R31" s="672"/>
      <c r="S31" s="672"/>
      <c r="T31" s="672"/>
      <c r="U31" s="672"/>
      <c r="V31" s="672"/>
      <c r="W31" s="672"/>
      <c r="X31" s="672"/>
      <c r="Y31" s="672"/>
      <c r="Z31" s="672"/>
      <c r="AA31" s="672"/>
      <c r="AB31" s="672"/>
      <c r="AC31" s="672"/>
      <c r="AD31" s="672"/>
      <c r="AE31" s="672"/>
      <c r="AF31" s="672"/>
      <c r="AG31" s="671">
        <f t="shared" si="0"/>
        <v>0</v>
      </c>
      <c r="AH31" s="672"/>
      <c r="AI31" s="599" t="s">
        <v>358</v>
      </c>
      <c r="AJ31" s="386"/>
    </row>
    <row r="32" spans="1:36" s="10" customFormat="1" ht="15" customHeight="1" x14ac:dyDescent="0.25">
      <c r="A32" s="344">
        <v>32</v>
      </c>
      <c r="B32" s="429"/>
      <c r="C32" s="597" t="s">
        <v>19</v>
      </c>
      <c r="D32" s="597" t="str">
        <f t="shared" si="2"/>
        <v>Service pipe</v>
      </c>
      <c r="E32" s="597" t="s">
        <v>388</v>
      </c>
      <c r="F32" s="598" t="s">
        <v>29</v>
      </c>
      <c r="G32" s="672"/>
      <c r="H32" s="672"/>
      <c r="I32" s="672"/>
      <c r="J32" s="672"/>
      <c r="K32" s="672"/>
      <c r="L32" s="672"/>
      <c r="M32" s="672"/>
      <c r="N32" s="672"/>
      <c r="O32" s="672"/>
      <c r="P32" s="672"/>
      <c r="Q32" s="672"/>
      <c r="R32" s="672"/>
      <c r="S32" s="672"/>
      <c r="T32" s="672"/>
      <c r="U32" s="672"/>
      <c r="V32" s="672"/>
      <c r="W32" s="672"/>
      <c r="X32" s="672"/>
      <c r="Y32" s="672"/>
      <c r="Z32" s="672"/>
      <c r="AA32" s="672"/>
      <c r="AB32" s="672"/>
      <c r="AC32" s="672"/>
      <c r="AD32" s="672"/>
      <c r="AE32" s="672"/>
      <c r="AF32" s="672"/>
      <c r="AG32" s="671">
        <f t="shared" si="0"/>
        <v>0</v>
      </c>
      <c r="AH32" s="672"/>
      <c r="AI32" s="599" t="s">
        <v>358</v>
      </c>
      <c r="AJ32" s="386"/>
    </row>
    <row r="33" spans="1:36" s="10" customFormat="1" ht="15" customHeight="1" x14ac:dyDescent="0.25">
      <c r="A33" s="344">
        <v>33</v>
      </c>
      <c r="B33" s="429"/>
      <c r="C33" s="597" t="s">
        <v>19</v>
      </c>
      <c r="D33" s="597" t="str">
        <f t="shared" si="2"/>
        <v>Service pipe</v>
      </c>
      <c r="E33" s="597" t="s">
        <v>389</v>
      </c>
      <c r="F33" s="598" t="s">
        <v>29</v>
      </c>
      <c r="G33" s="672"/>
      <c r="H33" s="672"/>
      <c r="I33" s="672"/>
      <c r="J33" s="672"/>
      <c r="K33" s="672"/>
      <c r="L33" s="672"/>
      <c r="M33" s="672"/>
      <c r="N33" s="672"/>
      <c r="O33" s="672"/>
      <c r="P33" s="672"/>
      <c r="Q33" s="672"/>
      <c r="R33" s="672"/>
      <c r="S33" s="672"/>
      <c r="T33" s="672"/>
      <c r="U33" s="672"/>
      <c r="V33" s="672"/>
      <c r="W33" s="672"/>
      <c r="X33" s="672"/>
      <c r="Y33" s="672"/>
      <c r="Z33" s="672"/>
      <c r="AA33" s="672"/>
      <c r="AB33" s="672"/>
      <c r="AC33" s="672"/>
      <c r="AD33" s="672"/>
      <c r="AE33" s="672"/>
      <c r="AF33" s="672"/>
      <c r="AG33" s="671">
        <f t="shared" si="0"/>
        <v>0</v>
      </c>
      <c r="AH33" s="672"/>
      <c r="AI33" s="599" t="s">
        <v>358</v>
      </c>
      <c r="AJ33" s="386"/>
    </row>
    <row r="34" spans="1:36" s="10" customFormat="1" ht="15" customHeight="1" x14ac:dyDescent="0.25">
      <c r="A34" s="344">
        <v>34</v>
      </c>
      <c r="B34" s="429"/>
      <c r="C34" s="597" t="s">
        <v>19</v>
      </c>
      <c r="D34" s="597" t="s">
        <v>260</v>
      </c>
      <c r="E34" s="597" t="s">
        <v>401</v>
      </c>
      <c r="F34" s="598" t="s">
        <v>30</v>
      </c>
      <c r="G34" s="672"/>
      <c r="H34" s="672"/>
      <c r="I34" s="672"/>
      <c r="J34" s="672"/>
      <c r="K34" s="672"/>
      <c r="L34" s="672"/>
      <c r="M34" s="672"/>
      <c r="N34" s="672"/>
      <c r="O34" s="672"/>
      <c r="P34" s="672"/>
      <c r="Q34" s="672"/>
      <c r="R34" s="672"/>
      <c r="S34" s="672"/>
      <c r="T34" s="672"/>
      <c r="U34" s="672"/>
      <c r="V34" s="672"/>
      <c r="W34" s="672"/>
      <c r="X34" s="672"/>
      <c r="Y34" s="672"/>
      <c r="Z34" s="672"/>
      <c r="AA34" s="672"/>
      <c r="AB34" s="672"/>
      <c r="AC34" s="672"/>
      <c r="AD34" s="672"/>
      <c r="AE34" s="672"/>
      <c r="AF34" s="672"/>
      <c r="AG34" s="671">
        <f t="shared" si="0"/>
        <v>0</v>
      </c>
      <c r="AH34" s="672"/>
      <c r="AI34" s="599" t="s">
        <v>358</v>
      </c>
      <c r="AJ34" s="386"/>
    </row>
    <row r="35" spans="1:36" s="10" customFormat="1" ht="15" customHeight="1" x14ac:dyDescent="0.25">
      <c r="A35" s="344">
        <v>35</v>
      </c>
      <c r="B35" s="429"/>
      <c r="C35" s="597" t="s">
        <v>19</v>
      </c>
      <c r="D35" s="597" t="s">
        <v>23</v>
      </c>
      <c r="E35" s="597" t="s">
        <v>32</v>
      </c>
      <c r="F35" s="598" t="s">
        <v>30</v>
      </c>
      <c r="G35" s="672"/>
      <c r="H35" s="672"/>
      <c r="I35" s="672"/>
      <c r="J35" s="672"/>
      <c r="K35" s="672"/>
      <c r="L35" s="672"/>
      <c r="M35" s="672"/>
      <c r="N35" s="672"/>
      <c r="O35" s="672"/>
      <c r="P35" s="672"/>
      <c r="Q35" s="672"/>
      <c r="R35" s="672"/>
      <c r="S35" s="672"/>
      <c r="T35" s="672"/>
      <c r="U35" s="672"/>
      <c r="V35" s="672"/>
      <c r="W35" s="672"/>
      <c r="X35" s="672"/>
      <c r="Y35" s="672"/>
      <c r="Z35" s="672"/>
      <c r="AA35" s="672"/>
      <c r="AB35" s="672"/>
      <c r="AC35" s="672"/>
      <c r="AD35" s="672"/>
      <c r="AE35" s="672"/>
      <c r="AF35" s="672"/>
      <c r="AG35" s="671">
        <f t="shared" si="0"/>
        <v>0</v>
      </c>
      <c r="AH35" s="672"/>
      <c r="AI35" s="599" t="s">
        <v>358</v>
      </c>
      <c r="AJ35" s="386"/>
    </row>
    <row r="36" spans="1:36" s="10" customFormat="1" ht="15" customHeight="1" x14ac:dyDescent="0.25">
      <c r="A36" s="344">
        <v>36</v>
      </c>
      <c r="B36" s="429"/>
      <c r="C36" s="597" t="s">
        <v>367</v>
      </c>
      <c r="D36" s="597" t="s">
        <v>47</v>
      </c>
      <c r="E36" s="597" t="s">
        <v>41</v>
      </c>
      <c r="F36" s="598" t="s">
        <v>30</v>
      </c>
      <c r="G36" s="672"/>
      <c r="H36" s="672"/>
      <c r="I36" s="672"/>
      <c r="J36" s="672"/>
      <c r="K36" s="672"/>
      <c r="L36" s="672"/>
      <c r="M36" s="672"/>
      <c r="N36" s="672"/>
      <c r="O36" s="672"/>
      <c r="P36" s="672"/>
      <c r="Q36" s="672"/>
      <c r="R36" s="672"/>
      <c r="S36" s="672"/>
      <c r="T36" s="672"/>
      <c r="U36" s="672"/>
      <c r="V36" s="672"/>
      <c r="W36" s="672"/>
      <c r="X36" s="672"/>
      <c r="Y36" s="672"/>
      <c r="Z36" s="672"/>
      <c r="AA36" s="672"/>
      <c r="AB36" s="672"/>
      <c r="AC36" s="672"/>
      <c r="AD36" s="672"/>
      <c r="AE36" s="672"/>
      <c r="AF36" s="672"/>
      <c r="AG36" s="671">
        <f t="shared" si="0"/>
        <v>0</v>
      </c>
      <c r="AH36" s="672"/>
      <c r="AI36" s="599" t="s">
        <v>358</v>
      </c>
      <c r="AJ36" s="386"/>
    </row>
    <row r="37" spans="1:36" s="10" customFormat="1" ht="15" customHeight="1" x14ac:dyDescent="0.25">
      <c r="A37" s="344">
        <v>37</v>
      </c>
      <c r="B37" s="429"/>
      <c r="C37" s="597" t="s">
        <v>367</v>
      </c>
      <c r="D37" s="597" t="s">
        <v>26</v>
      </c>
      <c r="E37" s="597" t="s">
        <v>33</v>
      </c>
      <c r="F37" s="598" t="s">
        <v>30</v>
      </c>
      <c r="G37" s="672"/>
      <c r="H37" s="672"/>
      <c r="I37" s="672"/>
      <c r="J37" s="672"/>
      <c r="K37" s="672"/>
      <c r="L37" s="672"/>
      <c r="M37" s="672"/>
      <c r="N37" s="672"/>
      <c r="O37" s="672"/>
      <c r="P37" s="672"/>
      <c r="Q37" s="672"/>
      <c r="R37" s="672"/>
      <c r="S37" s="672"/>
      <c r="T37" s="672"/>
      <c r="U37" s="672"/>
      <c r="V37" s="672"/>
      <c r="W37" s="672"/>
      <c r="X37" s="672"/>
      <c r="Y37" s="672"/>
      <c r="Z37" s="672"/>
      <c r="AA37" s="672"/>
      <c r="AB37" s="672"/>
      <c r="AC37" s="672"/>
      <c r="AD37" s="672"/>
      <c r="AE37" s="672"/>
      <c r="AF37" s="672"/>
      <c r="AG37" s="671">
        <f t="shared" si="0"/>
        <v>0</v>
      </c>
      <c r="AH37" s="672"/>
      <c r="AI37" s="599" t="s">
        <v>358</v>
      </c>
      <c r="AJ37" s="386"/>
    </row>
    <row r="38" spans="1:36" x14ac:dyDescent="0.2">
      <c r="A38" s="345"/>
      <c r="B38" s="59"/>
      <c r="C38" s="185"/>
      <c r="D38" s="185"/>
      <c r="E38" s="185"/>
      <c r="F38" s="185"/>
      <c r="G38" s="135"/>
      <c r="H38" s="135"/>
      <c r="I38" s="135"/>
      <c r="J38" s="135"/>
      <c r="K38" s="135"/>
      <c r="L38" s="135"/>
      <c r="M38" s="135"/>
      <c r="N38" s="135"/>
      <c r="O38" s="135"/>
      <c r="P38" s="135"/>
      <c r="Q38" s="135"/>
      <c r="R38" s="135"/>
      <c r="S38" s="135"/>
      <c r="T38" s="135"/>
      <c r="U38" s="135"/>
      <c r="V38" s="135"/>
      <c r="W38" s="135"/>
      <c r="X38" s="135"/>
      <c r="Y38" s="135"/>
      <c r="Z38" s="135"/>
      <c r="AA38" s="135"/>
      <c r="AB38" s="135"/>
      <c r="AC38" s="135"/>
      <c r="AD38" s="135"/>
      <c r="AE38" s="135"/>
      <c r="AF38" s="135"/>
      <c r="AG38" s="185"/>
      <c r="AH38" s="135"/>
      <c r="AI38" s="135"/>
      <c r="AJ38" s="152"/>
    </row>
  </sheetData>
  <sheetProtection sheet="1" objects="1" scenarios="1"/>
  <mergeCells count="5">
    <mergeCell ref="AE2:AI2"/>
    <mergeCell ref="AE3:AI3"/>
    <mergeCell ref="AE4:AI4"/>
    <mergeCell ref="A6:P6"/>
    <mergeCell ref="G8:Z8"/>
  </mergeCells>
  <conditionalFormatting sqref="AB10:AB37">
    <cfRule type="expression" dxfId="11" priority="17" stopIfTrue="1">
      <formula>IF(AND(ISNUMBER($AE$3),ISNUMBER($E$8)),OR(DATE(YEAR($AE$3),MONTH($AE$3),DAY($AE$3))&lt;$E$8,$AE$3&lt;DATE(2014,1,1)),FALSE)</formula>
    </cfRule>
  </conditionalFormatting>
  <conditionalFormatting sqref="AC10:AC37">
    <cfRule type="expression" dxfId="10" priority="16" stopIfTrue="1">
      <formula>IF(AND(ISNUMBER($AE$3),ISNUMBER($E$8)),OR(DATE(YEAR($AE$3),MONTH($AE$3),DAY($AE$3))&lt;$E$8,$AE$3&lt;DATE(2015,1,1)),FALSE)</formula>
    </cfRule>
  </conditionalFormatting>
  <conditionalFormatting sqref="AD10:AD37">
    <cfRule type="expression" dxfId="9" priority="15" stopIfTrue="1">
      <formula>IF(AND(ISNUMBER($AE$3),ISNUMBER($E$8)),OR(DATE(YEAR($AE$3),MONTH($AE$3),DAY($AE$3))&lt;$E$8,$AE$3&lt;DATE(2016,1,1)),FALSE)</formula>
    </cfRule>
  </conditionalFormatting>
  <conditionalFormatting sqref="AE10:AE37">
    <cfRule type="expression" dxfId="8" priority="14" stopIfTrue="1">
      <formula>IF(AND(ISNUMBER($AE$3),ISNUMBER($E$8)),OR(DATE(YEAR($AE$3),MONTH($AE$3),DAY($AE$3))&lt;$E$8,$AE$3&lt;DATE(2017,1,1)),FALSE)</formula>
    </cfRule>
  </conditionalFormatting>
  <conditionalFormatting sqref="AA10:AA37">
    <cfRule type="expression" dxfId="7" priority="9" stopIfTrue="1">
      <formula>IF(AND(ISNUMBER($AE$3),ISNUMBER($E$8)),OR(DATE(YEAR($AE$3),MONTH($AE$3),DAY($AE$3))&lt;$E$8,$AE$3&lt;DATE(2013,1,1)),FALSE)</formula>
    </cfRule>
  </conditionalFormatting>
  <conditionalFormatting sqref="AA9">
    <cfRule type="expression" dxfId="6" priority="8" stopIfTrue="1">
      <formula>IF(AND(ISNUMBER($AE$3),ISNUMBER($E$8)),OR(DATE(YEAR($AE$3),MONTH($AE$3),DAY($AE$3))&lt;$E$8,$AE$3&lt;DATE(2013,1,1)),FALSE)</formula>
    </cfRule>
  </conditionalFormatting>
  <conditionalFormatting sqref="AB9">
    <cfRule type="expression" dxfId="5" priority="7" stopIfTrue="1">
      <formula>IF(AND(ISNUMBER($AE$3),ISNUMBER($E$8)),OR(DATE(YEAR($AE$3),MONTH($AE$3),DAY($AE$3))&lt;$E$8,$AE$3&lt;DATE(2014,1,1)),FALSE)</formula>
    </cfRule>
  </conditionalFormatting>
  <conditionalFormatting sqref="AC9">
    <cfRule type="expression" dxfId="4" priority="6" stopIfTrue="1">
      <formula>IF(AND(ISNUMBER($AE$3),ISNUMBER($E$8)),OR(DATE(YEAR($AE$3),MONTH($AE$3),DAY($AE$3))&lt;$E$8,$AE$3&lt;DATE(2015,1,1)),FALSE)</formula>
    </cfRule>
  </conditionalFormatting>
  <conditionalFormatting sqref="AD9">
    <cfRule type="expression" dxfId="3" priority="5" stopIfTrue="1">
      <formula>IF(AND(ISNUMBER($AE$3),ISNUMBER($E$8)),OR(DATE(YEAR($AE$3),MONTH($AE$3),DAY($AE$3))&lt;$E$8,$AE$3&lt;DATE(2016,1,1)),FALSE)</formula>
    </cfRule>
  </conditionalFormatting>
  <conditionalFormatting sqref="AE9">
    <cfRule type="expression" dxfId="2" priority="4" stopIfTrue="1">
      <formula>IF(AND(ISNUMBER($AE$3),ISNUMBER($E$8)),OR(DATE(YEAR($AE$3),MONTH($AE$3),DAY($AE$3))&lt;$E$8,$AE$3&lt;DATE(2017,1,1)),FALSE)</formula>
    </cfRule>
  </conditionalFormatting>
  <dataValidations count="2">
    <dataValidation allowBlank="1" showInputMessage="1" showErrorMessage="1" prompt="Please enter Network / Sub-Network Name" sqref="AE4:AI4"/>
    <dataValidation type="list" allowBlank="1" showInputMessage="1" showErrorMessage="1" prompt="Please select from available drop-down options" sqref="AI10:AI37">
      <formula1>"1,2,3,4,N/A,[Select one]"</formula1>
    </dataValidation>
  </dataValidations>
  <pageMargins left="0.70866141732283472" right="0.70866141732283472" top="0.74803149606299213" bottom="0.74803149606299213" header="0.31496062992125989" footer="0.31496062992125989"/>
  <pageSetup paperSize="9" scale="40" fitToHeight="0" orientation="landscape" cellComments="asDisplayed" r:id="rId1"/>
  <headerFooter>
    <oddHeader>&amp;C&amp;"Arial"&amp;10 Commerce Commission Information Disclosure Template</oddHeader>
    <oddFooter>&amp;L&amp;"Arial,Regular" &amp;P&amp;C&amp;"Arial,Regular" &amp;F&amp;R&amp;"Arial,Regular" &amp;A</oddFooter>
  </headerFooter>
  <extLst>
    <ext xmlns:x14="http://schemas.microsoft.com/office/spreadsheetml/2009/9/main" uri="{78C0D931-6437-407d-A8EE-F0AAD7539E65}">
      <x14:conditionalFormattings>
        <x14:conditionalFormatting xmlns:xm="http://schemas.microsoft.com/office/excel/2006/main">
          <x14:cfRule type="cellIs" priority="1" stopIfTrue="1" operator="notEqual" id="{63E843A0-4DF6-4A27-81B6-C643A85F57AE}">
            <xm:f>'S9a.Asset Register'!H9</xm:f>
            <x14:dxf>
              <fill>
                <patternFill>
                  <bgColor rgb="FFFFC000"/>
                </patternFill>
              </fill>
            </x14:dxf>
          </x14:cfRule>
          <xm:sqref>AG10:AG37</xm:sqref>
        </x14:conditionalFormatting>
      </x14:conditionalFormatting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9" tint="-0.499984740745262"/>
  </sheetPr>
  <dimension ref="A1:M23"/>
  <sheetViews>
    <sheetView showGridLines="0" zoomScaleNormal="100" zoomScaleSheetLayoutView="85" workbookViewId="0"/>
  </sheetViews>
  <sheetFormatPr defaultRowHeight="12.75" x14ac:dyDescent="0.2"/>
  <cols>
    <col min="1" max="1" width="4.140625" customWidth="1"/>
    <col min="2" max="2" width="4.140625" style="257" customWidth="1"/>
    <col min="3" max="3" width="5.140625" customWidth="1"/>
    <col min="4" max="4" width="3.42578125" style="310" customWidth="1"/>
    <col min="5" max="5" width="60.85546875" customWidth="1"/>
    <col min="6" max="9" width="16.140625" customWidth="1"/>
    <col min="10" max="10" width="2.7109375" customWidth="1"/>
    <col min="13" max="13" width="21.7109375" bestFit="1" customWidth="1"/>
  </cols>
  <sheetData>
    <row r="1" spans="1:10" x14ac:dyDescent="0.2">
      <c r="A1" s="181"/>
      <c r="B1" s="256"/>
      <c r="C1" s="256"/>
      <c r="D1" s="256"/>
      <c r="E1" s="256"/>
      <c r="F1" s="256"/>
      <c r="G1" s="256"/>
      <c r="H1" s="256"/>
      <c r="I1" s="256"/>
      <c r="J1" s="182"/>
    </row>
    <row r="2" spans="1:10" ht="18" customHeight="1" x14ac:dyDescent="0.3">
      <c r="A2" s="183"/>
      <c r="B2" s="211"/>
      <c r="C2" s="211"/>
      <c r="D2" s="211"/>
      <c r="E2" s="211"/>
      <c r="F2" s="224" t="s">
        <v>5</v>
      </c>
      <c r="G2" s="1000" t="str">
        <f>IF(NOT(ISBLANK(CoverSheet!$C$8)),CoverSheet!$C$8,"")</f>
        <v/>
      </c>
      <c r="H2" s="1000"/>
      <c r="I2" s="1001"/>
      <c r="J2" s="252"/>
    </row>
    <row r="3" spans="1:10" ht="18" customHeight="1" x14ac:dyDescent="0.3">
      <c r="A3" s="183"/>
      <c r="B3" s="211"/>
      <c r="C3" s="211"/>
      <c r="D3" s="211"/>
      <c r="E3" s="211"/>
      <c r="F3" s="224" t="s">
        <v>3</v>
      </c>
      <c r="G3" s="950" t="str">
        <f>IF(ISNUMBER(CoverSheet!$C$12),CoverSheet!$C$12,"")</f>
        <v/>
      </c>
      <c r="H3" s="950"/>
      <c r="I3" s="950"/>
      <c r="J3" s="250"/>
    </row>
    <row r="4" spans="1:10" ht="18" customHeight="1" x14ac:dyDescent="0.25">
      <c r="A4" s="183"/>
      <c r="B4" s="211"/>
      <c r="C4" s="211"/>
      <c r="D4" s="211"/>
      <c r="E4" s="211"/>
      <c r="F4" s="224" t="s">
        <v>368</v>
      </c>
      <c r="G4" s="1002"/>
      <c r="H4" s="1002"/>
      <c r="I4" s="1003"/>
      <c r="J4" s="252"/>
    </row>
    <row r="5" spans="1:10" ht="21" x14ac:dyDescent="0.35">
      <c r="A5" s="383" t="s">
        <v>330</v>
      </c>
      <c r="B5" s="307"/>
      <c r="C5" s="211"/>
      <c r="D5" s="211"/>
      <c r="E5" s="211"/>
      <c r="F5" s="211"/>
      <c r="G5" s="211"/>
      <c r="H5" s="211"/>
      <c r="I5" s="211"/>
      <c r="J5" s="204"/>
    </row>
    <row r="6" spans="1:10" ht="23.25" customHeight="1" x14ac:dyDescent="0.2">
      <c r="A6" s="994" t="s">
        <v>407</v>
      </c>
      <c r="B6" s="995"/>
      <c r="C6" s="995"/>
      <c r="D6" s="995"/>
      <c r="E6" s="995"/>
      <c r="F6" s="995"/>
      <c r="G6" s="995"/>
      <c r="H6" s="995"/>
      <c r="I6" s="995"/>
      <c r="J6" s="253"/>
    </row>
    <row r="7" spans="1:10" x14ac:dyDescent="0.2">
      <c r="A7" s="644" t="s">
        <v>666</v>
      </c>
      <c r="B7" s="52"/>
      <c r="C7" s="52"/>
      <c r="D7" s="52"/>
      <c r="E7" s="211"/>
      <c r="F7" s="211"/>
      <c r="G7" s="211"/>
      <c r="H7" s="211"/>
      <c r="I7" s="211"/>
      <c r="J7" s="204"/>
    </row>
    <row r="8" spans="1:10" ht="39.950000000000003" customHeight="1" x14ac:dyDescent="0.3">
      <c r="A8" s="346">
        <v>8</v>
      </c>
      <c r="B8" s="82"/>
      <c r="C8" s="328" t="s">
        <v>328</v>
      </c>
      <c r="D8" s="175"/>
      <c r="E8" s="200"/>
      <c r="F8" s="200"/>
      <c r="G8" s="200"/>
      <c r="H8" s="187"/>
      <c r="I8" s="200"/>
      <c r="J8" s="118"/>
    </row>
    <row r="9" spans="1:10" ht="15.75" x14ac:dyDescent="0.25">
      <c r="A9" s="346">
        <v>9</v>
      </c>
      <c r="B9" s="82"/>
      <c r="C9" s="151"/>
      <c r="D9" s="213" t="s">
        <v>263</v>
      </c>
      <c r="E9" s="213"/>
      <c r="F9" s="368" t="s">
        <v>465</v>
      </c>
      <c r="G9" s="368" t="s">
        <v>86</v>
      </c>
      <c r="H9" s="187"/>
      <c r="I9" s="200"/>
      <c r="J9" s="118"/>
    </row>
    <row r="10" spans="1:10" ht="15" customHeight="1" x14ac:dyDescent="0.2">
      <c r="A10" s="346">
        <v>10</v>
      </c>
      <c r="B10" s="82"/>
      <c r="C10" s="200"/>
      <c r="D10" s="200"/>
      <c r="E10" s="859" t="s">
        <v>466</v>
      </c>
      <c r="F10" s="722"/>
      <c r="G10" s="826">
        <f t="shared" ref="G10:G15" si="0">IF($F$16&lt;&gt;0,F10/$F$16,0)</f>
        <v>0</v>
      </c>
      <c r="H10" s="187"/>
      <c r="I10" s="200"/>
      <c r="J10" s="118"/>
    </row>
    <row r="11" spans="1:10" ht="15" customHeight="1" x14ac:dyDescent="0.2">
      <c r="A11" s="346">
        <v>11</v>
      </c>
      <c r="B11" s="82"/>
      <c r="C11" s="200"/>
      <c r="D11" s="200"/>
      <c r="E11" s="859" t="s">
        <v>467</v>
      </c>
      <c r="F11" s="722"/>
      <c r="G11" s="826">
        <f t="shared" si="0"/>
        <v>0</v>
      </c>
      <c r="H11" s="187"/>
      <c r="I11" s="200"/>
      <c r="J11" s="118"/>
    </row>
    <row r="12" spans="1:10" ht="15" customHeight="1" x14ac:dyDescent="0.2">
      <c r="A12" s="346">
        <v>12</v>
      </c>
      <c r="B12" s="82"/>
      <c r="C12" s="200"/>
      <c r="D12" s="200"/>
      <c r="E12" s="859" t="s">
        <v>468</v>
      </c>
      <c r="F12" s="722"/>
      <c r="G12" s="826">
        <f t="shared" si="0"/>
        <v>0</v>
      </c>
      <c r="H12" s="187"/>
      <c r="I12" s="200"/>
      <c r="J12" s="118"/>
    </row>
    <row r="13" spans="1:10" s="326" customFormat="1" ht="15" customHeight="1" x14ac:dyDescent="0.2">
      <c r="A13" s="346">
        <v>13</v>
      </c>
      <c r="B13" s="82"/>
      <c r="C13" s="200"/>
      <c r="D13" s="200"/>
      <c r="E13" s="859" t="s">
        <v>469</v>
      </c>
      <c r="F13" s="722"/>
      <c r="G13" s="826">
        <f t="shared" si="0"/>
        <v>0</v>
      </c>
      <c r="H13" s="187"/>
      <c r="I13" s="200"/>
      <c r="J13" s="118"/>
    </row>
    <row r="14" spans="1:10" s="326" customFormat="1" ht="15" customHeight="1" x14ac:dyDescent="0.2">
      <c r="A14" s="346">
        <v>14</v>
      </c>
      <c r="B14" s="82"/>
      <c r="C14" s="200"/>
      <c r="D14" s="200"/>
      <c r="E14" s="859" t="s">
        <v>470</v>
      </c>
      <c r="F14" s="722"/>
      <c r="G14" s="826">
        <f t="shared" si="0"/>
        <v>0</v>
      </c>
      <c r="H14" s="187"/>
      <c r="I14" s="200"/>
      <c r="J14" s="118"/>
    </row>
    <row r="15" spans="1:10" s="326" customFormat="1" ht="15" customHeight="1" thickBot="1" x14ac:dyDescent="0.25">
      <c r="A15" s="346">
        <v>15</v>
      </c>
      <c r="B15" s="82"/>
      <c r="C15" s="200"/>
      <c r="D15" s="200"/>
      <c r="E15" s="859" t="s">
        <v>471</v>
      </c>
      <c r="F15" s="722"/>
      <c r="G15" s="826">
        <f t="shared" si="0"/>
        <v>0</v>
      </c>
      <c r="H15" s="187"/>
      <c r="I15" s="200"/>
      <c r="J15" s="118"/>
    </row>
    <row r="16" spans="1:10" ht="15" customHeight="1" thickBot="1" x14ac:dyDescent="0.25">
      <c r="A16" s="346">
        <v>16</v>
      </c>
      <c r="B16" s="82"/>
      <c r="C16" s="200"/>
      <c r="D16" s="213" t="s">
        <v>251</v>
      </c>
      <c r="E16" s="213"/>
      <c r="F16" s="712">
        <f>SUM(F10:F15)</f>
        <v>0</v>
      </c>
      <c r="G16" s="827">
        <f>SUM(G10:G15)</f>
        <v>0</v>
      </c>
      <c r="H16" s="187"/>
      <c r="I16" s="200"/>
      <c r="J16" s="118"/>
    </row>
    <row r="17" spans="1:13" ht="15" customHeight="1" x14ac:dyDescent="0.2">
      <c r="A17" s="346">
        <v>17</v>
      </c>
      <c r="B17" s="82"/>
      <c r="C17" s="200"/>
      <c r="D17" s="200"/>
      <c r="E17" s="200"/>
      <c r="F17" s="200"/>
      <c r="G17" s="200"/>
      <c r="H17" s="200"/>
      <c r="I17" s="200"/>
      <c r="J17" s="118"/>
    </row>
    <row r="18" spans="1:13" ht="63.75" customHeight="1" x14ac:dyDescent="0.2">
      <c r="A18" s="346">
        <v>18</v>
      </c>
      <c r="B18" s="82"/>
      <c r="C18" s="200"/>
      <c r="D18" s="213" t="s">
        <v>51</v>
      </c>
      <c r="E18" s="213"/>
      <c r="F18" s="368" t="s">
        <v>371</v>
      </c>
      <c r="G18" s="368" t="s">
        <v>76</v>
      </c>
      <c r="H18" s="368" t="s">
        <v>252</v>
      </c>
      <c r="I18" s="368" t="s">
        <v>79</v>
      </c>
      <c r="J18" s="184"/>
    </row>
    <row r="19" spans="1:13" ht="15" customHeight="1" x14ac:dyDescent="0.2">
      <c r="A19" s="346">
        <v>19</v>
      </c>
      <c r="B19" s="82"/>
      <c r="C19" s="200"/>
      <c r="D19" s="200"/>
      <c r="E19" s="329" t="s">
        <v>11</v>
      </c>
      <c r="F19" s="722"/>
      <c r="G19" s="722"/>
      <c r="H19" s="722"/>
      <c r="I19" s="722"/>
      <c r="J19" s="184"/>
    </row>
    <row r="20" spans="1:13" ht="15" customHeight="1" x14ac:dyDescent="0.2">
      <c r="A20" s="346">
        <v>20</v>
      </c>
      <c r="B20" s="82"/>
      <c r="C20" s="200"/>
      <c r="D20" s="200"/>
      <c r="E20" s="329" t="s">
        <v>35</v>
      </c>
      <c r="F20" s="722"/>
      <c r="G20" s="722"/>
      <c r="H20" s="722"/>
      <c r="I20" s="722"/>
      <c r="J20" s="184"/>
    </row>
    <row r="21" spans="1:13" ht="15" customHeight="1" thickBot="1" x14ac:dyDescent="0.25">
      <c r="A21" s="346">
        <v>21</v>
      </c>
      <c r="B21" s="82"/>
      <c r="C21" s="200"/>
      <c r="D21" s="200"/>
      <c r="E21" s="329" t="s">
        <v>34</v>
      </c>
      <c r="F21" s="722"/>
      <c r="G21" s="722"/>
      <c r="H21" s="722"/>
      <c r="I21" s="722"/>
      <c r="J21" s="184"/>
      <c r="L21" s="751" t="s">
        <v>675</v>
      </c>
    </row>
    <row r="22" spans="1:13" ht="15" customHeight="1" thickBot="1" x14ac:dyDescent="0.25">
      <c r="A22" s="346">
        <v>22</v>
      </c>
      <c r="B22" s="82"/>
      <c r="C22" s="200"/>
      <c r="D22" s="213" t="s">
        <v>15</v>
      </c>
      <c r="E22" s="213"/>
      <c r="F22" s="723">
        <f>SUM(F19:F21)</f>
        <v>0</v>
      </c>
      <c r="G22" s="723">
        <f>IF(F22&lt;&gt;0,SUM(F19*G19,F20*G20,F21*G21)/F22,0)</f>
        <v>0</v>
      </c>
      <c r="H22" s="723">
        <f>SUM(H19:H21)</f>
        <v>0</v>
      </c>
      <c r="I22" s="723">
        <f>SUM(I19:I21)</f>
        <v>0</v>
      </c>
      <c r="J22" s="184"/>
      <c r="L22" s="254" t="s">
        <v>355</v>
      </c>
      <c r="M22" s="254" t="s">
        <v>356</v>
      </c>
    </row>
    <row r="23" spans="1:13" ht="13.5" thickBot="1" x14ac:dyDescent="0.25">
      <c r="A23" s="347"/>
      <c r="B23" s="98"/>
      <c r="C23" s="248"/>
      <c r="D23" s="248"/>
      <c r="E23" s="248"/>
      <c r="F23" s="248"/>
      <c r="G23" s="248"/>
      <c r="H23" s="248"/>
      <c r="I23" s="248"/>
      <c r="J23" s="249"/>
      <c r="L23" s="255">
        <f>F16</f>
        <v>0</v>
      </c>
      <c r="M23" s="42" t="b">
        <f>(ROUND(L23,0)=ROUND(F22,0))</f>
        <v>1</v>
      </c>
    </row>
  </sheetData>
  <sheetProtection sheet="1" objects="1" scenarios="1" formatRows="0" insertRows="0"/>
  <mergeCells count="4">
    <mergeCell ref="A6:I6"/>
    <mergeCell ref="G2:I2"/>
    <mergeCell ref="G3:I3"/>
    <mergeCell ref="G4:I4"/>
  </mergeCells>
  <conditionalFormatting sqref="F22">
    <cfRule type="expression" dxfId="0" priority="4" stopIfTrue="1">
      <formula>$M$23&lt;&gt;TRUE</formula>
    </cfRule>
  </conditionalFormatting>
  <dataValidations count="2">
    <dataValidation allowBlank="1" showInputMessage="1" showErrorMessage="1" prompt="Please enter text" sqref="E10:E15"/>
    <dataValidation allowBlank="1" showInputMessage="1" showErrorMessage="1" prompt="Please enter Network / Sub-Network Name" sqref="G4:I4"/>
  </dataValidations>
  <pageMargins left="0.70866141732283472" right="0.70866141732283472" top="0.74803149606299213" bottom="0.74803149606299213" header="0.31496062992125989" footer="0.31496062992125989"/>
  <pageSetup paperSize="9" fitToHeight="10" orientation="landscape" cellComments="asDisplayed" r:id="rId1"/>
  <headerFooter>
    <oddHeader>&amp;C&amp;"Arial"&amp;10 Commerce Commission Information Disclosure Template</oddHeader>
    <oddFooter>&amp;L&amp;"Arial,Regular" &amp;P&amp;C&amp;"Arial,Regular" &amp;F&amp;R&amp;"Arial,Regular" &amp;A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indexed="10"/>
  </sheetPr>
  <dimension ref="A1:D28"/>
  <sheetViews>
    <sheetView showGridLines="0" zoomScaleNormal="100" zoomScaleSheetLayoutView="100" workbookViewId="0"/>
  </sheetViews>
  <sheetFormatPr defaultRowHeight="12.75" x14ac:dyDescent="0.2"/>
  <cols>
    <col min="1" max="1" width="9.140625" style="326"/>
    <col min="2" max="2" width="8.7109375" style="326" customWidth="1"/>
    <col min="3" max="3" width="105.85546875" style="326" customWidth="1"/>
    <col min="4" max="5" width="9.140625" style="326"/>
    <col min="6" max="7" width="9.140625" style="326" customWidth="1"/>
    <col min="8" max="8" width="24.140625" style="326" customWidth="1"/>
    <col min="9" max="9" width="36.7109375" style="326" customWidth="1"/>
    <col min="10" max="16384" width="9.140625" style="326"/>
  </cols>
  <sheetData>
    <row r="1" spans="1:4" ht="28.5" customHeight="1" x14ac:dyDescent="0.2">
      <c r="A1" s="30"/>
      <c r="B1" s="31"/>
      <c r="C1" s="34"/>
      <c r="D1" s="35"/>
    </row>
    <row r="2" spans="1:4" ht="15.75" x14ac:dyDescent="0.25">
      <c r="A2" s="32"/>
      <c r="B2" s="33" t="s">
        <v>4</v>
      </c>
      <c r="C2" s="17"/>
      <c r="D2" s="18"/>
    </row>
    <row r="3" spans="1:4" x14ac:dyDescent="0.2">
      <c r="A3" s="16"/>
      <c r="B3" s="17"/>
      <c r="C3" s="17"/>
      <c r="D3" s="18"/>
    </row>
    <row r="4" spans="1:4" x14ac:dyDescent="0.2">
      <c r="A4" s="789"/>
      <c r="B4" s="787" t="s">
        <v>1</v>
      </c>
      <c r="C4" s="788" t="s">
        <v>2</v>
      </c>
      <c r="D4" s="18"/>
    </row>
    <row r="5" spans="1:4" x14ac:dyDescent="0.2">
      <c r="A5" s="789"/>
      <c r="B5" s="192" t="s">
        <v>264</v>
      </c>
      <c r="C5" s="782" t="s">
        <v>335</v>
      </c>
      <c r="D5" s="18"/>
    </row>
    <row r="6" spans="1:4" x14ac:dyDescent="0.2">
      <c r="A6" s="790"/>
      <c r="B6" s="192" t="s">
        <v>265</v>
      </c>
      <c r="C6" s="782" t="s">
        <v>286</v>
      </c>
      <c r="D6" s="18"/>
    </row>
    <row r="7" spans="1:4" x14ac:dyDescent="0.2">
      <c r="A7" s="791"/>
      <c r="B7" s="195" t="s">
        <v>266</v>
      </c>
      <c r="C7" s="783" t="s">
        <v>290</v>
      </c>
      <c r="D7" s="194"/>
    </row>
    <row r="8" spans="1:4" x14ac:dyDescent="0.2">
      <c r="A8" s="789"/>
      <c r="B8" s="192" t="s">
        <v>267</v>
      </c>
      <c r="C8" s="782" t="s">
        <v>288</v>
      </c>
      <c r="D8" s="18"/>
    </row>
    <row r="9" spans="1:4" x14ac:dyDescent="0.2">
      <c r="A9" s="791"/>
      <c r="B9" s="195" t="s">
        <v>291</v>
      </c>
      <c r="C9" s="783" t="s">
        <v>292</v>
      </c>
      <c r="D9" s="194"/>
    </row>
    <row r="10" spans="1:4" x14ac:dyDescent="0.2">
      <c r="A10" s="791"/>
      <c r="B10" s="195" t="s">
        <v>293</v>
      </c>
      <c r="C10" s="783" t="s">
        <v>294</v>
      </c>
      <c r="D10" s="194"/>
    </row>
    <row r="11" spans="1:4" x14ac:dyDescent="0.2">
      <c r="A11" s="790"/>
      <c r="B11" s="192" t="s">
        <v>295</v>
      </c>
      <c r="C11" s="782" t="s">
        <v>287</v>
      </c>
      <c r="D11" s="18"/>
    </row>
    <row r="12" spans="1:4" x14ac:dyDescent="0.2">
      <c r="A12" s="791"/>
      <c r="B12" s="195" t="s">
        <v>297</v>
      </c>
      <c r="C12" s="783" t="s">
        <v>296</v>
      </c>
      <c r="D12" s="194"/>
    </row>
    <row r="13" spans="1:4" x14ac:dyDescent="0.2">
      <c r="A13" s="790"/>
      <c r="B13" s="192" t="s">
        <v>680</v>
      </c>
      <c r="C13" s="782" t="s">
        <v>289</v>
      </c>
      <c r="D13" s="18"/>
    </row>
    <row r="14" spans="1:4" x14ac:dyDescent="0.2">
      <c r="A14" s="790"/>
      <c r="B14" s="192" t="s">
        <v>681</v>
      </c>
      <c r="C14" s="782" t="s">
        <v>336</v>
      </c>
      <c r="D14" s="18"/>
    </row>
    <row r="15" spans="1:4" x14ac:dyDescent="0.2">
      <c r="A15" s="791"/>
      <c r="B15" s="195" t="s">
        <v>682</v>
      </c>
      <c r="C15" s="783" t="s">
        <v>298</v>
      </c>
      <c r="D15" s="194"/>
    </row>
    <row r="16" spans="1:4" x14ac:dyDescent="0.2">
      <c r="A16" s="791"/>
      <c r="B16" s="195" t="s">
        <v>683</v>
      </c>
      <c r="C16" s="783" t="s">
        <v>299</v>
      </c>
      <c r="D16" s="194"/>
    </row>
    <row r="17" spans="1:4" x14ac:dyDescent="0.2">
      <c r="A17" s="790"/>
      <c r="B17" s="192" t="s">
        <v>268</v>
      </c>
      <c r="C17" s="782" t="s">
        <v>333</v>
      </c>
      <c r="D17" s="18"/>
    </row>
    <row r="18" spans="1:4" x14ac:dyDescent="0.2">
      <c r="A18" s="791"/>
      <c r="B18" s="195" t="s">
        <v>431</v>
      </c>
      <c r="C18" s="783" t="s">
        <v>430</v>
      </c>
      <c r="D18" s="194"/>
    </row>
    <row r="19" spans="1:4" x14ac:dyDescent="0.2">
      <c r="A19" s="791"/>
      <c r="B19" s="195" t="s">
        <v>300</v>
      </c>
      <c r="C19" s="783" t="s">
        <v>301</v>
      </c>
      <c r="D19" s="194"/>
    </row>
    <row r="20" spans="1:4" x14ac:dyDescent="0.2">
      <c r="A20" s="791"/>
      <c r="B20" s="195" t="s">
        <v>302</v>
      </c>
      <c r="C20" s="783" t="s">
        <v>303</v>
      </c>
      <c r="D20" s="194"/>
    </row>
    <row r="21" spans="1:4" x14ac:dyDescent="0.2">
      <c r="A21" s="193"/>
      <c r="B21" s="195" t="s">
        <v>304</v>
      </c>
      <c r="C21" s="783" t="s">
        <v>331</v>
      </c>
      <c r="D21" s="194"/>
    </row>
    <row r="22" spans="1:4" x14ac:dyDescent="0.2">
      <c r="A22" s="193"/>
      <c r="B22" s="195" t="s">
        <v>305</v>
      </c>
      <c r="C22" s="783" t="s">
        <v>306</v>
      </c>
      <c r="D22" s="194"/>
    </row>
    <row r="23" spans="1:4" x14ac:dyDescent="0.2">
      <c r="A23" s="193"/>
      <c r="B23" s="784" t="s">
        <v>307</v>
      </c>
      <c r="C23" s="783" t="s">
        <v>332</v>
      </c>
      <c r="D23" s="194"/>
    </row>
    <row r="24" spans="1:4" x14ac:dyDescent="0.2">
      <c r="A24" s="193"/>
      <c r="B24" s="784" t="s">
        <v>684</v>
      </c>
      <c r="C24" s="783" t="s">
        <v>404</v>
      </c>
      <c r="D24" s="194"/>
    </row>
    <row r="25" spans="1:4" x14ac:dyDescent="0.2">
      <c r="A25" s="193"/>
      <c r="B25" s="195"/>
      <c r="C25" s="36"/>
      <c r="D25" s="194"/>
    </row>
    <row r="26" spans="1:4" x14ac:dyDescent="0.2">
      <c r="A26" s="193"/>
      <c r="B26" s="195"/>
      <c r="C26" s="36"/>
      <c r="D26" s="194"/>
    </row>
    <row r="27" spans="1:4" x14ac:dyDescent="0.2">
      <c r="A27" s="193"/>
      <c r="B27" s="381"/>
      <c r="C27" s="381"/>
      <c r="D27" s="194"/>
    </row>
    <row r="28" spans="1:4" x14ac:dyDescent="0.2">
      <c r="A28" s="37"/>
      <c r="B28" s="38"/>
      <c r="C28" s="38"/>
      <c r="D28" s="39"/>
    </row>
  </sheetData>
  <sheetProtection sheet="1"/>
  <hyperlinks>
    <hyperlink ref="C5" location="'S1.Analytical Ratios'!A1" display="Analytical Ratios"/>
    <hyperlink ref="C6" location="'S2.Return on Investment'!A1" display="Report on Return on Investment"/>
    <hyperlink ref="C7" location="'S3.Regulatory Profit'!A1" display="Report on Regulatory Profit"/>
    <hyperlink ref="C8" location="'S4.RAB Value (Rolled Forward)'!A1" display="Report on Value of the Regulatory Asset Base (Rolled Forward)"/>
    <hyperlink ref="C9" location="'S5a.Regulatory Tax Allowance '!A1" display="Report on Regulatory Tax Allowance"/>
    <hyperlink ref="C10" location="'S5b.Related Party Transactions'!A1" display="Report on Related Party Transactions"/>
    <hyperlink ref="C11" location="'S5c.TCSD Allowance'!A1" display="Report on Term Credit Spread Differential Allowance"/>
    <hyperlink ref="C12" location="'S5d.Cost Allocations'!A1" display="Report on Cost Allocations"/>
    <hyperlink ref="C13" location="'S5e.Asset Allocations'!A1" display="Report on Asset Allocations"/>
    <hyperlink ref="C14" location="'S5h.Transitional Financial'!A1" display="Report on Transitional Financial Information"/>
    <hyperlink ref="C15" location="'S6a.Actual Expenditure Capex'!A1" display="Report on Capital Expenditure for the Disclosure Year"/>
    <hyperlink ref="C16" location="'S6b.Actual Expenditure Opex'!A1" display="Report on Operational Expenditure for the Disclosure Year"/>
    <hyperlink ref="C17" location="'S7.Actual vs Forecast Exp'!A1" display="Comparison of Forecasts to Actual Expenditure"/>
    <hyperlink ref="C18" location="'S8.Billed Quantities+Revenues'!A1" display="Report on Billed Quantities and Line Charge Revenues (by Price Component)"/>
    <hyperlink ref="C19" location="'S9a.Asset Register'!A1" display="Asset Register"/>
    <hyperlink ref="C20" location="'S9b.Asset Age Profile'!A1" display="Asset Age Profile"/>
    <hyperlink ref="C21" location="'S9c.Pipeline Data'!A1" display="Report on Pipeline Data"/>
    <hyperlink ref="C22" location="S9d.Demand!A1" display="Report on Demand"/>
    <hyperlink ref="C23" location="S10a.Reliability!A1" display="Report on Network Reliability and Interruptions"/>
    <hyperlink ref="C24" location="S10b.Integrity!A1" display="Report on Network Integrity and Consumer Service"/>
  </hyperlinks>
  <pageMargins left="0.70866141732283472" right="0.70866141732283472" top="0.74803149606299213" bottom="0.74803149606299213" header="0.31496062992125989" footer="0.31496062992125989"/>
  <pageSetup paperSize="9" scale="72" fitToHeight="10" orientation="portrait" cellComments="asDisplayed" r:id="rId1"/>
  <headerFooter>
    <oddHeader>&amp;C&amp;"Arial"&amp;10 Commerce Commission Information Disclosure Template</oddHeader>
    <oddFooter>&amp;L&amp;"Arial,Regular" &amp;P&amp;C&amp;"Arial,Regular" &amp;F&amp;R&amp;"Arial,Regular" &amp;A</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tint="-0.499984740745262"/>
  </sheetPr>
  <dimension ref="A1:I30"/>
  <sheetViews>
    <sheetView showGridLines="0" zoomScaleNormal="100" zoomScaleSheetLayoutView="100" workbookViewId="0"/>
  </sheetViews>
  <sheetFormatPr defaultRowHeight="12.75" x14ac:dyDescent="0.2"/>
  <cols>
    <col min="1" max="1" width="4.28515625" style="174" customWidth="1"/>
    <col min="2" max="2" width="4.140625" style="257" customWidth="1"/>
    <col min="3" max="3" width="4.140625" style="174" customWidth="1"/>
    <col min="4" max="4" width="4.140625" style="310" customWidth="1"/>
    <col min="5" max="5" width="60.85546875" style="174" customWidth="1"/>
    <col min="6" max="7" width="16.140625" style="174" customWidth="1"/>
    <col min="8" max="8" width="14.7109375" style="174" customWidth="1"/>
    <col min="9" max="9" width="2.7109375" style="174" customWidth="1"/>
    <col min="10" max="16384" width="9.140625" style="174"/>
  </cols>
  <sheetData>
    <row r="1" spans="1:9" x14ac:dyDescent="0.2">
      <c r="A1" s="181"/>
      <c r="B1" s="256"/>
      <c r="C1" s="256"/>
      <c r="D1" s="256"/>
      <c r="E1" s="256"/>
      <c r="F1" s="256"/>
      <c r="G1" s="256"/>
      <c r="H1" s="256"/>
      <c r="I1" s="182"/>
    </row>
    <row r="2" spans="1:9" ht="18" customHeight="1" x14ac:dyDescent="0.3">
      <c r="A2" s="183"/>
      <c r="B2" s="211"/>
      <c r="C2" s="211"/>
      <c r="D2" s="211"/>
      <c r="E2" s="224" t="s">
        <v>5</v>
      </c>
      <c r="F2" s="934" t="str">
        <f>IF(NOT(ISBLANK(CoverSheet!$C$8)),CoverSheet!$C$8,"")</f>
        <v/>
      </c>
      <c r="G2" s="934"/>
      <c r="H2" s="934"/>
      <c r="I2" s="250"/>
    </row>
    <row r="3" spans="1:9" ht="18" customHeight="1" x14ac:dyDescent="0.25">
      <c r="A3" s="183"/>
      <c r="B3" s="211"/>
      <c r="C3" s="211"/>
      <c r="D3" s="211"/>
      <c r="E3" s="224" t="s">
        <v>3</v>
      </c>
      <c r="F3" s="925" t="str">
        <f>IF(ISNUMBER(CoverSheet!$C$12),CoverSheet!$C$12,"")</f>
        <v/>
      </c>
      <c r="G3" s="925"/>
      <c r="H3" s="925"/>
      <c r="I3" s="251"/>
    </row>
    <row r="4" spans="1:9" ht="18" customHeight="1" x14ac:dyDescent="0.25">
      <c r="A4" s="183"/>
      <c r="B4" s="211"/>
      <c r="C4" s="211"/>
      <c r="D4" s="211"/>
      <c r="E4" s="224" t="s">
        <v>368</v>
      </c>
      <c r="F4" s="996"/>
      <c r="G4" s="996"/>
      <c r="H4" s="996"/>
      <c r="I4" s="204"/>
    </row>
    <row r="5" spans="1:9" ht="21" x14ac:dyDescent="0.35">
      <c r="A5" s="383" t="s">
        <v>329</v>
      </c>
      <c r="B5" s="307"/>
      <c r="C5" s="211"/>
      <c r="D5" s="211"/>
      <c r="E5" s="211"/>
      <c r="F5" s="211"/>
      <c r="G5" s="211"/>
      <c r="H5" s="211"/>
      <c r="I5" s="204"/>
    </row>
    <row r="6" spans="1:9" s="210" customFormat="1" ht="33" customHeight="1" x14ac:dyDescent="0.2">
      <c r="A6" s="1006" t="s">
        <v>422</v>
      </c>
      <c r="B6" s="1007"/>
      <c r="C6" s="1008"/>
      <c r="D6" s="1008"/>
      <c r="E6" s="1008"/>
      <c r="F6" s="1008"/>
      <c r="G6" s="1008"/>
      <c r="H6" s="211"/>
      <c r="I6" s="204"/>
    </row>
    <row r="7" spans="1:9" x14ac:dyDescent="0.2">
      <c r="A7" s="644" t="s">
        <v>666</v>
      </c>
      <c r="B7" s="52"/>
      <c r="C7" s="52"/>
      <c r="D7" s="52"/>
      <c r="E7" s="211"/>
      <c r="F7" s="211"/>
      <c r="G7" s="211"/>
      <c r="H7" s="211"/>
      <c r="I7" s="204"/>
    </row>
    <row r="8" spans="1:9" ht="26.25" customHeight="1" x14ac:dyDescent="0.3">
      <c r="A8" s="344">
        <v>8</v>
      </c>
      <c r="B8" s="203"/>
      <c r="C8" s="328"/>
      <c r="D8" s="328"/>
      <c r="E8" s="200"/>
      <c r="F8" s="200"/>
      <c r="G8" s="200"/>
      <c r="H8" s="200"/>
      <c r="I8" s="118"/>
    </row>
    <row r="9" spans="1:9" s="319" customFormat="1" ht="26.25" customHeight="1" x14ac:dyDescent="0.3">
      <c r="A9" s="344">
        <v>9</v>
      </c>
      <c r="B9" s="203"/>
      <c r="C9" s="328" t="s">
        <v>396</v>
      </c>
      <c r="D9" s="328"/>
      <c r="E9" s="200"/>
      <c r="F9" s="200"/>
      <c r="G9" s="200"/>
      <c r="H9" s="200"/>
      <c r="I9" s="118"/>
    </row>
    <row r="10" spans="1:9" x14ac:dyDescent="0.2">
      <c r="A10" s="344">
        <v>10</v>
      </c>
      <c r="B10" s="203"/>
      <c r="C10" s="200"/>
      <c r="D10" s="213" t="s">
        <v>395</v>
      </c>
      <c r="E10" s="213"/>
      <c r="F10" s="200"/>
      <c r="G10" s="200"/>
      <c r="H10" s="200"/>
      <c r="I10" s="118"/>
    </row>
    <row r="11" spans="1:9" x14ac:dyDescent="0.2">
      <c r="A11" s="344">
        <v>11</v>
      </c>
      <c r="B11" s="203"/>
      <c r="C11" s="200"/>
      <c r="D11" s="200"/>
      <c r="E11" s="200"/>
      <c r="F11" s="200"/>
      <c r="G11" s="176"/>
      <c r="H11" s="200"/>
      <c r="I11" s="118"/>
    </row>
    <row r="12" spans="1:9" ht="25.5" x14ac:dyDescent="0.2">
      <c r="A12" s="344">
        <v>12</v>
      </c>
      <c r="B12" s="203"/>
      <c r="C12" s="200"/>
      <c r="D12" s="200"/>
      <c r="E12" s="372" t="s">
        <v>392</v>
      </c>
      <c r="F12" s="200"/>
      <c r="G12" s="340" t="s">
        <v>472</v>
      </c>
      <c r="H12" s="200"/>
      <c r="I12" s="118"/>
    </row>
    <row r="13" spans="1:9" ht="15" customHeight="1" x14ac:dyDescent="0.2">
      <c r="A13" s="344">
        <v>13</v>
      </c>
      <c r="B13" s="203"/>
      <c r="C13" s="200"/>
      <c r="D13" s="200"/>
      <c r="E13" s="1004" t="s">
        <v>393</v>
      </c>
      <c r="F13" s="1005"/>
      <c r="G13" s="722"/>
      <c r="H13" s="200"/>
      <c r="I13" s="118"/>
    </row>
    <row r="14" spans="1:9" ht="15" customHeight="1" x14ac:dyDescent="0.2">
      <c r="A14" s="344">
        <v>14</v>
      </c>
      <c r="B14" s="203"/>
      <c r="C14" s="200"/>
      <c r="D14" s="200"/>
      <c r="E14" s="1004" t="s">
        <v>393</v>
      </c>
      <c r="F14" s="1005"/>
      <c r="G14" s="722"/>
      <c r="H14" s="200"/>
      <c r="I14" s="118"/>
    </row>
    <row r="15" spans="1:9" ht="15" customHeight="1" x14ac:dyDescent="0.2">
      <c r="A15" s="344">
        <v>15</v>
      </c>
      <c r="B15" s="203"/>
      <c r="C15" s="200"/>
      <c r="D15" s="200"/>
      <c r="E15" s="1004" t="s">
        <v>393</v>
      </c>
      <c r="F15" s="1005"/>
      <c r="G15" s="722"/>
      <c r="H15" s="200"/>
      <c r="I15" s="118"/>
    </row>
    <row r="16" spans="1:9" ht="15" customHeight="1" x14ac:dyDescent="0.2">
      <c r="A16" s="344">
        <v>16</v>
      </c>
      <c r="B16" s="203"/>
      <c r="C16" s="200"/>
      <c r="D16" s="200"/>
      <c r="E16" s="1004" t="s">
        <v>393</v>
      </c>
      <c r="F16" s="1005"/>
      <c r="G16" s="722"/>
      <c r="H16" s="200"/>
      <c r="I16" s="118"/>
    </row>
    <row r="17" spans="1:9" ht="15" customHeight="1" x14ac:dyDescent="0.2">
      <c r="A17" s="344">
        <v>17</v>
      </c>
      <c r="B17" s="203"/>
      <c r="C17" s="200"/>
      <c r="D17" s="200"/>
      <c r="E17" s="1004" t="s">
        <v>393</v>
      </c>
      <c r="F17" s="1005"/>
      <c r="G17" s="724"/>
      <c r="H17" s="200"/>
      <c r="I17" s="118"/>
    </row>
    <row r="18" spans="1:9" ht="15" customHeight="1" x14ac:dyDescent="0.2">
      <c r="A18" s="344">
        <v>18</v>
      </c>
      <c r="B18" s="203"/>
      <c r="C18" s="200"/>
      <c r="D18" s="213"/>
      <c r="E18" s="213"/>
      <c r="F18" s="343" t="s">
        <v>15</v>
      </c>
      <c r="G18" s="725">
        <f>SUM(G13:G17)</f>
        <v>0</v>
      </c>
      <c r="H18" s="200"/>
      <c r="I18" s="118"/>
    </row>
    <row r="19" spans="1:9" ht="24" customHeight="1" x14ac:dyDescent="0.3">
      <c r="A19" s="346">
        <v>19</v>
      </c>
      <c r="B19" s="82"/>
      <c r="C19" s="328" t="s">
        <v>370</v>
      </c>
      <c r="D19" s="328"/>
      <c r="E19" s="200"/>
      <c r="F19" s="200"/>
      <c r="G19" s="200"/>
      <c r="H19" s="200"/>
      <c r="I19" s="118"/>
    </row>
    <row r="20" spans="1:9" x14ac:dyDescent="0.2">
      <c r="A20" s="346">
        <v>20</v>
      </c>
      <c r="B20" s="82"/>
      <c r="C20" s="200"/>
      <c r="D20" s="200"/>
      <c r="E20" s="200"/>
      <c r="F20" s="200"/>
      <c r="G20" s="200"/>
      <c r="H20" s="164"/>
      <c r="I20" s="118"/>
    </row>
    <row r="21" spans="1:9" ht="15" customHeight="1" x14ac:dyDescent="0.2">
      <c r="A21" s="346">
        <v>21</v>
      </c>
      <c r="B21" s="82"/>
      <c r="C21" s="200"/>
      <c r="D21" s="200"/>
      <c r="E21" s="333" t="s">
        <v>80</v>
      </c>
      <c r="F21" s="726"/>
      <c r="G21" s="371" t="s">
        <v>473</v>
      </c>
      <c r="H21" s="200"/>
      <c r="I21" s="118"/>
    </row>
    <row r="22" spans="1:9" ht="15" customHeight="1" x14ac:dyDescent="0.2">
      <c r="A22" s="346">
        <v>22</v>
      </c>
      <c r="B22" s="82"/>
      <c r="C22" s="200"/>
      <c r="D22" s="200"/>
      <c r="E22" s="333" t="s">
        <v>474</v>
      </c>
      <c r="F22" s="726"/>
      <c r="G22" s="156" t="s">
        <v>475</v>
      </c>
      <c r="H22" s="200"/>
      <c r="I22" s="118"/>
    </row>
    <row r="23" spans="1:9" ht="15" customHeight="1" x14ac:dyDescent="0.2">
      <c r="A23" s="346">
        <v>23</v>
      </c>
      <c r="B23" s="82"/>
      <c r="C23" s="200"/>
      <c r="D23" s="200"/>
      <c r="E23" s="333" t="s">
        <v>476</v>
      </c>
      <c r="F23" s="726"/>
      <c r="G23" s="156" t="s">
        <v>477</v>
      </c>
      <c r="H23" s="200"/>
      <c r="I23" s="118"/>
    </row>
    <row r="24" spans="1:9" ht="15" customHeight="1" x14ac:dyDescent="0.2">
      <c r="A24" s="346">
        <v>24</v>
      </c>
      <c r="B24" s="82"/>
      <c r="C24" s="200"/>
      <c r="D24" s="200"/>
      <c r="E24" s="333" t="s">
        <v>478</v>
      </c>
      <c r="F24" s="726"/>
      <c r="G24" s="156" t="s">
        <v>479</v>
      </c>
      <c r="H24" s="200"/>
      <c r="I24" s="118"/>
    </row>
    <row r="25" spans="1:9" ht="15" customHeight="1" x14ac:dyDescent="0.2">
      <c r="A25" s="346">
        <v>25</v>
      </c>
      <c r="B25" s="82"/>
      <c r="C25" s="200"/>
      <c r="D25" s="200"/>
      <c r="E25" s="333" t="s">
        <v>480</v>
      </c>
      <c r="F25" s="726"/>
      <c r="G25" s="156" t="s">
        <v>481</v>
      </c>
      <c r="H25" s="200"/>
      <c r="I25" s="118"/>
    </row>
    <row r="26" spans="1:9" ht="15" customHeight="1" x14ac:dyDescent="0.2">
      <c r="A26" s="346">
        <v>26</v>
      </c>
      <c r="B26" s="82"/>
      <c r="C26" s="200"/>
      <c r="D26" s="200"/>
      <c r="E26" s="333" t="s">
        <v>482</v>
      </c>
      <c r="F26" s="727">
        <f>IF(ISNUMBER(CoverSheet!$C$12),F25/(CoverSheet!$C$12-DATE(YEAR(CoverSheet!$C$12)-1,MONTH(CoverSheet!$C$12),DAY(CoverSheet!$C$12))),0)</f>
        <v>0</v>
      </c>
      <c r="G26" s="156" t="s">
        <v>475</v>
      </c>
      <c r="H26" s="200"/>
      <c r="I26" s="118"/>
    </row>
    <row r="27" spans="1:9" x14ac:dyDescent="0.2">
      <c r="A27" s="346">
        <v>27</v>
      </c>
      <c r="B27" s="82"/>
      <c r="C27" s="200"/>
      <c r="D27" s="200"/>
      <c r="E27" s="200"/>
      <c r="F27" s="200"/>
      <c r="G27" s="200"/>
      <c r="H27" s="200"/>
      <c r="I27" s="118"/>
    </row>
    <row r="28" spans="1:9" ht="15" customHeight="1" x14ac:dyDescent="0.2">
      <c r="A28" s="346">
        <v>28</v>
      </c>
      <c r="B28" s="82"/>
      <c r="C28" s="200"/>
      <c r="D28" s="200"/>
      <c r="E28" s="333" t="s">
        <v>81</v>
      </c>
      <c r="F28" s="715"/>
      <c r="G28" s="200"/>
      <c r="H28" s="200"/>
      <c r="I28" s="118"/>
    </row>
    <row r="29" spans="1:9" ht="15" customHeight="1" x14ac:dyDescent="0.2">
      <c r="A29" s="346">
        <v>29</v>
      </c>
      <c r="B29" s="82"/>
      <c r="C29" s="200"/>
      <c r="D29" s="200"/>
      <c r="E29" s="333" t="s">
        <v>8</v>
      </c>
      <c r="F29" s="728">
        <f>IF(F23&gt;0,F25/(F23*12),0)</f>
        <v>0</v>
      </c>
      <c r="G29" s="200"/>
      <c r="H29" s="200"/>
      <c r="I29" s="118"/>
    </row>
    <row r="30" spans="1:9" ht="17.25" customHeight="1" x14ac:dyDescent="0.2">
      <c r="A30" s="347"/>
      <c r="B30" s="98"/>
      <c r="C30" s="135"/>
      <c r="D30" s="135"/>
      <c r="E30" s="135"/>
      <c r="F30" s="135"/>
      <c r="G30" s="135"/>
      <c r="H30" s="135"/>
      <c r="I30" s="152"/>
    </row>
  </sheetData>
  <sheetProtection sheet="1" objects="1" scenarios="1" insertRows="0"/>
  <mergeCells count="9">
    <mergeCell ref="F2:H2"/>
    <mergeCell ref="F3:H3"/>
    <mergeCell ref="E16:F16"/>
    <mergeCell ref="E17:F17"/>
    <mergeCell ref="E13:F13"/>
    <mergeCell ref="E14:F14"/>
    <mergeCell ref="E15:F15"/>
    <mergeCell ref="A6:G6"/>
    <mergeCell ref="F4:H4"/>
  </mergeCells>
  <dataValidations count="2">
    <dataValidation allowBlank="1" showInputMessage="1" showErrorMessage="1" prompt="Please enter text" sqref="E13:F17"/>
    <dataValidation allowBlank="1" showInputMessage="1" showErrorMessage="1" prompt="Please enter Network / Sub-Network Name" sqref="F4:H4"/>
  </dataValidations>
  <pageMargins left="0.70866141732283472" right="0.70866141732283472" top="0.74803149606299213" bottom="0.74803149606299213" header="0.31496062992125989" footer="0.31496062992125989"/>
  <pageSetup paperSize="9" scale="75" orientation="portrait" cellComments="asDisplayed" r:id="rId1"/>
  <headerFooter>
    <oddHeader>&amp;C&amp;"Arial"&amp;10 Commerce Commission Information Disclosure Template</oddHeader>
    <oddFooter>&amp;L&amp;"Arial,Regular" &amp;P&amp;C&amp;"Arial,Regular" &amp;F&amp;R&amp;"Arial,Regular" &amp;A</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7" tint="-0.499984740745262"/>
  </sheetPr>
  <dimension ref="A1:K44"/>
  <sheetViews>
    <sheetView showGridLines="0" zoomScaleNormal="100" zoomScaleSheetLayoutView="40" workbookViewId="0"/>
  </sheetViews>
  <sheetFormatPr defaultRowHeight="12.75" x14ac:dyDescent="0.2"/>
  <cols>
    <col min="1" max="1" width="4.5703125" style="7" customWidth="1"/>
    <col min="2" max="2" width="4.140625" style="257" customWidth="1"/>
    <col min="3" max="3" width="4.140625" customWidth="1"/>
    <col min="4" max="4" width="3.5703125" style="326" customWidth="1"/>
    <col min="5" max="5" width="1.7109375" style="7" customWidth="1"/>
    <col min="6" max="6" width="3.5703125" style="326" customWidth="1"/>
    <col min="7" max="7" width="92.140625" style="10" customWidth="1"/>
    <col min="8" max="8" width="16.140625" style="10" customWidth="1"/>
    <col min="9" max="10" width="16.140625" style="7" customWidth="1"/>
    <col min="11" max="11" width="2.7109375" style="7" customWidth="1"/>
    <col min="12" max="16384" width="9.140625" style="7"/>
  </cols>
  <sheetData>
    <row r="1" spans="1:11" ht="14.25" customHeight="1" x14ac:dyDescent="0.2">
      <c r="A1" s="181"/>
      <c r="B1" s="256"/>
      <c r="C1" s="256"/>
      <c r="D1" s="256"/>
      <c r="E1" s="256"/>
      <c r="F1" s="256"/>
      <c r="G1" s="256"/>
      <c r="H1" s="256"/>
      <c r="I1" s="256"/>
      <c r="J1" s="256"/>
      <c r="K1" s="182"/>
    </row>
    <row r="2" spans="1:11" ht="18" customHeight="1" x14ac:dyDescent="0.3">
      <c r="A2" s="183"/>
      <c r="B2" s="211"/>
      <c r="C2" s="211"/>
      <c r="D2" s="211"/>
      <c r="E2" s="211"/>
      <c r="F2" s="211"/>
      <c r="G2" s="224" t="s">
        <v>5</v>
      </c>
      <c r="H2" s="934" t="str">
        <f>IF(NOT(ISBLANK(CoverSheet!$C$8)),CoverSheet!$C$8,"")</f>
        <v/>
      </c>
      <c r="I2" s="934"/>
      <c r="J2" s="934"/>
      <c r="K2" s="204"/>
    </row>
    <row r="3" spans="1:11" ht="18" customHeight="1" x14ac:dyDescent="0.25">
      <c r="A3" s="183"/>
      <c r="B3" s="211"/>
      <c r="C3" s="211"/>
      <c r="D3" s="211"/>
      <c r="E3" s="211"/>
      <c r="F3" s="211"/>
      <c r="G3" s="224" t="s">
        <v>3</v>
      </c>
      <c r="H3" s="925" t="str">
        <f>IF(ISNUMBER(CoverSheet!$C$12),CoverSheet!$C$12,"")</f>
        <v/>
      </c>
      <c r="I3" s="925"/>
      <c r="J3" s="925"/>
      <c r="K3" s="204"/>
    </row>
    <row r="4" spans="1:11" ht="18" customHeight="1" x14ac:dyDescent="0.25">
      <c r="A4" s="183"/>
      <c r="B4" s="211"/>
      <c r="C4" s="211"/>
      <c r="D4" s="211"/>
      <c r="E4" s="211"/>
      <c r="F4" s="211"/>
      <c r="G4" s="224" t="s">
        <v>368</v>
      </c>
      <c r="H4" s="996"/>
      <c r="I4" s="996"/>
      <c r="J4" s="996"/>
      <c r="K4" s="204"/>
    </row>
    <row r="5" spans="1:11" ht="24.75" customHeight="1" x14ac:dyDescent="0.35">
      <c r="A5" s="383" t="s">
        <v>515</v>
      </c>
      <c r="B5" s="307"/>
      <c r="C5" s="211"/>
      <c r="D5" s="211"/>
      <c r="E5" s="211"/>
      <c r="F5" s="211"/>
      <c r="G5" s="211"/>
      <c r="H5" s="211"/>
      <c r="I5" s="211"/>
      <c r="J5" s="211"/>
      <c r="K5" s="204"/>
    </row>
    <row r="6" spans="1:11" s="210" customFormat="1" ht="50.25" customHeight="1" x14ac:dyDescent="0.2">
      <c r="A6" s="918" t="s">
        <v>588</v>
      </c>
      <c r="B6" s="919"/>
      <c r="C6" s="919"/>
      <c r="D6" s="919"/>
      <c r="E6" s="919"/>
      <c r="F6" s="919"/>
      <c r="G6" s="919"/>
      <c r="H6" s="919"/>
      <c r="I6" s="919"/>
      <c r="J6" s="919"/>
      <c r="K6" s="204"/>
    </row>
    <row r="7" spans="1:11" ht="14.25" customHeight="1" x14ac:dyDescent="0.2">
      <c r="A7" s="644" t="s">
        <v>666</v>
      </c>
      <c r="B7" s="52"/>
      <c r="C7" s="52"/>
      <c r="D7" s="52"/>
      <c r="E7" s="211"/>
      <c r="F7" s="211"/>
      <c r="G7" s="211"/>
      <c r="H7" s="211"/>
      <c r="I7" s="211"/>
      <c r="J7" s="211"/>
      <c r="K7" s="204"/>
    </row>
    <row r="8" spans="1:11" ht="30" customHeight="1" x14ac:dyDescent="0.3">
      <c r="A8" s="344">
        <v>8</v>
      </c>
      <c r="B8" s="429"/>
      <c r="C8" s="425" t="s">
        <v>516</v>
      </c>
      <c r="D8" s="407"/>
      <c r="E8" s="600"/>
      <c r="F8" s="600"/>
      <c r="G8" s="600"/>
      <c r="H8" s="600" t="s">
        <v>12</v>
      </c>
      <c r="I8" s="600" t="s">
        <v>12</v>
      </c>
      <c r="J8" s="600"/>
      <c r="K8" s="118"/>
    </row>
    <row r="9" spans="1:11" s="10" customFormat="1" ht="15" customHeight="1" x14ac:dyDescent="0.25">
      <c r="A9" s="344">
        <v>9</v>
      </c>
      <c r="B9" s="429"/>
      <c r="C9" s="600"/>
      <c r="D9" s="388" t="s">
        <v>43</v>
      </c>
      <c r="E9" s="434"/>
      <c r="F9" s="434"/>
      <c r="G9" s="600"/>
      <c r="H9" s="541" t="s">
        <v>59</v>
      </c>
      <c r="I9" s="600"/>
      <c r="J9" s="600"/>
      <c r="K9" s="118"/>
    </row>
    <row r="10" spans="1:11" s="10" customFormat="1" ht="15" customHeight="1" x14ac:dyDescent="0.2">
      <c r="A10" s="344">
        <v>10</v>
      </c>
      <c r="B10" s="429"/>
      <c r="C10" s="600"/>
      <c r="D10" s="600"/>
      <c r="E10" s="601"/>
      <c r="F10" s="601" t="s">
        <v>483</v>
      </c>
      <c r="G10" s="600"/>
      <c r="H10" s="672"/>
      <c r="I10" s="600"/>
      <c r="J10" s="600"/>
      <c r="K10" s="118"/>
    </row>
    <row r="11" spans="1:11" s="10" customFormat="1" ht="15" customHeight="1" x14ac:dyDescent="0.2">
      <c r="A11" s="344">
        <v>11</v>
      </c>
      <c r="B11" s="429"/>
      <c r="C11" s="600"/>
      <c r="D11" s="600"/>
      <c r="E11" s="602"/>
      <c r="F11" s="602" t="s">
        <v>484</v>
      </c>
      <c r="G11" s="600"/>
      <c r="H11" s="672"/>
      <c r="I11" s="600"/>
      <c r="J11" s="600"/>
      <c r="K11" s="118"/>
    </row>
    <row r="12" spans="1:11" s="10" customFormat="1" ht="15" customHeight="1" x14ac:dyDescent="0.2">
      <c r="A12" s="344">
        <v>12</v>
      </c>
      <c r="B12" s="429"/>
      <c r="C12" s="600"/>
      <c r="D12" s="600"/>
      <c r="E12" s="602"/>
      <c r="F12" s="602" t="s">
        <v>485</v>
      </c>
      <c r="G12" s="600"/>
      <c r="H12" s="672"/>
      <c r="I12" s="600"/>
      <c r="J12" s="600"/>
      <c r="K12" s="118"/>
    </row>
    <row r="13" spans="1:11" s="10" customFormat="1" ht="15" customHeight="1" x14ac:dyDescent="0.2">
      <c r="A13" s="344">
        <v>13</v>
      </c>
      <c r="B13" s="429"/>
      <c r="C13" s="600"/>
      <c r="D13" s="600"/>
      <c r="E13" s="601"/>
      <c r="F13" s="601" t="s">
        <v>486</v>
      </c>
      <c r="G13" s="600"/>
      <c r="H13" s="672"/>
      <c r="I13" s="600"/>
      <c r="J13" s="600"/>
      <c r="K13" s="118"/>
    </row>
    <row r="14" spans="1:11" s="10" customFormat="1" ht="15" customHeight="1" thickBot="1" x14ac:dyDescent="0.25">
      <c r="A14" s="344">
        <v>14</v>
      </c>
      <c r="B14" s="429"/>
      <c r="C14" s="600"/>
      <c r="D14" s="600"/>
      <c r="E14" s="601"/>
      <c r="F14" s="601" t="s">
        <v>487</v>
      </c>
      <c r="G14" s="600"/>
      <c r="H14" s="672"/>
      <c r="I14" s="600"/>
      <c r="J14" s="600"/>
      <c r="K14" s="118"/>
    </row>
    <row r="15" spans="1:11" s="214" customFormat="1" ht="15" customHeight="1" thickBot="1" x14ac:dyDescent="0.25">
      <c r="A15" s="344">
        <v>15</v>
      </c>
      <c r="B15" s="429"/>
      <c r="C15" s="600"/>
      <c r="D15" s="600"/>
      <c r="E15" s="603" t="s">
        <v>15</v>
      </c>
      <c r="F15" s="604"/>
      <c r="G15" s="603"/>
      <c r="H15" s="729">
        <f>SUM(H10:H14)</f>
        <v>0</v>
      </c>
      <c r="I15" s="600"/>
      <c r="J15" s="600"/>
      <c r="K15" s="118"/>
    </row>
    <row r="16" spans="1:11" ht="30" customHeight="1" x14ac:dyDescent="0.2">
      <c r="A16" s="344">
        <v>16</v>
      </c>
      <c r="B16" s="429"/>
      <c r="C16" s="600"/>
      <c r="D16" s="600"/>
      <c r="E16" s="600"/>
      <c r="F16" s="600" t="s">
        <v>488</v>
      </c>
      <c r="G16" s="600"/>
      <c r="H16" s="541" t="s">
        <v>59</v>
      </c>
      <c r="I16" s="600"/>
      <c r="J16" s="600"/>
      <c r="K16" s="118"/>
    </row>
    <row r="17" spans="1:11" ht="15" customHeight="1" x14ac:dyDescent="0.2">
      <c r="A17" s="344">
        <v>17</v>
      </c>
      <c r="B17" s="429"/>
      <c r="C17" s="600"/>
      <c r="D17" s="600"/>
      <c r="E17" s="432"/>
      <c r="F17" s="432"/>
      <c r="G17" s="860" t="s">
        <v>60</v>
      </c>
      <c r="H17" s="730"/>
      <c r="I17" s="600"/>
      <c r="J17" s="600"/>
      <c r="K17" s="118"/>
    </row>
    <row r="18" spans="1:11" s="10" customFormat="1" ht="15" customHeight="1" x14ac:dyDescent="0.2">
      <c r="A18" s="344">
        <v>18</v>
      </c>
      <c r="B18" s="429"/>
      <c r="C18" s="600"/>
      <c r="D18" s="600"/>
      <c r="E18" s="432"/>
      <c r="F18" s="432"/>
      <c r="G18" s="860" t="s">
        <v>61</v>
      </c>
      <c r="H18" s="730"/>
      <c r="I18" s="600"/>
      <c r="J18" s="600"/>
      <c r="K18" s="118"/>
    </row>
    <row r="19" spans="1:11" s="10" customFormat="1" ht="15" customHeight="1" x14ac:dyDescent="0.2">
      <c r="A19" s="344">
        <v>19</v>
      </c>
      <c r="B19" s="429"/>
      <c r="C19" s="600"/>
      <c r="D19" s="600"/>
      <c r="E19" s="432"/>
      <c r="F19" s="432"/>
      <c r="G19" s="860" t="s">
        <v>62</v>
      </c>
      <c r="H19" s="730"/>
      <c r="I19" s="600"/>
      <c r="J19" s="600"/>
      <c r="K19" s="118"/>
    </row>
    <row r="20" spans="1:11" s="10" customFormat="1" ht="15" customHeight="1" x14ac:dyDescent="0.2">
      <c r="A20" s="344">
        <v>20</v>
      </c>
      <c r="B20" s="429"/>
      <c r="C20" s="600"/>
      <c r="D20" s="600"/>
      <c r="E20" s="432"/>
      <c r="F20" s="432"/>
      <c r="G20" s="860" t="s">
        <v>63</v>
      </c>
      <c r="H20" s="730"/>
      <c r="I20" s="600"/>
      <c r="J20" s="600"/>
      <c r="K20" s="118"/>
    </row>
    <row r="21" spans="1:11" s="10" customFormat="1" ht="15" customHeight="1" x14ac:dyDescent="0.2">
      <c r="A21" s="344">
        <v>21</v>
      </c>
      <c r="B21" s="429"/>
      <c r="C21" s="600"/>
      <c r="D21" s="600"/>
      <c r="E21" s="432"/>
      <c r="F21" s="432"/>
      <c r="G21" s="860" t="s">
        <v>64</v>
      </c>
      <c r="H21" s="730"/>
      <c r="I21" s="600"/>
      <c r="J21" s="600"/>
      <c r="K21" s="118"/>
    </row>
    <row r="22" spans="1:11" s="10" customFormat="1" ht="36" customHeight="1" x14ac:dyDescent="0.2">
      <c r="A22" s="344">
        <v>22</v>
      </c>
      <c r="B22" s="429"/>
      <c r="C22" s="600"/>
      <c r="D22" s="600"/>
      <c r="E22" s="605"/>
      <c r="F22" s="1009" t="s">
        <v>489</v>
      </c>
      <c r="G22" s="1009"/>
      <c r="H22" s="541" t="s">
        <v>59</v>
      </c>
      <c r="I22" s="600"/>
      <c r="J22" s="600"/>
      <c r="K22" s="118"/>
    </row>
    <row r="23" spans="1:11" ht="15" customHeight="1" x14ac:dyDescent="0.2">
      <c r="A23" s="344">
        <v>23</v>
      </c>
      <c r="B23" s="429"/>
      <c r="C23" s="600"/>
      <c r="D23" s="600"/>
      <c r="E23" s="432"/>
      <c r="F23" s="432"/>
      <c r="G23" s="860" t="s">
        <v>60</v>
      </c>
      <c r="H23" s="730"/>
      <c r="I23" s="600"/>
      <c r="J23" s="600"/>
      <c r="K23" s="118"/>
    </row>
    <row r="24" spans="1:11" s="10" customFormat="1" ht="15" customHeight="1" x14ac:dyDescent="0.2">
      <c r="A24" s="344">
        <v>24</v>
      </c>
      <c r="B24" s="429"/>
      <c r="C24" s="600"/>
      <c r="D24" s="600"/>
      <c r="E24" s="432"/>
      <c r="F24" s="432"/>
      <c r="G24" s="860" t="s">
        <v>61</v>
      </c>
      <c r="H24" s="730"/>
      <c r="I24" s="600"/>
      <c r="J24" s="600"/>
      <c r="K24" s="118"/>
    </row>
    <row r="25" spans="1:11" s="10" customFormat="1" ht="15" customHeight="1" x14ac:dyDescent="0.2">
      <c r="A25" s="344">
        <v>25</v>
      </c>
      <c r="B25" s="429"/>
      <c r="C25" s="600"/>
      <c r="D25" s="600"/>
      <c r="E25" s="432"/>
      <c r="F25" s="432"/>
      <c r="G25" s="860" t="s">
        <v>62</v>
      </c>
      <c r="H25" s="730"/>
      <c r="I25" s="600"/>
      <c r="J25" s="600"/>
      <c r="K25" s="118"/>
    </row>
    <row r="26" spans="1:11" s="10" customFormat="1" ht="15" customHeight="1" x14ac:dyDescent="0.2">
      <c r="A26" s="344">
        <v>26</v>
      </c>
      <c r="B26" s="429"/>
      <c r="C26" s="600"/>
      <c r="D26" s="600"/>
      <c r="E26" s="432"/>
      <c r="F26" s="432"/>
      <c r="G26" s="860" t="s">
        <v>63</v>
      </c>
      <c r="H26" s="730"/>
      <c r="I26" s="600"/>
      <c r="J26" s="600"/>
      <c r="K26" s="118"/>
    </row>
    <row r="27" spans="1:11" s="10" customFormat="1" ht="15" customHeight="1" x14ac:dyDescent="0.2">
      <c r="A27" s="344">
        <v>27</v>
      </c>
      <c r="B27" s="429"/>
      <c r="C27" s="600"/>
      <c r="D27" s="600"/>
      <c r="E27" s="432"/>
      <c r="F27" s="432"/>
      <c r="G27" s="860" t="s">
        <v>64</v>
      </c>
      <c r="H27" s="730"/>
      <c r="I27" s="600"/>
      <c r="J27" s="600"/>
      <c r="K27" s="118"/>
    </row>
    <row r="28" spans="1:11" ht="39.950000000000003" customHeight="1" x14ac:dyDescent="0.3">
      <c r="A28" s="344">
        <v>28</v>
      </c>
      <c r="B28" s="429"/>
      <c r="C28" s="425" t="s">
        <v>517</v>
      </c>
      <c r="D28" s="407"/>
      <c r="E28" s="600"/>
      <c r="F28" s="600"/>
      <c r="G28" s="600"/>
      <c r="H28" s="600"/>
      <c r="I28" s="600"/>
      <c r="J28" s="600"/>
      <c r="K28" s="118"/>
    </row>
    <row r="29" spans="1:11" ht="20.25" customHeight="1" x14ac:dyDescent="0.25">
      <c r="A29" s="344">
        <v>29</v>
      </c>
      <c r="B29" s="429"/>
      <c r="C29" s="600"/>
      <c r="D29" s="388" t="s">
        <v>13</v>
      </c>
      <c r="E29" s="434"/>
      <c r="F29" s="434"/>
      <c r="G29" s="600"/>
      <c r="H29" s="566" t="s">
        <v>9</v>
      </c>
      <c r="I29" s="566" t="s">
        <v>10</v>
      </c>
      <c r="J29" s="566" t="s">
        <v>270</v>
      </c>
      <c r="K29" s="118"/>
    </row>
    <row r="30" spans="1:11" ht="15" customHeight="1" x14ac:dyDescent="0.2">
      <c r="A30" s="344">
        <v>30</v>
      </c>
      <c r="B30" s="429"/>
      <c r="C30" s="600"/>
      <c r="D30" s="600"/>
      <c r="E30" s="602"/>
      <c r="F30" s="602" t="s">
        <v>14</v>
      </c>
      <c r="G30" s="600"/>
      <c r="H30" s="731"/>
      <c r="I30" s="733"/>
      <c r="J30" s="732" t="str">
        <f>IF(I30=0,"-",H30/I30)</f>
        <v>-</v>
      </c>
      <c r="K30" s="118"/>
    </row>
    <row r="31" spans="1:11" ht="15" customHeight="1" x14ac:dyDescent="0.2">
      <c r="A31" s="344">
        <v>31</v>
      </c>
      <c r="B31" s="429"/>
      <c r="C31" s="600"/>
      <c r="D31" s="600"/>
      <c r="E31" s="601"/>
      <c r="F31" s="601" t="s">
        <v>487</v>
      </c>
      <c r="G31" s="600"/>
      <c r="H31" s="731"/>
      <c r="I31" s="733"/>
      <c r="J31" s="732" t="str">
        <f>IF(I31=0,"-",H31/I31)</f>
        <v>-</v>
      </c>
      <c r="K31" s="118"/>
    </row>
    <row r="32" spans="1:11" ht="24.95" customHeight="1" x14ac:dyDescent="0.2">
      <c r="A32" s="344">
        <v>32</v>
      </c>
      <c r="B32" s="429"/>
      <c r="C32" s="600"/>
      <c r="D32" s="600"/>
      <c r="E32" s="605"/>
      <c r="F32" s="606" t="s">
        <v>484</v>
      </c>
      <c r="G32" s="600"/>
      <c r="H32" s="607" t="s">
        <v>9</v>
      </c>
      <c r="I32" s="607" t="s">
        <v>10</v>
      </c>
      <c r="J32" s="607" t="s">
        <v>270</v>
      </c>
      <c r="K32" s="118"/>
    </row>
    <row r="33" spans="1:11" ht="15" customHeight="1" x14ac:dyDescent="0.2">
      <c r="A33" s="344">
        <v>33</v>
      </c>
      <c r="B33" s="429"/>
      <c r="C33" s="600"/>
      <c r="D33" s="600"/>
      <c r="E33" s="600"/>
      <c r="F33" s="600"/>
      <c r="G33" s="860" t="s">
        <v>60</v>
      </c>
      <c r="H33" s="731"/>
      <c r="I33" s="733"/>
      <c r="J33" s="732" t="str">
        <f>IF(I33=0,"-",H33/I33)</f>
        <v>-</v>
      </c>
      <c r="K33" s="118"/>
    </row>
    <row r="34" spans="1:11" s="10" customFormat="1" ht="15" customHeight="1" x14ac:dyDescent="0.2">
      <c r="A34" s="344">
        <v>34</v>
      </c>
      <c r="B34" s="429"/>
      <c r="C34" s="600"/>
      <c r="D34" s="600"/>
      <c r="E34" s="600"/>
      <c r="F34" s="600"/>
      <c r="G34" s="860" t="s">
        <v>61</v>
      </c>
      <c r="H34" s="731"/>
      <c r="I34" s="733"/>
      <c r="J34" s="732" t="str">
        <f>IF(I34=0,"-",H34/I34)</f>
        <v>-</v>
      </c>
      <c r="K34" s="118"/>
    </row>
    <row r="35" spans="1:11" s="10" customFormat="1" ht="15" customHeight="1" x14ac:dyDescent="0.2">
      <c r="A35" s="344">
        <v>35</v>
      </c>
      <c r="B35" s="429"/>
      <c r="C35" s="600"/>
      <c r="D35" s="600"/>
      <c r="E35" s="600"/>
      <c r="F35" s="600"/>
      <c r="G35" s="860" t="s">
        <v>62</v>
      </c>
      <c r="H35" s="731"/>
      <c r="I35" s="733"/>
      <c r="J35" s="732" t="str">
        <f>IF(I35=0,"-",H35/I35)</f>
        <v>-</v>
      </c>
      <c r="K35" s="118"/>
    </row>
    <row r="36" spans="1:11" s="10" customFormat="1" ht="15" customHeight="1" x14ac:dyDescent="0.2">
      <c r="A36" s="344">
        <v>36</v>
      </c>
      <c r="B36" s="429"/>
      <c r="C36" s="600"/>
      <c r="D36" s="600"/>
      <c r="E36" s="600"/>
      <c r="F36" s="600"/>
      <c r="G36" s="860" t="s">
        <v>63</v>
      </c>
      <c r="H36" s="731"/>
      <c r="I36" s="733"/>
      <c r="J36" s="732" t="str">
        <f>IF(I36=0,"-",H36/I36)</f>
        <v>-</v>
      </c>
      <c r="K36" s="118"/>
    </row>
    <row r="37" spans="1:11" s="10" customFormat="1" ht="15" customHeight="1" x14ac:dyDescent="0.2">
      <c r="A37" s="344">
        <v>37</v>
      </c>
      <c r="B37" s="429"/>
      <c r="C37" s="600"/>
      <c r="D37" s="600"/>
      <c r="E37" s="600"/>
      <c r="F37" s="600"/>
      <c r="G37" s="860" t="s">
        <v>64</v>
      </c>
      <c r="H37" s="731"/>
      <c r="I37" s="733"/>
      <c r="J37" s="732" t="str">
        <f>IF(I37=0,"-",H37/I37)</f>
        <v>-</v>
      </c>
      <c r="K37" s="118"/>
    </row>
    <row r="38" spans="1:11" s="10" customFormat="1" ht="24.95" customHeight="1" x14ac:dyDescent="0.2">
      <c r="A38" s="344">
        <v>38</v>
      </c>
      <c r="B38" s="429"/>
      <c r="C38" s="600"/>
      <c r="D38" s="600"/>
      <c r="E38" s="600"/>
      <c r="F38" s="608" t="s">
        <v>485</v>
      </c>
      <c r="G38" s="600"/>
      <c r="H38" s="607" t="s">
        <v>9</v>
      </c>
      <c r="I38" s="607" t="s">
        <v>10</v>
      </c>
      <c r="J38" s="607" t="s">
        <v>270</v>
      </c>
      <c r="K38" s="118"/>
    </row>
    <row r="39" spans="1:11" ht="15" customHeight="1" x14ac:dyDescent="0.2">
      <c r="A39" s="344">
        <v>39</v>
      </c>
      <c r="B39" s="429"/>
      <c r="C39" s="600"/>
      <c r="D39" s="600"/>
      <c r="E39" s="600"/>
      <c r="F39" s="600"/>
      <c r="G39" s="860" t="s">
        <v>60</v>
      </c>
      <c r="H39" s="731"/>
      <c r="I39" s="733"/>
      <c r="J39" s="732" t="str">
        <f>IF(I39=0,"-",H39/I39)</f>
        <v>-</v>
      </c>
      <c r="K39" s="118"/>
    </row>
    <row r="40" spans="1:11" s="10" customFormat="1" ht="15" customHeight="1" x14ac:dyDescent="0.2">
      <c r="A40" s="344">
        <v>40</v>
      </c>
      <c r="B40" s="429"/>
      <c r="C40" s="600"/>
      <c r="D40" s="600"/>
      <c r="E40" s="600"/>
      <c r="F40" s="600"/>
      <c r="G40" s="860" t="s">
        <v>61</v>
      </c>
      <c r="H40" s="731"/>
      <c r="I40" s="733"/>
      <c r="J40" s="732" t="str">
        <f>IF(I40=0,"-",H40/I40)</f>
        <v>-</v>
      </c>
      <c r="K40" s="118"/>
    </row>
    <row r="41" spans="1:11" s="10" customFormat="1" ht="15" customHeight="1" x14ac:dyDescent="0.2">
      <c r="A41" s="344">
        <v>41</v>
      </c>
      <c r="B41" s="429"/>
      <c r="C41" s="600"/>
      <c r="D41" s="600"/>
      <c r="E41" s="600"/>
      <c r="F41" s="600"/>
      <c r="G41" s="860" t="s">
        <v>62</v>
      </c>
      <c r="H41" s="731"/>
      <c r="I41" s="733"/>
      <c r="J41" s="732" t="str">
        <f>IF(I41=0,"-",H41/I41)</f>
        <v>-</v>
      </c>
      <c r="K41" s="118"/>
    </row>
    <row r="42" spans="1:11" s="10" customFormat="1" ht="15" customHeight="1" x14ac:dyDescent="0.2">
      <c r="A42" s="344">
        <v>42</v>
      </c>
      <c r="B42" s="429"/>
      <c r="C42" s="600"/>
      <c r="D42" s="600"/>
      <c r="E42" s="600"/>
      <c r="F42" s="600"/>
      <c r="G42" s="860" t="s">
        <v>63</v>
      </c>
      <c r="H42" s="731"/>
      <c r="I42" s="733"/>
      <c r="J42" s="732" t="str">
        <f>IF(I42=0,"-",H42/I42)</f>
        <v>-</v>
      </c>
      <c r="K42" s="118"/>
    </row>
    <row r="43" spans="1:11" s="10" customFormat="1" ht="15" customHeight="1" x14ac:dyDescent="0.2">
      <c r="A43" s="344">
        <v>43</v>
      </c>
      <c r="B43" s="429"/>
      <c r="C43" s="600"/>
      <c r="D43" s="600"/>
      <c r="E43" s="600"/>
      <c r="F43" s="600"/>
      <c r="G43" s="860" t="s">
        <v>64</v>
      </c>
      <c r="H43" s="731"/>
      <c r="I43" s="733"/>
      <c r="J43" s="732" t="str">
        <f>IF(I43=0,"-",H43/I43)</f>
        <v>-</v>
      </c>
      <c r="K43" s="118"/>
    </row>
    <row r="44" spans="1:11" x14ac:dyDescent="0.2">
      <c r="A44" s="345"/>
      <c r="B44" s="309"/>
      <c r="C44" s="59"/>
      <c r="D44" s="59"/>
      <c r="E44" s="189"/>
      <c r="F44" s="189"/>
      <c r="G44" s="189"/>
      <c r="H44" s="189"/>
      <c r="I44" s="189"/>
      <c r="J44" s="189"/>
      <c r="K44" s="190"/>
    </row>
  </sheetData>
  <sheetProtection sheet="1" objects="1" scenarios="1" insertRows="0"/>
  <mergeCells count="5">
    <mergeCell ref="H2:J2"/>
    <mergeCell ref="H3:J3"/>
    <mergeCell ref="H4:J4"/>
    <mergeCell ref="A6:J6"/>
    <mergeCell ref="F22:G22"/>
  </mergeCells>
  <dataValidations count="2">
    <dataValidation allowBlank="1" showInputMessage="1" showErrorMessage="1" prompt="Please enter text" sqref="G17:G21 G23:G27 G33:G37 G39:G43"/>
    <dataValidation allowBlank="1" showInputMessage="1" showErrorMessage="1" prompt="Please enter Network / Sub-Network Name" sqref="H4:J4"/>
  </dataValidations>
  <pageMargins left="0.70866141732283472" right="0.70866141732283472" top="0.74803149606299213" bottom="0.74803149606299213" header="0.31496062992125989" footer="0.31496062992125989"/>
  <pageSetup paperSize="9" scale="58" fitToHeight="10" orientation="portrait" cellComments="asDisplayed" r:id="rId1"/>
  <headerFooter>
    <oddHeader>&amp;C&amp;"Arial"&amp;10 Commerce Commission Information Disclosure Template</oddHeader>
    <oddFooter>&amp;L&amp;"Arial,Regular" &amp;P&amp;C&amp;"Arial,Regular" &amp;F&amp;R&amp;"Arial,Regular" &amp;A</oddFooter>
  </headerFooter>
  <ignoredErrors>
    <ignoredError sqref="H15" unlockedFormula="1"/>
  </ignoredError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theme="7" tint="-0.499984740745262"/>
  </sheetPr>
  <dimension ref="A1:J51"/>
  <sheetViews>
    <sheetView showGridLines="0" zoomScaleNormal="100" zoomScaleSheetLayoutView="80" workbookViewId="0"/>
  </sheetViews>
  <sheetFormatPr defaultRowHeight="12.75" x14ac:dyDescent="0.2"/>
  <cols>
    <col min="1" max="1" width="4.140625" style="178" customWidth="1"/>
    <col min="2" max="2" width="4.140625" style="257" customWidth="1"/>
    <col min="3" max="3" width="4.140625" style="178" customWidth="1"/>
    <col min="4" max="4" width="3.5703125" style="178" customWidth="1"/>
    <col min="5" max="5" width="99" style="178" customWidth="1"/>
    <col min="6" max="9" width="16.140625" style="178" customWidth="1"/>
    <col min="10" max="10" width="2.7109375" style="178" customWidth="1"/>
    <col min="11" max="16384" width="9.140625" style="178"/>
  </cols>
  <sheetData>
    <row r="1" spans="1:10" ht="14.25" customHeight="1" x14ac:dyDescent="0.2">
      <c r="A1" s="181"/>
      <c r="B1" s="256"/>
      <c r="C1" s="256"/>
      <c r="D1" s="256"/>
      <c r="E1" s="256"/>
      <c r="F1" s="256"/>
      <c r="G1" s="256"/>
      <c r="H1" s="256"/>
      <c r="I1" s="256"/>
      <c r="J1" s="182"/>
    </row>
    <row r="2" spans="1:10" ht="18" customHeight="1" x14ac:dyDescent="0.3">
      <c r="A2" s="183"/>
      <c r="B2" s="211"/>
      <c r="C2" s="211"/>
      <c r="D2" s="211"/>
      <c r="E2" s="211"/>
      <c r="F2" s="224" t="s">
        <v>5</v>
      </c>
      <c r="G2" s="993" t="str">
        <f>IF(NOT(ISBLANK(CoverSheet!$C$8)),CoverSheet!$C$8,"")</f>
        <v/>
      </c>
      <c r="H2" s="993"/>
      <c r="I2" s="993"/>
      <c r="J2" s="204"/>
    </row>
    <row r="3" spans="1:10" ht="18" customHeight="1" x14ac:dyDescent="0.25">
      <c r="A3" s="183"/>
      <c r="B3" s="211"/>
      <c r="C3" s="211"/>
      <c r="D3" s="211"/>
      <c r="E3" s="211"/>
      <c r="F3" s="224" t="s">
        <v>3</v>
      </c>
      <c r="G3" s="950" t="str">
        <f>IF(ISNUMBER(CoverSheet!$C$12),CoverSheet!$C$12,"")</f>
        <v/>
      </c>
      <c r="H3" s="950"/>
      <c r="I3" s="950"/>
      <c r="J3" s="204"/>
    </row>
    <row r="4" spans="1:10" ht="18" customHeight="1" x14ac:dyDescent="0.25">
      <c r="A4" s="183"/>
      <c r="B4" s="211"/>
      <c r="C4" s="211"/>
      <c r="D4" s="211"/>
      <c r="E4" s="211"/>
      <c r="F4" s="224" t="s">
        <v>368</v>
      </c>
      <c r="G4" s="996"/>
      <c r="H4" s="996"/>
      <c r="I4" s="996"/>
      <c r="J4" s="204"/>
    </row>
    <row r="5" spans="1:10" ht="20.25" customHeight="1" x14ac:dyDescent="0.35">
      <c r="A5" s="383" t="s">
        <v>518</v>
      </c>
      <c r="B5" s="307"/>
      <c r="C5" s="211"/>
      <c r="D5" s="211"/>
      <c r="E5" s="211"/>
      <c r="F5" s="211"/>
      <c r="G5" s="211"/>
      <c r="H5" s="211"/>
      <c r="I5" s="211"/>
      <c r="J5" s="204"/>
    </row>
    <row r="6" spans="1:10" s="210" customFormat="1" ht="21" customHeight="1" x14ac:dyDescent="0.2">
      <c r="A6" s="1010" t="s">
        <v>490</v>
      </c>
      <c r="B6" s="1011"/>
      <c r="C6" s="1011"/>
      <c r="D6" s="1011"/>
      <c r="E6" s="1011"/>
      <c r="F6" s="1011"/>
      <c r="G6" s="1011"/>
      <c r="H6" s="211"/>
      <c r="I6" s="211"/>
      <c r="J6" s="204"/>
    </row>
    <row r="7" spans="1:10" ht="14.25" customHeight="1" x14ac:dyDescent="0.2">
      <c r="A7" s="644" t="s">
        <v>666</v>
      </c>
      <c r="B7" s="52"/>
      <c r="C7" s="52"/>
      <c r="D7" s="211"/>
      <c r="E7" s="211"/>
      <c r="F7" s="211"/>
      <c r="G7" s="211"/>
      <c r="H7" s="211"/>
      <c r="I7" s="211"/>
      <c r="J7" s="204"/>
    </row>
    <row r="8" spans="1:10" ht="39.950000000000003" customHeight="1" x14ac:dyDescent="0.35">
      <c r="A8" s="344">
        <v>8</v>
      </c>
      <c r="B8" s="429"/>
      <c r="C8" s="387" t="s">
        <v>519</v>
      </c>
      <c r="D8" s="600"/>
      <c r="E8" s="600"/>
      <c r="F8" s="600"/>
      <c r="G8" s="600"/>
      <c r="H8" s="600"/>
      <c r="I8" s="600"/>
      <c r="J8" s="184"/>
    </row>
    <row r="9" spans="1:10" ht="37.5" customHeight="1" x14ac:dyDescent="0.25">
      <c r="A9" s="344">
        <v>9</v>
      </c>
      <c r="B9" s="429"/>
      <c r="C9" s="600"/>
      <c r="D9" s="390" t="s">
        <v>58</v>
      </c>
      <c r="E9" s="600"/>
      <c r="F9" s="609" t="s">
        <v>59</v>
      </c>
      <c r="G9" s="600"/>
      <c r="H9" s="600"/>
      <c r="I9" s="600"/>
      <c r="J9" s="184"/>
    </row>
    <row r="10" spans="1:10" ht="15" customHeight="1" x14ac:dyDescent="0.2">
      <c r="A10" s="344">
        <v>10</v>
      </c>
      <c r="B10" s="429"/>
      <c r="C10" s="600"/>
      <c r="D10" s="600"/>
      <c r="E10" s="860" t="s">
        <v>60</v>
      </c>
      <c r="F10" s="733"/>
      <c r="G10" s="600"/>
      <c r="H10" s="600"/>
      <c r="I10" s="600"/>
      <c r="J10" s="184"/>
    </row>
    <row r="11" spans="1:10" ht="15" customHeight="1" x14ac:dyDescent="0.2">
      <c r="A11" s="344">
        <v>11</v>
      </c>
      <c r="B11" s="429"/>
      <c r="C11" s="600"/>
      <c r="D11" s="600"/>
      <c r="E11" s="860" t="s">
        <v>61</v>
      </c>
      <c r="F11" s="733"/>
      <c r="G11" s="600"/>
      <c r="H11" s="600"/>
      <c r="I11" s="600"/>
      <c r="J11" s="184"/>
    </row>
    <row r="12" spans="1:10" ht="15" customHeight="1" x14ac:dyDescent="0.2">
      <c r="A12" s="344">
        <v>12</v>
      </c>
      <c r="B12" s="429"/>
      <c r="C12" s="600"/>
      <c r="D12" s="600"/>
      <c r="E12" s="860" t="s">
        <v>62</v>
      </c>
      <c r="F12" s="733"/>
      <c r="G12" s="600"/>
      <c r="H12" s="600"/>
      <c r="I12" s="600"/>
      <c r="J12" s="184"/>
    </row>
    <row r="13" spans="1:10" ht="15" customHeight="1" x14ac:dyDescent="0.2">
      <c r="A13" s="344">
        <v>13</v>
      </c>
      <c r="B13" s="429"/>
      <c r="C13" s="600"/>
      <c r="D13" s="600"/>
      <c r="E13" s="860" t="s">
        <v>63</v>
      </c>
      <c r="F13" s="733"/>
      <c r="G13" s="600"/>
      <c r="H13" s="600"/>
      <c r="I13" s="600"/>
      <c r="J13" s="184"/>
    </row>
    <row r="14" spans="1:10" ht="15" customHeight="1" x14ac:dyDescent="0.2">
      <c r="A14" s="344">
        <v>14</v>
      </c>
      <c r="B14" s="429"/>
      <c r="C14" s="600"/>
      <c r="D14" s="600"/>
      <c r="E14" s="860" t="s">
        <v>64</v>
      </c>
      <c r="F14" s="733"/>
      <c r="G14" s="600"/>
      <c r="H14" s="600"/>
      <c r="I14" s="600"/>
      <c r="J14" s="184"/>
    </row>
    <row r="15" spans="1:10" ht="26.25" customHeight="1" x14ac:dyDescent="0.25">
      <c r="A15" s="344">
        <v>15</v>
      </c>
      <c r="B15" s="429"/>
      <c r="C15" s="600"/>
      <c r="D15" s="390" t="s">
        <v>54</v>
      </c>
      <c r="E15" s="432"/>
      <c r="F15" s="541" t="s">
        <v>59</v>
      </c>
      <c r="G15" s="600"/>
      <c r="H15" s="600"/>
      <c r="I15" s="600"/>
      <c r="J15" s="184"/>
    </row>
    <row r="16" spans="1:10" ht="15" customHeight="1" x14ac:dyDescent="0.2">
      <c r="A16" s="344">
        <v>16</v>
      </c>
      <c r="B16" s="429"/>
      <c r="C16" s="600"/>
      <c r="D16" s="600"/>
      <c r="E16" s="860" t="s">
        <v>60</v>
      </c>
      <c r="F16" s="734"/>
      <c r="G16" s="600"/>
      <c r="H16" s="600"/>
      <c r="I16" s="600"/>
      <c r="J16" s="184"/>
    </row>
    <row r="17" spans="1:10" ht="15" customHeight="1" x14ac:dyDescent="0.2">
      <c r="A17" s="344">
        <v>17</v>
      </c>
      <c r="B17" s="429"/>
      <c r="C17" s="600"/>
      <c r="D17" s="600"/>
      <c r="E17" s="860" t="s">
        <v>61</v>
      </c>
      <c r="F17" s="734"/>
      <c r="G17" s="600"/>
      <c r="H17" s="600"/>
      <c r="I17" s="600"/>
      <c r="J17" s="184"/>
    </row>
    <row r="18" spans="1:10" ht="15" customHeight="1" x14ac:dyDescent="0.2">
      <c r="A18" s="344">
        <v>18</v>
      </c>
      <c r="B18" s="429"/>
      <c r="C18" s="600"/>
      <c r="D18" s="600"/>
      <c r="E18" s="860" t="s">
        <v>62</v>
      </c>
      <c r="F18" s="734"/>
      <c r="G18" s="600"/>
      <c r="H18" s="600"/>
      <c r="I18" s="600"/>
      <c r="J18" s="184"/>
    </row>
    <row r="19" spans="1:10" ht="15" customHeight="1" x14ac:dyDescent="0.2">
      <c r="A19" s="344">
        <v>19</v>
      </c>
      <c r="B19" s="429"/>
      <c r="C19" s="600"/>
      <c r="D19" s="600"/>
      <c r="E19" s="860" t="s">
        <v>63</v>
      </c>
      <c r="F19" s="734"/>
      <c r="G19" s="600"/>
      <c r="H19" s="600"/>
      <c r="I19" s="600"/>
      <c r="J19" s="184"/>
    </row>
    <row r="20" spans="1:10" ht="15" customHeight="1" x14ac:dyDescent="0.2">
      <c r="A20" s="344">
        <v>20</v>
      </c>
      <c r="B20" s="429"/>
      <c r="C20" s="600"/>
      <c r="D20" s="600"/>
      <c r="E20" s="860" t="s">
        <v>64</v>
      </c>
      <c r="F20" s="734"/>
      <c r="G20" s="600"/>
      <c r="H20" s="600"/>
      <c r="I20" s="600"/>
      <c r="J20" s="184"/>
    </row>
    <row r="21" spans="1:10" ht="26.25" customHeight="1" x14ac:dyDescent="0.25">
      <c r="A21" s="344">
        <v>21</v>
      </c>
      <c r="B21" s="429"/>
      <c r="C21" s="600"/>
      <c r="D21" s="390" t="s">
        <v>66</v>
      </c>
      <c r="E21" s="432"/>
      <c r="F21" s="541" t="s">
        <v>59</v>
      </c>
      <c r="G21" s="600"/>
      <c r="H21" s="600"/>
      <c r="I21" s="600"/>
      <c r="J21" s="184"/>
    </row>
    <row r="22" spans="1:10" ht="15" customHeight="1" x14ac:dyDescent="0.2">
      <c r="A22" s="344">
        <v>22</v>
      </c>
      <c r="B22" s="429"/>
      <c r="C22" s="600"/>
      <c r="D22" s="600"/>
      <c r="E22" s="860" t="s">
        <v>60</v>
      </c>
      <c r="F22" s="735"/>
      <c r="G22" s="600"/>
      <c r="H22" s="600"/>
      <c r="I22" s="600"/>
      <c r="J22" s="184"/>
    </row>
    <row r="23" spans="1:10" ht="15" customHeight="1" x14ac:dyDescent="0.2">
      <c r="A23" s="344">
        <v>23</v>
      </c>
      <c r="B23" s="429"/>
      <c r="C23" s="600"/>
      <c r="D23" s="600"/>
      <c r="E23" s="860" t="s">
        <v>61</v>
      </c>
      <c r="F23" s="735"/>
      <c r="G23" s="600"/>
      <c r="H23" s="600"/>
      <c r="I23" s="600"/>
      <c r="J23" s="184"/>
    </row>
    <row r="24" spans="1:10" ht="15" customHeight="1" x14ac:dyDescent="0.2">
      <c r="A24" s="344">
        <v>24</v>
      </c>
      <c r="B24" s="429"/>
      <c r="C24" s="600"/>
      <c r="D24" s="600"/>
      <c r="E24" s="860" t="s">
        <v>62</v>
      </c>
      <c r="F24" s="735"/>
      <c r="G24" s="600"/>
      <c r="H24" s="600"/>
      <c r="I24" s="600"/>
      <c r="J24" s="184"/>
    </row>
    <row r="25" spans="1:10" ht="15" customHeight="1" x14ac:dyDescent="0.2">
      <c r="A25" s="344">
        <v>25</v>
      </c>
      <c r="B25" s="429"/>
      <c r="C25" s="600"/>
      <c r="D25" s="600"/>
      <c r="E25" s="860" t="s">
        <v>63</v>
      </c>
      <c r="F25" s="735"/>
      <c r="G25" s="600"/>
      <c r="H25" s="600"/>
      <c r="I25" s="600"/>
      <c r="J25" s="184"/>
    </row>
    <row r="26" spans="1:10" ht="15" customHeight="1" x14ac:dyDescent="0.2">
      <c r="A26" s="344">
        <v>26</v>
      </c>
      <c r="B26" s="429"/>
      <c r="C26" s="600"/>
      <c r="D26" s="600"/>
      <c r="E26" s="860" t="s">
        <v>64</v>
      </c>
      <c r="F26" s="735"/>
      <c r="G26" s="600"/>
      <c r="H26" s="600"/>
      <c r="I26" s="600"/>
      <c r="J26" s="184"/>
    </row>
    <row r="27" spans="1:10" ht="26.25" customHeight="1" x14ac:dyDescent="0.25">
      <c r="A27" s="344">
        <v>27</v>
      </c>
      <c r="B27" s="429"/>
      <c r="C27" s="600"/>
      <c r="D27" s="390" t="s">
        <v>67</v>
      </c>
      <c r="E27" s="432"/>
      <c r="F27" s="541" t="s">
        <v>59</v>
      </c>
      <c r="G27" s="600"/>
      <c r="H27" s="600"/>
      <c r="I27" s="600"/>
      <c r="J27" s="184"/>
    </row>
    <row r="28" spans="1:10" ht="15" customHeight="1" x14ac:dyDescent="0.2">
      <c r="A28" s="344">
        <v>28</v>
      </c>
      <c r="B28" s="429"/>
      <c r="C28" s="600"/>
      <c r="D28" s="600"/>
      <c r="E28" s="860" t="s">
        <v>60</v>
      </c>
      <c r="F28" s="736"/>
      <c r="G28" s="600"/>
      <c r="H28" s="600"/>
      <c r="I28" s="600"/>
      <c r="J28" s="184"/>
    </row>
    <row r="29" spans="1:10" ht="15" customHeight="1" x14ac:dyDescent="0.2">
      <c r="A29" s="344">
        <v>29</v>
      </c>
      <c r="B29" s="429"/>
      <c r="C29" s="600"/>
      <c r="D29" s="600"/>
      <c r="E29" s="860" t="s">
        <v>61</v>
      </c>
      <c r="F29" s="736"/>
      <c r="G29" s="600"/>
      <c r="H29" s="600"/>
      <c r="I29" s="600"/>
      <c r="J29" s="184"/>
    </row>
    <row r="30" spans="1:10" ht="15" customHeight="1" x14ac:dyDescent="0.2">
      <c r="A30" s="344">
        <v>30</v>
      </c>
      <c r="B30" s="429"/>
      <c r="C30" s="600"/>
      <c r="D30" s="600"/>
      <c r="E30" s="860" t="s">
        <v>62</v>
      </c>
      <c r="F30" s="736"/>
      <c r="G30" s="600"/>
      <c r="H30" s="600"/>
      <c r="I30" s="600"/>
      <c r="J30" s="184"/>
    </row>
    <row r="31" spans="1:10" ht="15" customHeight="1" x14ac:dyDescent="0.2">
      <c r="A31" s="344">
        <v>31</v>
      </c>
      <c r="B31" s="429"/>
      <c r="C31" s="600"/>
      <c r="D31" s="600"/>
      <c r="E31" s="860" t="s">
        <v>63</v>
      </c>
      <c r="F31" s="736"/>
      <c r="G31" s="600"/>
      <c r="H31" s="600"/>
      <c r="I31" s="600"/>
      <c r="J31" s="184"/>
    </row>
    <row r="32" spans="1:10" ht="15" customHeight="1" x14ac:dyDescent="0.2">
      <c r="A32" s="344">
        <v>32</v>
      </c>
      <c r="B32" s="429"/>
      <c r="C32" s="600"/>
      <c r="D32" s="600"/>
      <c r="E32" s="860" t="s">
        <v>64</v>
      </c>
      <c r="F32" s="736"/>
      <c r="G32" s="600"/>
      <c r="H32" s="600"/>
      <c r="I32" s="600"/>
      <c r="J32" s="184"/>
    </row>
    <row r="33" spans="1:10" ht="11.25" customHeight="1" x14ac:dyDescent="0.2">
      <c r="A33" s="344">
        <v>33</v>
      </c>
      <c r="B33" s="429"/>
      <c r="C33" s="600"/>
      <c r="D33" s="610"/>
      <c r="E33" s="432"/>
      <c r="F33" s="541"/>
      <c r="G33" s="600"/>
      <c r="H33" s="600"/>
      <c r="I33" s="600"/>
      <c r="J33" s="184"/>
    </row>
    <row r="34" spans="1:10" ht="26.25" customHeight="1" x14ac:dyDescent="0.25">
      <c r="A34" s="344">
        <v>34</v>
      </c>
      <c r="B34" s="429"/>
      <c r="C34" s="600"/>
      <c r="D34" s="390" t="s">
        <v>77</v>
      </c>
      <c r="E34" s="432"/>
      <c r="F34" s="541" t="s">
        <v>59</v>
      </c>
      <c r="G34" s="600"/>
      <c r="H34" s="600"/>
      <c r="I34" s="600"/>
      <c r="J34" s="184"/>
    </row>
    <row r="35" spans="1:10" ht="15" customHeight="1" x14ac:dyDescent="0.2">
      <c r="A35" s="344">
        <v>35</v>
      </c>
      <c r="B35" s="429"/>
      <c r="C35" s="600"/>
      <c r="D35" s="600"/>
      <c r="E35" s="860" t="s">
        <v>60</v>
      </c>
      <c r="F35" s="737"/>
      <c r="G35" s="600"/>
      <c r="H35" s="600"/>
      <c r="I35" s="600"/>
      <c r="J35" s="184"/>
    </row>
    <row r="36" spans="1:10" ht="15" customHeight="1" x14ac:dyDescent="0.2">
      <c r="A36" s="344">
        <v>36</v>
      </c>
      <c r="B36" s="429"/>
      <c r="C36" s="600"/>
      <c r="D36" s="600"/>
      <c r="E36" s="860" t="s">
        <v>61</v>
      </c>
      <c r="F36" s="737"/>
      <c r="G36" s="600"/>
      <c r="H36" s="600"/>
      <c r="I36" s="600"/>
      <c r="J36" s="184"/>
    </row>
    <row r="37" spans="1:10" ht="15" customHeight="1" x14ac:dyDescent="0.2">
      <c r="A37" s="344">
        <v>37</v>
      </c>
      <c r="B37" s="429"/>
      <c r="C37" s="600"/>
      <c r="D37" s="600"/>
      <c r="E37" s="860" t="s">
        <v>62</v>
      </c>
      <c r="F37" s="737"/>
      <c r="G37" s="600"/>
      <c r="H37" s="600"/>
      <c r="I37" s="600"/>
      <c r="J37" s="184"/>
    </row>
    <row r="38" spans="1:10" ht="15" customHeight="1" x14ac:dyDescent="0.2">
      <c r="A38" s="344">
        <v>38</v>
      </c>
      <c r="B38" s="429"/>
      <c r="C38" s="600"/>
      <c r="D38" s="600"/>
      <c r="E38" s="860" t="s">
        <v>63</v>
      </c>
      <c r="F38" s="737"/>
      <c r="G38" s="600"/>
      <c r="H38" s="600"/>
      <c r="I38" s="600"/>
      <c r="J38" s="184"/>
    </row>
    <row r="39" spans="1:10" ht="15" customHeight="1" x14ac:dyDescent="0.2">
      <c r="A39" s="344">
        <v>39</v>
      </c>
      <c r="B39" s="429"/>
      <c r="C39" s="600"/>
      <c r="D39" s="600"/>
      <c r="E39" s="860" t="s">
        <v>64</v>
      </c>
      <c r="F39" s="737"/>
      <c r="G39" s="600"/>
      <c r="H39" s="600"/>
      <c r="I39" s="600"/>
      <c r="J39" s="184"/>
    </row>
    <row r="40" spans="1:10" ht="26.25" customHeight="1" x14ac:dyDescent="0.25">
      <c r="A40" s="344">
        <v>40</v>
      </c>
      <c r="B40" s="429"/>
      <c r="C40" s="600"/>
      <c r="D40" s="641" t="s">
        <v>55</v>
      </c>
      <c r="E40" s="600"/>
      <c r="F40" s="541" t="s">
        <v>59</v>
      </c>
      <c r="G40" s="600"/>
      <c r="H40" s="600"/>
      <c r="I40" s="600"/>
      <c r="J40" s="184"/>
    </row>
    <row r="41" spans="1:10" ht="15" customHeight="1" x14ac:dyDescent="0.2">
      <c r="A41" s="344">
        <v>41</v>
      </c>
      <c r="B41" s="429"/>
      <c r="C41" s="600"/>
      <c r="D41" s="611" t="s">
        <v>56</v>
      </c>
      <c r="E41" s="612"/>
      <c r="F41" s="738"/>
      <c r="G41" s="600"/>
      <c r="H41" s="600"/>
      <c r="I41" s="600"/>
      <c r="J41" s="184"/>
    </row>
    <row r="42" spans="1:10" ht="39.950000000000003" customHeight="1" x14ac:dyDescent="0.3">
      <c r="A42" s="344">
        <v>42</v>
      </c>
      <c r="B42" s="429"/>
      <c r="C42" s="425" t="s">
        <v>520</v>
      </c>
      <c r="D42" s="505"/>
      <c r="E42" s="505"/>
      <c r="F42" s="505"/>
      <c r="G42" s="505"/>
      <c r="H42" s="505"/>
      <c r="I42" s="505"/>
      <c r="J42" s="184"/>
    </row>
    <row r="43" spans="1:10" ht="87" customHeight="1" x14ac:dyDescent="0.25">
      <c r="A43" s="344">
        <v>43</v>
      </c>
      <c r="B43" s="429"/>
      <c r="C43" s="505"/>
      <c r="D43" s="641" t="s">
        <v>40</v>
      </c>
      <c r="E43" s="505"/>
      <c r="F43" s="541" t="s">
        <v>53</v>
      </c>
      <c r="G43" s="541" t="s">
        <v>52</v>
      </c>
      <c r="H43" s="541" t="s">
        <v>57</v>
      </c>
      <c r="I43" s="541" t="s">
        <v>78</v>
      </c>
      <c r="J43" s="184"/>
    </row>
    <row r="44" spans="1:10" ht="15" customHeight="1" x14ac:dyDescent="0.2">
      <c r="A44" s="344">
        <v>44</v>
      </c>
      <c r="B44" s="429"/>
      <c r="C44" s="505"/>
      <c r="D44" s="505"/>
      <c r="E44" s="860" t="s">
        <v>60</v>
      </c>
      <c r="F44" s="737"/>
      <c r="G44" s="737"/>
      <c r="H44" s="739"/>
      <c r="I44" s="740"/>
      <c r="J44" s="184"/>
    </row>
    <row r="45" spans="1:10" ht="15" customHeight="1" x14ac:dyDescent="0.2">
      <c r="A45" s="344">
        <v>45</v>
      </c>
      <c r="B45" s="429"/>
      <c r="C45" s="505"/>
      <c r="D45" s="505"/>
      <c r="E45" s="860" t="s">
        <v>61</v>
      </c>
      <c r="F45" s="737"/>
      <c r="G45" s="737"/>
      <c r="H45" s="739"/>
      <c r="I45" s="740"/>
      <c r="J45" s="184"/>
    </row>
    <row r="46" spans="1:10" ht="15" customHeight="1" x14ac:dyDescent="0.2">
      <c r="A46" s="344">
        <v>46</v>
      </c>
      <c r="B46" s="429"/>
      <c r="C46" s="505"/>
      <c r="D46" s="505"/>
      <c r="E46" s="860" t="s">
        <v>62</v>
      </c>
      <c r="F46" s="737"/>
      <c r="G46" s="737"/>
      <c r="H46" s="739"/>
      <c r="I46" s="740"/>
      <c r="J46" s="184"/>
    </row>
    <row r="47" spans="1:10" ht="15" customHeight="1" x14ac:dyDescent="0.2">
      <c r="A47" s="344">
        <v>47</v>
      </c>
      <c r="B47" s="429"/>
      <c r="C47" s="505"/>
      <c r="D47" s="505"/>
      <c r="E47" s="860" t="s">
        <v>63</v>
      </c>
      <c r="F47" s="737"/>
      <c r="G47" s="737"/>
      <c r="H47" s="739"/>
      <c r="I47" s="740"/>
      <c r="J47" s="184"/>
    </row>
    <row r="48" spans="1:10" ht="15" customHeight="1" x14ac:dyDescent="0.2">
      <c r="A48" s="344">
        <v>48</v>
      </c>
      <c r="B48" s="429"/>
      <c r="C48" s="505"/>
      <c r="D48" s="505"/>
      <c r="E48" s="860" t="s">
        <v>64</v>
      </c>
      <c r="F48" s="737"/>
      <c r="G48" s="737"/>
      <c r="H48" s="739"/>
      <c r="I48" s="740"/>
      <c r="J48" s="184"/>
    </row>
    <row r="49" spans="1:10" ht="26.25" customHeight="1" x14ac:dyDescent="0.25">
      <c r="A49" s="344">
        <v>49</v>
      </c>
      <c r="B49" s="429"/>
      <c r="C49" s="505"/>
      <c r="D49" s="641" t="s">
        <v>42</v>
      </c>
      <c r="E49" s="505"/>
      <c r="F49" s="541" t="s">
        <v>59</v>
      </c>
      <c r="G49" s="505"/>
      <c r="H49" s="505"/>
      <c r="I49" s="505"/>
      <c r="J49" s="184"/>
    </row>
    <row r="50" spans="1:10" ht="15" customHeight="1" x14ac:dyDescent="0.2">
      <c r="A50" s="344">
        <v>50</v>
      </c>
      <c r="B50" s="429"/>
      <c r="C50" s="505"/>
      <c r="D50" s="611" t="s">
        <v>403</v>
      </c>
      <c r="E50" s="505"/>
      <c r="F50" s="741"/>
      <c r="G50" s="505"/>
      <c r="H50" s="505"/>
      <c r="I50" s="505"/>
      <c r="J50" s="184"/>
    </row>
    <row r="51" spans="1:10" ht="11.25" customHeight="1" x14ac:dyDescent="0.2">
      <c r="A51" s="345"/>
      <c r="B51" s="59"/>
      <c r="C51" s="185"/>
      <c r="D51" s="185"/>
      <c r="E51" s="185"/>
      <c r="F51" s="185"/>
      <c r="G51" s="185"/>
      <c r="H51" s="185"/>
      <c r="I51" s="185"/>
      <c r="J51" s="186"/>
    </row>
  </sheetData>
  <sheetProtection sheet="1" objects="1" scenarios="1" insertRows="0"/>
  <mergeCells count="4">
    <mergeCell ref="G2:I2"/>
    <mergeCell ref="G3:I3"/>
    <mergeCell ref="G4:I4"/>
    <mergeCell ref="A6:G6"/>
  </mergeCells>
  <dataValidations count="2">
    <dataValidation allowBlank="1" showInputMessage="1" showErrorMessage="1" prompt="Please enter text" sqref="E10:E14 E16:E20 E22:E26 E28:E32 E35:E39 E44:E48"/>
    <dataValidation allowBlank="1" showInputMessage="1" showErrorMessage="1" prompt="Please enter Network / Sub-Network Name" sqref="G4:I4"/>
  </dataValidations>
  <pageMargins left="0.70866141732283472" right="0.70866141732283472" top="0.74803149606299213" bottom="0.74803149606299213" header="0.31496062992125989" footer="0.31496062992125989"/>
  <pageSetup paperSize="9" scale="52" fitToHeight="10" orientation="portrait" cellComments="asDisplayed" r:id="rId1"/>
  <headerFooter>
    <oddHeader>&amp;C&amp;"Arial"&amp;10 Commerce Commission Information Disclosure Template</oddHeader>
    <oddFooter>&amp;L&amp;"Arial,Regular" &amp;P&amp;C&amp;"Arial,Regular" &amp;F&amp;R&amp;"Arial,Regular" &amp;A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enableFormatConditionsCalculation="0">
    <tabColor indexed="10"/>
    <pageSetUpPr fitToPage="1"/>
  </sheetPr>
  <dimension ref="A1:F61"/>
  <sheetViews>
    <sheetView showGridLines="0" zoomScaleNormal="100" zoomScaleSheetLayoutView="70" workbookViewId="0"/>
  </sheetViews>
  <sheetFormatPr defaultRowHeight="15" x14ac:dyDescent="0.2"/>
  <cols>
    <col min="1" max="1" width="9.140625" style="2"/>
    <col min="2" max="2" width="96.85546875" style="2" customWidth="1"/>
    <col min="3" max="3" width="9.140625" style="2" customWidth="1"/>
    <col min="4" max="4" width="20.5703125" style="2" customWidth="1"/>
    <col min="5" max="16384" width="9.140625" style="2"/>
  </cols>
  <sheetData>
    <row r="1" spans="1:6" x14ac:dyDescent="0.2">
      <c r="A1" s="850"/>
      <c r="B1" s="34"/>
      <c r="C1" s="35"/>
      <c r="D1"/>
      <c r="E1"/>
      <c r="F1"/>
    </row>
    <row r="2" spans="1:6" ht="15.75" x14ac:dyDescent="0.2">
      <c r="A2" s="16"/>
      <c r="B2" s="851" t="s">
        <v>723</v>
      </c>
      <c r="C2" s="18"/>
      <c r="D2"/>
      <c r="E2"/>
      <c r="F2"/>
    </row>
    <row r="3" spans="1:6" ht="55.5" customHeight="1" x14ac:dyDescent="0.2">
      <c r="A3" s="16"/>
      <c r="B3" s="912" t="s">
        <v>759</v>
      </c>
      <c r="C3" s="18"/>
      <c r="D3"/>
      <c r="E3"/>
      <c r="F3"/>
    </row>
    <row r="4" spans="1:6" ht="15" customHeight="1" x14ac:dyDescent="0.2">
      <c r="A4" s="16"/>
      <c r="B4" s="796"/>
      <c r="C4" s="18"/>
      <c r="D4"/>
      <c r="E4"/>
      <c r="F4"/>
    </row>
    <row r="5" spans="1:6" s="873" customFormat="1" ht="15" customHeight="1" x14ac:dyDescent="0.2">
      <c r="A5" s="16"/>
      <c r="B5" s="916" t="s">
        <v>736</v>
      </c>
      <c r="C5" s="18"/>
      <c r="D5" s="872"/>
      <c r="E5" s="872"/>
      <c r="F5" s="872"/>
    </row>
    <row r="6" spans="1:6" s="873" customFormat="1" ht="51" x14ac:dyDescent="0.2">
      <c r="A6" s="16"/>
      <c r="B6" s="917" t="s">
        <v>760</v>
      </c>
      <c r="C6" s="18"/>
      <c r="D6" s="872"/>
      <c r="E6" s="872"/>
      <c r="F6" s="872"/>
    </row>
    <row r="7" spans="1:6" s="873" customFormat="1" ht="15" customHeight="1" x14ac:dyDescent="0.2">
      <c r="A7" s="16"/>
      <c r="B7" s="796"/>
      <c r="C7" s="18"/>
      <c r="D7" s="872"/>
      <c r="E7" s="872"/>
      <c r="F7" s="872"/>
    </row>
    <row r="8" spans="1:6" ht="15.75" x14ac:dyDescent="0.2">
      <c r="A8" s="16"/>
      <c r="B8" s="832" t="s">
        <v>689</v>
      </c>
      <c r="C8" s="836"/>
      <c r="D8"/>
      <c r="E8"/>
      <c r="F8"/>
    </row>
    <row r="9" spans="1:6" ht="38.25" x14ac:dyDescent="0.2">
      <c r="A9" s="16"/>
      <c r="B9" s="797" t="s">
        <v>690</v>
      </c>
      <c r="C9" s="836"/>
      <c r="D9"/>
      <c r="E9"/>
      <c r="F9"/>
    </row>
    <row r="10" spans="1:6" ht="68.25" customHeight="1" x14ac:dyDescent="0.2">
      <c r="A10" s="16"/>
      <c r="B10" s="797" t="s">
        <v>691</v>
      </c>
      <c r="C10" s="836"/>
      <c r="D10"/>
      <c r="E10"/>
      <c r="F10"/>
    </row>
    <row r="11" spans="1:6" x14ac:dyDescent="0.2">
      <c r="A11" s="16"/>
      <c r="B11" s="795"/>
      <c r="C11" s="836"/>
      <c r="D11"/>
      <c r="E11"/>
      <c r="F11"/>
    </row>
    <row r="12" spans="1:6" ht="15.75" x14ac:dyDescent="0.2">
      <c r="A12" s="16"/>
      <c r="B12" s="832" t="s">
        <v>692</v>
      </c>
      <c r="C12" s="836"/>
      <c r="D12"/>
      <c r="E12"/>
      <c r="F12"/>
    </row>
    <row r="13" spans="1:6" ht="38.25" x14ac:dyDescent="0.2">
      <c r="A13" s="16"/>
      <c r="B13" s="797" t="s">
        <v>693</v>
      </c>
      <c r="C13" s="836"/>
      <c r="D13"/>
      <c r="E13"/>
      <c r="F13"/>
    </row>
    <row r="14" spans="1:6" ht="38.25" x14ac:dyDescent="0.2">
      <c r="A14" s="16"/>
      <c r="B14" s="797" t="s">
        <v>694</v>
      </c>
      <c r="C14" s="836"/>
      <c r="D14"/>
      <c r="E14"/>
      <c r="F14"/>
    </row>
    <row r="15" spans="1:6" x14ac:dyDescent="0.2">
      <c r="A15" s="16"/>
      <c r="B15" s="797"/>
      <c r="C15" s="836"/>
      <c r="D15"/>
      <c r="E15"/>
      <c r="F15"/>
    </row>
    <row r="16" spans="1:6" ht="15.75" x14ac:dyDescent="0.2">
      <c r="A16" s="16"/>
      <c r="B16" s="832" t="s">
        <v>695</v>
      </c>
      <c r="C16" s="836"/>
      <c r="D16"/>
      <c r="E16"/>
      <c r="F16"/>
    </row>
    <row r="17" spans="1:6" ht="66" customHeight="1" x14ac:dyDescent="0.2">
      <c r="A17" s="16"/>
      <c r="B17" s="797" t="s">
        <v>696</v>
      </c>
      <c r="C17" s="836"/>
      <c r="D17"/>
      <c r="E17"/>
      <c r="F17"/>
    </row>
    <row r="18" spans="1:6" x14ac:dyDescent="0.2">
      <c r="A18" s="16"/>
      <c r="B18" s="797"/>
      <c r="C18" s="836"/>
      <c r="D18"/>
      <c r="E18"/>
      <c r="F18"/>
    </row>
    <row r="19" spans="1:6" ht="15.75" x14ac:dyDescent="0.2">
      <c r="A19" s="16"/>
      <c r="B19" s="832" t="s">
        <v>698</v>
      </c>
      <c r="C19" s="836"/>
      <c r="D19"/>
      <c r="E19"/>
      <c r="F19"/>
    </row>
    <row r="20" spans="1:6" ht="102" x14ac:dyDescent="0.2">
      <c r="A20" s="16"/>
      <c r="B20" s="917" t="s">
        <v>763</v>
      </c>
      <c r="C20" s="836"/>
      <c r="D20"/>
      <c r="E20"/>
      <c r="F20"/>
    </row>
    <row r="21" spans="1:6" x14ac:dyDescent="0.2">
      <c r="A21" s="16"/>
      <c r="B21" s="797"/>
      <c r="C21" s="836"/>
      <c r="D21"/>
      <c r="E21"/>
      <c r="F21"/>
    </row>
    <row r="22" spans="1:6" ht="15.75" x14ac:dyDescent="0.2">
      <c r="A22" s="16"/>
      <c r="B22" s="832" t="s">
        <v>699</v>
      </c>
      <c r="C22" s="836"/>
      <c r="D22"/>
      <c r="E22"/>
      <c r="F22"/>
    </row>
    <row r="23" spans="1:6" ht="25.5" x14ac:dyDescent="0.2">
      <c r="A23" s="16"/>
      <c r="B23" s="797" t="s">
        <v>720</v>
      </c>
      <c r="C23" s="836"/>
      <c r="D23"/>
      <c r="E23"/>
      <c r="F23"/>
    </row>
    <row r="24" spans="1:6" ht="25.5" x14ac:dyDescent="0.2">
      <c r="A24" s="16"/>
      <c r="B24" s="797" t="s">
        <v>721</v>
      </c>
      <c r="C24" s="836"/>
      <c r="D24"/>
      <c r="E24"/>
      <c r="F24"/>
    </row>
    <row r="25" spans="1:6" ht="51" x14ac:dyDescent="0.2">
      <c r="A25" s="16"/>
      <c r="B25" s="797" t="s">
        <v>732</v>
      </c>
      <c r="C25" s="836"/>
      <c r="D25" s="326"/>
      <c r="E25" s="326"/>
      <c r="F25" s="326"/>
    </row>
    <row r="26" spans="1:6" ht="51" x14ac:dyDescent="0.2">
      <c r="A26" s="16"/>
      <c r="B26" s="917" t="s">
        <v>764</v>
      </c>
      <c r="C26" s="836"/>
      <c r="D26"/>
      <c r="E26"/>
      <c r="F26"/>
    </row>
    <row r="27" spans="1:6" x14ac:dyDescent="0.2">
      <c r="A27" s="16"/>
      <c r="B27" s="797"/>
      <c r="C27" s="836"/>
      <c r="D27"/>
      <c r="E27"/>
      <c r="F27"/>
    </row>
    <row r="28" spans="1:6" ht="15.75" x14ac:dyDescent="0.2">
      <c r="A28" s="16"/>
      <c r="B28" s="816" t="s">
        <v>700</v>
      </c>
      <c r="C28" s="836"/>
      <c r="D28"/>
      <c r="E28"/>
      <c r="F28"/>
    </row>
    <row r="29" spans="1:6" ht="25.5" x14ac:dyDescent="0.2">
      <c r="A29" s="16"/>
      <c r="B29" s="797" t="s">
        <v>722</v>
      </c>
      <c r="C29" s="836"/>
      <c r="D29"/>
      <c r="E29"/>
      <c r="F29"/>
    </row>
    <row r="30" spans="1:6" x14ac:dyDescent="0.2">
      <c r="A30" s="16"/>
      <c r="B30" s="797"/>
      <c r="C30" s="836"/>
      <c r="D30"/>
      <c r="E30"/>
      <c r="F30"/>
    </row>
    <row r="31" spans="1:6" ht="15.75" x14ac:dyDescent="0.2">
      <c r="A31" s="16"/>
      <c r="B31" s="816" t="s">
        <v>701</v>
      </c>
      <c r="C31" s="836"/>
      <c r="D31"/>
      <c r="E31"/>
      <c r="F31"/>
    </row>
    <row r="32" spans="1:6" ht="54.75" customHeight="1" x14ac:dyDescent="0.2">
      <c r="A32" s="16"/>
      <c r="B32" s="797" t="s">
        <v>702</v>
      </c>
      <c r="C32" s="836"/>
      <c r="D32"/>
      <c r="E32"/>
      <c r="F32"/>
    </row>
    <row r="33" spans="1:6" x14ac:dyDescent="0.2">
      <c r="A33" s="16"/>
      <c r="B33" s="797"/>
      <c r="C33" s="18"/>
      <c r="D33"/>
      <c r="E33"/>
      <c r="F33"/>
    </row>
    <row r="34" spans="1:6" ht="15.75" x14ac:dyDescent="0.2">
      <c r="A34" s="16"/>
      <c r="B34" s="816" t="s">
        <v>703</v>
      </c>
      <c r="C34" s="18"/>
      <c r="D34"/>
      <c r="E34"/>
      <c r="F34"/>
    </row>
    <row r="35" spans="1:6" s="815" customFormat="1" ht="38.25" x14ac:dyDescent="0.2">
      <c r="A35" s="16"/>
      <c r="B35" s="797" t="s">
        <v>704</v>
      </c>
      <c r="C35" s="18"/>
      <c r="D35"/>
      <c r="E35"/>
      <c r="F35"/>
    </row>
    <row r="36" spans="1:6" s="815" customFormat="1" x14ac:dyDescent="0.2">
      <c r="A36" s="16"/>
      <c r="B36" s="797"/>
      <c r="C36" s="18"/>
      <c r="D36"/>
      <c r="E36"/>
      <c r="F36"/>
    </row>
    <row r="37" spans="1:6" s="815" customFormat="1" ht="15.75" x14ac:dyDescent="0.2">
      <c r="A37" s="16"/>
      <c r="B37" s="816" t="s">
        <v>705</v>
      </c>
      <c r="C37" s="18"/>
      <c r="D37"/>
      <c r="E37"/>
      <c r="F37"/>
    </row>
    <row r="38" spans="1:6" ht="25.5" x14ac:dyDescent="0.2">
      <c r="A38" s="16"/>
      <c r="B38" s="797" t="s">
        <v>706</v>
      </c>
      <c r="C38" s="18"/>
      <c r="D38"/>
      <c r="E38"/>
      <c r="F38"/>
    </row>
    <row r="39" spans="1:6" ht="134.25" customHeight="1" x14ac:dyDescent="0.2">
      <c r="A39" s="16"/>
      <c r="B39" s="917" t="s">
        <v>765</v>
      </c>
      <c r="C39" s="18"/>
      <c r="D39"/>
      <c r="E39"/>
      <c r="F39"/>
    </row>
    <row r="40" spans="1:6" s="326" customFormat="1" ht="15" customHeight="1" x14ac:dyDescent="0.2">
      <c r="A40" s="193"/>
      <c r="B40" s="840"/>
      <c r="C40" s="194"/>
    </row>
    <row r="41" spans="1:6" s="871" customFormat="1" ht="15" customHeight="1" x14ac:dyDescent="0.2">
      <c r="A41" s="193"/>
      <c r="B41" s="916" t="s">
        <v>735</v>
      </c>
      <c r="C41" s="194"/>
    </row>
    <row r="42" spans="1:6" s="871" customFormat="1" ht="63.75" x14ac:dyDescent="0.2">
      <c r="A42" s="193"/>
      <c r="B42" s="917" t="s">
        <v>737</v>
      </c>
      <c r="C42" s="194"/>
    </row>
    <row r="43" spans="1:6" s="871" customFormat="1" ht="15" customHeight="1" x14ac:dyDescent="0.2">
      <c r="A43" s="193"/>
      <c r="B43" s="840"/>
      <c r="C43" s="194"/>
    </row>
    <row r="44" spans="1:6" s="326" customFormat="1" ht="15" customHeight="1" x14ac:dyDescent="0.2">
      <c r="A44" s="193"/>
      <c r="B44" s="841" t="s">
        <v>725</v>
      </c>
      <c r="C44" s="842"/>
    </row>
    <row r="45" spans="1:6" s="326" customFormat="1" ht="12.75" x14ac:dyDescent="0.2">
      <c r="A45" s="193"/>
      <c r="B45" s="797" t="s">
        <v>726</v>
      </c>
      <c r="C45" s="843"/>
    </row>
    <row r="46" spans="1:6" s="326" customFormat="1" ht="12.75" x14ac:dyDescent="0.2">
      <c r="A46" s="193"/>
      <c r="B46" s="797" t="s">
        <v>727</v>
      </c>
      <c r="C46" s="843"/>
    </row>
    <row r="47" spans="1:6" s="326" customFormat="1" ht="89.25" x14ac:dyDescent="0.2">
      <c r="A47" s="193"/>
      <c r="B47" s="797" t="s">
        <v>762</v>
      </c>
      <c r="C47" s="843"/>
    </row>
    <row r="48" spans="1:6" s="326" customFormat="1" ht="14.25" customHeight="1" x14ac:dyDescent="0.2">
      <c r="A48" s="193"/>
      <c r="B48" s="797" t="s">
        <v>728</v>
      </c>
      <c r="C48" s="843"/>
    </row>
    <row r="49" spans="1:6" s="326" customFormat="1" ht="25.5" x14ac:dyDescent="0.2">
      <c r="A49" s="193"/>
      <c r="B49" s="797" t="s">
        <v>734</v>
      </c>
      <c r="C49" s="843"/>
    </row>
    <row r="50" spans="1:6" s="873" customFormat="1" x14ac:dyDescent="0.2">
      <c r="A50" s="16"/>
      <c r="B50" s="874"/>
      <c r="C50" s="18"/>
      <c r="D50" s="872"/>
      <c r="E50" s="872"/>
      <c r="F50" s="872"/>
    </row>
    <row r="51" spans="1:6" ht="15.75" x14ac:dyDescent="0.2">
      <c r="A51" s="16"/>
      <c r="B51" s="832" t="s">
        <v>707</v>
      </c>
      <c r="C51" s="18"/>
      <c r="D51"/>
      <c r="E51"/>
      <c r="F51"/>
    </row>
    <row r="52" spans="1:6" ht="38.25" x14ac:dyDescent="0.2">
      <c r="A52" s="16"/>
      <c r="B52" s="797" t="s">
        <v>761</v>
      </c>
      <c r="C52" s="18"/>
      <c r="D52"/>
      <c r="E52"/>
      <c r="F52"/>
    </row>
    <row r="53" spans="1:6" x14ac:dyDescent="0.2">
      <c r="A53" s="16"/>
      <c r="B53" s="797"/>
      <c r="C53" s="18"/>
      <c r="D53"/>
      <c r="E53"/>
      <c r="F53"/>
    </row>
    <row r="54" spans="1:6" x14ac:dyDescent="0.2">
      <c r="A54" s="833"/>
      <c r="B54" s="834"/>
      <c r="C54" s="835"/>
      <c r="D54"/>
      <c r="E54"/>
      <c r="F54"/>
    </row>
    <row r="55" spans="1:6" s="3" customFormat="1" x14ac:dyDescent="0.2">
      <c r="A55"/>
      <c r="B55"/>
      <c r="C55"/>
      <c r="D55"/>
      <c r="E55"/>
      <c r="F55"/>
    </row>
    <row r="56" spans="1:6" x14ac:dyDescent="0.2">
      <c r="A56"/>
      <c r="B56"/>
      <c r="C56"/>
      <c r="D56"/>
      <c r="E56"/>
      <c r="F56"/>
    </row>
    <row r="57" spans="1:6" x14ac:dyDescent="0.2">
      <c r="A57"/>
      <c r="B57"/>
      <c r="C57"/>
      <c r="D57"/>
      <c r="E57"/>
      <c r="F57"/>
    </row>
    <row r="58" spans="1:6" x14ac:dyDescent="0.2">
      <c r="A58"/>
      <c r="B58"/>
      <c r="C58"/>
      <c r="D58"/>
      <c r="E58"/>
      <c r="F58"/>
    </row>
    <row r="59" spans="1:6" x14ac:dyDescent="0.2">
      <c r="A59"/>
      <c r="B59"/>
      <c r="C59"/>
      <c r="D59"/>
      <c r="E59"/>
      <c r="F59"/>
    </row>
    <row r="60" spans="1:6" x14ac:dyDescent="0.2">
      <c r="A60"/>
      <c r="B60"/>
      <c r="C60"/>
      <c r="D60"/>
      <c r="E60"/>
      <c r="F60"/>
    </row>
    <row r="61" spans="1:6" x14ac:dyDescent="0.2">
      <c r="A61"/>
      <c r="B61"/>
      <c r="C61"/>
      <c r="D61"/>
      <c r="E61"/>
      <c r="F61"/>
    </row>
  </sheetData>
  <phoneticPr fontId="1" type="noConversion"/>
  <pageMargins left="0.70866141732283472" right="0.70866141732283472" top="0.74803149606299213" bottom="0.74803149606299213" header="0.31496062992125984" footer="0.31496062992125984"/>
  <pageSetup paperSize="9" scale="84" fitToHeight="0" orientation="portrait" cellComments="asDisplayed" r:id="rId1"/>
  <headerFooter>
    <oddHeader>&amp;C&amp;"Arial"&amp;10 Commerce Commission Information Disclosure Template</oddHeader>
    <oddFooter>&amp;L&amp;"Arial,Regular" &amp;P&amp;C&amp;"Arial,Regular" &amp;F&amp;R&amp;"Arial,Regular" &amp;A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9" tint="0.59999389629810485"/>
    <pageSetUpPr fitToPage="1"/>
  </sheetPr>
  <dimension ref="A1:AB44"/>
  <sheetViews>
    <sheetView showGridLines="0" zoomScaleNormal="100" zoomScaleSheetLayoutView="70" workbookViewId="0"/>
  </sheetViews>
  <sheetFormatPr defaultRowHeight="12.75" x14ac:dyDescent="0.2"/>
  <cols>
    <col min="1" max="1" width="4.140625" style="1" customWidth="1"/>
    <col min="2" max="2" width="3.28515625" style="1" customWidth="1"/>
    <col min="3" max="3" width="4.5703125" style="1" customWidth="1"/>
    <col min="4" max="4" width="4.28515625" style="1" customWidth="1"/>
    <col min="5" max="5" width="3.5703125" style="1" customWidth="1"/>
    <col min="6" max="6" width="37.85546875" style="1" customWidth="1"/>
    <col min="7" max="7" width="3.42578125" style="1" customWidth="1"/>
    <col min="8" max="11" width="16.7109375" style="1" customWidth="1"/>
    <col min="12" max="12" width="11.85546875" style="1" customWidth="1"/>
    <col min="13" max="13" width="15" style="1" customWidth="1"/>
    <col min="14" max="14" width="2.7109375" style="1" customWidth="1"/>
    <col min="15" max="15" width="23.42578125" style="762" customWidth="1"/>
    <col min="16" max="16" width="5.5703125" style="1" customWidth="1"/>
    <col min="17" max="17" width="9.140625" style="1" customWidth="1"/>
    <col min="18" max="26" width="9.140625" style="1"/>
    <col min="27" max="27" width="2.42578125" style="1" customWidth="1"/>
    <col min="28" max="16384" width="9.140625" style="1"/>
  </cols>
  <sheetData>
    <row r="1" spans="1:28" customFormat="1" x14ac:dyDescent="0.2">
      <c r="A1" s="46"/>
      <c r="B1" s="47"/>
      <c r="C1" s="47"/>
      <c r="D1" s="47"/>
      <c r="E1" s="47"/>
      <c r="F1" s="47"/>
      <c r="G1" s="47"/>
      <c r="H1" s="47"/>
      <c r="I1" s="47"/>
      <c r="J1" s="47"/>
      <c r="K1" s="47"/>
      <c r="L1" s="47"/>
      <c r="M1" s="47"/>
      <c r="N1" s="48"/>
      <c r="O1" s="757"/>
      <c r="P1" s="273"/>
      <c r="Q1" s="273"/>
      <c r="R1" s="273"/>
      <c r="S1" s="273"/>
      <c r="T1" s="273"/>
      <c r="U1" s="273"/>
      <c r="V1" s="273"/>
      <c r="W1" s="273"/>
      <c r="X1" s="273"/>
      <c r="Y1" s="273"/>
      <c r="Z1" s="273"/>
      <c r="AA1" s="273"/>
      <c r="AB1" s="1"/>
    </row>
    <row r="2" spans="1:28" customFormat="1" ht="18" customHeight="1" x14ac:dyDescent="0.3">
      <c r="A2" s="49"/>
      <c r="B2" s="50"/>
      <c r="C2" s="50"/>
      <c r="D2" s="50"/>
      <c r="E2" s="50"/>
      <c r="F2" s="50"/>
      <c r="G2" s="50"/>
      <c r="H2" s="50"/>
      <c r="I2" s="50"/>
      <c r="J2" s="306" t="s">
        <v>5</v>
      </c>
      <c r="K2" s="922" t="str">
        <f>IF(NOT(ISBLANK(CoverSheet!$C$8)),CoverSheet!$C$8,"")</f>
        <v/>
      </c>
      <c r="L2" s="923"/>
      <c r="M2" s="924"/>
      <c r="N2" s="51"/>
      <c r="O2" s="758"/>
      <c r="P2" s="258"/>
      <c r="Q2" s="258"/>
      <c r="R2" s="258"/>
      <c r="S2" s="258"/>
      <c r="T2" s="258"/>
      <c r="U2" s="258"/>
      <c r="V2" s="258"/>
      <c r="W2" s="258"/>
      <c r="X2" s="258"/>
      <c r="Y2" s="258"/>
      <c r="Z2" s="258"/>
      <c r="AA2" s="274"/>
      <c r="AB2" s="1"/>
    </row>
    <row r="3" spans="1:28" customFormat="1" ht="18" customHeight="1" x14ac:dyDescent="0.3">
      <c r="A3" s="49"/>
      <c r="B3" s="50"/>
      <c r="C3" s="50"/>
      <c r="D3" s="50"/>
      <c r="E3" s="50"/>
      <c r="F3" s="50"/>
      <c r="G3" s="50"/>
      <c r="H3" s="50"/>
      <c r="I3" s="50"/>
      <c r="J3" s="306" t="s">
        <v>3</v>
      </c>
      <c r="K3" s="925" t="str">
        <f>IF(ISNUMBER(CoverSheet!$C$12),CoverSheet!$C$12,"")</f>
        <v/>
      </c>
      <c r="L3" s="925"/>
      <c r="M3" s="925"/>
      <c r="N3" s="51"/>
      <c r="O3" s="758"/>
      <c r="P3" s="258"/>
      <c r="Q3" s="258"/>
      <c r="R3" s="258"/>
      <c r="S3" s="258"/>
      <c r="T3" s="258"/>
      <c r="U3" s="258"/>
      <c r="V3" s="258"/>
      <c r="W3" s="258"/>
      <c r="X3" s="258"/>
      <c r="Y3" s="258"/>
      <c r="Z3" s="258"/>
      <c r="AA3" s="274"/>
      <c r="AB3" s="1"/>
    </row>
    <row r="4" spans="1:28" customFormat="1" ht="21" x14ac:dyDescent="0.35">
      <c r="A4" s="383" t="s">
        <v>334</v>
      </c>
      <c r="B4" s="50"/>
      <c r="C4" s="50"/>
      <c r="D4" s="50"/>
      <c r="E4" s="50"/>
      <c r="F4" s="50"/>
      <c r="G4" s="50"/>
      <c r="H4" s="50"/>
      <c r="I4" s="50"/>
      <c r="J4" s="50"/>
      <c r="K4" s="50"/>
      <c r="L4" s="50"/>
      <c r="M4" s="50"/>
      <c r="N4" s="51"/>
      <c r="O4" s="758"/>
      <c r="P4" s="258"/>
      <c r="Q4" s="258"/>
      <c r="R4" s="258"/>
      <c r="S4" s="258"/>
      <c r="T4" s="258"/>
      <c r="U4" s="258"/>
      <c r="V4" s="258"/>
      <c r="W4" s="258"/>
      <c r="X4" s="258"/>
      <c r="Y4" s="258"/>
      <c r="Z4" s="258"/>
      <c r="AA4" s="258"/>
      <c r="AB4" s="1"/>
    </row>
    <row r="5" spans="1:28" s="406" customFormat="1" ht="54.75" customHeight="1" x14ac:dyDescent="0.2">
      <c r="A5" s="918" t="s">
        <v>507</v>
      </c>
      <c r="B5" s="919"/>
      <c r="C5" s="919"/>
      <c r="D5" s="919"/>
      <c r="E5" s="919"/>
      <c r="F5" s="919"/>
      <c r="G5" s="919"/>
      <c r="H5" s="919"/>
      <c r="I5" s="919"/>
      <c r="J5" s="919"/>
      <c r="K5" s="919"/>
      <c r="L5" s="919"/>
      <c r="M5" s="919"/>
      <c r="N5" s="402"/>
      <c r="O5" s="759"/>
      <c r="P5" s="403"/>
      <c r="Q5" s="403"/>
      <c r="R5" s="403"/>
      <c r="S5" s="403"/>
      <c r="T5" s="403"/>
      <c r="U5" s="403"/>
      <c r="V5" s="403"/>
      <c r="W5" s="403"/>
      <c r="X5" s="403"/>
      <c r="Y5" s="403"/>
      <c r="Z5" s="403"/>
      <c r="AA5" s="404"/>
      <c r="AB5" s="405"/>
    </row>
    <row r="6" spans="1:28" customFormat="1" x14ac:dyDescent="0.2">
      <c r="A6" s="644" t="s">
        <v>666</v>
      </c>
      <c r="B6" s="52"/>
      <c r="C6" s="52"/>
      <c r="D6" s="52"/>
      <c r="E6" s="52"/>
      <c r="F6" s="52"/>
      <c r="G6" s="52"/>
      <c r="H6" s="52"/>
      <c r="I6" s="52"/>
      <c r="J6" s="52"/>
      <c r="K6" s="52"/>
      <c r="L6" s="52"/>
      <c r="M6" s="52"/>
      <c r="N6" s="51"/>
      <c r="O6" s="758"/>
      <c r="P6" s="258"/>
      <c r="Q6" s="258"/>
      <c r="R6" s="258"/>
      <c r="S6" s="258"/>
      <c r="T6" s="258"/>
      <c r="U6" s="258"/>
      <c r="V6" s="258"/>
      <c r="W6" s="258"/>
      <c r="X6" s="258"/>
      <c r="Y6" s="258"/>
      <c r="Z6" s="258"/>
      <c r="AA6" s="258"/>
      <c r="AB6" s="1"/>
    </row>
    <row r="7" spans="1:28" customFormat="1" ht="25.5" customHeight="1" x14ac:dyDescent="0.3">
      <c r="A7" s="344">
        <v>7</v>
      </c>
      <c r="B7" s="203"/>
      <c r="C7" s="425" t="s">
        <v>493</v>
      </c>
      <c r="D7" s="408"/>
      <c r="E7" s="408"/>
      <c r="F7" s="408"/>
      <c r="G7" s="408"/>
      <c r="H7" s="408"/>
      <c r="I7" s="408"/>
      <c r="J7" s="408"/>
      <c r="K7" s="408"/>
      <c r="L7" s="408"/>
      <c r="M7" s="408"/>
      <c r="N7" s="68"/>
      <c r="O7" s="760"/>
      <c r="P7" s="275"/>
      <c r="Q7" s="275"/>
      <c r="R7" s="275"/>
      <c r="S7" s="275"/>
      <c r="T7" s="275"/>
      <c r="U7" s="275"/>
      <c r="V7" s="275"/>
      <c r="W7" s="275"/>
      <c r="X7" s="275"/>
      <c r="Y7" s="275"/>
      <c r="Z7" s="275"/>
      <c r="AA7" s="275"/>
      <c r="AB7" s="1"/>
    </row>
    <row r="8" spans="1:28" customFormat="1" ht="76.5" x14ac:dyDescent="0.2">
      <c r="A8" s="344">
        <v>8</v>
      </c>
      <c r="B8" s="203"/>
      <c r="C8" s="322"/>
      <c r="D8" s="322"/>
      <c r="E8" s="322"/>
      <c r="F8" s="322"/>
      <c r="G8" s="322"/>
      <c r="H8" s="369" t="s">
        <v>460</v>
      </c>
      <c r="I8" s="369" t="s">
        <v>687</v>
      </c>
      <c r="J8" s="369" t="s">
        <v>461</v>
      </c>
      <c r="K8" s="369" t="s">
        <v>462</v>
      </c>
      <c r="L8" s="322"/>
      <c r="M8" s="322"/>
      <c r="N8" s="55"/>
      <c r="O8" s="760"/>
      <c r="P8" s="276"/>
      <c r="Q8" s="276"/>
      <c r="R8" s="276"/>
      <c r="S8" s="276"/>
      <c r="T8" s="276"/>
      <c r="U8" s="277"/>
      <c r="V8" s="277"/>
      <c r="W8" s="277"/>
      <c r="X8" s="277"/>
      <c r="Y8" s="277"/>
      <c r="Z8" s="277"/>
      <c r="AA8" s="277"/>
      <c r="AB8" s="1"/>
    </row>
    <row r="9" spans="1:28" customFormat="1" ht="15" customHeight="1" x14ac:dyDescent="0.2">
      <c r="A9" s="344">
        <v>9</v>
      </c>
      <c r="B9" s="203"/>
      <c r="C9" s="322"/>
      <c r="D9" s="409"/>
      <c r="E9" s="409" t="s">
        <v>119</v>
      </c>
      <c r="F9" s="410"/>
      <c r="G9" s="410"/>
      <c r="H9" s="658">
        <f>IF('S8.Billed Quantities+Revenues'!$H$28&lt;&gt;0,'S6b.Actual Expenditure Opex'!$J$16*1000/'S8.Billed Quantities+Revenues'!$H$28,0)</f>
        <v>0</v>
      </c>
      <c r="I9" s="658">
        <f>IF('S8.Billed Quantities+Revenues'!$G$28&lt;&gt;0,'S6b.Actual Expenditure Opex'!$J$16*1000/'S8.Billed Quantities+Revenues'!$G$28,0)</f>
        <v>0</v>
      </c>
      <c r="J9" s="658">
        <f>IF(S9d.Demand!$F$28&lt;&gt;0,'S6b.Actual Expenditure Opex'!$J$16*1000/S9d.Demand!$F$28,0)</f>
        <v>0</v>
      </c>
      <c r="K9" s="658">
        <f>IF('S9c.Pipeline Data'!$F$16&lt;&gt;0,'S6b.Actual Expenditure Opex'!$J$16*1000/'S9c.Pipeline Data'!$F$16,0)</f>
        <v>0</v>
      </c>
      <c r="L9" s="322"/>
      <c r="M9" s="322"/>
      <c r="N9" s="55"/>
      <c r="O9" s="760" t="s">
        <v>664</v>
      </c>
      <c r="P9" s="276"/>
      <c r="Q9" s="276"/>
      <c r="R9" s="276"/>
      <c r="S9" s="276"/>
      <c r="T9" s="276"/>
      <c r="U9" s="276"/>
      <c r="V9" s="276"/>
      <c r="W9" s="276"/>
      <c r="X9" s="276"/>
      <c r="Y9" s="276"/>
      <c r="Z9" s="276"/>
      <c r="AA9" s="276"/>
      <c r="AB9" s="1"/>
    </row>
    <row r="10" spans="1:28" customFormat="1" ht="15" customHeight="1" x14ac:dyDescent="0.2">
      <c r="A10" s="344">
        <v>10</v>
      </c>
      <c r="B10" s="203"/>
      <c r="C10" s="322"/>
      <c r="D10" s="322"/>
      <c r="E10" s="411"/>
      <c r="F10" s="411" t="s">
        <v>65</v>
      </c>
      <c r="G10" s="410"/>
      <c r="H10" s="658">
        <f>IF('S8.Billed Quantities+Revenues'!$H$28&lt;&gt;0,'S6b.Actual Expenditure Opex'!$J$11*1000/'S8.Billed Quantities+Revenues'!$H$28,0)</f>
        <v>0</v>
      </c>
      <c r="I10" s="658">
        <f>IF('S8.Billed Quantities+Revenues'!$G$28&lt;&gt;0,'S6b.Actual Expenditure Opex'!$J$11*1000/'S8.Billed Quantities+Revenues'!$G$28,0)</f>
        <v>0</v>
      </c>
      <c r="J10" s="658">
        <f>IF(S9d.Demand!$F$28&lt;&gt;0,'S6b.Actual Expenditure Opex'!$J$11*1000/S9d.Demand!$F$28,0)</f>
        <v>0</v>
      </c>
      <c r="K10" s="658">
        <f>IF('S9c.Pipeline Data'!$F$16&lt;&gt;0,'S6b.Actual Expenditure Opex'!$J$11*1000/'S9c.Pipeline Data'!$F$16,0)</f>
        <v>0</v>
      </c>
      <c r="L10" s="322"/>
      <c r="M10" s="322"/>
      <c r="N10" s="55"/>
      <c r="O10" s="760" t="s">
        <v>664</v>
      </c>
      <c r="P10" s="276"/>
      <c r="Q10" s="276"/>
      <c r="R10" s="276"/>
      <c r="S10" s="276"/>
      <c r="T10" s="276"/>
      <c r="U10" s="276"/>
      <c r="V10" s="276"/>
      <c r="W10" s="276"/>
      <c r="X10" s="276"/>
      <c r="Y10" s="276"/>
      <c r="Z10" s="276"/>
      <c r="AA10" s="276"/>
      <c r="AB10" s="1"/>
    </row>
    <row r="11" spans="1:28" customFormat="1" ht="15" customHeight="1" x14ac:dyDescent="0.2">
      <c r="A11" s="344">
        <v>11</v>
      </c>
      <c r="B11" s="203"/>
      <c r="C11" s="322"/>
      <c r="D11" s="322"/>
      <c r="E11" s="411"/>
      <c r="F11" s="411" t="s">
        <v>571</v>
      </c>
      <c r="G11" s="410"/>
      <c r="H11" s="658">
        <f>IF('S8.Billed Quantities+Revenues'!$H$28&lt;&gt;0,'S6b.Actual Expenditure Opex'!$J$14*1000/'S8.Billed Quantities+Revenues'!$H$28,0)</f>
        <v>0</v>
      </c>
      <c r="I11" s="658">
        <f>IF('S8.Billed Quantities+Revenues'!$G$28&lt;&gt;0,'S6b.Actual Expenditure Opex'!$J$14*1000/'S8.Billed Quantities+Revenues'!$G$28,0)</f>
        <v>0</v>
      </c>
      <c r="J11" s="658">
        <f>IF(S9d.Demand!$F$28&lt;&gt;0,'S6b.Actual Expenditure Opex'!$J$14*1000/S9d.Demand!$F$28,0)</f>
        <v>0</v>
      </c>
      <c r="K11" s="658">
        <f>IF('S9c.Pipeline Data'!$F$16&lt;&gt;0,'S6b.Actual Expenditure Opex'!$J$14*1000/'S9c.Pipeline Data'!$F$16,0)</f>
        <v>0</v>
      </c>
      <c r="L11" s="322"/>
      <c r="M11" s="322"/>
      <c r="N11" s="55"/>
      <c r="O11" s="760" t="s">
        <v>664</v>
      </c>
      <c r="P11" s="276"/>
      <c r="Q11" s="276"/>
      <c r="R11" s="276"/>
      <c r="S11" s="276"/>
      <c r="T11" s="276"/>
      <c r="U11" s="276"/>
      <c r="V11" s="276"/>
      <c r="W11" s="276"/>
      <c r="X11" s="276"/>
      <c r="Y11" s="276"/>
      <c r="Z11" s="276"/>
      <c r="AA11" s="276"/>
      <c r="AB11" s="1"/>
    </row>
    <row r="12" spans="1:28" s="210" customFormat="1" ht="15" customHeight="1" x14ac:dyDescent="0.2">
      <c r="A12" s="344">
        <v>12</v>
      </c>
      <c r="B12" s="203"/>
      <c r="C12" s="322"/>
      <c r="D12" s="322"/>
      <c r="E12" s="322"/>
      <c r="F12" s="322"/>
      <c r="G12" s="322"/>
      <c r="H12" s="621"/>
      <c r="I12" s="621"/>
      <c r="J12" s="621"/>
      <c r="K12" s="621"/>
      <c r="L12" s="322"/>
      <c r="M12" s="322"/>
      <c r="N12" s="55"/>
      <c r="O12" s="760"/>
      <c r="P12" s="276"/>
      <c r="Q12" s="276"/>
      <c r="R12" s="276"/>
      <c r="S12" s="276"/>
      <c r="T12" s="276"/>
      <c r="U12" s="276"/>
      <c r="V12" s="276"/>
      <c r="W12" s="276"/>
      <c r="X12" s="276"/>
      <c r="Y12" s="276"/>
      <c r="Z12" s="276"/>
      <c r="AA12" s="276"/>
      <c r="AB12" s="1"/>
    </row>
    <row r="13" spans="1:28" customFormat="1" ht="15" customHeight="1" x14ac:dyDescent="0.2">
      <c r="A13" s="344">
        <v>13</v>
      </c>
      <c r="B13" s="203"/>
      <c r="C13" s="322"/>
      <c r="D13" s="322"/>
      <c r="E13" s="409" t="s">
        <v>554</v>
      </c>
      <c r="F13" s="412"/>
      <c r="G13" s="412"/>
      <c r="H13" s="658">
        <f>IF('S8.Billed Quantities+Revenues'!$H$28&lt;&gt;0,'S6a.Actual Expenditure Capex'!$J$20*1000/'S8.Billed Quantities+Revenues'!$H$28,0)</f>
        <v>0</v>
      </c>
      <c r="I13" s="658">
        <f>IF('S8.Billed Quantities+Revenues'!$G$28&lt;&gt;0,'S6a.Actual Expenditure Capex'!$J$20*1000/'S8.Billed Quantities+Revenues'!$G$28,0)</f>
        <v>0</v>
      </c>
      <c r="J13" s="658">
        <f>IF(S9d.Demand!$F$28&lt;&gt;0,'S6a.Actual Expenditure Capex'!$J$20*1000/S9d.Demand!$F$28,0)</f>
        <v>0</v>
      </c>
      <c r="K13" s="658">
        <f>IF('S9c.Pipeline Data'!$F$16&lt;&gt;0,'S6a.Actual Expenditure Capex'!$J$20*1000/'S9c.Pipeline Data'!$F$16,0)</f>
        <v>0</v>
      </c>
      <c r="L13" s="322"/>
      <c r="M13" s="322"/>
      <c r="N13" s="55"/>
      <c r="O13" s="760" t="s">
        <v>665</v>
      </c>
      <c r="P13" s="276"/>
      <c r="Q13" s="276"/>
      <c r="R13" s="276"/>
      <c r="S13" s="276"/>
      <c r="T13" s="276"/>
      <c r="U13" s="275"/>
      <c r="V13" s="275"/>
      <c r="W13" s="275"/>
      <c r="X13" s="275"/>
      <c r="Y13" s="275"/>
      <c r="Z13" s="275"/>
      <c r="AA13" s="275"/>
      <c r="AB13" s="1"/>
    </row>
    <row r="14" spans="1:28" customFormat="1" ht="15" customHeight="1" x14ac:dyDescent="0.2">
      <c r="A14" s="344">
        <v>14</v>
      </c>
      <c r="B14" s="203"/>
      <c r="C14" s="322"/>
      <c r="D14" s="322"/>
      <c r="E14" s="411"/>
      <c r="F14" s="411" t="s">
        <v>65</v>
      </c>
      <c r="G14" s="410"/>
      <c r="H14" s="658">
        <f>IF('S8.Billed Quantities+Revenues'!$H$28&lt;&gt;0,'S6a.Actual Expenditure Capex'!$J$17*1000/'S8.Billed Quantities+Revenues'!$H$28,0)</f>
        <v>0</v>
      </c>
      <c r="I14" s="658">
        <f>IF('S8.Billed Quantities+Revenues'!$G$28&lt;&gt;0,'S6a.Actual Expenditure Capex'!$J$17*1000/'S8.Billed Quantities+Revenues'!$G$28,0)</f>
        <v>0</v>
      </c>
      <c r="J14" s="658">
        <f>IF(S9d.Demand!$F$28&lt;&gt;0,'S6a.Actual Expenditure Capex'!$J$17*1000/S9d.Demand!$F$28,0)</f>
        <v>0</v>
      </c>
      <c r="K14" s="658">
        <f>IF('S9c.Pipeline Data'!$F$16&lt;&gt;0,'S6a.Actual Expenditure Capex'!$J$17*1000/'S9c.Pipeline Data'!$F$16,0)</f>
        <v>0</v>
      </c>
      <c r="L14" s="322"/>
      <c r="M14" s="322"/>
      <c r="N14" s="55"/>
      <c r="O14" s="760" t="s">
        <v>665</v>
      </c>
      <c r="P14" s="276"/>
      <c r="Q14" s="276"/>
      <c r="R14" s="276"/>
      <c r="S14" s="276"/>
      <c r="T14" s="276"/>
      <c r="U14" s="275"/>
      <c r="V14" s="275"/>
      <c r="W14" s="275"/>
      <c r="X14" s="275"/>
      <c r="Y14" s="275"/>
      <c r="Z14" s="275"/>
      <c r="AA14" s="275"/>
      <c r="AB14" s="1"/>
    </row>
    <row r="15" spans="1:28" customFormat="1" ht="15" customHeight="1" x14ac:dyDescent="0.2">
      <c r="A15" s="344">
        <v>15</v>
      </c>
      <c r="B15" s="203"/>
      <c r="C15" s="322"/>
      <c r="D15" s="322"/>
      <c r="E15" s="411"/>
      <c r="F15" s="411" t="s">
        <v>571</v>
      </c>
      <c r="G15" s="410"/>
      <c r="H15" s="658">
        <f>IF('S8.Billed Quantities+Revenues'!$H$28&lt;&gt;0,'S6a.Actual Expenditure Capex'!$J$18*1000/'S8.Billed Quantities+Revenues'!$H$28,0)</f>
        <v>0</v>
      </c>
      <c r="I15" s="658">
        <f>IF('S8.Billed Quantities+Revenues'!$G$28&lt;&gt;0,'S6a.Actual Expenditure Capex'!$J$18*1000/'S8.Billed Quantities+Revenues'!$G$28,0)</f>
        <v>0</v>
      </c>
      <c r="J15" s="658">
        <f>IF(S9d.Demand!$F$28&lt;&gt;0,'S6a.Actual Expenditure Capex'!$J$18*1000/S9d.Demand!$F$28,0)</f>
        <v>0</v>
      </c>
      <c r="K15" s="658">
        <f>IF('S9c.Pipeline Data'!$F$16&lt;&gt;0,'S6a.Actual Expenditure Capex'!$J$18*1000/'S9c.Pipeline Data'!$F$16,0)</f>
        <v>0</v>
      </c>
      <c r="L15" s="322"/>
      <c r="M15" s="322"/>
      <c r="N15" s="55"/>
      <c r="O15" s="760" t="s">
        <v>665</v>
      </c>
      <c r="P15" s="276"/>
      <c r="Q15" s="276"/>
      <c r="R15" s="276"/>
      <c r="S15" s="276"/>
      <c r="T15" s="276"/>
      <c r="U15" s="276"/>
      <c r="V15" s="276"/>
      <c r="W15" s="276"/>
      <c r="X15" s="276"/>
      <c r="Y15" s="276"/>
      <c r="Z15" s="276"/>
      <c r="AA15" s="276"/>
      <c r="AB15" s="1"/>
    </row>
    <row r="16" spans="1:28" customFormat="1" x14ac:dyDescent="0.2">
      <c r="A16" s="344">
        <v>16</v>
      </c>
      <c r="B16" s="203"/>
      <c r="C16" s="322"/>
      <c r="D16" s="322"/>
      <c r="E16" s="322"/>
      <c r="F16" s="322"/>
      <c r="G16" s="322"/>
      <c r="H16" s="322"/>
      <c r="I16" s="322"/>
      <c r="J16" s="322"/>
      <c r="K16" s="322"/>
      <c r="L16" s="322"/>
      <c r="M16" s="322"/>
      <c r="N16" s="115"/>
      <c r="O16" s="760"/>
      <c r="P16" s="276"/>
      <c r="Q16" s="276"/>
      <c r="R16" s="276"/>
      <c r="S16" s="276"/>
      <c r="T16" s="276"/>
      <c r="U16" s="275"/>
      <c r="V16" s="275"/>
      <c r="W16" s="275"/>
      <c r="X16" s="275"/>
      <c r="Y16" s="275"/>
      <c r="Z16" s="275"/>
      <c r="AA16" s="275"/>
      <c r="AB16" s="1"/>
    </row>
    <row r="17" spans="1:28" customFormat="1" x14ac:dyDescent="0.2">
      <c r="A17" s="344">
        <v>17</v>
      </c>
      <c r="B17" s="203"/>
      <c r="C17" s="322"/>
      <c r="D17" s="322"/>
      <c r="E17" s="322"/>
      <c r="F17" s="322"/>
      <c r="G17" s="322"/>
      <c r="H17" s="413"/>
      <c r="I17" s="322"/>
      <c r="J17" s="322"/>
      <c r="K17" s="322"/>
      <c r="L17" s="322"/>
      <c r="M17" s="322"/>
      <c r="N17" s="115"/>
      <c r="O17" s="760"/>
      <c r="P17" s="276"/>
      <c r="Q17" s="276"/>
      <c r="R17" s="276"/>
      <c r="S17" s="276"/>
      <c r="T17" s="276"/>
      <c r="U17" s="275"/>
      <c r="V17" s="275"/>
      <c r="W17" s="275"/>
      <c r="X17" s="275"/>
      <c r="Y17" s="275"/>
      <c r="Z17" s="275"/>
      <c r="AA17" s="275"/>
      <c r="AB17" s="1"/>
    </row>
    <row r="18" spans="1:28" customFormat="1" ht="18.75" x14ac:dyDescent="0.3">
      <c r="A18" s="344">
        <v>18</v>
      </c>
      <c r="B18" s="203"/>
      <c r="C18" s="425" t="s">
        <v>494</v>
      </c>
      <c r="D18" s="408"/>
      <c r="E18" s="408"/>
      <c r="F18" s="408"/>
      <c r="G18" s="408"/>
      <c r="H18" s="408"/>
      <c r="I18" s="408"/>
      <c r="J18" s="408"/>
      <c r="K18" s="408"/>
      <c r="L18" s="408"/>
      <c r="M18" s="408"/>
      <c r="N18" s="282"/>
      <c r="O18" s="760"/>
      <c r="P18" s="276"/>
      <c r="Q18" s="276"/>
      <c r="R18" s="276"/>
      <c r="S18" s="276"/>
      <c r="T18" s="276"/>
      <c r="U18" s="275"/>
      <c r="V18" s="275"/>
      <c r="W18" s="275"/>
      <c r="X18" s="275"/>
      <c r="Y18" s="275"/>
      <c r="Z18" s="275"/>
      <c r="AA18" s="275"/>
      <c r="AB18" s="1"/>
    </row>
    <row r="19" spans="1:28" customFormat="1" ht="38.25" x14ac:dyDescent="0.2">
      <c r="A19" s="344">
        <v>19</v>
      </c>
      <c r="B19" s="203"/>
      <c r="C19" s="322"/>
      <c r="D19" s="322"/>
      <c r="E19" s="322"/>
      <c r="F19" s="322"/>
      <c r="G19" s="322"/>
      <c r="H19" s="369" t="s">
        <v>667</v>
      </c>
      <c r="I19" s="369" t="s">
        <v>688</v>
      </c>
      <c r="J19" s="322"/>
      <c r="K19" s="322"/>
      <c r="L19" s="322"/>
      <c r="M19" s="322"/>
      <c r="N19" s="282"/>
      <c r="O19" s="760"/>
      <c r="P19" s="276"/>
      <c r="Q19" s="276"/>
      <c r="R19" s="276"/>
      <c r="S19" s="276"/>
      <c r="T19" s="276"/>
      <c r="U19" s="275"/>
      <c r="V19" s="275"/>
      <c r="W19" s="275"/>
      <c r="X19" s="275"/>
      <c r="Y19" s="275"/>
      <c r="Z19" s="275"/>
      <c r="AA19" s="275"/>
      <c r="AB19" s="1"/>
    </row>
    <row r="20" spans="1:28" customFormat="1" ht="15" customHeight="1" x14ac:dyDescent="0.2">
      <c r="A20" s="344">
        <v>20</v>
      </c>
      <c r="B20" s="203"/>
      <c r="C20" s="322"/>
      <c r="D20" s="322"/>
      <c r="E20" s="409" t="s">
        <v>439</v>
      </c>
      <c r="F20" s="414"/>
      <c r="G20" s="414"/>
      <c r="H20" s="658">
        <f>IF('S8.Billed Quantities+Revenues'!$H$28&lt;&gt;0,'S8.Billed Quantities+Revenues'!$G$51*1000/'S8.Billed Quantities+Revenues'!$H$28,0)</f>
        <v>0</v>
      </c>
      <c r="I20" s="658">
        <f>IF('S8.Billed Quantities+Revenues'!$G$28&lt;&gt;0,'S8.Billed Quantities+Revenues'!$G$51*1000/'S8.Billed Quantities+Revenues'!$G$28,0)</f>
        <v>0</v>
      </c>
      <c r="J20" s="322"/>
      <c r="K20" s="322"/>
      <c r="L20" s="322"/>
      <c r="M20" s="322"/>
      <c r="N20" s="55"/>
      <c r="O20" s="760" t="s">
        <v>606</v>
      </c>
      <c r="P20" s="276"/>
      <c r="Q20" s="276"/>
      <c r="R20" s="276"/>
      <c r="S20" s="276"/>
      <c r="T20" s="276"/>
      <c r="U20" s="275"/>
      <c r="V20" s="276"/>
      <c r="W20" s="276"/>
      <c r="X20" s="276"/>
      <c r="Y20" s="276"/>
      <c r="Z20" s="276"/>
      <c r="AA20" s="275"/>
      <c r="AB20" s="1"/>
    </row>
    <row r="21" spans="1:28" customFormat="1" ht="15" customHeight="1" x14ac:dyDescent="0.2">
      <c r="A21" s="344">
        <v>21</v>
      </c>
      <c r="B21" s="203"/>
      <c r="C21" s="322"/>
      <c r="D21" s="322"/>
      <c r="E21" s="411"/>
      <c r="F21" s="411" t="s">
        <v>440</v>
      </c>
      <c r="G21" s="414"/>
      <c r="H21" s="658">
        <f>IF('S8.Billed Quantities+Revenues'!$H$26&lt;&gt;0,'S8.Billed Quantities+Revenues'!$G$49*1000/'S8.Billed Quantities+Revenues'!$H$26,0)</f>
        <v>0</v>
      </c>
      <c r="I21" s="658">
        <f>IF('S8.Billed Quantities+Revenues'!$G$26&lt;&gt;0,'S8.Billed Quantities+Revenues'!$G$49*1000/'S8.Billed Quantities+Revenues'!$G$26,0)</f>
        <v>0</v>
      </c>
      <c r="J21" s="322"/>
      <c r="K21" s="322"/>
      <c r="L21" s="322"/>
      <c r="M21" s="322"/>
      <c r="N21" s="55"/>
      <c r="O21" s="760" t="s">
        <v>606</v>
      </c>
      <c r="P21" s="276"/>
      <c r="Q21" s="276"/>
      <c r="R21" s="276"/>
      <c r="S21" s="276"/>
      <c r="T21" s="276"/>
      <c r="U21" s="275"/>
      <c r="V21" s="276"/>
      <c r="W21" s="276"/>
      <c r="X21" s="276"/>
      <c r="Y21" s="276"/>
      <c r="Z21" s="276"/>
      <c r="AA21" s="275"/>
      <c r="AB21" s="1"/>
    </row>
    <row r="22" spans="1:28" customFormat="1" ht="15" customHeight="1" x14ac:dyDescent="0.2">
      <c r="A22" s="344">
        <v>22</v>
      </c>
      <c r="B22" s="203"/>
      <c r="C22" s="322"/>
      <c r="D22" s="322"/>
      <c r="E22" s="411"/>
      <c r="F22" s="411" t="s">
        <v>441</v>
      </c>
      <c r="G22" s="414"/>
      <c r="H22" s="658">
        <f>IF('S8.Billed Quantities+Revenues'!$H$27&lt;&gt;0,'S8.Billed Quantities+Revenues'!$G$50*1000/'S8.Billed Quantities+Revenues'!$H$27,0)</f>
        <v>0</v>
      </c>
      <c r="I22" s="658">
        <f>IF('S8.Billed Quantities+Revenues'!$G$27&lt;&gt;0,'S8.Billed Quantities+Revenues'!$G$50*1000/'S8.Billed Quantities+Revenues'!$G$27,0)</f>
        <v>0</v>
      </c>
      <c r="J22" s="322"/>
      <c r="K22" s="322"/>
      <c r="L22" s="322"/>
      <c r="M22" s="322"/>
      <c r="N22" s="55"/>
      <c r="O22" s="760" t="s">
        <v>606</v>
      </c>
      <c r="P22" s="276"/>
      <c r="Q22" s="276"/>
      <c r="R22" s="276"/>
      <c r="S22" s="276"/>
      <c r="T22" s="276"/>
      <c r="U22" s="275"/>
      <c r="V22" s="276"/>
      <c r="W22" s="276"/>
      <c r="X22" s="276"/>
      <c r="Y22" s="276"/>
      <c r="Z22" s="276"/>
      <c r="AA22" s="275"/>
      <c r="AB22" s="1"/>
    </row>
    <row r="23" spans="1:28" customFormat="1" x14ac:dyDescent="0.2">
      <c r="A23" s="344">
        <v>23</v>
      </c>
      <c r="B23" s="203"/>
      <c r="C23" s="415"/>
      <c r="D23" s="415"/>
      <c r="E23" s="415"/>
      <c r="F23" s="415"/>
      <c r="G23" s="415"/>
      <c r="H23" s="415"/>
      <c r="I23" s="415"/>
      <c r="J23" s="415"/>
      <c r="K23" s="415"/>
      <c r="L23" s="415"/>
      <c r="M23" s="415"/>
      <c r="N23" s="55"/>
      <c r="O23" s="760"/>
      <c r="P23" s="275"/>
      <c r="Q23" s="276"/>
      <c r="R23" s="275"/>
      <c r="S23" s="276"/>
      <c r="T23" s="275"/>
      <c r="U23" s="276"/>
      <c r="V23" s="276"/>
      <c r="W23" s="276"/>
      <c r="X23" s="276"/>
      <c r="Y23" s="276"/>
      <c r="Z23" s="276"/>
      <c r="AA23" s="276"/>
      <c r="AB23" s="1"/>
    </row>
    <row r="24" spans="1:28" customFormat="1" ht="18.75" x14ac:dyDescent="0.3">
      <c r="A24" s="344">
        <v>24</v>
      </c>
      <c r="B24" s="203"/>
      <c r="C24" s="425" t="s">
        <v>495</v>
      </c>
      <c r="D24" s="415"/>
      <c r="E24" s="415"/>
      <c r="F24" s="415"/>
      <c r="G24" s="415"/>
      <c r="H24" s="415"/>
      <c r="I24" s="415"/>
      <c r="J24" s="415"/>
      <c r="K24" s="415"/>
      <c r="L24" s="415"/>
      <c r="M24" s="415"/>
      <c r="N24" s="55"/>
      <c r="O24" s="760"/>
      <c r="P24" s="275"/>
      <c r="Q24" s="276"/>
      <c r="R24" s="275"/>
      <c r="S24" s="276"/>
      <c r="T24" s="275"/>
      <c r="U24" s="276"/>
      <c r="V24" s="276"/>
      <c r="W24" s="276"/>
      <c r="X24" s="276"/>
      <c r="Y24" s="276"/>
      <c r="Z24" s="276"/>
      <c r="AA24" s="276"/>
      <c r="AB24" s="1"/>
    </row>
    <row r="25" spans="1:28" customFormat="1" ht="15.75" x14ac:dyDescent="0.25">
      <c r="A25" s="344">
        <v>25</v>
      </c>
      <c r="B25" s="233"/>
      <c r="C25" s="416"/>
      <c r="D25" s="416"/>
      <c r="E25" s="416"/>
      <c r="F25" s="416"/>
      <c r="G25" s="416"/>
      <c r="H25" s="416"/>
      <c r="I25" s="416"/>
      <c r="J25" s="416"/>
      <c r="K25" s="416"/>
      <c r="L25" s="416"/>
      <c r="M25" s="416"/>
      <c r="N25" s="55"/>
      <c r="O25" s="760"/>
      <c r="P25" s="276"/>
      <c r="Q25" s="276"/>
      <c r="R25" s="276"/>
      <c r="S25" s="275"/>
      <c r="T25" s="276"/>
      <c r="U25" s="275"/>
      <c r="V25" s="276"/>
      <c r="W25" s="275"/>
      <c r="X25" s="278"/>
      <c r="Y25" s="276"/>
      <c r="Z25" s="276"/>
      <c r="AA25" s="275"/>
      <c r="AB25" s="1"/>
    </row>
    <row r="26" spans="1:28" customFormat="1" ht="15" customHeight="1" x14ac:dyDescent="0.2">
      <c r="A26" s="344">
        <v>26</v>
      </c>
      <c r="B26" s="203"/>
      <c r="C26" s="416"/>
      <c r="D26" s="415"/>
      <c r="E26" s="411"/>
      <c r="F26" s="411" t="s">
        <v>308</v>
      </c>
      <c r="G26" s="417"/>
      <c r="H26" s="658">
        <f xml:space="preserve"> IF('S9c.Pipeline Data'!$F$16&lt;&gt;0,S9d.Demand!$F$28/'S9c.Pipeline Data'!$F$16,0)</f>
        <v>0</v>
      </c>
      <c r="I26" s="920" t="s">
        <v>339</v>
      </c>
      <c r="J26" s="921"/>
      <c r="K26" s="921"/>
      <c r="L26" s="921"/>
      <c r="M26" s="921"/>
      <c r="N26" s="55"/>
      <c r="O26" s="760" t="s">
        <v>607</v>
      </c>
      <c r="P26" s="275"/>
      <c r="Q26" s="276"/>
      <c r="R26" s="275"/>
      <c r="S26" s="276"/>
      <c r="T26" s="275"/>
      <c r="U26" s="276"/>
      <c r="V26" s="276"/>
      <c r="W26" s="276"/>
      <c r="X26" s="276"/>
      <c r="Y26" s="276"/>
      <c r="Z26" s="276"/>
      <c r="AA26" s="276"/>
      <c r="AB26" s="1"/>
    </row>
    <row r="27" spans="1:28" customFormat="1" ht="15" customHeight="1" x14ac:dyDescent="0.2">
      <c r="A27" s="344">
        <v>27</v>
      </c>
      <c r="B27" s="203"/>
      <c r="C27" s="416"/>
      <c r="D27" s="415"/>
      <c r="E27" s="411"/>
      <c r="F27" s="411" t="s">
        <v>309</v>
      </c>
      <c r="G27" s="410"/>
      <c r="H27" s="658">
        <f>IF('S9c.Pipeline Data'!$F$16&lt;&gt;0,'S8.Billed Quantities+Revenues'!$H$28/'S9c.Pipeline Data'!$F$16,0)</f>
        <v>0</v>
      </c>
      <c r="I27" s="418" t="s">
        <v>338</v>
      </c>
      <c r="J27" s="419"/>
      <c r="K27" s="420"/>
      <c r="L27" s="420"/>
      <c r="M27" s="420"/>
      <c r="N27" s="55"/>
      <c r="O27" s="760" t="s">
        <v>608</v>
      </c>
      <c r="P27" s="275"/>
      <c r="Q27" s="276"/>
      <c r="R27" s="275"/>
      <c r="S27" s="276"/>
      <c r="T27" s="275"/>
      <c r="U27" s="276"/>
      <c r="V27" s="276"/>
      <c r="W27" s="276"/>
      <c r="X27" s="276"/>
      <c r="Y27" s="276"/>
      <c r="Z27" s="276"/>
      <c r="AA27" s="276"/>
      <c r="AB27" s="1"/>
    </row>
    <row r="28" spans="1:28" customFormat="1" ht="15" customHeight="1" x14ac:dyDescent="0.25">
      <c r="A28" s="344">
        <v>28</v>
      </c>
      <c r="B28" s="233"/>
      <c r="C28" s="416"/>
      <c r="D28" s="416"/>
      <c r="E28" s="411"/>
      <c r="F28" s="411" t="s">
        <v>310</v>
      </c>
      <c r="G28" s="410"/>
      <c r="H28" s="658">
        <f>IF('S9c.Pipeline Data'!$F$16&lt;&gt;0,'S8.Billed Quantities+Revenues'!$G$28/'S9c.Pipeline Data'!$F$16,0)</f>
        <v>0</v>
      </c>
      <c r="I28" s="418" t="s">
        <v>337</v>
      </c>
      <c r="J28" s="419"/>
      <c r="K28" s="421"/>
      <c r="L28" s="421"/>
      <c r="M28" s="421"/>
      <c r="N28" s="55"/>
      <c r="O28" s="760" t="s">
        <v>608</v>
      </c>
      <c r="P28" s="276"/>
      <c r="Q28" s="276"/>
      <c r="R28" s="276"/>
      <c r="S28" s="275"/>
      <c r="T28" s="276"/>
      <c r="U28" s="275"/>
      <c r="V28" s="276"/>
      <c r="W28" s="275"/>
      <c r="X28" s="278"/>
      <c r="Y28" s="276"/>
      <c r="Z28" s="276"/>
      <c r="AA28" s="275"/>
      <c r="AB28" s="1"/>
    </row>
    <row r="29" spans="1:28" customFormat="1" ht="15" customHeight="1" x14ac:dyDescent="0.2">
      <c r="A29" s="344">
        <v>29</v>
      </c>
      <c r="B29" s="203"/>
      <c r="C29" s="416"/>
      <c r="D29" s="415"/>
      <c r="E29" s="411"/>
      <c r="F29" s="411" t="s">
        <v>416</v>
      </c>
      <c r="G29" s="410"/>
      <c r="H29" s="658">
        <f>IF('S8.Billed Quantities+Revenues'!$G$28&lt;&gt;0,'S8.Billed Quantities+Revenues'!$H$28*1000/'S8.Billed Quantities+Revenues'!$G$28,0)</f>
        <v>0</v>
      </c>
      <c r="I29" s="418" t="s">
        <v>415</v>
      </c>
      <c r="J29" s="419"/>
      <c r="K29" s="420"/>
      <c r="L29" s="420"/>
      <c r="M29" s="420"/>
      <c r="N29" s="55"/>
      <c r="O29" s="760" t="s">
        <v>606</v>
      </c>
      <c r="P29" s="275"/>
      <c r="Q29" s="276"/>
      <c r="R29" s="275"/>
      <c r="S29" s="276"/>
      <c r="T29" s="275"/>
      <c r="U29" s="276"/>
      <c r="V29" s="276"/>
      <c r="W29" s="276"/>
      <c r="X29" s="276"/>
      <c r="Y29" s="276"/>
      <c r="Z29" s="276"/>
      <c r="AA29" s="276"/>
      <c r="AB29" s="1"/>
    </row>
    <row r="30" spans="1:28" customFormat="1" x14ac:dyDescent="0.2">
      <c r="A30" s="344">
        <v>30</v>
      </c>
      <c r="B30" s="203"/>
      <c r="C30" s="422"/>
      <c r="D30" s="415"/>
      <c r="E30" s="415"/>
      <c r="F30" s="415"/>
      <c r="G30" s="415"/>
      <c r="H30" s="423"/>
      <c r="I30" s="415"/>
      <c r="J30" s="423"/>
      <c r="K30" s="415"/>
      <c r="L30" s="415"/>
      <c r="M30" s="415"/>
      <c r="N30" s="55"/>
      <c r="O30" s="760"/>
      <c r="P30" s="275"/>
      <c r="Q30" s="276"/>
      <c r="R30" s="275"/>
      <c r="S30" s="276"/>
      <c r="T30" s="275"/>
      <c r="U30" s="276"/>
      <c r="V30" s="276"/>
      <c r="W30" s="276"/>
      <c r="X30" s="276"/>
      <c r="Y30" s="276"/>
      <c r="Z30" s="276"/>
      <c r="AA30" s="276"/>
      <c r="AB30" s="1"/>
    </row>
    <row r="31" spans="1:28" customFormat="1" ht="18.75" x14ac:dyDescent="0.3">
      <c r="A31" s="344">
        <v>31</v>
      </c>
      <c r="B31" s="233"/>
      <c r="C31" s="425" t="s">
        <v>496</v>
      </c>
      <c r="D31" s="416"/>
      <c r="E31" s="416"/>
      <c r="F31" s="416"/>
      <c r="G31" s="416"/>
      <c r="H31" s="416"/>
      <c r="I31" s="416"/>
      <c r="J31" s="416"/>
      <c r="K31" s="416"/>
      <c r="L31" s="416"/>
      <c r="M31" s="416"/>
      <c r="N31" s="55"/>
      <c r="O31" s="760"/>
      <c r="P31" s="276"/>
      <c r="Q31" s="276"/>
      <c r="R31" s="276"/>
      <c r="S31" s="275"/>
      <c r="T31" s="276"/>
      <c r="U31" s="275"/>
      <c r="V31" s="276"/>
      <c r="W31" s="275"/>
      <c r="X31" s="278"/>
      <c r="Y31" s="276"/>
      <c r="Z31" s="276"/>
      <c r="AA31" s="275"/>
      <c r="AB31" s="1"/>
    </row>
    <row r="32" spans="1:28" customFormat="1" ht="30" customHeight="1" x14ac:dyDescent="0.25">
      <c r="A32" s="344">
        <v>32</v>
      </c>
      <c r="B32" s="233"/>
      <c r="C32" s="416"/>
      <c r="D32" s="416"/>
      <c r="E32" s="416"/>
      <c r="F32" s="416"/>
      <c r="G32" s="416"/>
      <c r="H32" s="246" t="s">
        <v>46</v>
      </c>
      <c r="I32" s="246" t="s">
        <v>311</v>
      </c>
      <c r="J32" s="416"/>
      <c r="K32" s="416"/>
      <c r="L32" s="416"/>
      <c r="M32" s="416"/>
      <c r="N32" s="55"/>
      <c r="O32" s="760"/>
      <c r="P32" s="276"/>
      <c r="Q32" s="276"/>
      <c r="R32" s="276"/>
      <c r="S32" s="275"/>
      <c r="T32" s="276"/>
      <c r="U32" s="275"/>
      <c r="V32" s="276"/>
      <c r="W32" s="275"/>
      <c r="X32" s="278"/>
      <c r="Y32" s="276"/>
      <c r="Z32" s="276"/>
      <c r="AA32" s="275"/>
      <c r="AB32" s="1"/>
    </row>
    <row r="33" spans="1:28" customFormat="1" ht="15" customHeight="1" x14ac:dyDescent="0.2">
      <c r="A33" s="344">
        <v>33</v>
      </c>
      <c r="B33" s="203"/>
      <c r="C33" s="411"/>
      <c r="D33" s="415"/>
      <c r="E33" s="415"/>
      <c r="F33" s="411" t="s">
        <v>119</v>
      </c>
      <c r="G33" s="415"/>
      <c r="H33" s="659">
        <f>'S3.Regulatory Profit'!$L$15</f>
        <v>0</v>
      </c>
      <c r="I33" s="660">
        <f t="shared" ref="I33:I38" si="0">IF($H$39&lt;&gt;0,H33/$H$39,0)</f>
        <v>0</v>
      </c>
      <c r="J33" s="415"/>
      <c r="K33" s="415"/>
      <c r="L33" s="415"/>
      <c r="M33" s="415"/>
      <c r="N33" s="55"/>
      <c r="O33" s="760" t="s">
        <v>609</v>
      </c>
      <c r="P33" s="275"/>
      <c r="Q33" s="276"/>
      <c r="R33" s="275"/>
      <c r="S33" s="276"/>
      <c r="T33" s="275"/>
      <c r="U33" s="276"/>
      <c r="V33" s="276"/>
      <c r="W33" s="276"/>
      <c r="X33" s="276"/>
      <c r="Y33" s="276"/>
      <c r="Z33" s="276"/>
      <c r="AA33" s="276"/>
      <c r="AB33" s="1"/>
    </row>
    <row r="34" spans="1:28" customFormat="1" ht="15" customHeight="1" x14ac:dyDescent="0.2">
      <c r="A34" s="344">
        <v>34</v>
      </c>
      <c r="B34" s="203"/>
      <c r="C34" s="411"/>
      <c r="D34" s="415"/>
      <c r="E34" s="415"/>
      <c r="F34" s="411" t="s">
        <v>120</v>
      </c>
      <c r="G34" s="415"/>
      <c r="H34" s="659">
        <f>'S3.Regulatory Profit'!$L$17</f>
        <v>0</v>
      </c>
      <c r="I34" s="660">
        <f t="shared" si="0"/>
        <v>0</v>
      </c>
      <c r="J34" s="415"/>
      <c r="K34" s="415"/>
      <c r="L34" s="415"/>
      <c r="M34" s="415"/>
      <c r="N34" s="55"/>
      <c r="O34" s="760" t="s">
        <v>609</v>
      </c>
      <c r="P34" s="275"/>
      <c r="Q34" s="276"/>
      <c r="R34" s="275"/>
      <c r="S34" s="276"/>
      <c r="T34" s="275"/>
      <c r="U34" s="276"/>
      <c r="V34" s="276"/>
      <c r="W34" s="276"/>
      <c r="X34" s="276"/>
      <c r="Y34" s="276"/>
      <c r="Z34" s="276"/>
      <c r="AA34" s="276"/>
      <c r="AB34" s="1"/>
    </row>
    <row r="35" spans="1:28" customFormat="1" ht="15" customHeight="1" x14ac:dyDescent="0.25">
      <c r="A35" s="344">
        <v>35</v>
      </c>
      <c r="B35" s="233"/>
      <c r="C35" s="411"/>
      <c r="D35" s="416"/>
      <c r="E35" s="416"/>
      <c r="F35" s="411" t="s">
        <v>121</v>
      </c>
      <c r="G35" s="416"/>
      <c r="H35" s="659">
        <f>'S3.Regulatory Profit'!$L$21</f>
        <v>0</v>
      </c>
      <c r="I35" s="660">
        <f t="shared" si="0"/>
        <v>0</v>
      </c>
      <c r="J35" s="416"/>
      <c r="K35" s="416"/>
      <c r="L35" s="416"/>
      <c r="M35" s="416"/>
      <c r="N35" s="55"/>
      <c r="O35" s="760" t="s">
        <v>609</v>
      </c>
      <c r="P35" s="276"/>
      <c r="Q35" s="276"/>
      <c r="R35" s="276"/>
      <c r="S35" s="275"/>
      <c r="T35" s="276"/>
      <c r="U35" s="275"/>
      <c r="V35" s="276"/>
      <c r="W35" s="275"/>
      <c r="X35" s="278"/>
      <c r="Y35" s="276"/>
      <c r="Z35" s="276"/>
      <c r="AA35" s="275"/>
      <c r="AB35" s="1"/>
    </row>
    <row r="36" spans="1:28" customFormat="1" ht="15" customHeight="1" x14ac:dyDescent="0.2">
      <c r="A36" s="344">
        <v>36</v>
      </c>
      <c r="B36" s="203"/>
      <c r="C36" s="411"/>
      <c r="D36" s="415"/>
      <c r="E36" s="415"/>
      <c r="F36" s="411" t="s">
        <v>408</v>
      </c>
      <c r="G36" s="415"/>
      <c r="H36" s="659">
        <f>'S3.Regulatory Profit'!$L$23</f>
        <v>0</v>
      </c>
      <c r="I36" s="660">
        <f t="shared" si="0"/>
        <v>0</v>
      </c>
      <c r="J36" s="415"/>
      <c r="K36" s="415"/>
      <c r="L36" s="415"/>
      <c r="M36" s="415"/>
      <c r="N36" s="55"/>
      <c r="O36" s="760" t="s">
        <v>609</v>
      </c>
      <c r="P36" s="275"/>
      <c r="Q36" s="276"/>
      <c r="R36" s="275"/>
      <c r="S36" s="276"/>
      <c r="T36" s="275"/>
      <c r="U36" s="276"/>
      <c r="V36" s="276"/>
      <c r="W36" s="276"/>
      <c r="X36" s="276"/>
      <c r="Y36" s="276"/>
      <c r="Z36" s="276"/>
      <c r="AA36" s="276"/>
      <c r="AB36" s="1"/>
    </row>
    <row r="37" spans="1:28" customFormat="1" ht="15" customHeight="1" x14ac:dyDescent="0.2">
      <c r="A37" s="344">
        <v>37</v>
      </c>
      <c r="B37" s="203"/>
      <c r="C37" s="411"/>
      <c r="D37" s="415"/>
      <c r="E37" s="415"/>
      <c r="F37" s="411" t="s">
        <v>100</v>
      </c>
      <c r="G37" s="415"/>
      <c r="H37" s="659">
        <f>'S3.Regulatory Profit'!$L$31</f>
        <v>0</v>
      </c>
      <c r="I37" s="660">
        <f t="shared" si="0"/>
        <v>0</v>
      </c>
      <c r="J37" s="415"/>
      <c r="K37" s="415"/>
      <c r="L37" s="415"/>
      <c r="M37" s="415"/>
      <c r="N37" s="55"/>
      <c r="O37" s="760" t="s">
        <v>609</v>
      </c>
      <c r="P37" s="275"/>
      <c r="Q37" s="276"/>
      <c r="R37" s="275"/>
      <c r="S37" s="276"/>
      <c r="T37" s="275"/>
      <c r="U37" s="276"/>
      <c r="V37" s="276"/>
      <c r="W37" s="276"/>
      <c r="X37" s="276"/>
      <c r="Y37" s="276"/>
      <c r="Z37" s="276"/>
      <c r="AA37" s="276"/>
      <c r="AB37" s="1"/>
    </row>
    <row r="38" spans="1:28" customFormat="1" ht="15" customHeight="1" x14ac:dyDescent="0.2">
      <c r="A38" s="344">
        <v>38</v>
      </c>
      <c r="B38" s="203"/>
      <c r="C38" s="411"/>
      <c r="D38" s="415"/>
      <c r="E38" s="415"/>
      <c r="F38" s="411" t="s">
        <v>312</v>
      </c>
      <c r="G38" s="415"/>
      <c r="H38" s="659">
        <f>'S3.Regulatory Profit'!$L$33</f>
        <v>0</v>
      </c>
      <c r="I38" s="660">
        <f t="shared" si="0"/>
        <v>0</v>
      </c>
      <c r="J38" s="415"/>
      <c r="K38" s="415"/>
      <c r="L38" s="415"/>
      <c r="M38" s="415"/>
      <c r="N38" s="55"/>
      <c r="O38" s="760" t="s">
        <v>609</v>
      </c>
      <c r="P38" s="275"/>
      <c r="Q38" s="276"/>
      <c r="R38" s="275"/>
      <c r="S38" s="276"/>
      <c r="T38" s="275"/>
      <c r="U38" s="276"/>
      <c r="V38" s="276"/>
      <c r="W38" s="276"/>
      <c r="X38" s="276"/>
      <c r="Y38" s="276"/>
      <c r="Z38" s="276"/>
      <c r="AA38" s="276"/>
      <c r="AB38" s="1"/>
    </row>
    <row r="39" spans="1:28" customFormat="1" ht="15" customHeight="1" x14ac:dyDescent="0.25">
      <c r="A39" s="344">
        <v>39</v>
      </c>
      <c r="B39" s="233"/>
      <c r="C39" s="322"/>
      <c r="D39" s="416"/>
      <c r="E39" s="409" t="s">
        <v>118</v>
      </c>
      <c r="F39" s="409"/>
      <c r="G39" s="416"/>
      <c r="H39" s="659">
        <f>'S3.Regulatory Profit'!$L$13</f>
        <v>0</v>
      </c>
      <c r="I39" s="416"/>
      <c r="J39" s="416"/>
      <c r="K39" s="416"/>
      <c r="L39" s="416"/>
      <c r="M39" s="416"/>
      <c r="N39" s="55"/>
      <c r="O39" s="760" t="s">
        <v>609</v>
      </c>
      <c r="P39" s="276"/>
      <c r="Q39" s="276"/>
      <c r="R39" s="276"/>
      <c r="S39" s="275"/>
      <c r="T39" s="276"/>
      <c r="U39" s="275"/>
      <c r="V39" s="276"/>
      <c r="W39" s="275"/>
      <c r="X39" s="278"/>
      <c r="Y39" s="276"/>
      <c r="Z39" s="276"/>
      <c r="AA39" s="275"/>
      <c r="AB39" s="1"/>
    </row>
    <row r="40" spans="1:28" customFormat="1" x14ac:dyDescent="0.2">
      <c r="A40" s="344">
        <v>40</v>
      </c>
      <c r="B40" s="203"/>
      <c r="C40" s="415"/>
      <c r="D40" s="415"/>
      <c r="E40" s="415"/>
      <c r="F40" s="415"/>
      <c r="G40" s="415"/>
      <c r="H40" s="415"/>
      <c r="I40" s="415"/>
      <c r="J40" s="415"/>
      <c r="K40" s="415"/>
      <c r="L40" s="415"/>
      <c r="M40" s="415"/>
      <c r="N40" s="55"/>
      <c r="O40" s="760"/>
      <c r="P40" s="275"/>
      <c r="Q40" s="276"/>
      <c r="R40" s="275"/>
      <c r="S40" s="276"/>
      <c r="T40" s="275"/>
      <c r="U40" s="276"/>
      <c r="V40" s="276"/>
      <c r="W40" s="276"/>
      <c r="X40" s="276"/>
      <c r="Y40" s="276"/>
      <c r="Z40" s="276"/>
      <c r="AA40" s="276"/>
      <c r="AB40" s="1"/>
    </row>
    <row r="41" spans="1:28" customFormat="1" ht="56.25" customHeight="1" x14ac:dyDescent="0.3">
      <c r="A41" s="344">
        <v>41</v>
      </c>
      <c r="B41" s="203"/>
      <c r="C41" s="425" t="s">
        <v>497</v>
      </c>
      <c r="D41" s="415"/>
      <c r="E41" s="415"/>
      <c r="F41" s="415"/>
      <c r="G41" s="415"/>
      <c r="H41" s="424" t="s">
        <v>463</v>
      </c>
      <c r="I41" s="415"/>
      <c r="J41" s="415"/>
      <c r="K41" s="415"/>
      <c r="L41" s="415"/>
      <c r="M41" s="415"/>
      <c r="N41" s="55"/>
      <c r="O41" s="760"/>
      <c r="P41" s="275"/>
      <c r="Q41" s="276"/>
      <c r="R41" s="275"/>
      <c r="S41" s="276"/>
      <c r="T41" s="275"/>
      <c r="U41" s="276"/>
      <c r="V41" s="276"/>
      <c r="W41" s="276"/>
      <c r="X41" s="276"/>
      <c r="Y41" s="276"/>
      <c r="Z41" s="276"/>
      <c r="AA41" s="276"/>
      <c r="AB41" s="1"/>
    </row>
    <row r="42" spans="1:28" customFormat="1" ht="15" customHeight="1" x14ac:dyDescent="0.25">
      <c r="A42" s="344">
        <v>42</v>
      </c>
      <c r="B42" s="233"/>
      <c r="C42" s="411"/>
      <c r="D42" s="416"/>
      <c r="E42" s="416"/>
      <c r="F42" s="411" t="s">
        <v>464</v>
      </c>
      <c r="G42" s="416"/>
      <c r="H42" s="661">
        <f>IF('S9c.Pipeline Data'!$F$16&lt;&gt;0,S10a.Reliability!$H$15/('S9c.Pipeline Data'!$F$16/100),0)</f>
        <v>0</v>
      </c>
      <c r="I42" s="416"/>
      <c r="J42" s="416"/>
      <c r="K42" s="416"/>
      <c r="L42" s="416"/>
      <c r="M42" s="416"/>
      <c r="N42" s="55"/>
      <c r="O42" s="760" t="s">
        <v>611</v>
      </c>
      <c r="P42" s="276"/>
      <c r="Q42" s="276"/>
      <c r="R42" s="276"/>
      <c r="S42" s="275"/>
      <c r="T42" s="276"/>
      <c r="U42" s="275"/>
      <c r="V42" s="276"/>
      <c r="W42" s="275"/>
      <c r="X42" s="278"/>
      <c r="Y42" s="276"/>
      <c r="Z42" s="276"/>
      <c r="AA42" s="275"/>
      <c r="AB42" s="1"/>
    </row>
    <row r="43" spans="1:28" customFormat="1" x14ac:dyDescent="0.2">
      <c r="A43" s="345"/>
      <c r="B43" s="59"/>
      <c r="C43" s="60"/>
      <c r="D43" s="244"/>
      <c r="E43" s="244"/>
      <c r="F43" s="244"/>
      <c r="G43" s="244"/>
      <c r="H43" s="244"/>
      <c r="I43" s="244"/>
      <c r="J43" s="244"/>
      <c r="K43" s="244"/>
      <c r="L43" s="244"/>
      <c r="M43" s="244"/>
      <c r="N43" s="283"/>
      <c r="O43" s="760"/>
      <c r="P43" s="275"/>
      <c r="Q43" s="276"/>
      <c r="R43" s="275"/>
      <c r="S43" s="276"/>
      <c r="T43" s="275"/>
      <c r="U43" s="276"/>
      <c r="V43" s="276"/>
      <c r="W43" s="276"/>
      <c r="X43" s="276"/>
      <c r="Y43" s="276"/>
      <c r="Z43" s="276"/>
      <c r="AA43" s="276"/>
      <c r="AB43" s="1"/>
    </row>
    <row r="44" spans="1:28" x14ac:dyDescent="0.2">
      <c r="A44" s="279"/>
      <c r="B44" s="272"/>
      <c r="C44" s="275"/>
      <c r="D44" s="280"/>
      <c r="E44" s="280"/>
      <c r="F44" s="280"/>
      <c r="G44" s="280"/>
      <c r="H44" s="280"/>
      <c r="I44" s="280"/>
      <c r="J44" s="280"/>
      <c r="K44" s="280"/>
      <c r="L44" s="280"/>
      <c r="M44" s="280"/>
      <c r="N44" s="276"/>
      <c r="O44" s="761"/>
      <c r="P44" s="275"/>
      <c r="Q44" s="276"/>
      <c r="R44" s="275"/>
      <c r="S44" s="276"/>
      <c r="T44" s="275"/>
      <c r="U44" s="276"/>
      <c r="V44" s="276"/>
      <c r="W44" s="276"/>
      <c r="X44" s="276"/>
      <c r="Y44" s="276"/>
      <c r="Z44" s="276"/>
      <c r="AA44" s="276"/>
    </row>
  </sheetData>
  <sheetProtection sheet="1" objects="1" scenarios="1"/>
  <mergeCells count="4">
    <mergeCell ref="A5:M5"/>
    <mergeCell ref="I26:M26"/>
    <mergeCell ref="K2:M2"/>
    <mergeCell ref="K3:M3"/>
  </mergeCells>
  <pageMargins left="0.70866141732283472" right="0.70866141732283472" top="0.74803149606299213" bottom="0.74803149606299213" header="0.31496062992125989" footer="0.31496062992125989"/>
  <pageSetup paperSize="9" scale="61" fitToHeight="0" orientation="portrait" r:id="rId1"/>
  <headerFooter>
    <oddHeader>&amp;C&amp;"Arial"&amp;10 Commerce Commission Information Disclosure Template</oddHeader>
    <oddFooter>&amp;L&amp;"Arial,Regular" &amp;P&amp;C&amp;"Arial,Regular" &amp;F&amp;R&amp;"Arial,Regular" &amp;A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rgb="FF99CCFF"/>
    <pageSetUpPr fitToPage="1"/>
  </sheetPr>
  <dimension ref="A1:T92"/>
  <sheetViews>
    <sheetView showGridLines="0" zoomScaleNormal="100" zoomScaleSheetLayoutView="78" workbookViewId="0"/>
  </sheetViews>
  <sheetFormatPr defaultRowHeight="12.75" x14ac:dyDescent="0.2"/>
  <cols>
    <col min="1" max="1" width="4.28515625" style="10" customWidth="1"/>
    <col min="2" max="2" width="3.140625" style="10" customWidth="1"/>
    <col min="3" max="3" width="4.5703125" style="10" customWidth="1"/>
    <col min="4" max="4" width="3.42578125" style="311" customWidth="1"/>
    <col min="5" max="5" width="1.5703125" style="10" customWidth="1"/>
    <col min="6" max="6" width="37.140625" style="311" customWidth="1"/>
    <col min="7" max="9" width="16.7109375" style="10" customWidth="1"/>
    <col min="10" max="12" width="16.140625" style="10" customWidth="1"/>
    <col min="13" max="13" width="2.7109375" style="10" customWidth="1"/>
    <col min="14" max="14" width="31.85546875" style="10" customWidth="1"/>
    <col min="15" max="15" width="9.140625" style="10" customWidth="1"/>
    <col min="16" max="16" width="21.140625" style="760" customWidth="1"/>
    <col min="17" max="16384" width="9.140625" style="10"/>
  </cols>
  <sheetData>
    <row r="1" spans="1:20" s="12" customFormat="1" ht="12.75" customHeight="1" x14ac:dyDescent="0.2">
      <c r="A1" s="46"/>
      <c r="B1" s="47"/>
      <c r="C1" s="47"/>
      <c r="D1" s="47"/>
      <c r="E1" s="47"/>
      <c r="F1" s="47"/>
      <c r="G1" s="47"/>
      <c r="H1" s="47"/>
      <c r="I1" s="47"/>
      <c r="J1" s="47"/>
      <c r="K1" s="47"/>
      <c r="L1" s="47"/>
      <c r="M1" s="48"/>
      <c r="N1"/>
      <c r="O1"/>
      <c r="P1" s="760"/>
      <c r="Q1"/>
      <c r="R1"/>
      <c r="S1"/>
      <c r="T1"/>
    </row>
    <row r="2" spans="1:20" s="12" customFormat="1" ht="18" customHeight="1" x14ac:dyDescent="0.3">
      <c r="A2" s="49"/>
      <c r="B2" s="50"/>
      <c r="C2" s="50"/>
      <c r="D2" s="50"/>
      <c r="E2" s="50"/>
      <c r="F2" s="50"/>
      <c r="G2" s="50"/>
      <c r="H2" s="50"/>
      <c r="I2" s="224" t="s">
        <v>5</v>
      </c>
      <c r="J2" s="922" t="str">
        <f>IF(NOT(ISBLANK(CoverSheet!$C$8)),CoverSheet!$C$8,"")</f>
        <v/>
      </c>
      <c r="K2" s="923"/>
      <c r="L2" s="924"/>
      <c r="M2" s="51"/>
      <c r="N2"/>
      <c r="O2"/>
      <c r="P2" s="760"/>
      <c r="Q2"/>
      <c r="R2"/>
      <c r="S2"/>
      <c r="T2"/>
    </row>
    <row r="3" spans="1:20" s="12" customFormat="1" ht="18" customHeight="1" x14ac:dyDescent="0.25">
      <c r="A3" s="49"/>
      <c r="B3" s="50"/>
      <c r="C3" s="50"/>
      <c r="D3" s="50"/>
      <c r="E3" s="50"/>
      <c r="F3" s="50"/>
      <c r="G3" s="50"/>
      <c r="H3" s="50"/>
      <c r="I3" s="224" t="s">
        <v>3</v>
      </c>
      <c r="J3" s="925" t="str">
        <f>IF(ISNUMBER(CoverSheet!$C$12),CoverSheet!$C$12,"")</f>
        <v/>
      </c>
      <c r="K3" s="925"/>
      <c r="L3" s="925"/>
      <c r="M3" s="51"/>
      <c r="N3"/>
      <c r="O3"/>
      <c r="P3" s="760"/>
      <c r="Q3"/>
      <c r="R3"/>
      <c r="S3"/>
      <c r="T3"/>
    </row>
    <row r="4" spans="1:20" s="12" customFormat="1" ht="20.25" customHeight="1" x14ac:dyDescent="0.35">
      <c r="A4" s="383" t="s">
        <v>531</v>
      </c>
      <c r="B4" s="50"/>
      <c r="C4" s="50"/>
      <c r="D4" s="50"/>
      <c r="E4" s="50"/>
      <c r="F4" s="50"/>
      <c r="G4" s="50"/>
      <c r="H4" s="50"/>
      <c r="I4" s="50"/>
      <c r="J4" s="50"/>
      <c r="K4" s="50"/>
      <c r="L4" s="50"/>
      <c r="M4" s="51"/>
      <c r="N4"/>
      <c r="O4" s="647"/>
      <c r="P4" s="763"/>
      <c r="Q4" s="647"/>
      <c r="R4" s="647"/>
      <c r="S4" s="647"/>
      <c r="T4" s="647"/>
    </row>
    <row r="5" spans="1:20" s="428" customFormat="1" ht="60.75" customHeight="1" x14ac:dyDescent="0.2">
      <c r="A5" s="926" t="s">
        <v>589</v>
      </c>
      <c r="B5" s="927"/>
      <c r="C5" s="927"/>
      <c r="D5" s="927"/>
      <c r="E5" s="927"/>
      <c r="F5" s="927"/>
      <c r="G5" s="927"/>
      <c r="H5" s="927"/>
      <c r="I5" s="927"/>
      <c r="J5" s="927"/>
      <c r="K5" s="927"/>
      <c r="L5" s="927"/>
      <c r="M5" s="426"/>
      <c r="N5" s="427"/>
      <c r="O5" s="647"/>
      <c r="P5" s="763"/>
      <c r="Q5" s="647"/>
      <c r="R5" s="647"/>
      <c r="S5" s="647"/>
      <c r="T5" s="647"/>
    </row>
    <row r="6" spans="1:20" s="12" customFormat="1" x14ac:dyDescent="0.2">
      <c r="A6" s="644" t="s">
        <v>666</v>
      </c>
      <c r="B6" s="52"/>
      <c r="C6" s="52"/>
      <c r="D6" s="52"/>
      <c r="E6" s="50"/>
      <c r="F6" s="50"/>
      <c r="G6" s="50"/>
      <c r="H6" s="50"/>
      <c r="I6" s="50"/>
      <c r="J6" s="50"/>
      <c r="K6" s="50"/>
      <c r="L6" s="50"/>
      <c r="M6" s="51"/>
      <c r="N6"/>
      <c r="O6" s="647"/>
      <c r="P6" s="763"/>
      <c r="Q6" s="647"/>
      <c r="R6" s="647"/>
      <c r="S6" s="647"/>
      <c r="T6" s="647"/>
    </row>
    <row r="7" spans="1:20" ht="24.95" customHeight="1" x14ac:dyDescent="0.3">
      <c r="A7" s="344">
        <v>7</v>
      </c>
      <c r="B7" s="429"/>
      <c r="C7" s="425" t="s">
        <v>532</v>
      </c>
      <c r="D7" s="407"/>
      <c r="E7" s="430"/>
      <c r="F7" s="430"/>
      <c r="G7" s="430"/>
      <c r="H7" s="430"/>
      <c r="I7" s="430"/>
      <c r="J7" s="431" t="s">
        <v>82</v>
      </c>
      <c r="K7" s="431" t="s">
        <v>83</v>
      </c>
      <c r="L7" s="431" t="s">
        <v>84</v>
      </c>
      <c r="M7" s="55"/>
      <c r="N7"/>
      <c r="O7" s="647"/>
      <c r="Q7"/>
      <c r="R7"/>
      <c r="S7"/>
      <c r="T7"/>
    </row>
    <row r="8" spans="1:20" x14ac:dyDescent="0.2">
      <c r="A8" s="344">
        <v>8</v>
      </c>
      <c r="B8" s="429"/>
      <c r="C8" s="322"/>
      <c r="D8" s="322"/>
      <c r="E8" s="322"/>
      <c r="F8" s="322"/>
      <c r="G8" s="322"/>
      <c r="H8" s="322"/>
      <c r="I8" s="646" t="str">
        <f>IF(ISNUMBER(CoverSheet!$C$12),"for year ended","")</f>
        <v/>
      </c>
      <c r="J8" s="433" t="str">
        <f>IF(ISNUMBER(CoverSheet!$C$12),DATE(YEAR(CoverSheet!$C$12)-2,MONTH(CoverSheet!$C$12),DAY(CoverSheet!$C$12)),"")</f>
        <v/>
      </c>
      <c r="K8" s="433" t="str">
        <f>IF(ISNUMBER(CoverSheet!$C$12),DATE(YEAR(CoverSheet!$C$12)-1,MONTH(CoverSheet!$C$12),DAY(CoverSheet!$C$12)),"")</f>
        <v/>
      </c>
      <c r="L8" s="433" t="str">
        <f>IF(ISNUMBER(CoverSheet!$C$12),CoverSheet!$C$12,"")</f>
        <v/>
      </c>
      <c r="M8" s="55"/>
      <c r="N8"/>
      <c r="O8"/>
      <c r="Q8"/>
      <c r="R8"/>
      <c r="S8"/>
      <c r="T8"/>
    </row>
    <row r="9" spans="1:20" ht="18" customHeight="1" thickBot="1" x14ac:dyDescent="0.3">
      <c r="A9" s="344">
        <v>9</v>
      </c>
      <c r="B9" s="429"/>
      <c r="C9" s="434"/>
      <c r="D9" s="388" t="s">
        <v>85</v>
      </c>
      <c r="E9" s="322"/>
      <c r="F9" s="322"/>
      <c r="G9" s="322"/>
      <c r="H9" s="322"/>
      <c r="I9" s="322"/>
      <c r="J9" s="435" t="s">
        <v>86</v>
      </c>
      <c r="K9" s="435" t="s">
        <v>86</v>
      </c>
      <c r="L9" s="435" t="s">
        <v>86</v>
      </c>
      <c r="M9" s="55"/>
      <c r="N9"/>
      <c r="O9" s="647"/>
      <c r="Q9" s="647"/>
      <c r="R9" s="647"/>
      <c r="S9" s="647"/>
      <c r="T9" s="647"/>
    </row>
    <row r="10" spans="1:20" s="393" customFormat="1" ht="15" customHeight="1" thickBot="1" x14ac:dyDescent="0.3">
      <c r="A10" s="344">
        <v>10</v>
      </c>
      <c r="B10" s="429"/>
      <c r="C10" s="312"/>
      <c r="D10" s="312"/>
      <c r="E10" s="356" t="s">
        <v>87</v>
      </c>
      <c r="F10" s="312"/>
      <c r="G10" s="312"/>
      <c r="H10" s="312"/>
      <c r="I10" s="312"/>
      <c r="J10" s="844"/>
      <c r="K10" s="845"/>
      <c r="L10" s="697">
        <f>K49</f>
        <v>0</v>
      </c>
      <c r="M10" s="392"/>
      <c r="O10" s="647"/>
      <c r="P10" s="760" t="s">
        <v>612</v>
      </c>
      <c r="Q10" s="875" t="s">
        <v>741</v>
      </c>
      <c r="R10" s="647"/>
      <c r="S10" s="647"/>
      <c r="T10" s="647"/>
    </row>
    <row r="11" spans="1:20" s="393" customFormat="1" ht="15" customHeight="1" thickBot="1" x14ac:dyDescent="0.3">
      <c r="A11" s="344">
        <v>11</v>
      </c>
      <c r="B11" s="429"/>
      <c r="C11" s="322"/>
      <c r="D11" s="322"/>
      <c r="E11" s="322"/>
      <c r="F11" s="322"/>
      <c r="G11" s="322"/>
      <c r="H11" s="322"/>
      <c r="I11" s="322"/>
      <c r="J11" s="626"/>
      <c r="K11" s="626"/>
      <c r="L11" s="626"/>
      <c r="M11" s="392"/>
      <c r="O11" s="647"/>
      <c r="P11" s="760"/>
      <c r="Q11" s="876"/>
      <c r="R11" s="647"/>
      <c r="S11" s="647"/>
      <c r="T11" s="647"/>
    </row>
    <row r="12" spans="1:20" s="393" customFormat="1" ht="15" customHeight="1" thickBot="1" x14ac:dyDescent="0.3">
      <c r="A12" s="344">
        <v>12</v>
      </c>
      <c r="B12" s="429"/>
      <c r="C12" s="312"/>
      <c r="D12" s="312"/>
      <c r="E12" s="356" t="s">
        <v>88</v>
      </c>
      <c r="F12" s="312"/>
      <c r="G12" s="312"/>
      <c r="H12" s="312"/>
      <c r="I12" s="312"/>
      <c r="J12" s="845"/>
      <c r="K12" s="845"/>
      <c r="L12" s="845"/>
      <c r="M12" s="392"/>
      <c r="O12" s="647"/>
      <c r="P12" s="760"/>
      <c r="Q12" s="875" t="s">
        <v>738</v>
      </c>
      <c r="R12" s="647"/>
      <c r="S12" s="647"/>
      <c r="T12" s="647"/>
    </row>
    <row r="13" spans="1:20" s="393" customFormat="1" ht="15" customHeight="1" x14ac:dyDescent="0.25">
      <c r="A13" s="344">
        <v>13</v>
      </c>
      <c r="B13" s="429"/>
      <c r="C13" s="322"/>
      <c r="D13" s="322"/>
      <c r="E13" s="436"/>
      <c r="F13" s="322" t="s">
        <v>89</v>
      </c>
      <c r="G13" s="322"/>
      <c r="H13" s="322"/>
      <c r="I13" s="322"/>
      <c r="J13" s="846"/>
      <c r="K13" s="846"/>
      <c r="L13" s="846"/>
      <c r="M13" s="392"/>
      <c r="O13" s="647"/>
      <c r="P13" s="760"/>
      <c r="Q13" s="875" t="s">
        <v>739</v>
      </c>
      <c r="R13" s="647"/>
      <c r="S13" s="647"/>
      <c r="T13" s="647"/>
    </row>
    <row r="14" spans="1:20" s="393" customFormat="1" ht="15" customHeight="1" x14ac:dyDescent="0.25">
      <c r="A14" s="344">
        <v>14</v>
      </c>
      <c r="B14" s="429"/>
      <c r="C14" s="322"/>
      <c r="D14" s="322"/>
      <c r="E14" s="436"/>
      <c r="F14" s="322" t="s">
        <v>90</v>
      </c>
      <c r="G14" s="322"/>
      <c r="H14" s="322"/>
      <c r="I14" s="322"/>
      <c r="J14" s="846"/>
      <c r="K14" s="846"/>
      <c r="L14" s="846"/>
      <c r="M14" s="392"/>
      <c r="P14" s="760"/>
      <c r="Q14" s="875" t="s">
        <v>740</v>
      </c>
    </row>
    <row r="15" spans="1:20" ht="15" customHeight="1" x14ac:dyDescent="0.2">
      <c r="A15" s="344">
        <v>15</v>
      </c>
      <c r="B15" s="429"/>
      <c r="C15" s="322"/>
      <c r="D15" s="322"/>
      <c r="E15" s="436"/>
      <c r="F15" s="436"/>
      <c r="G15" s="322"/>
      <c r="H15" s="322"/>
      <c r="I15" s="322"/>
      <c r="J15" s="627"/>
      <c r="K15" s="627"/>
      <c r="L15" s="627"/>
      <c r="M15" s="55"/>
      <c r="N15"/>
      <c r="O15" s="326"/>
      <c r="Q15" s="877"/>
      <c r="R15" s="326"/>
      <c r="S15" s="326"/>
      <c r="T15" s="326"/>
    </row>
    <row r="16" spans="1:20" x14ac:dyDescent="0.2">
      <c r="A16" s="344">
        <v>16</v>
      </c>
      <c r="B16" s="429"/>
      <c r="C16" s="322"/>
      <c r="D16" s="322"/>
      <c r="E16" s="322"/>
      <c r="F16" s="322"/>
      <c r="G16" s="322"/>
      <c r="H16" s="322"/>
      <c r="I16" s="322"/>
      <c r="J16" s="626"/>
      <c r="K16" s="626"/>
      <c r="L16" s="626"/>
      <c r="M16" s="55"/>
      <c r="N16"/>
      <c r="O16" s="326"/>
      <c r="Q16" s="877"/>
      <c r="R16" s="326"/>
      <c r="S16" s="326"/>
      <c r="T16" s="326"/>
    </row>
    <row r="17" spans="1:20" ht="16.5" thickBot="1" x14ac:dyDescent="0.3">
      <c r="A17" s="344">
        <v>17</v>
      </c>
      <c r="B17" s="429"/>
      <c r="C17" s="434"/>
      <c r="D17" s="388" t="s">
        <v>91</v>
      </c>
      <c r="E17" s="322"/>
      <c r="F17" s="322"/>
      <c r="G17" s="322"/>
      <c r="H17" s="322"/>
      <c r="I17" s="322"/>
      <c r="J17" s="626"/>
      <c r="K17" s="626"/>
      <c r="L17" s="626"/>
      <c r="M17" s="55"/>
      <c r="N17"/>
      <c r="O17"/>
      <c r="Q17" s="877"/>
      <c r="R17"/>
      <c r="S17"/>
      <c r="T17"/>
    </row>
    <row r="18" spans="1:20" s="393" customFormat="1" ht="15" customHeight="1" thickBot="1" x14ac:dyDescent="0.3">
      <c r="A18" s="344">
        <v>18</v>
      </c>
      <c r="B18" s="429"/>
      <c r="C18" s="322"/>
      <c r="D18" s="322"/>
      <c r="E18" s="356" t="s">
        <v>92</v>
      </c>
      <c r="F18" s="312"/>
      <c r="G18" s="322"/>
      <c r="H18" s="322"/>
      <c r="I18" s="322"/>
      <c r="J18" s="845"/>
      <c r="K18" s="845"/>
      <c r="L18" s="697">
        <f>K43</f>
        <v>0</v>
      </c>
      <c r="M18" s="392"/>
      <c r="P18" s="760" t="s">
        <v>613</v>
      </c>
      <c r="Q18" s="875" t="s">
        <v>742</v>
      </c>
    </row>
    <row r="19" spans="1:20" s="393" customFormat="1" ht="15" customHeight="1" thickBot="1" x14ac:dyDescent="0.3">
      <c r="A19" s="344">
        <v>19</v>
      </c>
      <c r="B19" s="429"/>
      <c r="C19" s="322"/>
      <c r="D19" s="322"/>
      <c r="E19" s="322"/>
      <c r="F19" s="322"/>
      <c r="G19" s="322"/>
      <c r="H19" s="322"/>
      <c r="I19" s="322"/>
      <c r="J19" s="626"/>
      <c r="K19" s="626"/>
      <c r="L19" s="626"/>
      <c r="M19" s="392"/>
      <c r="P19" s="760"/>
      <c r="Q19" s="877"/>
    </row>
    <row r="20" spans="1:20" s="393" customFormat="1" ht="15" customHeight="1" thickBot="1" x14ac:dyDescent="0.3">
      <c r="A20" s="344">
        <v>20</v>
      </c>
      <c r="B20" s="429"/>
      <c r="C20" s="322"/>
      <c r="D20" s="322"/>
      <c r="E20" s="356" t="s">
        <v>93</v>
      </c>
      <c r="F20" s="312"/>
      <c r="G20" s="322"/>
      <c r="H20" s="322"/>
      <c r="I20" s="322"/>
      <c r="J20" s="845"/>
      <c r="K20" s="845"/>
      <c r="L20" s="845"/>
      <c r="M20" s="392"/>
      <c r="P20" s="760"/>
      <c r="Q20" s="875" t="s">
        <v>743</v>
      </c>
    </row>
    <row r="21" spans="1:20" s="393" customFormat="1" ht="15" customHeight="1" x14ac:dyDescent="0.25">
      <c r="A21" s="344">
        <v>21</v>
      </c>
      <c r="B21" s="429"/>
      <c r="C21" s="322"/>
      <c r="D21" s="322"/>
      <c r="E21" s="436"/>
      <c r="F21" s="322" t="s">
        <v>89</v>
      </c>
      <c r="G21" s="322"/>
      <c r="H21" s="322"/>
      <c r="I21" s="322"/>
      <c r="J21" s="846"/>
      <c r="K21" s="846"/>
      <c r="L21" s="846"/>
      <c r="M21" s="392"/>
      <c r="P21" s="760"/>
      <c r="Q21" s="875" t="s">
        <v>744</v>
      </c>
    </row>
    <row r="22" spans="1:20" s="393" customFormat="1" ht="15" customHeight="1" x14ac:dyDescent="0.25">
      <c r="A22" s="344">
        <v>22</v>
      </c>
      <c r="B22" s="429"/>
      <c r="C22" s="322"/>
      <c r="D22" s="322"/>
      <c r="E22" s="436"/>
      <c r="F22" s="322" t="s">
        <v>90</v>
      </c>
      <c r="G22" s="322"/>
      <c r="H22" s="322"/>
      <c r="I22" s="322"/>
      <c r="J22" s="846"/>
      <c r="K22" s="846"/>
      <c r="L22" s="846"/>
      <c r="M22" s="392"/>
      <c r="P22" s="760"/>
      <c r="Q22" s="875" t="s">
        <v>745</v>
      </c>
    </row>
    <row r="23" spans="1:20" x14ac:dyDescent="0.2">
      <c r="A23" s="344">
        <v>23</v>
      </c>
      <c r="B23" s="429"/>
      <c r="C23" s="322"/>
      <c r="D23" s="322"/>
      <c r="E23" s="322"/>
      <c r="F23" s="322"/>
      <c r="G23" s="322"/>
      <c r="H23" s="322"/>
      <c r="I23" s="322"/>
      <c r="J23" s="322"/>
      <c r="K23" s="322"/>
      <c r="L23" s="322"/>
      <c r="M23" s="55"/>
      <c r="N23"/>
      <c r="O23"/>
      <c r="Q23"/>
      <c r="R23"/>
      <c r="S23"/>
      <c r="T23"/>
    </row>
    <row r="24" spans="1:20" x14ac:dyDescent="0.2">
      <c r="A24" s="344">
        <v>24</v>
      </c>
      <c r="B24" s="429"/>
      <c r="C24" s="322"/>
      <c r="D24" s="322"/>
      <c r="E24" s="322"/>
      <c r="F24" s="322"/>
      <c r="G24" s="430"/>
      <c r="H24" s="430"/>
      <c r="I24" s="430"/>
      <c r="J24" s="430"/>
      <c r="K24" s="430"/>
      <c r="L24" s="430"/>
      <c r="M24" s="117"/>
      <c r="N24"/>
      <c r="O24"/>
      <c r="Q24"/>
      <c r="R24"/>
      <c r="S24"/>
      <c r="T24"/>
    </row>
    <row r="25" spans="1:20" ht="22.5" customHeight="1" x14ac:dyDescent="0.3">
      <c r="A25" s="344">
        <v>25</v>
      </c>
      <c r="B25" s="437"/>
      <c r="C25" s="425" t="s">
        <v>533</v>
      </c>
      <c r="D25" s="407"/>
      <c r="E25" s="322"/>
      <c r="F25" s="322"/>
      <c r="G25" s="322"/>
      <c r="H25" s="322"/>
      <c r="I25" s="322"/>
      <c r="J25" s="322"/>
      <c r="K25" s="438" t="s">
        <v>46</v>
      </c>
      <c r="L25" s="322"/>
      <c r="M25" s="55"/>
      <c r="N25"/>
      <c r="O25"/>
      <c r="Q25"/>
      <c r="R25"/>
      <c r="S25"/>
      <c r="T25"/>
    </row>
    <row r="26" spans="1:20" ht="15" customHeight="1" x14ac:dyDescent="0.2">
      <c r="A26" s="344">
        <v>26</v>
      </c>
      <c r="B26" s="439"/>
      <c r="C26" s="416"/>
      <c r="D26" s="416"/>
      <c r="E26" s="322"/>
      <c r="F26" s="322"/>
      <c r="G26" s="322"/>
      <c r="H26" s="322"/>
      <c r="I26" s="322"/>
      <c r="J26" s="621"/>
      <c r="K26" s="621"/>
      <c r="L26" s="621"/>
      <c r="M26" s="55"/>
      <c r="N26"/>
      <c r="O26"/>
      <c r="Q26"/>
      <c r="R26"/>
      <c r="S26"/>
      <c r="T26"/>
    </row>
    <row r="27" spans="1:20" ht="15" customHeight="1" x14ac:dyDescent="0.2">
      <c r="A27" s="344">
        <v>27</v>
      </c>
      <c r="B27" s="439"/>
      <c r="C27" s="416"/>
      <c r="D27" s="416"/>
      <c r="E27" s="322"/>
      <c r="F27" s="322" t="s">
        <v>94</v>
      </c>
      <c r="G27" s="322"/>
      <c r="H27" s="322"/>
      <c r="I27" s="322"/>
      <c r="J27" s="662">
        <f>'S4.RAB Value (Rolled Forward)'!Q10</f>
        <v>0</v>
      </c>
      <c r="K27" s="621"/>
      <c r="L27" s="621"/>
      <c r="M27" s="55"/>
      <c r="N27"/>
      <c r="O27"/>
      <c r="P27" s="760" t="s">
        <v>663</v>
      </c>
      <c r="Q27"/>
      <c r="R27"/>
      <c r="S27"/>
      <c r="T27"/>
    </row>
    <row r="28" spans="1:20" ht="15" customHeight="1" thickBot="1" x14ac:dyDescent="0.25">
      <c r="A28" s="344">
        <v>28</v>
      </c>
      <c r="B28" s="439"/>
      <c r="C28" s="440"/>
      <c r="D28" s="440" t="s">
        <v>95</v>
      </c>
      <c r="E28" s="322"/>
      <c r="F28" s="322" t="s">
        <v>96</v>
      </c>
      <c r="G28" s="322"/>
      <c r="H28" s="322"/>
      <c r="I28" s="322"/>
      <c r="J28" s="663">
        <f>'S5a.Regulatory Tax Allowance '!K58</f>
        <v>0</v>
      </c>
      <c r="K28" s="621"/>
      <c r="L28" s="621"/>
      <c r="M28" s="55"/>
      <c r="N28"/>
      <c r="O28" s="257" t="s">
        <v>359</v>
      </c>
      <c r="P28" s="760" t="s">
        <v>662</v>
      </c>
      <c r="Q28"/>
      <c r="R28"/>
      <c r="S28"/>
      <c r="T28"/>
    </row>
    <row r="29" spans="1:20" ht="15" customHeight="1" thickBot="1" x14ac:dyDescent="0.25">
      <c r="A29" s="344">
        <v>29</v>
      </c>
      <c r="B29" s="439"/>
      <c r="C29" s="416"/>
      <c r="D29" s="416"/>
      <c r="E29" s="312"/>
      <c r="F29" s="322" t="s">
        <v>97</v>
      </c>
      <c r="G29" s="322"/>
      <c r="H29" s="322"/>
      <c r="I29" s="322"/>
      <c r="J29" s="621"/>
      <c r="K29" s="679">
        <f>J27+J28</f>
        <v>0</v>
      </c>
      <c r="L29" s="621"/>
      <c r="M29" s="303"/>
      <c r="N29" s="326" t="s">
        <v>671</v>
      </c>
      <c r="O29" s="785">
        <f>-K29</f>
        <v>0</v>
      </c>
      <c r="Q29"/>
      <c r="R29"/>
      <c r="S29"/>
      <c r="T29"/>
    </row>
    <row r="30" spans="1:20" ht="15" customHeight="1" x14ac:dyDescent="0.2">
      <c r="A30" s="344">
        <v>30</v>
      </c>
      <c r="B30" s="439"/>
      <c r="C30" s="416"/>
      <c r="D30" s="416"/>
      <c r="E30" s="312"/>
      <c r="F30" s="312"/>
      <c r="G30" s="322"/>
      <c r="H30" s="322"/>
      <c r="I30" s="322"/>
      <c r="J30" s="621"/>
      <c r="K30" s="621"/>
      <c r="L30" s="621"/>
      <c r="M30" s="303"/>
      <c r="N30"/>
      <c r="O30"/>
      <c r="Q30"/>
      <c r="R30"/>
      <c r="S30"/>
      <c r="T30"/>
    </row>
    <row r="31" spans="1:20" ht="15" customHeight="1" x14ac:dyDescent="0.2">
      <c r="A31" s="344">
        <v>31</v>
      </c>
      <c r="B31" s="429"/>
      <c r="C31" s="322"/>
      <c r="D31" s="322"/>
      <c r="E31" s="322"/>
      <c r="F31" s="322" t="s">
        <v>98</v>
      </c>
      <c r="G31" s="322"/>
      <c r="H31" s="322"/>
      <c r="I31" s="322"/>
      <c r="J31" s="662">
        <f>'S3.Regulatory Profit'!L19</f>
        <v>0</v>
      </c>
      <c r="K31" s="621"/>
      <c r="L31" s="621"/>
      <c r="M31" s="303"/>
      <c r="N31"/>
      <c r="O31"/>
      <c r="P31" s="760" t="s">
        <v>609</v>
      </c>
      <c r="Q31"/>
      <c r="R31"/>
      <c r="S31"/>
      <c r="T31"/>
    </row>
    <row r="32" spans="1:20" ht="15" customHeight="1" x14ac:dyDescent="0.2">
      <c r="A32" s="344">
        <v>32</v>
      </c>
      <c r="B32" s="429"/>
      <c r="C32" s="440"/>
      <c r="D32" s="440" t="s">
        <v>99</v>
      </c>
      <c r="E32" s="442"/>
      <c r="F32" s="442" t="s">
        <v>100</v>
      </c>
      <c r="G32" s="322"/>
      <c r="H32" s="322"/>
      <c r="I32" s="322"/>
      <c r="J32" s="663">
        <f>'S3.Regulatory Profit'!L31</f>
        <v>0</v>
      </c>
      <c r="K32" s="621"/>
      <c r="L32" s="621"/>
      <c r="M32" s="303"/>
      <c r="N32"/>
      <c r="O32"/>
      <c r="P32" s="760" t="s">
        <v>609</v>
      </c>
      <c r="Q32"/>
      <c r="R32"/>
      <c r="S32"/>
      <c r="T32"/>
    </row>
    <row r="33" spans="1:20" ht="15" customHeight="1" x14ac:dyDescent="0.2">
      <c r="A33" s="344">
        <v>33</v>
      </c>
      <c r="B33" s="429"/>
      <c r="C33" s="440"/>
      <c r="D33" s="440" t="s">
        <v>99</v>
      </c>
      <c r="E33" s="320"/>
      <c r="F33" s="320" t="s">
        <v>101</v>
      </c>
      <c r="G33" s="322"/>
      <c r="H33" s="322"/>
      <c r="I33" s="322"/>
      <c r="J33" s="662">
        <f>'S4.RAB Value (Rolled Forward)'!Q16</f>
        <v>0</v>
      </c>
      <c r="K33" s="621"/>
      <c r="L33" s="621"/>
      <c r="M33" s="303"/>
      <c r="N33"/>
      <c r="O33"/>
      <c r="P33" s="760" t="s">
        <v>610</v>
      </c>
      <c r="Q33"/>
      <c r="R33"/>
      <c r="S33"/>
      <c r="T33"/>
    </row>
    <row r="34" spans="1:20" ht="15" customHeight="1" thickBot="1" x14ac:dyDescent="0.25">
      <c r="A34" s="344">
        <v>34</v>
      </c>
      <c r="B34" s="429"/>
      <c r="C34" s="440"/>
      <c r="D34" s="440" t="s">
        <v>95</v>
      </c>
      <c r="E34" s="320"/>
      <c r="F34" s="320" t="s">
        <v>102</v>
      </c>
      <c r="G34" s="322"/>
      <c r="H34" s="322"/>
      <c r="I34" s="322"/>
      <c r="J34" s="663">
        <f>'S4.RAB Value (Rolled Forward)'!Q18</f>
        <v>0</v>
      </c>
      <c r="K34" s="621"/>
      <c r="L34" s="621"/>
      <c r="M34" s="303"/>
      <c r="N34"/>
      <c r="O34"/>
      <c r="Q34"/>
      <c r="R34"/>
      <c r="S34"/>
      <c r="T34"/>
    </row>
    <row r="35" spans="1:20" ht="15" customHeight="1" thickBot="1" x14ac:dyDescent="0.25">
      <c r="A35" s="344">
        <v>35</v>
      </c>
      <c r="B35" s="429"/>
      <c r="C35" s="322"/>
      <c r="D35" s="322"/>
      <c r="E35" s="356" t="s">
        <v>103</v>
      </c>
      <c r="F35" s="356"/>
      <c r="G35" s="322"/>
      <c r="H35" s="322"/>
      <c r="I35" s="322"/>
      <c r="J35" s="621"/>
      <c r="K35" s="679">
        <f>J31-J32-J33+J34</f>
        <v>0</v>
      </c>
      <c r="L35" s="621"/>
      <c r="M35" s="303"/>
      <c r="N35" s="326" t="s">
        <v>103</v>
      </c>
      <c r="O35" s="785">
        <f>K35</f>
        <v>0</v>
      </c>
      <c r="Q35"/>
      <c r="R35"/>
      <c r="S35"/>
      <c r="T35"/>
    </row>
    <row r="36" spans="1:20" ht="15" customHeight="1" x14ac:dyDescent="0.2">
      <c r="A36" s="344">
        <v>36</v>
      </c>
      <c r="B36" s="429"/>
      <c r="C36" s="416"/>
      <c r="D36" s="416"/>
      <c r="E36" s="322"/>
      <c r="F36" s="322"/>
      <c r="G36" s="322"/>
      <c r="H36" s="322"/>
      <c r="I36" s="322"/>
      <c r="J36" s="621"/>
      <c r="K36" s="621"/>
      <c r="L36" s="621"/>
      <c r="M36" s="303"/>
      <c r="N36"/>
      <c r="O36"/>
      <c r="Q36"/>
      <c r="R36"/>
      <c r="S36"/>
      <c r="T36"/>
    </row>
    <row r="37" spans="1:20" ht="15" customHeight="1" x14ac:dyDescent="0.2">
      <c r="A37" s="344">
        <v>37</v>
      </c>
      <c r="B37" s="429"/>
      <c r="C37" s="322"/>
      <c r="D37" s="322"/>
      <c r="E37" s="322"/>
      <c r="F37" s="322" t="s">
        <v>104</v>
      </c>
      <c r="G37" s="322"/>
      <c r="H37" s="322"/>
      <c r="I37" s="322"/>
      <c r="J37" s="662">
        <f>'S4.RAB Value (Rolled Forward)'!Q24</f>
        <v>0</v>
      </c>
      <c r="K37" s="621"/>
      <c r="L37" s="621"/>
      <c r="M37" s="303"/>
      <c r="N37"/>
      <c r="O37"/>
      <c r="P37" s="760" t="s">
        <v>610</v>
      </c>
      <c r="Q37"/>
      <c r="R37"/>
      <c r="S37"/>
      <c r="T37"/>
    </row>
    <row r="38" spans="1:20" ht="15" customHeight="1" x14ac:dyDescent="0.2">
      <c r="A38" s="344">
        <v>38</v>
      </c>
      <c r="B38" s="429"/>
      <c r="C38" s="440"/>
      <c r="D38" s="440" t="s">
        <v>99</v>
      </c>
      <c r="E38" s="322"/>
      <c r="F38" s="322" t="s">
        <v>105</v>
      </c>
      <c r="G38" s="322"/>
      <c r="H38" s="322"/>
      <c r="I38" s="322"/>
      <c r="J38" s="662">
        <f>'S4.RAB Value (Rolled Forward)'!Q22</f>
        <v>0</v>
      </c>
      <c r="K38" s="621"/>
      <c r="L38" s="621"/>
      <c r="M38" s="303"/>
      <c r="N38"/>
      <c r="O38"/>
      <c r="P38" s="760" t="s">
        <v>610</v>
      </c>
      <c r="Q38"/>
      <c r="R38"/>
      <c r="S38"/>
      <c r="T38"/>
    </row>
    <row r="39" spans="1:20" ht="15" customHeight="1" x14ac:dyDescent="0.2">
      <c r="A39" s="344">
        <v>39</v>
      </c>
      <c r="B39" s="439"/>
      <c r="C39" s="440"/>
      <c r="D39" s="440" t="s">
        <v>99</v>
      </c>
      <c r="E39" s="322"/>
      <c r="F39" s="322" t="s">
        <v>106</v>
      </c>
      <c r="G39" s="322"/>
      <c r="H39" s="322"/>
      <c r="I39" s="322"/>
      <c r="J39" s="663">
        <f>'S4.RAB Value (Rolled Forward)'!Q20</f>
        <v>0</v>
      </c>
      <c r="K39" s="621"/>
      <c r="L39" s="621"/>
      <c r="M39" s="303"/>
      <c r="N39"/>
      <c r="O39"/>
      <c r="P39" s="760" t="s">
        <v>610</v>
      </c>
      <c r="Q39"/>
      <c r="R39"/>
      <c r="S39"/>
      <c r="T39"/>
    </row>
    <row r="40" spans="1:20" ht="15" customHeight="1" thickBot="1" x14ac:dyDescent="0.25">
      <c r="A40" s="344">
        <v>40</v>
      </c>
      <c r="B40" s="429"/>
      <c r="C40" s="440"/>
      <c r="D40" s="440" t="s">
        <v>95</v>
      </c>
      <c r="E40" s="322"/>
      <c r="F40" s="322" t="s">
        <v>107</v>
      </c>
      <c r="G40" s="322"/>
      <c r="H40" s="322"/>
      <c r="I40" s="322"/>
      <c r="J40" s="663">
        <f>'S5a.Regulatory Tax Allowance '!L74</f>
        <v>0</v>
      </c>
      <c r="K40" s="621"/>
      <c r="L40" s="621"/>
      <c r="M40" s="303"/>
      <c r="N40"/>
      <c r="O40" s="257" t="s">
        <v>359</v>
      </c>
      <c r="P40" s="760" t="s">
        <v>614</v>
      </c>
      <c r="Q40"/>
      <c r="R40"/>
      <c r="S40"/>
      <c r="T40"/>
    </row>
    <row r="41" spans="1:20" ht="15" customHeight="1" thickBot="1" x14ac:dyDescent="0.25">
      <c r="A41" s="344">
        <v>41</v>
      </c>
      <c r="B41" s="429"/>
      <c r="C41" s="322"/>
      <c r="D41" s="322"/>
      <c r="E41" s="312" t="s">
        <v>108</v>
      </c>
      <c r="F41" s="312"/>
      <c r="G41" s="322"/>
      <c r="H41" s="322"/>
      <c r="I41" s="322"/>
      <c r="J41" s="322"/>
      <c r="K41" s="679">
        <f>J37-J38-J39+J40</f>
        <v>0</v>
      </c>
      <c r="L41" s="441"/>
      <c r="M41" s="303"/>
      <c r="N41" s="326" t="s">
        <v>108</v>
      </c>
      <c r="O41" s="785">
        <f>K41</f>
        <v>0</v>
      </c>
      <c r="Q41"/>
      <c r="R41"/>
      <c r="S41"/>
      <c r="T41"/>
    </row>
    <row r="42" spans="1:20" ht="15" customHeight="1" thickBot="1" x14ac:dyDescent="0.25">
      <c r="A42" s="344">
        <v>42</v>
      </c>
      <c r="B42" s="429"/>
      <c r="C42" s="322"/>
      <c r="D42" s="322"/>
      <c r="E42" s="322"/>
      <c r="F42" s="322"/>
      <c r="G42" s="322"/>
      <c r="H42" s="322"/>
      <c r="I42" s="322"/>
      <c r="J42" s="322"/>
      <c r="K42" s="322"/>
      <c r="L42" s="441"/>
      <c r="M42" s="303"/>
      <c r="N42"/>
      <c r="O42"/>
      <c r="Q42"/>
      <c r="R42"/>
      <c r="S42"/>
      <c r="T42"/>
    </row>
    <row r="43" spans="1:20" ht="15" customHeight="1" thickBot="1" x14ac:dyDescent="0.25">
      <c r="A43" s="344">
        <v>43</v>
      </c>
      <c r="B43" s="429"/>
      <c r="C43" s="434"/>
      <c r="D43" s="434" t="s">
        <v>92</v>
      </c>
      <c r="E43" s="322"/>
      <c r="F43" s="322"/>
      <c r="G43" s="322"/>
      <c r="H43" s="322"/>
      <c r="I43" s="322"/>
      <c r="J43" s="322"/>
      <c r="K43" s="914">
        <f>(1+O43)^2-1</f>
        <v>0</v>
      </c>
      <c r="L43" s="441"/>
      <c r="M43" s="303"/>
      <c r="N43" s="326" t="s">
        <v>672</v>
      </c>
      <c r="O43" s="870">
        <f>IF(O29=0,0,IRR((O29,O35,O41)))</f>
        <v>0</v>
      </c>
      <c r="P43" s="760" t="s">
        <v>626</v>
      </c>
      <c r="Q43"/>
      <c r="R43"/>
      <c r="S43"/>
      <c r="T43"/>
    </row>
    <row r="44" spans="1:20" ht="15" customHeight="1" x14ac:dyDescent="0.2">
      <c r="A44" s="344">
        <v>44</v>
      </c>
      <c r="B44" s="322"/>
      <c r="C44" s="443"/>
      <c r="D44" s="443"/>
      <c r="E44" s="436"/>
      <c r="F44" s="436"/>
      <c r="G44" s="322"/>
      <c r="H44" s="322"/>
      <c r="I44" s="322"/>
      <c r="J44" s="322"/>
      <c r="K44" s="322"/>
      <c r="L44" s="441"/>
      <c r="M44" s="304"/>
      <c r="N44"/>
      <c r="O44"/>
      <c r="Q44"/>
      <c r="R44"/>
      <c r="S44"/>
      <c r="T44"/>
    </row>
    <row r="45" spans="1:20" ht="15" customHeight="1" x14ac:dyDescent="0.2">
      <c r="A45" s="344">
        <v>45</v>
      </c>
      <c r="B45" s="429"/>
      <c r="C45" s="322"/>
      <c r="D45" s="322"/>
      <c r="E45" s="322"/>
      <c r="F45" s="322" t="s">
        <v>109</v>
      </c>
      <c r="G45" s="322"/>
      <c r="H45" s="322"/>
      <c r="I45" s="322"/>
      <c r="J45" s="322"/>
      <c r="K45" s="752">
        <v>0.44</v>
      </c>
      <c r="L45" s="441"/>
      <c r="M45" s="303"/>
      <c r="N45"/>
      <c r="O45"/>
      <c r="Q45"/>
      <c r="R45"/>
      <c r="S45"/>
      <c r="T45"/>
    </row>
    <row r="46" spans="1:20" ht="15" customHeight="1" x14ac:dyDescent="0.2">
      <c r="A46" s="344">
        <v>46</v>
      </c>
      <c r="B46" s="429"/>
      <c r="C46" s="322"/>
      <c r="D46" s="322"/>
      <c r="E46" s="322"/>
      <c r="F46" s="322" t="s">
        <v>110</v>
      </c>
      <c r="G46" s="322"/>
      <c r="H46" s="322"/>
      <c r="I46" s="322"/>
      <c r="J46" s="322"/>
      <c r="K46" s="664"/>
      <c r="L46" s="322"/>
      <c r="M46" s="55"/>
      <c r="N46"/>
      <c r="O46"/>
      <c r="Q46"/>
      <c r="R46"/>
      <c r="S46"/>
      <c r="T46"/>
    </row>
    <row r="47" spans="1:20" ht="15" customHeight="1" x14ac:dyDescent="0.2">
      <c r="A47" s="344">
        <v>47</v>
      </c>
      <c r="B47" s="429"/>
      <c r="C47" s="322"/>
      <c r="D47" s="322"/>
      <c r="E47" s="322"/>
      <c r="F47" s="322" t="s">
        <v>111</v>
      </c>
      <c r="G47" s="322"/>
      <c r="H47" s="322"/>
      <c r="I47" s="322"/>
      <c r="J47" s="322"/>
      <c r="K47" s="665"/>
      <c r="L47" s="322"/>
      <c r="M47" s="55"/>
      <c r="N47"/>
      <c r="O47"/>
      <c r="Q47"/>
      <c r="R47"/>
      <c r="S47"/>
      <c r="T47"/>
    </row>
    <row r="48" spans="1:20" ht="15" customHeight="1" thickBot="1" x14ac:dyDescent="0.25">
      <c r="A48" s="344">
        <v>48</v>
      </c>
      <c r="B48" s="429"/>
      <c r="C48" s="416"/>
      <c r="D48" s="416"/>
      <c r="E48" s="322"/>
      <c r="F48" s="322"/>
      <c r="G48" s="322"/>
      <c r="H48" s="322"/>
      <c r="I48" s="322"/>
      <c r="J48" s="322"/>
      <c r="K48" s="322"/>
      <c r="L48" s="246"/>
      <c r="M48" s="55"/>
      <c r="N48"/>
      <c r="O48"/>
      <c r="P48" s="764"/>
      <c r="Q48"/>
      <c r="R48"/>
      <c r="S48"/>
      <c r="T48"/>
    </row>
    <row r="49" spans="1:20" ht="15" customHeight="1" thickBot="1" x14ac:dyDescent="0.25">
      <c r="A49" s="344">
        <v>49</v>
      </c>
      <c r="B49" s="429"/>
      <c r="C49" s="434"/>
      <c r="D49" s="434" t="s">
        <v>87</v>
      </c>
      <c r="E49" s="322"/>
      <c r="F49" s="322"/>
      <c r="G49" s="322"/>
      <c r="H49" s="322"/>
      <c r="I49" s="322"/>
      <c r="J49" s="322"/>
      <c r="K49" s="914">
        <f>K43-($K$45*$K$46*$K$47)</f>
        <v>0</v>
      </c>
      <c r="L49" s="246"/>
      <c r="M49" s="55"/>
      <c r="N49"/>
      <c r="O49"/>
      <c r="P49" s="760" t="s">
        <v>625</v>
      </c>
      <c r="Q49"/>
      <c r="R49"/>
      <c r="S49"/>
      <c r="T49"/>
    </row>
    <row r="50" spans="1:20" s="326" customFormat="1" x14ac:dyDescent="0.2">
      <c r="A50" s="344"/>
      <c r="B50" s="429"/>
      <c r="C50" s="434"/>
      <c r="D50" s="434"/>
      <c r="E50" s="322"/>
      <c r="F50" s="322"/>
      <c r="G50" s="322"/>
      <c r="H50" s="322"/>
      <c r="I50" s="322"/>
      <c r="J50" s="322"/>
      <c r="K50" s="616"/>
      <c r="L50" s="246"/>
      <c r="M50" s="55"/>
      <c r="P50" s="764"/>
    </row>
    <row r="51" spans="1:20" ht="30" customHeight="1" x14ac:dyDescent="0.3">
      <c r="A51" s="344">
        <v>57</v>
      </c>
      <c r="B51" s="444"/>
      <c r="C51" s="467" t="s">
        <v>534</v>
      </c>
      <c r="D51" s="445"/>
      <c r="E51" s="446"/>
      <c r="F51" s="446"/>
      <c r="G51" s="447"/>
      <c r="H51" s="446"/>
      <c r="I51" s="446"/>
      <c r="J51" s="446"/>
      <c r="K51" s="448"/>
      <c r="L51" s="449"/>
      <c r="M51" s="55"/>
      <c r="N51"/>
      <c r="O51"/>
      <c r="Q51"/>
      <c r="R51"/>
      <c r="S51"/>
      <c r="T51"/>
    </row>
    <row r="52" spans="1:20" ht="14.25" customHeight="1" x14ac:dyDescent="0.2">
      <c r="A52" s="344">
        <v>58</v>
      </c>
      <c r="B52" s="450"/>
      <c r="C52" s="446"/>
      <c r="D52" s="446"/>
      <c r="E52" s="446"/>
      <c r="F52" s="446"/>
      <c r="G52" s="447"/>
      <c r="H52" s="446"/>
      <c r="I52" s="446"/>
      <c r="J52" s="446"/>
      <c r="K52" s="448"/>
      <c r="L52" s="449"/>
      <c r="M52" s="55"/>
      <c r="N52"/>
      <c r="O52"/>
      <c r="Q52"/>
      <c r="R52"/>
      <c r="S52"/>
      <c r="T52"/>
    </row>
    <row r="53" spans="1:20" x14ac:dyDescent="0.2">
      <c r="A53" s="344">
        <v>59</v>
      </c>
      <c r="B53" s="446"/>
      <c r="C53" s="446"/>
      <c r="D53" s="451"/>
      <c r="E53" s="451" t="s">
        <v>112</v>
      </c>
      <c r="F53" s="451"/>
      <c r="G53" s="929" t="s">
        <v>46</v>
      </c>
      <c r="H53" s="929"/>
      <c r="I53" s="929"/>
      <c r="J53" s="929"/>
      <c r="K53" s="929"/>
      <c r="L53" s="929"/>
      <c r="M53" s="55"/>
      <c r="N53"/>
      <c r="O53"/>
      <c r="Q53"/>
      <c r="R53"/>
      <c r="S53"/>
      <c r="T53"/>
    </row>
    <row r="54" spans="1:20" ht="34.5" customHeight="1" thickBot="1" x14ac:dyDescent="0.25">
      <c r="A54" s="344">
        <v>60</v>
      </c>
      <c r="B54" s="446"/>
      <c r="C54" s="454"/>
      <c r="D54" s="454"/>
      <c r="E54" s="455"/>
      <c r="F54" s="455"/>
      <c r="G54" s="452" t="s">
        <v>118</v>
      </c>
      <c r="H54" s="453" t="s">
        <v>113</v>
      </c>
      <c r="I54" s="453" t="s">
        <v>677</v>
      </c>
      <c r="J54" s="453" t="s">
        <v>101</v>
      </c>
      <c r="K54" s="453" t="s">
        <v>102</v>
      </c>
      <c r="L54" s="453" t="s">
        <v>103</v>
      </c>
      <c r="M54" s="68"/>
      <c r="N54" s="326" t="s">
        <v>103</v>
      </c>
      <c r="O54" s="326"/>
      <c r="Q54"/>
      <c r="R54"/>
      <c r="S54"/>
      <c r="T54"/>
    </row>
    <row r="55" spans="1:20" ht="15" customHeight="1" thickBot="1" x14ac:dyDescent="0.25">
      <c r="A55" s="344">
        <v>61</v>
      </c>
      <c r="B55" s="446"/>
      <c r="C55" s="454"/>
      <c r="D55" s="454"/>
      <c r="E55" s="455" t="s">
        <v>590</v>
      </c>
      <c r="F55" s="455"/>
      <c r="G55" s="666"/>
      <c r="H55" s="666"/>
      <c r="I55" s="666"/>
      <c r="J55" s="666"/>
      <c r="K55" s="666"/>
      <c r="L55" s="667">
        <f t="shared" ref="L55:L67" si="0">G55-H55-I55-J55+K55</f>
        <v>0</v>
      </c>
      <c r="M55" s="68"/>
      <c r="N55" s="326" t="s">
        <v>590</v>
      </c>
      <c r="O55" s="657">
        <f>L55</f>
        <v>0</v>
      </c>
      <c r="Q55"/>
      <c r="R55"/>
      <c r="S55"/>
      <c r="T55"/>
    </row>
    <row r="56" spans="1:20" ht="15" customHeight="1" thickBot="1" x14ac:dyDescent="0.25">
      <c r="A56" s="344">
        <v>62</v>
      </c>
      <c r="B56" s="446"/>
      <c r="C56" s="454"/>
      <c r="D56" s="454"/>
      <c r="E56" s="455" t="s">
        <v>591</v>
      </c>
      <c r="F56" s="455"/>
      <c r="G56" s="666"/>
      <c r="H56" s="666"/>
      <c r="I56" s="666"/>
      <c r="J56" s="666"/>
      <c r="K56" s="666"/>
      <c r="L56" s="667">
        <f t="shared" si="0"/>
        <v>0</v>
      </c>
      <c r="M56" s="68"/>
      <c r="N56" s="326" t="s">
        <v>591</v>
      </c>
      <c r="O56" s="657">
        <f>L56</f>
        <v>0</v>
      </c>
      <c r="Q56"/>
      <c r="R56"/>
      <c r="S56"/>
      <c r="T56"/>
    </row>
    <row r="57" spans="1:20" ht="15" customHeight="1" thickBot="1" x14ac:dyDescent="0.25">
      <c r="A57" s="344">
        <v>63</v>
      </c>
      <c r="B57" s="446"/>
      <c r="C57" s="454"/>
      <c r="D57" s="454"/>
      <c r="E57" s="455" t="s">
        <v>592</v>
      </c>
      <c r="F57" s="455"/>
      <c r="G57" s="666"/>
      <c r="H57" s="666"/>
      <c r="I57" s="666"/>
      <c r="J57" s="666"/>
      <c r="K57" s="666"/>
      <c r="L57" s="667">
        <f t="shared" si="0"/>
        <v>0</v>
      </c>
      <c r="M57" s="68"/>
      <c r="N57" s="326" t="s">
        <v>592</v>
      </c>
      <c r="O57" s="657">
        <f t="shared" ref="O57:O66" si="1">L57</f>
        <v>0</v>
      </c>
      <c r="Q57"/>
      <c r="R57"/>
      <c r="S57"/>
      <c r="T57"/>
    </row>
    <row r="58" spans="1:20" ht="15" customHeight="1" thickBot="1" x14ac:dyDescent="0.25">
      <c r="A58" s="344">
        <v>64</v>
      </c>
      <c r="B58" s="446"/>
      <c r="C58" s="454"/>
      <c r="D58" s="454"/>
      <c r="E58" s="455" t="s">
        <v>593</v>
      </c>
      <c r="F58" s="455"/>
      <c r="G58" s="666"/>
      <c r="H58" s="666"/>
      <c r="I58" s="666"/>
      <c r="J58" s="666"/>
      <c r="K58" s="666"/>
      <c r="L58" s="667">
        <f t="shared" si="0"/>
        <v>0</v>
      </c>
      <c r="M58" s="68"/>
      <c r="N58" s="326" t="s">
        <v>593</v>
      </c>
      <c r="O58" s="657">
        <f t="shared" si="1"/>
        <v>0</v>
      </c>
      <c r="Q58"/>
      <c r="R58"/>
      <c r="S58"/>
      <c r="T58"/>
    </row>
    <row r="59" spans="1:20" ht="15" customHeight="1" thickBot="1" x14ac:dyDescent="0.25">
      <c r="A59" s="344">
        <v>65</v>
      </c>
      <c r="B59" s="446"/>
      <c r="C59" s="454"/>
      <c r="D59" s="454"/>
      <c r="E59" s="455" t="s">
        <v>594</v>
      </c>
      <c r="F59" s="455"/>
      <c r="G59" s="666"/>
      <c r="H59" s="666"/>
      <c r="I59" s="666"/>
      <c r="J59" s="666"/>
      <c r="K59" s="666"/>
      <c r="L59" s="667">
        <f t="shared" si="0"/>
        <v>0</v>
      </c>
      <c r="M59" s="68"/>
      <c r="N59" s="326" t="s">
        <v>594</v>
      </c>
      <c r="O59" s="657">
        <f t="shared" si="1"/>
        <v>0</v>
      </c>
      <c r="Q59"/>
      <c r="R59"/>
      <c r="S59"/>
      <c r="T59"/>
    </row>
    <row r="60" spans="1:20" ht="15" customHeight="1" thickBot="1" x14ac:dyDescent="0.25">
      <c r="A60" s="344">
        <v>66</v>
      </c>
      <c r="B60" s="446"/>
      <c r="C60" s="454"/>
      <c r="D60" s="454"/>
      <c r="E60" s="455" t="s">
        <v>595</v>
      </c>
      <c r="F60" s="455"/>
      <c r="G60" s="668"/>
      <c r="H60" s="668"/>
      <c r="I60" s="666"/>
      <c r="J60" s="666"/>
      <c r="K60" s="666"/>
      <c r="L60" s="667">
        <f t="shared" si="0"/>
        <v>0</v>
      </c>
      <c r="M60" s="68"/>
      <c r="N60" s="326" t="s">
        <v>595</v>
      </c>
      <c r="O60" s="657">
        <f t="shared" si="1"/>
        <v>0</v>
      </c>
      <c r="Q60"/>
      <c r="R60"/>
      <c r="S60"/>
      <c r="T60"/>
    </row>
    <row r="61" spans="1:20" ht="15" customHeight="1" thickBot="1" x14ac:dyDescent="0.25">
      <c r="A61" s="344">
        <v>67</v>
      </c>
      <c r="B61" s="446"/>
      <c r="C61" s="454"/>
      <c r="D61" s="454"/>
      <c r="E61" s="455" t="s">
        <v>596</v>
      </c>
      <c r="F61" s="455"/>
      <c r="G61" s="668"/>
      <c r="H61" s="668"/>
      <c r="I61" s="666"/>
      <c r="J61" s="666"/>
      <c r="K61" s="666"/>
      <c r="L61" s="667">
        <f t="shared" si="0"/>
        <v>0</v>
      </c>
      <c r="M61" s="68"/>
      <c r="N61" s="326" t="s">
        <v>596</v>
      </c>
      <c r="O61" s="657">
        <f t="shared" si="1"/>
        <v>0</v>
      </c>
      <c r="Q61"/>
      <c r="R61"/>
      <c r="S61"/>
      <c r="T61"/>
    </row>
    <row r="62" spans="1:20" ht="15" customHeight="1" thickBot="1" x14ac:dyDescent="0.25">
      <c r="A62" s="344">
        <v>68</v>
      </c>
      <c r="B62" s="446"/>
      <c r="C62" s="454"/>
      <c r="D62" s="454"/>
      <c r="E62" s="455" t="s">
        <v>597</v>
      </c>
      <c r="F62" s="455"/>
      <c r="G62" s="668"/>
      <c r="H62" s="668"/>
      <c r="I62" s="666"/>
      <c r="J62" s="666"/>
      <c r="K62" s="666"/>
      <c r="L62" s="667">
        <f t="shared" si="0"/>
        <v>0</v>
      </c>
      <c r="M62" s="68"/>
      <c r="N62" s="326" t="s">
        <v>597</v>
      </c>
      <c r="O62" s="657">
        <f t="shared" si="1"/>
        <v>0</v>
      </c>
      <c r="Q62"/>
      <c r="R62"/>
      <c r="S62"/>
      <c r="T62"/>
    </row>
    <row r="63" spans="1:20" ht="15" customHeight="1" thickBot="1" x14ac:dyDescent="0.25">
      <c r="A63" s="344">
        <v>69</v>
      </c>
      <c r="B63" s="446"/>
      <c r="C63" s="454"/>
      <c r="D63" s="454"/>
      <c r="E63" s="455" t="s">
        <v>598</v>
      </c>
      <c r="F63" s="455"/>
      <c r="G63" s="668"/>
      <c r="H63" s="668"/>
      <c r="I63" s="666"/>
      <c r="J63" s="666"/>
      <c r="K63" s="666"/>
      <c r="L63" s="667">
        <f t="shared" si="0"/>
        <v>0</v>
      </c>
      <c r="M63" s="68"/>
      <c r="N63" s="326" t="s">
        <v>598</v>
      </c>
      <c r="O63" s="657">
        <f t="shared" si="1"/>
        <v>0</v>
      </c>
      <c r="Q63"/>
      <c r="R63"/>
      <c r="S63"/>
      <c r="T63"/>
    </row>
    <row r="64" spans="1:20" ht="15" customHeight="1" thickBot="1" x14ac:dyDescent="0.25">
      <c r="A64" s="344">
        <v>70</v>
      </c>
      <c r="B64" s="446"/>
      <c r="C64" s="454"/>
      <c r="D64" s="454"/>
      <c r="E64" s="455" t="s">
        <v>599</v>
      </c>
      <c r="F64" s="455"/>
      <c r="G64" s="668"/>
      <c r="H64" s="668"/>
      <c r="I64" s="666"/>
      <c r="J64" s="666"/>
      <c r="K64" s="666"/>
      <c r="L64" s="667">
        <f t="shared" si="0"/>
        <v>0</v>
      </c>
      <c r="M64" s="68"/>
      <c r="N64" s="326" t="s">
        <v>599</v>
      </c>
      <c r="O64" s="657">
        <f t="shared" si="1"/>
        <v>0</v>
      </c>
      <c r="Q64"/>
      <c r="R64"/>
      <c r="S64"/>
      <c r="T64"/>
    </row>
    <row r="65" spans="1:20" ht="15" customHeight="1" thickBot="1" x14ac:dyDescent="0.25">
      <c r="A65" s="344">
        <v>71</v>
      </c>
      <c r="B65" s="446"/>
      <c r="C65" s="454"/>
      <c r="D65" s="454"/>
      <c r="E65" s="455" t="s">
        <v>600</v>
      </c>
      <c r="F65" s="455"/>
      <c r="G65" s="668"/>
      <c r="H65" s="668"/>
      <c r="I65" s="666"/>
      <c r="J65" s="666"/>
      <c r="K65" s="666"/>
      <c r="L65" s="667">
        <f t="shared" si="0"/>
        <v>0</v>
      </c>
      <c r="M65" s="68"/>
      <c r="N65" s="326" t="s">
        <v>600</v>
      </c>
      <c r="O65" s="657">
        <f t="shared" si="1"/>
        <v>0</v>
      </c>
      <c r="Q65"/>
      <c r="R65"/>
      <c r="S65"/>
      <c r="T65"/>
    </row>
    <row r="66" spans="1:20" ht="15" customHeight="1" thickBot="1" x14ac:dyDescent="0.25">
      <c r="A66" s="344">
        <v>72</v>
      </c>
      <c r="B66" s="446"/>
      <c r="C66" s="454"/>
      <c r="D66" s="454"/>
      <c r="E66" s="455" t="s">
        <v>601</v>
      </c>
      <c r="F66" s="455"/>
      <c r="G66" s="668"/>
      <c r="H66" s="668"/>
      <c r="I66" s="668"/>
      <c r="J66" s="668"/>
      <c r="K66" s="668"/>
      <c r="L66" s="667">
        <f t="shared" si="0"/>
        <v>0</v>
      </c>
      <c r="M66" s="68"/>
      <c r="N66" s="326" t="s">
        <v>601</v>
      </c>
      <c r="O66" s="657">
        <f t="shared" si="1"/>
        <v>0</v>
      </c>
      <c r="Q66"/>
      <c r="R66"/>
      <c r="S66"/>
      <c r="T66"/>
    </row>
    <row r="67" spans="1:20" ht="15" customHeight="1" x14ac:dyDescent="0.2">
      <c r="A67" s="344">
        <v>73</v>
      </c>
      <c r="B67" s="446"/>
      <c r="C67" s="454"/>
      <c r="D67" s="454"/>
      <c r="E67" s="451" t="s">
        <v>15</v>
      </c>
      <c r="F67" s="446"/>
      <c r="G67" s="667">
        <f>SUM(G55:G66)</f>
        <v>0</v>
      </c>
      <c r="H67" s="667">
        <f>SUM(H55:H66)</f>
        <v>0</v>
      </c>
      <c r="I67" s="667">
        <f>SUM(I55:I66)</f>
        <v>0</v>
      </c>
      <c r="J67" s="667">
        <f>SUM(J55:J66)</f>
        <v>0</v>
      </c>
      <c r="K67" s="667">
        <f>SUM(K55:K66)</f>
        <v>0</v>
      </c>
      <c r="L67" s="667">
        <f t="shared" si="0"/>
        <v>0</v>
      </c>
      <c r="M67" s="68"/>
      <c r="N67"/>
      <c r="O67" s="257"/>
      <c r="Q67"/>
      <c r="R67"/>
      <c r="S67"/>
      <c r="T67"/>
    </row>
    <row r="68" spans="1:20" s="257" customFormat="1" ht="15" customHeight="1" x14ac:dyDescent="0.2">
      <c r="A68" s="344">
        <v>74</v>
      </c>
      <c r="B68" s="446"/>
      <c r="C68" s="454"/>
      <c r="D68" s="454"/>
      <c r="E68" s="455"/>
      <c r="F68" s="455"/>
      <c r="G68" s="456"/>
      <c r="H68" s="456"/>
      <c r="I68" s="456"/>
      <c r="J68" s="456"/>
      <c r="K68" s="456"/>
      <c r="L68" s="457"/>
      <c r="M68" s="68"/>
      <c r="N68" s="326"/>
      <c r="O68" s="326"/>
      <c r="P68" s="760"/>
    </row>
    <row r="69" spans="1:20" ht="15" customHeight="1" x14ac:dyDescent="0.2">
      <c r="A69" s="344">
        <v>75</v>
      </c>
      <c r="B69" s="446"/>
      <c r="C69" s="454"/>
      <c r="D69" s="454"/>
      <c r="E69" s="458"/>
      <c r="F69" s="458"/>
      <c r="G69" s="448"/>
      <c r="H69" s="459"/>
      <c r="I69" s="459"/>
      <c r="J69" s="448"/>
      <c r="K69" s="459"/>
      <c r="L69" s="448"/>
      <c r="M69" s="68"/>
      <c r="N69"/>
      <c r="O69" s="326"/>
      <c r="Q69"/>
      <c r="R69"/>
      <c r="S69"/>
      <c r="T69"/>
    </row>
    <row r="70" spans="1:20" ht="51" customHeight="1" thickBot="1" x14ac:dyDescent="0.3">
      <c r="A70" s="344">
        <v>76</v>
      </c>
      <c r="B70" s="446"/>
      <c r="C70" s="454"/>
      <c r="D70" s="454"/>
      <c r="E70" s="460"/>
      <c r="F70" s="460"/>
      <c r="G70" s="461" t="s">
        <v>583</v>
      </c>
      <c r="H70" s="461" t="s">
        <v>105</v>
      </c>
      <c r="I70" s="461" t="s">
        <v>106</v>
      </c>
      <c r="J70" s="461" t="s">
        <v>584</v>
      </c>
      <c r="K70" s="461" t="s">
        <v>115</v>
      </c>
      <c r="L70" s="448" t="s">
        <v>15</v>
      </c>
      <c r="M70" s="395"/>
      <c r="N70" s="326"/>
      <c r="O70" s="326" t="s">
        <v>359</v>
      </c>
      <c r="Q70"/>
      <c r="R70"/>
      <c r="S70"/>
      <c r="T70"/>
    </row>
    <row r="71" spans="1:20" ht="15" customHeight="1" thickBot="1" x14ac:dyDescent="0.3">
      <c r="A71" s="344">
        <v>77</v>
      </c>
      <c r="B71" s="446"/>
      <c r="C71" s="455"/>
      <c r="D71" s="455"/>
      <c r="E71" s="447"/>
      <c r="F71" s="446" t="s">
        <v>417</v>
      </c>
      <c r="G71" s="669">
        <f>J27</f>
        <v>0</v>
      </c>
      <c r="H71" s="630"/>
      <c r="I71" s="630"/>
      <c r="J71" s="669">
        <f>J28</f>
        <v>0</v>
      </c>
      <c r="K71" s="666"/>
      <c r="L71" s="667">
        <f>G71+J71+K71</f>
        <v>0</v>
      </c>
      <c r="M71" s="395"/>
      <c r="N71" s="326" t="s">
        <v>673</v>
      </c>
      <c r="O71" s="786">
        <f>-L71</f>
        <v>0</v>
      </c>
      <c r="P71" s="760" t="s">
        <v>661</v>
      </c>
      <c r="Q71"/>
      <c r="R71"/>
      <c r="S71"/>
      <c r="T71"/>
    </row>
    <row r="72" spans="1:20" ht="15" customHeight="1" x14ac:dyDescent="0.25">
      <c r="A72" s="344">
        <v>78</v>
      </c>
      <c r="B72" s="446"/>
      <c r="C72" s="455"/>
      <c r="D72" s="455"/>
      <c r="E72" s="447"/>
      <c r="F72" s="447"/>
      <c r="G72" s="630"/>
      <c r="H72" s="630"/>
      <c r="I72" s="630"/>
      <c r="J72" s="630"/>
      <c r="K72" s="630"/>
      <c r="L72" s="630"/>
      <c r="M72" s="395"/>
      <c r="N72"/>
      <c r="O72" s="257"/>
      <c r="Q72"/>
      <c r="R72"/>
      <c r="S72"/>
      <c r="T72"/>
    </row>
    <row r="73" spans="1:20" ht="15" customHeight="1" x14ac:dyDescent="0.25">
      <c r="A73" s="344">
        <v>79</v>
      </c>
      <c r="B73" s="446"/>
      <c r="C73" s="455"/>
      <c r="D73" s="455"/>
      <c r="E73" s="447"/>
      <c r="F73" s="446" t="s">
        <v>418</v>
      </c>
      <c r="G73" s="669">
        <f>J37</f>
        <v>0</v>
      </c>
      <c r="H73" s="669">
        <f>'S4.RAB Value (Rolled Forward)'!Q22</f>
        <v>0</v>
      </c>
      <c r="I73" s="669">
        <f>'S4.RAB Value (Rolled Forward)'!Q20</f>
        <v>0</v>
      </c>
      <c r="J73" s="669">
        <f>'S5a.Regulatory Tax Allowance '!L74</f>
        <v>0</v>
      </c>
      <c r="K73" s="669">
        <f>G66</f>
        <v>0</v>
      </c>
      <c r="L73" s="667">
        <f>G73-H73-I73+J73+K73</f>
        <v>0</v>
      </c>
      <c r="M73" s="395"/>
      <c r="N73" s="326"/>
      <c r="O73" s="326"/>
      <c r="P73" s="326"/>
      <c r="Q73"/>
      <c r="R73"/>
      <c r="S73"/>
      <c r="T73"/>
    </row>
    <row r="74" spans="1:20" ht="15" customHeight="1" thickBot="1" x14ac:dyDescent="0.3">
      <c r="A74" s="344">
        <v>80</v>
      </c>
      <c r="B74" s="446"/>
      <c r="C74" s="455"/>
      <c r="D74" s="455"/>
      <c r="E74" s="447"/>
      <c r="F74" s="446" t="s">
        <v>419</v>
      </c>
      <c r="G74" s="630"/>
      <c r="H74" s="631"/>
      <c r="I74" s="630"/>
      <c r="J74" s="632"/>
      <c r="K74" s="633"/>
      <c r="L74" s="670">
        <f>L73-'S5c.TCSD Allowance'!I27</f>
        <v>0</v>
      </c>
      <c r="M74" s="395"/>
      <c r="N74" s="928" t="s">
        <v>674</v>
      </c>
      <c r="O74" s="326"/>
      <c r="P74" s="760" t="s">
        <v>615</v>
      </c>
      <c r="Q74"/>
      <c r="R74"/>
      <c r="S74"/>
      <c r="T74"/>
    </row>
    <row r="75" spans="1:20" ht="15" customHeight="1" thickBot="1" x14ac:dyDescent="0.3">
      <c r="A75" s="344">
        <v>81</v>
      </c>
      <c r="B75" s="446"/>
      <c r="C75" s="451"/>
      <c r="D75" s="451"/>
      <c r="E75" s="458" t="s">
        <v>420</v>
      </c>
      <c r="F75" s="447"/>
      <c r="G75" s="446"/>
      <c r="H75" s="447"/>
      <c r="I75" s="446"/>
      <c r="J75" s="446"/>
      <c r="K75" s="446"/>
      <c r="L75" s="913" t="str">
        <f>IF(L67=0,"N/A",(1+$O$78)^12-1)</f>
        <v>N/A</v>
      </c>
      <c r="M75" s="395"/>
      <c r="N75" s="928"/>
      <c r="O75" s="326"/>
      <c r="Q75"/>
      <c r="R75"/>
      <c r="S75"/>
      <c r="T75"/>
    </row>
    <row r="76" spans="1:20" ht="15" customHeight="1" thickBot="1" x14ac:dyDescent="0.3">
      <c r="A76" s="344">
        <v>82</v>
      </c>
      <c r="B76" s="446"/>
      <c r="C76" s="451"/>
      <c r="D76" s="451"/>
      <c r="E76" s="447"/>
      <c r="F76" s="447"/>
      <c r="G76" s="446"/>
      <c r="H76" s="446"/>
      <c r="I76" s="446"/>
      <c r="J76" s="446"/>
      <c r="K76" s="462"/>
      <c r="L76" s="628"/>
      <c r="M76" s="395"/>
      <c r="N76" s="928"/>
      <c r="O76" s="786">
        <f>L66+L74</f>
        <v>0</v>
      </c>
      <c r="Q76"/>
      <c r="R76"/>
      <c r="S76"/>
      <c r="T76"/>
    </row>
    <row r="77" spans="1:20" ht="15" customHeight="1" thickBot="1" x14ac:dyDescent="0.3">
      <c r="A77" s="344">
        <v>83</v>
      </c>
      <c r="B77" s="446"/>
      <c r="C77" s="451"/>
      <c r="D77" s="451"/>
      <c r="E77" s="458" t="s">
        <v>421</v>
      </c>
      <c r="F77" s="447"/>
      <c r="G77" s="446"/>
      <c r="H77" s="446"/>
      <c r="I77" s="446"/>
      <c r="J77" s="446"/>
      <c r="K77" s="462"/>
      <c r="L77" s="913" t="str">
        <f>IF(L75="N/A","N/A",L75-($K$45*$K$46*$K$47))</f>
        <v>N/A</v>
      </c>
      <c r="M77" s="395"/>
      <c r="N77"/>
      <c r="O77" s="257"/>
      <c r="Q77"/>
      <c r="R77"/>
      <c r="S77"/>
      <c r="T77"/>
    </row>
    <row r="78" spans="1:20" s="214" customFormat="1" ht="15" customHeight="1" thickBot="1" x14ac:dyDescent="0.25">
      <c r="A78" s="344">
        <v>84</v>
      </c>
      <c r="B78" s="446"/>
      <c r="C78" s="451"/>
      <c r="D78" s="451"/>
      <c r="E78" s="447"/>
      <c r="F78" s="447"/>
      <c r="G78" s="446"/>
      <c r="H78" s="446"/>
      <c r="I78" s="446"/>
      <c r="J78" s="446"/>
      <c r="K78" s="462"/>
      <c r="L78" s="629"/>
      <c r="M78" s="68"/>
      <c r="N78" s="326" t="s">
        <v>672</v>
      </c>
      <c r="O78" s="869">
        <f>IF(L73=0,0,(IRR((O71,O55:O65,O76))))</f>
        <v>0</v>
      </c>
      <c r="P78" s="760"/>
    </row>
    <row r="79" spans="1:20" s="214" customFormat="1" ht="15" customHeight="1" x14ac:dyDescent="0.3">
      <c r="A79" s="344">
        <v>85</v>
      </c>
      <c r="B79" s="451"/>
      <c r="C79" s="467" t="s">
        <v>535</v>
      </c>
      <c r="D79" s="445"/>
      <c r="E79" s="447"/>
      <c r="F79" s="447"/>
      <c r="G79" s="446"/>
      <c r="H79" s="446"/>
      <c r="I79" s="446"/>
      <c r="J79" s="446"/>
      <c r="K79" s="462"/>
      <c r="L79" s="629"/>
      <c r="M79" s="68"/>
      <c r="P79" s="760"/>
    </row>
    <row r="80" spans="1:20" s="214" customFormat="1" ht="15" customHeight="1" thickBot="1" x14ac:dyDescent="0.25">
      <c r="A80" s="344">
        <v>86</v>
      </c>
      <c r="B80" s="451"/>
      <c r="C80" s="451"/>
      <c r="D80" s="451"/>
      <c r="E80" s="447"/>
      <c r="F80" s="447"/>
      <c r="G80" s="446"/>
      <c r="H80" s="446"/>
      <c r="I80" s="446"/>
      <c r="J80" s="446"/>
      <c r="K80" s="462"/>
      <c r="L80" s="629"/>
      <c r="M80" s="68"/>
      <c r="P80" s="760"/>
    </row>
    <row r="81" spans="1:20" s="214" customFormat="1" ht="15" customHeight="1" thickBot="1" x14ac:dyDescent="0.25">
      <c r="A81" s="344">
        <v>87</v>
      </c>
      <c r="B81" s="451"/>
      <c r="C81" s="463"/>
      <c r="D81" s="463"/>
      <c r="E81" s="464" t="s">
        <v>435</v>
      </c>
      <c r="F81" s="464"/>
      <c r="G81" s="446"/>
      <c r="H81" s="446"/>
      <c r="I81" s="446"/>
      <c r="J81" s="446"/>
      <c r="K81" s="462"/>
      <c r="L81" s="915">
        <f>IF(J27=0,0,'S3.Regulatory Profit'!L33/(J27+J71+0.5*J33))</f>
        <v>0</v>
      </c>
      <c r="M81" s="68"/>
      <c r="P81" s="760" t="s">
        <v>609</v>
      </c>
    </row>
    <row r="82" spans="1:20" s="214" customFormat="1" ht="15" customHeight="1" thickBot="1" x14ac:dyDescent="0.25">
      <c r="A82" s="344">
        <v>88</v>
      </c>
      <c r="B82" s="451"/>
      <c r="C82" s="463"/>
      <c r="D82" s="463"/>
      <c r="E82" s="464"/>
      <c r="F82" s="464"/>
      <c r="G82" s="446"/>
      <c r="H82" s="446"/>
      <c r="I82" s="446"/>
      <c r="J82" s="446"/>
      <c r="K82" s="462"/>
      <c r="L82" s="629"/>
      <c r="M82" s="68"/>
      <c r="P82" s="760"/>
    </row>
    <row r="83" spans="1:20" s="214" customFormat="1" ht="15" customHeight="1" thickBot="1" x14ac:dyDescent="0.25">
      <c r="A83" s="344">
        <v>89</v>
      </c>
      <c r="B83" s="451"/>
      <c r="C83" s="463"/>
      <c r="D83" s="463"/>
      <c r="E83" s="464" t="s">
        <v>436</v>
      </c>
      <c r="F83" s="464"/>
      <c r="G83" s="446"/>
      <c r="H83" s="446"/>
      <c r="I83" s="446"/>
      <c r="J83" s="446"/>
      <c r="K83" s="462"/>
      <c r="L83" s="915">
        <f>L81-($K$45*$K$46*$K$47)</f>
        <v>0</v>
      </c>
      <c r="M83" s="68"/>
      <c r="P83" s="760"/>
    </row>
    <row r="84" spans="1:20" s="214" customFormat="1" ht="15" customHeight="1" x14ac:dyDescent="0.2">
      <c r="A84" s="344">
        <v>90</v>
      </c>
      <c r="B84" s="446"/>
      <c r="C84" s="463"/>
      <c r="D84" s="463"/>
      <c r="E84" s="464"/>
      <c r="F84" s="464"/>
      <c r="G84" s="446"/>
      <c r="H84" s="446"/>
      <c r="I84" s="446"/>
      <c r="J84" s="446"/>
      <c r="K84" s="462"/>
      <c r="L84" s="462"/>
      <c r="M84" s="68"/>
      <c r="P84" s="760"/>
    </row>
    <row r="85" spans="1:20" s="214" customFormat="1" ht="18" customHeight="1" x14ac:dyDescent="0.2">
      <c r="A85" s="344">
        <v>91</v>
      </c>
      <c r="B85" s="465"/>
      <c r="C85" s="466"/>
      <c r="D85" s="466" t="s">
        <v>454</v>
      </c>
      <c r="E85" s="466"/>
      <c r="F85" s="466"/>
      <c r="G85" s="466"/>
      <c r="H85" s="466"/>
      <c r="I85" s="466"/>
      <c r="J85" s="466"/>
      <c r="K85" s="466"/>
      <c r="L85" s="466"/>
      <c r="M85" s="68"/>
      <c r="P85" s="760"/>
    </row>
    <row r="86" spans="1:20" s="1" customFormat="1" x14ac:dyDescent="0.2">
      <c r="A86" s="345"/>
      <c r="B86" s="60"/>
      <c r="C86" s="60"/>
      <c r="D86" s="60"/>
      <c r="E86" s="60"/>
      <c r="F86" s="60"/>
      <c r="G86" s="60"/>
      <c r="H86" s="60"/>
      <c r="I86" s="60"/>
      <c r="J86" s="60"/>
      <c r="K86" s="60"/>
      <c r="L86" s="60"/>
      <c r="M86" s="62"/>
      <c r="N86"/>
      <c r="O86"/>
      <c r="P86" s="760"/>
      <c r="Q86"/>
      <c r="R86"/>
      <c r="S86"/>
      <c r="T86"/>
    </row>
    <row r="87" spans="1:20" s="1" customFormat="1" x14ac:dyDescent="0.2">
      <c r="A87"/>
      <c r="B87"/>
      <c r="C87"/>
      <c r="D87" s="311"/>
      <c r="E87"/>
      <c r="F87" s="311"/>
      <c r="G87"/>
      <c r="H87"/>
      <c r="I87"/>
      <c r="J87"/>
      <c r="K87"/>
      <c r="L87"/>
      <c r="M87"/>
      <c r="N87"/>
      <c r="O87"/>
      <c r="P87" s="760"/>
      <c r="Q87"/>
      <c r="R87"/>
      <c r="S87"/>
      <c r="T87"/>
    </row>
    <row r="88" spans="1:20" s="1" customFormat="1" x14ac:dyDescent="0.2">
      <c r="A88"/>
      <c r="B88"/>
      <c r="C88"/>
      <c r="D88" s="311"/>
      <c r="E88"/>
      <c r="F88" s="311"/>
      <c r="G88"/>
      <c r="H88"/>
      <c r="I88"/>
      <c r="J88"/>
      <c r="K88"/>
      <c r="L88"/>
      <c r="M88"/>
      <c r="N88"/>
      <c r="O88"/>
      <c r="P88" s="760"/>
      <c r="Q88"/>
      <c r="R88"/>
      <c r="S88"/>
      <c r="T88"/>
    </row>
    <row r="89" spans="1:20" s="1" customFormat="1" x14ac:dyDescent="0.2">
      <c r="A89"/>
      <c r="B89"/>
      <c r="C89"/>
      <c r="D89" s="311"/>
      <c r="E89"/>
      <c r="F89" s="311"/>
      <c r="G89"/>
      <c r="H89"/>
      <c r="I89"/>
      <c r="J89"/>
      <c r="K89"/>
      <c r="L89"/>
      <c r="M89"/>
      <c r="N89"/>
      <c r="O89"/>
      <c r="P89" s="760"/>
      <c r="Q89"/>
      <c r="R89"/>
      <c r="S89"/>
      <c r="T89"/>
    </row>
    <row r="90" spans="1:20" s="1" customFormat="1" x14ac:dyDescent="0.2">
      <c r="A90"/>
      <c r="B90"/>
      <c r="C90"/>
      <c r="D90" s="311"/>
      <c r="E90"/>
      <c r="F90" s="311"/>
      <c r="G90"/>
      <c r="H90"/>
      <c r="I90"/>
      <c r="J90"/>
      <c r="K90"/>
      <c r="L90"/>
      <c r="M90"/>
      <c r="N90"/>
      <c r="O90"/>
      <c r="P90" s="760"/>
      <c r="Q90"/>
      <c r="R90"/>
      <c r="S90"/>
      <c r="T90"/>
    </row>
    <row r="91" spans="1:20" s="1" customFormat="1" x14ac:dyDescent="0.2">
      <c r="A91"/>
      <c r="B91"/>
      <c r="C91"/>
      <c r="D91" s="311"/>
      <c r="E91"/>
      <c r="F91" s="311"/>
      <c r="G91"/>
      <c r="H91"/>
      <c r="I91"/>
      <c r="J91"/>
      <c r="K91"/>
      <c r="L91"/>
      <c r="M91"/>
      <c r="N91"/>
      <c r="O91"/>
      <c r="P91" s="760"/>
      <c r="Q91"/>
      <c r="R91"/>
      <c r="S91"/>
      <c r="T91"/>
    </row>
    <row r="92" spans="1:20" s="1" customFormat="1" x14ac:dyDescent="0.2">
      <c r="A92"/>
      <c r="B92"/>
      <c r="C92"/>
      <c r="D92" s="311"/>
      <c r="E92"/>
      <c r="F92" s="311"/>
      <c r="G92"/>
      <c r="H92"/>
      <c r="I92"/>
      <c r="J92"/>
      <c r="K92"/>
      <c r="L92"/>
      <c r="M92"/>
      <c r="N92"/>
      <c r="O92"/>
      <c r="P92" s="760"/>
      <c r="Q92"/>
      <c r="R92"/>
      <c r="S92"/>
      <c r="T92"/>
    </row>
  </sheetData>
  <sheetProtection sheet="1" objects="1" scenarios="1"/>
  <mergeCells count="5">
    <mergeCell ref="A5:L5"/>
    <mergeCell ref="J2:L2"/>
    <mergeCell ref="J3:L3"/>
    <mergeCell ref="N74:N76"/>
    <mergeCell ref="G53:L53"/>
  </mergeCells>
  <pageMargins left="0.70866141732283472" right="0.70866141732283472" top="0.74803149606299213" bottom="0.74803149606299213" header="0.31496062992125989" footer="0.31496062992125989"/>
  <pageSetup paperSize="9" scale="62" fitToHeight="0" orientation="portrait" r:id="rId1"/>
  <headerFooter>
    <oddHeader>&amp;C&amp;"Arial"&amp;10 Commerce Commission Information Disclosure Template</oddHeader>
    <oddFooter>&amp;L&amp;"Arial,Regular" &amp;P&amp;C&amp;"Arial,Regular" &amp;F&amp;R&amp;"Arial,Regular" &amp;A</oddFooter>
  </headerFooter>
  <rowBreaks count="1" manualBreakCount="1">
    <brk id="50" max="1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rgb="FF99CCFF"/>
    <pageSetUpPr fitToPage="1"/>
  </sheetPr>
  <dimension ref="A1:AK80"/>
  <sheetViews>
    <sheetView showGridLines="0" zoomScaleNormal="100" zoomScaleSheetLayoutView="70" workbookViewId="0"/>
  </sheetViews>
  <sheetFormatPr defaultRowHeight="12.75" x14ac:dyDescent="0.2"/>
  <cols>
    <col min="1" max="1" width="4.28515625" style="10" customWidth="1"/>
    <col min="2" max="2" width="3.7109375" style="310" customWidth="1"/>
    <col min="3" max="3" width="4.7109375" style="10" customWidth="1"/>
    <col min="4" max="4" width="4.28515625" style="10" customWidth="1"/>
    <col min="5" max="5" width="2" style="10" customWidth="1"/>
    <col min="6" max="6" width="12.5703125" style="310" customWidth="1"/>
    <col min="7" max="7" width="12.42578125" style="10" customWidth="1"/>
    <col min="8" max="8" width="55.5703125" style="310" customWidth="1"/>
    <col min="9" max="9" width="15.5703125" style="10" customWidth="1"/>
    <col min="10" max="10" width="11.28515625" style="310" customWidth="1"/>
    <col min="11" max="12" width="16.140625" style="10" customWidth="1"/>
    <col min="13" max="13" width="2.7109375" style="10" customWidth="1"/>
    <col min="14" max="14" width="20.42578125" style="760" customWidth="1"/>
    <col min="15" max="15" width="10.140625" style="10" customWidth="1"/>
    <col min="16" max="16" width="10.5703125" style="10" customWidth="1"/>
    <col min="17" max="17" width="12.5703125" style="10" customWidth="1"/>
    <col min="18" max="18" width="2.5703125" style="10" customWidth="1"/>
    <col min="19" max="19" width="2.7109375" style="10" customWidth="1"/>
    <col min="20" max="16384" width="9.140625" style="10"/>
  </cols>
  <sheetData>
    <row r="1" spans="1:37" s="12" customFormat="1" ht="12.75" customHeight="1" x14ac:dyDescent="0.2">
      <c r="A1" s="70"/>
      <c r="B1" s="71"/>
      <c r="C1" s="71"/>
      <c r="D1" s="71"/>
      <c r="E1" s="71"/>
      <c r="F1" s="71"/>
      <c r="G1" s="71"/>
      <c r="H1" s="71"/>
      <c r="I1" s="256"/>
      <c r="J1" s="256"/>
      <c r="K1" s="71"/>
      <c r="L1" s="71"/>
      <c r="M1" s="182"/>
      <c r="N1" s="760"/>
      <c r="O1"/>
      <c r="P1"/>
      <c r="Q1"/>
      <c r="R1"/>
      <c r="S1"/>
      <c r="T1"/>
      <c r="U1"/>
      <c r="V1"/>
      <c r="W1"/>
      <c r="X1"/>
      <c r="Y1"/>
      <c r="Z1"/>
      <c r="AA1"/>
      <c r="AB1"/>
      <c r="AC1"/>
      <c r="AD1"/>
      <c r="AE1"/>
      <c r="AF1"/>
      <c r="AG1"/>
      <c r="AH1"/>
      <c r="AI1"/>
    </row>
    <row r="2" spans="1:37" s="12" customFormat="1" ht="18" customHeight="1" x14ac:dyDescent="0.3">
      <c r="A2" s="72"/>
      <c r="B2" s="73"/>
      <c r="C2" s="73"/>
      <c r="D2" s="73"/>
      <c r="E2" s="73"/>
      <c r="F2" s="73"/>
      <c r="G2" s="306"/>
      <c r="H2" s="306"/>
      <c r="I2" s="306" t="s">
        <v>5</v>
      </c>
      <c r="J2" s="922" t="str">
        <f>IF(NOT(ISBLANK(CoverSheet!$C$8)),CoverSheet!$C$8,"")</f>
        <v/>
      </c>
      <c r="K2" s="923"/>
      <c r="L2" s="924"/>
      <c r="M2" s="76"/>
      <c r="N2" s="762"/>
      <c r="O2" s="1"/>
      <c r="P2" s="1"/>
      <c r="Q2" s="1"/>
      <c r="R2" s="1"/>
      <c r="S2" s="1"/>
      <c r="T2" s="1"/>
      <c r="U2" s="1"/>
      <c r="V2"/>
      <c r="W2"/>
      <c r="X2"/>
      <c r="Y2"/>
      <c r="Z2"/>
      <c r="AA2"/>
      <c r="AB2"/>
      <c r="AC2"/>
      <c r="AD2"/>
      <c r="AE2"/>
      <c r="AF2"/>
      <c r="AG2"/>
      <c r="AH2"/>
      <c r="AI2"/>
    </row>
    <row r="3" spans="1:37" s="12" customFormat="1" ht="18" customHeight="1" x14ac:dyDescent="0.25">
      <c r="A3" s="72"/>
      <c r="B3" s="73"/>
      <c r="C3" s="73"/>
      <c r="D3" s="73"/>
      <c r="E3" s="73"/>
      <c r="F3" s="73"/>
      <c r="G3" s="306"/>
      <c r="H3" s="306"/>
      <c r="I3" s="306" t="s">
        <v>3</v>
      </c>
      <c r="J3" s="925" t="str">
        <f>IF(ISNUMBER(CoverSheet!$C$12),CoverSheet!$C$12,"")</f>
        <v/>
      </c>
      <c r="K3" s="925"/>
      <c r="L3" s="925"/>
      <c r="M3" s="494"/>
      <c r="N3" s="762"/>
      <c r="O3" s="1"/>
      <c r="P3" s="1"/>
      <c r="Q3" s="1"/>
      <c r="R3" s="1"/>
      <c r="S3" s="1"/>
      <c r="T3" s="1"/>
      <c r="U3" s="1"/>
      <c r="V3"/>
      <c r="W3"/>
      <c r="X3"/>
      <c r="Y3"/>
      <c r="Z3"/>
      <c r="AA3"/>
      <c r="AB3"/>
      <c r="AC3"/>
      <c r="AD3"/>
      <c r="AE3"/>
      <c r="AF3"/>
      <c r="AG3"/>
      <c r="AH3"/>
      <c r="AI3"/>
    </row>
    <row r="4" spans="1:37" s="12" customFormat="1" ht="20.25" customHeight="1" x14ac:dyDescent="0.35">
      <c r="A4" s="396" t="s">
        <v>546</v>
      </c>
      <c r="B4" s="307"/>
      <c r="C4" s="74"/>
      <c r="D4" s="73"/>
      <c r="E4" s="73"/>
      <c r="F4" s="73"/>
      <c r="G4" s="73"/>
      <c r="H4" s="73"/>
      <c r="I4" s="75"/>
      <c r="J4" s="75"/>
      <c r="K4" s="73"/>
      <c r="L4" s="73"/>
      <c r="M4" s="76"/>
      <c r="N4" s="762"/>
      <c r="O4" s="1"/>
      <c r="P4" s="1"/>
      <c r="Q4" s="1"/>
      <c r="R4" s="1"/>
      <c r="S4" s="1"/>
      <c r="T4" s="1"/>
      <c r="U4" s="1"/>
      <c r="V4"/>
      <c r="W4"/>
      <c r="X4"/>
      <c r="Y4"/>
      <c r="Z4"/>
      <c r="AA4"/>
      <c r="AB4"/>
      <c r="AC4"/>
      <c r="AD4"/>
      <c r="AE4"/>
      <c r="AF4"/>
      <c r="AG4"/>
      <c r="AH4"/>
      <c r="AI4"/>
    </row>
    <row r="5" spans="1:37" s="498" customFormat="1" ht="46.5" customHeight="1" x14ac:dyDescent="0.2">
      <c r="A5" s="930" t="s">
        <v>353</v>
      </c>
      <c r="B5" s="931"/>
      <c r="C5" s="931"/>
      <c r="D5" s="931"/>
      <c r="E5" s="931"/>
      <c r="F5" s="931"/>
      <c r="G5" s="931"/>
      <c r="H5" s="931"/>
      <c r="I5" s="931"/>
      <c r="J5" s="931"/>
      <c r="K5" s="931"/>
      <c r="L5" s="931"/>
      <c r="M5" s="494"/>
      <c r="N5" s="765"/>
      <c r="O5" s="495"/>
      <c r="P5" s="495"/>
      <c r="Q5" s="495"/>
      <c r="R5" s="495"/>
      <c r="S5" s="495"/>
      <c r="T5" s="496"/>
      <c r="U5" s="496"/>
      <c r="V5" s="497"/>
      <c r="W5" s="497"/>
      <c r="X5" s="497"/>
      <c r="Y5" s="497"/>
      <c r="Z5" s="497"/>
      <c r="AA5" s="497"/>
      <c r="AB5" s="497"/>
      <c r="AC5" s="497"/>
      <c r="AD5" s="497"/>
      <c r="AE5" s="497"/>
      <c r="AF5" s="497"/>
      <c r="AG5" s="497"/>
      <c r="AH5" s="497"/>
      <c r="AI5" s="497"/>
      <c r="AJ5" s="497"/>
      <c r="AK5" s="497"/>
    </row>
    <row r="6" spans="1:37" s="12" customFormat="1" x14ac:dyDescent="0.2">
      <c r="A6" s="644" t="s">
        <v>666</v>
      </c>
      <c r="B6" s="63"/>
      <c r="C6" s="63"/>
      <c r="D6" s="77"/>
      <c r="E6" s="73"/>
      <c r="F6" s="73"/>
      <c r="G6" s="73"/>
      <c r="H6" s="73"/>
      <c r="I6" s="75"/>
      <c r="J6" s="75"/>
      <c r="K6" s="73"/>
      <c r="L6" s="73"/>
      <c r="M6" s="76"/>
      <c r="N6" s="766"/>
      <c r="O6" s="1"/>
      <c r="P6" s="1"/>
      <c r="Q6" s="1"/>
      <c r="R6" s="1"/>
      <c r="S6" s="1"/>
      <c r="T6" s="1"/>
      <c r="U6" s="1"/>
      <c r="V6"/>
      <c r="W6"/>
      <c r="X6"/>
      <c r="Y6"/>
      <c r="Z6"/>
      <c r="AA6"/>
      <c r="AB6"/>
      <c r="AC6"/>
      <c r="AD6"/>
      <c r="AE6"/>
      <c r="AF6"/>
      <c r="AG6"/>
      <c r="AH6"/>
      <c r="AI6"/>
    </row>
    <row r="7" spans="1:37" ht="30" customHeight="1" x14ac:dyDescent="0.3">
      <c r="A7" s="344">
        <v>7</v>
      </c>
      <c r="B7" s="203"/>
      <c r="C7" s="425" t="s">
        <v>547</v>
      </c>
      <c r="D7" s="407"/>
      <c r="E7" s="430"/>
      <c r="F7" s="430"/>
      <c r="G7" s="430"/>
      <c r="H7" s="430"/>
      <c r="I7" s="430"/>
      <c r="J7" s="430"/>
      <c r="K7" s="430"/>
      <c r="L7" s="246" t="s">
        <v>46</v>
      </c>
      <c r="M7" s="78"/>
      <c r="N7" s="764"/>
      <c r="O7" s="1"/>
      <c r="P7" s="1"/>
      <c r="Q7" s="1"/>
      <c r="R7" s="1"/>
      <c r="S7" s="1"/>
      <c r="T7" s="1"/>
      <c r="U7" s="1"/>
      <c r="V7"/>
      <c r="W7"/>
      <c r="X7"/>
      <c r="Y7"/>
      <c r="Z7"/>
      <c r="AA7"/>
      <c r="AB7"/>
      <c r="AC7"/>
      <c r="AD7"/>
      <c r="AE7"/>
      <c r="AF7"/>
      <c r="AG7"/>
      <c r="AH7"/>
      <c r="AI7"/>
    </row>
    <row r="8" spans="1:37" ht="20.100000000000001" customHeight="1" x14ac:dyDescent="0.2">
      <c r="A8" s="344">
        <v>8</v>
      </c>
      <c r="B8" s="203"/>
      <c r="C8" s="429"/>
      <c r="D8" s="468"/>
      <c r="E8" s="409" t="s">
        <v>117</v>
      </c>
      <c r="F8" s="468"/>
      <c r="G8" s="430"/>
      <c r="H8" s="430"/>
      <c r="I8" s="430"/>
      <c r="J8" s="430"/>
      <c r="K8" s="438"/>
      <c r="L8" s="438"/>
      <c r="M8" s="81"/>
      <c r="N8" s="764"/>
      <c r="O8" s="1"/>
      <c r="P8" s="1"/>
      <c r="Q8" s="1"/>
      <c r="R8" s="1"/>
      <c r="S8" s="1"/>
      <c r="T8" s="1"/>
      <c r="U8" s="1"/>
      <c r="V8"/>
      <c r="W8"/>
      <c r="X8"/>
      <c r="Y8"/>
      <c r="Z8"/>
      <c r="AA8"/>
      <c r="AB8"/>
      <c r="AC8"/>
      <c r="AD8"/>
      <c r="AE8"/>
      <c r="AF8"/>
      <c r="AG8"/>
      <c r="AH8"/>
      <c r="AI8"/>
    </row>
    <row r="9" spans="1:37" ht="15" customHeight="1" x14ac:dyDescent="0.2">
      <c r="A9" s="344">
        <v>9</v>
      </c>
      <c r="B9" s="203"/>
      <c r="C9" s="429"/>
      <c r="D9" s="469"/>
      <c r="E9" s="470"/>
      <c r="F9" s="320" t="s">
        <v>449</v>
      </c>
      <c r="G9" s="430"/>
      <c r="H9" s="430"/>
      <c r="I9" s="430"/>
      <c r="J9" s="430"/>
      <c r="K9" s="430"/>
      <c r="L9" s="671">
        <f>'S8.Billed Quantities+Revenues'!G51</f>
        <v>0</v>
      </c>
      <c r="M9" s="81"/>
      <c r="N9" s="760" t="s">
        <v>606</v>
      </c>
      <c r="O9" s="1"/>
      <c r="P9" s="1"/>
      <c r="Q9" s="1"/>
      <c r="R9" s="1"/>
      <c r="S9" s="1"/>
      <c r="T9" s="1"/>
      <c r="U9" s="1"/>
      <c r="V9"/>
      <c r="W9"/>
      <c r="X9"/>
      <c r="Y9"/>
      <c r="Z9"/>
      <c r="AA9"/>
      <c r="AB9"/>
      <c r="AC9"/>
      <c r="AD9"/>
      <c r="AE9"/>
      <c r="AF9"/>
      <c r="AG9"/>
      <c r="AH9"/>
      <c r="AI9"/>
    </row>
    <row r="10" spans="1:37" ht="15" customHeight="1" x14ac:dyDescent="0.2">
      <c r="A10" s="344">
        <v>10</v>
      </c>
      <c r="B10" s="203"/>
      <c r="C10" s="429"/>
      <c r="D10" s="440" t="s">
        <v>95</v>
      </c>
      <c r="E10" s="470"/>
      <c r="F10" s="320" t="s">
        <v>508</v>
      </c>
      <c r="G10" s="430"/>
      <c r="H10" s="430"/>
      <c r="I10" s="430"/>
      <c r="J10" s="430"/>
      <c r="K10" s="430"/>
      <c r="L10" s="672"/>
      <c r="M10" s="81"/>
      <c r="O10" s="1"/>
      <c r="P10" s="1"/>
      <c r="Q10" s="1"/>
      <c r="R10" s="1"/>
      <c r="S10" s="1"/>
      <c r="T10" s="1"/>
      <c r="U10" s="1"/>
      <c r="V10"/>
      <c r="W10"/>
      <c r="X10"/>
      <c r="Y10"/>
      <c r="Z10"/>
      <c r="AA10"/>
      <c r="AB10"/>
      <c r="AC10"/>
      <c r="AD10"/>
      <c r="AE10"/>
      <c r="AF10"/>
      <c r="AG10"/>
      <c r="AH10"/>
      <c r="AI10"/>
    </row>
    <row r="11" spans="1:37" s="13" customFormat="1" ht="15" customHeight="1" x14ac:dyDescent="0.2">
      <c r="A11" s="344">
        <v>11</v>
      </c>
      <c r="B11" s="203"/>
      <c r="C11" s="429"/>
      <c r="D11" s="440" t="s">
        <v>95</v>
      </c>
      <c r="E11" s="470"/>
      <c r="F11" s="322" t="s">
        <v>509</v>
      </c>
      <c r="G11" s="430"/>
      <c r="H11" s="430"/>
      <c r="I11" s="430"/>
      <c r="J11" s="430"/>
      <c r="K11" s="322"/>
      <c r="L11" s="673"/>
      <c r="M11" s="81"/>
      <c r="N11" s="760"/>
      <c r="O11" s="1"/>
      <c r="P11" s="1"/>
      <c r="Q11" s="1"/>
      <c r="R11" s="1"/>
      <c r="S11" s="1"/>
      <c r="T11" s="1"/>
      <c r="U11" s="1"/>
      <c r="V11"/>
      <c r="W11"/>
      <c r="X11"/>
      <c r="Y11"/>
      <c r="Z11"/>
      <c r="AA11"/>
      <c r="AB11"/>
      <c r="AC11"/>
      <c r="AD11"/>
      <c r="AE11"/>
      <c r="AF11"/>
      <c r="AG11"/>
      <c r="AH11"/>
      <c r="AI11"/>
    </row>
    <row r="12" spans="1:37" s="13" customFormat="1" ht="15" customHeight="1" thickBot="1" x14ac:dyDescent="0.25">
      <c r="A12" s="344">
        <v>12</v>
      </c>
      <c r="B12" s="203"/>
      <c r="C12" s="429"/>
      <c r="D12" s="322"/>
      <c r="E12" s="471"/>
      <c r="F12" s="471"/>
      <c r="G12" s="430"/>
      <c r="H12" s="430"/>
      <c r="I12" s="430"/>
      <c r="J12" s="430"/>
      <c r="K12" s="430"/>
      <c r="L12" s="621"/>
      <c r="M12" s="81"/>
      <c r="N12" s="760"/>
      <c r="O12" s="1"/>
      <c r="P12" s="1"/>
      <c r="Q12" s="1"/>
      <c r="R12" s="1"/>
      <c r="S12" s="1"/>
      <c r="T12" s="1"/>
      <c r="U12" s="1"/>
      <c r="V12"/>
      <c r="W12"/>
      <c r="X12"/>
      <c r="Y12"/>
      <c r="Z12"/>
      <c r="AA12"/>
      <c r="AB12"/>
      <c r="AC12"/>
      <c r="AD12"/>
      <c r="AE12"/>
      <c r="AF12"/>
      <c r="AG12"/>
      <c r="AH12"/>
      <c r="AI12"/>
    </row>
    <row r="13" spans="1:37" ht="15" customHeight="1" thickBot="1" x14ac:dyDescent="0.25">
      <c r="A13" s="344">
        <v>13</v>
      </c>
      <c r="B13" s="203"/>
      <c r="C13" s="429"/>
      <c r="D13" s="322"/>
      <c r="E13" s="356" t="s">
        <v>118</v>
      </c>
      <c r="F13" s="320"/>
      <c r="G13" s="430"/>
      <c r="H13" s="430"/>
      <c r="I13" s="430"/>
      <c r="J13" s="430"/>
      <c r="K13" s="322"/>
      <c r="L13" s="674">
        <f>L9+L10+L11</f>
        <v>0</v>
      </c>
      <c r="M13" s="81"/>
      <c r="N13" s="760" t="s">
        <v>624</v>
      </c>
      <c r="O13" s="1"/>
      <c r="P13" s="1"/>
      <c r="Q13" s="1"/>
      <c r="R13" s="1"/>
      <c r="S13" s="1"/>
      <c r="T13" s="1"/>
      <c r="U13" s="1"/>
      <c r="V13"/>
      <c r="W13"/>
      <c r="X13"/>
      <c r="Y13"/>
      <c r="Z13"/>
      <c r="AA13"/>
      <c r="AB13"/>
      <c r="AC13"/>
      <c r="AD13"/>
      <c r="AE13"/>
      <c r="AF13"/>
      <c r="AG13"/>
      <c r="AH13"/>
      <c r="AI13"/>
    </row>
    <row r="14" spans="1:37" ht="20.100000000000001" customHeight="1" x14ac:dyDescent="0.2">
      <c r="A14" s="346">
        <v>14</v>
      </c>
      <c r="B14" s="82"/>
      <c r="C14" s="472"/>
      <c r="D14" s="468"/>
      <c r="E14" s="468" t="s">
        <v>113</v>
      </c>
      <c r="F14" s="468"/>
      <c r="G14" s="430"/>
      <c r="H14" s="430"/>
      <c r="I14" s="430"/>
      <c r="J14" s="430"/>
      <c r="K14" s="322"/>
      <c r="L14" s="621"/>
      <c r="M14" s="81"/>
      <c r="O14" s="1"/>
      <c r="P14" s="1"/>
      <c r="Q14" s="1"/>
      <c r="R14" s="1"/>
      <c r="S14" s="1"/>
      <c r="T14" s="1"/>
      <c r="U14" s="1"/>
      <c r="V14"/>
      <c r="W14"/>
      <c r="X14"/>
      <c r="Y14"/>
      <c r="Z14"/>
      <c r="AA14"/>
      <c r="AB14"/>
      <c r="AC14"/>
      <c r="AD14"/>
      <c r="AE14"/>
      <c r="AF14"/>
      <c r="AG14"/>
      <c r="AH14"/>
      <c r="AI14"/>
    </row>
    <row r="15" spans="1:37" ht="15" customHeight="1" x14ac:dyDescent="0.2">
      <c r="A15" s="344">
        <v>15</v>
      </c>
      <c r="B15" s="203"/>
      <c r="C15" s="429"/>
      <c r="D15" s="440" t="s">
        <v>99</v>
      </c>
      <c r="E15" s="470"/>
      <c r="F15" s="320" t="s">
        <v>119</v>
      </c>
      <c r="G15" s="430"/>
      <c r="H15" s="430"/>
      <c r="I15" s="430"/>
      <c r="J15" s="430"/>
      <c r="K15" s="430"/>
      <c r="L15" s="671">
        <f>'S6b.Actual Expenditure Opex'!J16</f>
        <v>0</v>
      </c>
      <c r="M15" s="81"/>
      <c r="N15" s="760" t="s">
        <v>640</v>
      </c>
      <c r="O15" s="1"/>
      <c r="P15" s="1"/>
      <c r="Q15" s="1"/>
      <c r="R15" s="1"/>
      <c r="S15" s="1"/>
      <c r="T15" s="1"/>
      <c r="U15" s="1"/>
      <c r="V15"/>
      <c r="W15"/>
      <c r="X15"/>
      <c r="Y15"/>
      <c r="Z15"/>
      <c r="AA15"/>
      <c r="AB15"/>
      <c r="AC15"/>
      <c r="AD15"/>
      <c r="AE15"/>
      <c r="AF15"/>
      <c r="AG15"/>
      <c r="AH15"/>
      <c r="AI15"/>
    </row>
    <row r="16" spans="1:37" ht="15" customHeight="1" x14ac:dyDescent="0.2">
      <c r="A16" s="344">
        <v>16</v>
      </c>
      <c r="B16" s="203"/>
      <c r="C16" s="429"/>
      <c r="D16" s="440"/>
      <c r="E16" s="470"/>
      <c r="F16" s="470"/>
      <c r="G16" s="430"/>
      <c r="H16" s="430"/>
      <c r="I16" s="430"/>
      <c r="J16" s="430"/>
      <c r="K16" s="430"/>
      <c r="L16" s="621"/>
      <c r="M16" s="81"/>
      <c r="O16" s="1"/>
      <c r="P16" s="1"/>
      <c r="Q16" s="1"/>
      <c r="R16" s="1"/>
      <c r="S16" s="1"/>
      <c r="T16" s="1"/>
      <c r="U16" s="1"/>
      <c r="V16"/>
      <c r="W16"/>
      <c r="X16"/>
      <c r="Y16"/>
      <c r="Z16"/>
      <c r="AA16"/>
      <c r="AB16"/>
      <c r="AC16"/>
      <c r="AD16"/>
      <c r="AE16"/>
      <c r="AF16"/>
      <c r="AG16"/>
      <c r="AH16"/>
      <c r="AI16"/>
    </row>
    <row r="17" spans="1:35" ht="15" customHeight="1" x14ac:dyDescent="0.2">
      <c r="A17" s="344">
        <v>17</v>
      </c>
      <c r="B17" s="203"/>
      <c r="C17" s="429"/>
      <c r="D17" s="440" t="s">
        <v>99</v>
      </c>
      <c r="E17" s="470"/>
      <c r="F17" s="320" t="s">
        <v>346</v>
      </c>
      <c r="G17" s="430"/>
      <c r="H17" s="430"/>
      <c r="I17" s="430"/>
      <c r="J17" s="430"/>
      <c r="K17" s="430"/>
      <c r="L17" s="671">
        <f>L46</f>
        <v>0</v>
      </c>
      <c r="M17" s="81"/>
      <c r="N17" s="760" t="s">
        <v>641</v>
      </c>
      <c r="O17" s="1"/>
      <c r="P17" s="1"/>
      <c r="Q17" s="1"/>
      <c r="R17" s="1"/>
      <c r="S17" s="1"/>
      <c r="T17" s="1"/>
      <c r="U17" s="1"/>
      <c r="V17"/>
      <c r="W17"/>
      <c r="X17"/>
      <c r="Y17"/>
      <c r="Z17"/>
      <c r="AA17"/>
      <c r="AB17"/>
      <c r="AC17"/>
      <c r="AD17"/>
      <c r="AE17"/>
      <c r="AF17"/>
      <c r="AG17"/>
      <c r="AH17"/>
      <c r="AI17"/>
    </row>
    <row r="18" spans="1:35" ht="15" customHeight="1" thickBot="1" x14ac:dyDescent="0.25">
      <c r="A18" s="344">
        <v>18</v>
      </c>
      <c r="B18" s="203"/>
      <c r="C18" s="429"/>
      <c r="D18" s="473"/>
      <c r="E18" s="471"/>
      <c r="F18" s="322"/>
      <c r="G18" s="430"/>
      <c r="H18" s="430"/>
      <c r="I18" s="430"/>
      <c r="J18" s="430"/>
      <c r="K18" s="430"/>
      <c r="L18" s="621"/>
      <c r="M18" s="81"/>
      <c r="O18" s="1"/>
      <c r="P18" s="1"/>
      <c r="Q18" s="1"/>
      <c r="R18" s="1"/>
      <c r="S18" s="1"/>
      <c r="T18" s="1"/>
      <c r="U18" s="1"/>
      <c r="V18"/>
      <c r="W18"/>
      <c r="X18"/>
      <c r="Y18"/>
      <c r="Z18"/>
      <c r="AA18"/>
      <c r="AB18"/>
      <c r="AC18"/>
      <c r="AD18"/>
      <c r="AE18"/>
      <c r="AF18"/>
      <c r="AG18"/>
      <c r="AH18"/>
      <c r="AI18"/>
    </row>
    <row r="19" spans="1:35" ht="15" customHeight="1" thickBot="1" x14ac:dyDescent="0.25">
      <c r="A19" s="344">
        <v>19</v>
      </c>
      <c r="B19" s="203"/>
      <c r="C19" s="429"/>
      <c r="D19" s="468"/>
      <c r="E19" s="468" t="s">
        <v>98</v>
      </c>
      <c r="F19" s="468"/>
      <c r="G19" s="430"/>
      <c r="H19" s="430"/>
      <c r="I19" s="430"/>
      <c r="J19" s="430"/>
      <c r="K19" s="322"/>
      <c r="L19" s="674">
        <f>L13-L15-L17</f>
        <v>0</v>
      </c>
      <c r="M19" s="81"/>
      <c r="N19" s="760" t="s">
        <v>644</v>
      </c>
      <c r="O19" s="1"/>
      <c r="P19" s="1"/>
      <c r="Q19" s="1"/>
      <c r="R19" s="1"/>
      <c r="S19" s="1"/>
      <c r="T19" s="1"/>
      <c r="U19" s="1"/>
      <c r="V19"/>
      <c r="W19"/>
      <c r="X19"/>
      <c r="Y19"/>
      <c r="Z19"/>
      <c r="AA19"/>
      <c r="AB19"/>
      <c r="AC19"/>
      <c r="AD19"/>
      <c r="AE19"/>
      <c r="AF19"/>
      <c r="AG19"/>
      <c r="AH19"/>
      <c r="AI19"/>
    </row>
    <row r="20" spans="1:35" ht="15" customHeight="1" x14ac:dyDescent="0.2">
      <c r="A20" s="344">
        <v>20</v>
      </c>
      <c r="B20" s="203"/>
      <c r="C20" s="429"/>
      <c r="D20" s="474"/>
      <c r="E20" s="322"/>
      <c r="F20" s="322"/>
      <c r="G20" s="322"/>
      <c r="H20" s="322"/>
      <c r="I20" s="430"/>
      <c r="J20" s="430"/>
      <c r="K20" s="322"/>
      <c r="L20" s="621"/>
      <c r="M20" s="81"/>
      <c r="O20" s="1"/>
      <c r="P20" s="1"/>
      <c r="Q20" s="1"/>
      <c r="R20" s="1"/>
      <c r="S20" s="1"/>
      <c r="T20" s="1"/>
      <c r="U20" s="1"/>
      <c r="V20"/>
      <c r="W20"/>
      <c r="X20"/>
      <c r="Y20"/>
      <c r="Z20"/>
      <c r="AA20"/>
      <c r="AB20"/>
      <c r="AC20"/>
      <c r="AD20"/>
      <c r="AE20"/>
      <c r="AF20"/>
      <c r="AG20"/>
      <c r="AH20"/>
      <c r="AI20"/>
    </row>
    <row r="21" spans="1:35" ht="15" customHeight="1" x14ac:dyDescent="0.2">
      <c r="A21" s="344">
        <v>21</v>
      </c>
      <c r="B21" s="203"/>
      <c r="C21" s="429"/>
      <c r="D21" s="440" t="s">
        <v>99</v>
      </c>
      <c r="E21" s="470"/>
      <c r="F21" s="320" t="s">
        <v>121</v>
      </c>
      <c r="G21" s="430"/>
      <c r="H21" s="430"/>
      <c r="I21" s="430"/>
      <c r="J21" s="430"/>
      <c r="K21" s="322"/>
      <c r="L21" s="671">
        <f>'S4.RAB Value (Rolled Forward)'!Q82</f>
        <v>0</v>
      </c>
      <c r="M21" s="81"/>
      <c r="N21" s="760" t="s">
        <v>642</v>
      </c>
      <c r="O21" s="1"/>
      <c r="P21" s="1"/>
      <c r="Q21" s="1"/>
      <c r="R21" s="1"/>
      <c r="S21" s="1"/>
      <c r="T21" s="1"/>
      <c r="U21" s="1"/>
      <c r="V21"/>
      <c r="W21"/>
      <c r="X21"/>
      <c r="Y21"/>
      <c r="Z21"/>
      <c r="AA21"/>
      <c r="AB21"/>
      <c r="AC21"/>
      <c r="AD21"/>
      <c r="AE21"/>
      <c r="AF21"/>
      <c r="AG21"/>
      <c r="AH21"/>
      <c r="AI21"/>
    </row>
    <row r="22" spans="1:35" ht="15" customHeight="1" x14ac:dyDescent="0.2">
      <c r="A22" s="344">
        <v>22</v>
      </c>
      <c r="B22" s="203"/>
      <c r="C22" s="429"/>
      <c r="D22" s="322"/>
      <c r="E22" s="470"/>
      <c r="F22" s="470"/>
      <c r="G22" s="430"/>
      <c r="H22" s="430"/>
      <c r="I22" s="430"/>
      <c r="J22" s="430"/>
      <c r="K22" s="322"/>
      <c r="L22" s="621"/>
      <c r="M22" s="81"/>
      <c r="O22" s="1"/>
      <c r="P22" s="1"/>
      <c r="Q22" s="1"/>
      <c r="R22" s="1"/>
      <c r="S22" s="1"/>
      <c r="T22" s="1"/>
      <c r="U22" s="1"/>
      <c r="V22"/>
      <c r="W22"/>
      <c r="X22"/>
      <c r="Y22"/>
      <c r="Z22"/>
      <c r="AA22"/>
      <c r="AB22"/>
      <c r="AC22"/>
      <c r="AD22"/>
      <c r="AE22"/>
      <c r="AF22"/>
      <c r="AG22"/>
      <c r="AH22"/>
      <c r="AI22"/>
    </row>
    <row r="23" spans="1:35" ht="15" customHeight="1" x14ac:dyDescent="0.2">
      <c r="A23" s="344">
        <v>23</v>
      </c>
      <c r="B23" s="203"/>
      <c r="C23" s="429"/>
      <c r="D23" s="440" t="s">
        <v>95</v>
      </c>
      <c r="E23" s="470"/>
      <c r="F23" s="320" t="s">
        <v>408</v>
      </c>
      <c r="G23" s="430"/>
      <c r="H23" s="430"/>
      <c r="I23" s="430"/>
      <c r="J23" s="430"/>
      <c r="K23" s="322"/>
      <c r="L23" s="671">
        <f>'S4.RAB Value (Rolled Forward)'!Q63</f>
        <v>0</v>
      </c>
      <c r="M23" s="81"/>
      <c r="N23" s="760" t="s">
        <v>642</v>
      </c>
      <c r="O23" s="1"/>
      <c r="P23" s="1"/>
      <c r="Q23" s="1"/>
      <c r="R23" s="1"/>
      <c r="S23" s="1"/>
      <c r="T23" s="1"/>
      <c r="U23" s="1"/>
      <c r="V23"/>
      <c r="W23"/>
      <c r="X23"/>
      <c r="Y23"/>
      <c r="Z23"/>
      <c r="AA23"/>
      <c r="AB23"/>
      <c r="AC23"/>
      <c r="AD23"/>
      <c r="AE23"/>
      <c r="AF23"/>
      <c r="AG23"/>
      <c r="AH23"/>
      <c r="AI23"/>
    </row>
    <row r="24" spans="1:35" s="234" customFormat="1" ht="15" customHeight="1" thickBot="1" x14ac:dyDescent="0.25">
      <c r="A24" s="344">
        <v>24</v>
      </c>
      <c r="B24" s="203"/>
      <c r="C24" s="429"/>
      <c r="D24" s="440"/>
      <c r="E24" s="470"/>
      <c r="F24" s="470"/>
      <c r="G24" s="430"/>
      <c r="H24" s="430"/>
      <c r="I24" s="430"/>
      <c r="J24" s="430"/>
      <c r="K24" s="322"/>
      <c r="L24" s="587"/>
      <c r="M24" s="81"/>
      <c r="N24" s="760"/>
      <c r="O24" s="1"/>
      <c r="P24" s="1"/>
      <c r="Q24" s="1"/>
      <c r="R24" s="1"/>
      <c r="S24" s="1"/>
      <c r="T24" s="1"/>
      <c r="U24" s="1"/>
    </row>
    <row r="25" spans="1:35" s="234" customFormat="1" ht="15" customHeight="1" thickBot="1" x14ac:dyDescent="0.25">
      <c r="A25" s="344">
        <v>25</v>
      </c>
      <c r="B25" s="203"/>
      <c r="C25" s="429"/>
      <c r="D25" s="409"/>
      <c r="E25" s="409" t="s">
        <v>347</v>
      </c>
      <c r="F25" s="409"/>
      <c r="G25" s="411"/>
      <c r="H25" s="411"/>
      <c r="I25" s="411"/>
      <c r="J25" s="411"/>
      <c r="K25" s="476"/>
      <c r="L25" s="674">
        <f>L19-L21+L23</f>
        <v>0</v>
      </c>
      <c r="M25" s="239"/>
      <c r="N25" s="760"/>
      <c r="O25" s="259"/>
      <c r="P25" s="259"/>
      <c r="Q25" s="259"/>
      <c r="R25" s="259"/>
      <c r="S25" s="259"/>
      <c r="T25" s="260"/>
      <c r="U25" s="1"/>
    </row>
    <row r="26" spans="1:35" s="234" customFormat="1" ht="15" customHeight="1" x14ac:dyDescent="0.2">
      <c r="A26" s="344">
        <v>26</v>
      </c>
      <c r="B26" s="203"/>
      <c r="C26" s="429"/>
      <c r="D26" s="411"/>
      <c r="E26" s="409"/>
      <c r="F26" s="409"/>
      <c r="G26" s="411"/>
      <c r="H26" s="411"/>
      <c r="I26" s="411"/>
      <c r="J26" s="411"/>
      <c r="K26" s="476"/>
      <c r="L26" s="639"/>
      <c r="M26" s="239"/>
      <c r="N26" s="760"/>
      <c r="O26" s="259"/>
      <c r="P26" s="259"/>
      <c r="Q26" s="259"/>
      <c r="R26" s="259"/>
      <c r="S26" s="259"/>
      <c r="T26" s="260"/>
      <c r="U26" s="1"/>
    </row>
    <row r="27" spans="1:35" s="234" customFormat="1" ht="15" customHeight="1" x14ac:dyDescent="0.2">
      <c r="A27" s="344">
        <v>27</v>
      </c>
      <c r="B27" s="203"/>
      <c r="C27" s="429"/>
      <c r="D27" s="477" t="s">
        <v>99</v>
      </c>
      <c r="E27" s="478"/>
      <c r="F27" s="479" t="s">
        <v>116</v>
      </c>
      <c r="G27" s="411"/>
      <c r="H27" s="411"/>
      <c r="I27" s="411"/>
      <c r="J27" s="411"/>
      <c r="K27" s="476"/>
      <c r="L27" s="671">
        <f>'S5c.TCSD Allowance'!I27</f>
        <v>0</v>
      </c>
      <c r="M27" s="239"/>
      <c r="N27" s="760" t="s">
        <v>615</v>
      </c>
      <c r="O27" s="259"/>
      <c r="P27" s="259"/>
      <c r="Q27" s="259"/>
      <c r="R27" s="259"/>
      <c r="S27" s="259"/>
      <c r="T27" s="260"/>
      <c r="U27" s="1"/>
    </row>
    <row r="28" spans="1:35" ht="15" customHeight="1" thickBot="1" x14ac:dyDescent="0.25">
      <c r="A28" s="344">
        <v>28</v>
      </c>
      <c r="B28" s="203"/>
      <c r="C28" s="429"/>
      <c r="D28" s="322"/>
      <c r="E28" s="322"/>
      <c r="F28" s="322"/>
      <c r="G28" s="322"/>
      <c r="H28" s="322"/>
      <c r="I28" s="430"/>
      <c r="J28" s="430"/>
      <c r="K28" s="322"/>
      <c r="L28" s="621"/>
      <c r="M28" s="81"/>
      <c r="O28" s="1"/>
      <c r="P28" s="1"/>
      <c r="Q28" s="1"/>
      <c r="R28" s="1"/>
      <c r="S28" s="1"/>
      <c r="T28" s="1"/>
      <c r="U28" s="1"/>
      <c r="V28"/>
      <c r="W28"/>
      <c r="X28"/>
      <c r="Y28"/>
      <c r="Z28"/>
      <c r="AA28"/>
      <c r="AB28"/>
      <c r="AC28"/>
      <c r="AD28"/>
      <c r="AE28"/>
      <c r="AF28"/>
      <c r="AG28"/>
      <c r="AH28"/>
      <c r="AI28"/>
    </row>
    <row r="29" spans="1:35" ht="15" customHeight="1" thickBot="1" x14ac:dyDescent="0.25">
      <c r="A29" s="344">
        <v>29</v>
      </c>
      <c r="B29" s="203"/>
      <c r="C29" s="429"/>
      <c r="D29" s="468"/>
      <c r="E29" s="468" t="s">
        <v>122</v>
      </c>
      <c r="F29" s="468"/>
      <c r="G29" s="430"/>
      <c r="H29" s="430"/>
      <c r="I29" s="430"/>
      <c r="J29" s="430"/>
      <c r="K29" s="322"/>
      <c r="L29" s="674">
        <f>L25-L27</f>
        <v>0</v>
      </c>
      <c r="M29" s="81"/>
      <c r="N29" s="760" t="s">
        <v>652</v>
      </c>
      <c r="O29" s="1"/>
      <c r="P29" s="1"/>
      <c r="Q29" s="1"/>
      <c r="R29" s="1"/>
      <c r="S29" s="1"/>
      <c r="T29" s="1"/>
      <c r="U29" s="1"/>
      <c r="V29"/>
      <c r="W29"/>
      <c r="X29"/>
      <c r="Y29"/>
      <c r="Z29"/>
      <c r="AA29"/>
      <c r="AB29"/>
      <c r="AC29"/>
      <c r="AD29"/>
      <c r="AE29"/>
      <c r="AF29"/>
      <c r="AG29"/>
      <c r="AH29"/>
      <c r="AI29"/>
    </row>
    <row r="30" spans="1:35" ht="15" customHeight="1" x14ac:dyDescent="0.2">
      <c r="A30" s="344">
        <v>30</v>
      </c>
      <c r="B30" s="203"/>
      <c r="C30" s="429"/>
      <c r="D30" s="322"/>
      <c r="E30" s="322"/>
      <c r="F30" s="322"/>
      <c r="G30" s="322"/>
      <c r="H30" s="322"/>
      <c r="I30" s="430"/>
      <c r="J30" s="430"/>
      <c r="K30" s="322"/>
      <c r="L30" s="621"/>
      <c r="M30" s="81"/>
      <c r="O30" s="1"/>
      <c r="P30" s="1"/>
      <c r="Q30" s="1"/>
      <c r="R30" s="1"/>
      <c r="S30" s="1"/>
      <c r="T30" s="1"/>
      <c r="U30" s="1"/>
      <c r="V30"/>
      <c r="W30"/>
      <c r="X30"/>
      <c r="Y30"/>
      <c r="Z30"/>
      <c r="AA30"/>
      <c r="AB30"/>
      <c r="AC30"/>
      <c r="AD30"/>
      <c r="AE30"/>
      <c r="AF30"/>
      <c r="AG30"/>
      <c r="AH30"/>
      <c r="AI30"/>
    </row>
    <row r="31" spans="1:35" ht="15" customHeight="1" x14ac:dyDescent="0.2">
      <c r="A31" s="344">
        <v>31</v>
      </c>
      <c r="B31" s="203"/>
      <c r="C31" s="429"/>
      <c r="D31" s="440" t="s">
        <v>99</v>
      </c>
      <c r="E31" s="470"/>
      <c r="F31" s="322" t="s">
        <v>100</v>
      </c>
      <c r="G31" s="430"/>
      <c r="H31" s="430"/>
      <c r="I31" s="430"/>
      <c r="J31" s="430"/>
      <c r="K31" s="322"/>
      <c r="L31" s="671">
        <f>'S5a.Regulatory Tax Allowance '!L27</f>
        <v>0</v>
      </c>
      <c r="M31" s="81"/>
      <c r="N31" s="760" t="s">
        <v>645</v>
      </c>
      <c r="O31" s="1"/>
      <c r="P31" s="1"/>
      <c r="Q31" s="1"/>
      <c r="R31" s="1"/>
      <c r="S31" s="1"/>
      <c r="T31" s="1"/>
      <c r="U31" s="1"/>
      <c r="V31"/>
      <c r="W31"/>
      <c r="X31"/>
      <c r="Y31"/>
      <c r="Z31"/>
      <c r="AA31"/>
      <c r="AB31"/>
      <c r="AC31"/>
      <c r="AD31"/>
      <c r="AE31"/>
      <c r="AF31"/>
      <c r="AG31"/>
      <c r="AH31"/>
      <c r="AI31"/>
    </row>
    <row r="32" spans="1:35" ht="15" customHeight="1" thickBot="1" x14ac:dyDescent="0.25">
      <c r="A32" s="344">
        <v>32</v>
      </c>
      <c r="B32" s="203"/>
      <c r="C32" s="429"/>
      <c r="D32" s="322"/>
      <c r="E32" s="322"/>
      <c r="F32" s="322"/>
      <c r="G32" s="322"/>
      <c r="H32" s="322"/>
      <c r="I32" s="430"/>
      <c r="J32" s="430"/>
      <c r="K32" s="322"/>
      <c r="L32" s="621"/>
      <c r="M32" s="81"/>
      <c r="O32" s="1"/>
      <c r="P32" s="1"/>
      <c r="Q32" s="1"/>
      <c r="R32" s="1"/>
      <c r="S32" s="1"/>
      <c r="T32" s="1"/>
      <c r="U32" s="1"/>
      <c r="V32"/>
      <c r="W32"/>
      <c r="X32"/>
      <c r="Y32"/>
      <c r="Z32"/>
      <c r="AA32"/>
      <c r="AB32"/>
      <c r="AC32"/>
      <c r="AD32"/>
      <c r="AE32"/>
      <c r="AF32"/>
      <c r="AG32"/>
      <c r="AH32"/>
      <c r="AI32"/>
    </row>
    <row r="33" spans="1:35" ht="15" customHeight="1" thickBot="1" x14ac:dyDescent="0.25">
      <c r="A33" s="344">
        <v>33</v>
      </c>
      <c r="B33" s="203"/>
      <c r="C33" s="429"/>
      <c r="D33" s="468"/>
      <c r="E33" s="468" t="s">
        <v>123</v>
      </c>
      <c r="F33" s="468"/>
      <c r="G33" s="322"/>
      <c r="H33" s="322"/>
      <c r="I33" s="430"/>
      <c r="J33" s="430"/>
      <c r="K33" s="322"/>
      <c r="L33" s="674">
        <f>L29-L31</f>
        <v>0</v>
      </c>
      <c r="M33" s="81"/>
      <c r="N33" s="760" t="s">
        <v>624</v>
      </c>
      <c r="O33" s="1"/>
      <c r="P33" s="1"/>
      <c r="Q33" s="1"/>
      <c r="R33" s="1"/>
      <c r="S33" s="1"/>
      <c r="T33" s="1"/>
      <c r="U33" s="1"/>
      <c r="V33"/>
      <c r="W33"/>
      <c r="X33"/>
      <c r="Y33"/>
      <c r="Z33"/>
      <c r="AA33"/>
      <c r="AB33"/>
      <c r="AC33"/>
      <c r="AD33"/>
      <c r="AE33"/>
      <c r="AF33"/>
      <c r="AG33"/>
      <c r="AH33"/>
      <c r="AI33"/>
    </row>
    <row r="34" spans="1:35" s="12" customFormat="1" x14ac:dyDescent="0.2">
      <c r="A34" s="346">
        <v>34</v>
      </c>
      <c r="B34" s="82"/>
      <c r="C34" s="480"/>
      <c r="D34" s="481"/>
      <c r="E34" s="482"/>
      <c r="F34" s="482"/>
      <c r="G34" s="482"/>
      <c r="H34" s="482"/>
      <c r="I34" s="483"/>
      <c r="J34" s="483"/>
      <c r="K34" s="482"/>
      <c r="L34" s="482"/>
      <c r="M34" s="338"/>
      <c r="N34" s="760"/>
      <c r="O34" s="1"/>
      <c r="P34" s="1"/>
      <c r="Q34" s="1"/>
      <c r="R34" s="1"/>
      <c r="S34" s="1"/>
      <c r="T34" s="1"/>
      <c r="U34" s="1"/>
      <c r="V34"/>
      <c r="W34"/>
      <c r="X34"/>
      <c r="Y34"/>
      <c r="Z34"/>
      <c r="AA34"/>
      <c r="AB34"/>
      <c r="AC34"/>
      <c r="AD34"/>
      <c r="AE34"/>
      <c r="AF34"/>
      <c r="AG34"/>
      <c r="AH34"/>
      <c r="AI34"/>
    </row>
    <row r="35" spans="1:35" s="12" customFormat="1" ht="18.75" x14ac:dyDescent="0.3">
      <c r="A35" s="346">
        <v>35</v>
      </c>
      <c r="B35" s="82"/>
      <c r="C35" s="425" t="s">
        <v>548</v>
      </c>
      <c r="D35" s="407"/>
      <c r="E35" s="482"/>
      <c r="F35" s="482"/>
      <c r="G35" s="482"/>
      <c r="H35" s="482"/>
      <c r="I35" s="483"/>
      <c r="J35" s="483"/>
      <c r="K35" s="438"/>
      <c r="L35" s="438" t="s">
        <v>46</v>
      </c>
      <c r="M35" s="338"/>
      <c r="N35" s="764"/>
      <c r="O35" s="1"/>
      <c r="P35" s="1"/>
      <c r="Q35" s="1"/>
      <c r="R35" s="1"/>
      <c r="S35" s="1"/>
      <c r="T35" s="1"/>
      <c r="U35" s="1"/>
      <c r="V35"/>
      <c r="W35"/>
      <c r="X35"/>
      <c r="Y35"/>
      <c r="Z35"/>
      <c r="AA35"/>
      <c r="AB35"/>
      <c r="AC35"/>
      <c r="AD35"/>
      <c r="AE35"/>
      <c r="AF35"/>
      <c r="AG35"/>
      <c r="AH35"/>
      <c r="AI35"/>
    </row>
    <row r="36" spans="1:35" s="12" customFormat="1" x14ac:dyDescent="0.2">
      <c r="A36" s="346">
        <v>36</v>
      </c>
      <c r="B36" s="82"/>
      <c r="C36" s="480"/>
      <c r="D36" s="481"/>
      <c r="E36" s="482"/>
      <c r="F36" s="482"/>
      <c r="G36" s="482"/>
      <c r="H36" s="482"/>
      <c r="I36" s="483"/>
      <c r="J36" s="483"/>
      <c r="K36" s="482"/>
      <c r="L36" s="482"/>
      <c r="M36" s="338"/>
      <c r="N36" s="760"/>
      <c r="O36" s="1"/>
      <c r="P36" s="1"/>
      <c r="Q36" s="1"/>
      <c r="R36" s="1"/>
      <c r="S36" s="1"/>
      <c r="T36" s="1"/>
      <c r="U36" s="1"/>
      <c r="V36"/>
      <c r="W36"/>
      <c r="X36"/>
      <c r="Y36"/>
      <c r="Z36"/>
      <c r="AA36"/>
      <c r="AB36"/>
      <c r="AC36"/>
      <c r="AD36"/>
      <c r="AE36"/>
      <c r="AF36"/>
      <c r="AG36"/>
      <c r="AH36"/>
      <c r="AI36"/>
    </row>
    <row r="37" spans="1:35" s="12" customFormat="1" ht="15" customHeight="1" x14ac:dyDescent="0.2">
      <c r="A37" s="346">
        <v>37</v>
      </c>
      <c r="B37" s="82"/>
      <c r="C37" s="480"/>
      <c r="D37" s="481"/>
      <c r="E37" s="749" t="s">
        <v>498</v>
      </c>
      <c r="F37" s="749"/>
      <c r="G37" s="411"/>
      <c r="H37" s="482"/>
      <c r="I37" s="483"/>
      <c r="J37" s="483"/>
      <c r="K37" s="482"/>
      <c r="L37" s="482"/>
      <c r="M37" s="338"/>
      <c r="N37" s="760"/>
      <c r="O37" s="1"/>
      <c r="P37" s="1"/>
      <c r="Q37" s="1"/>
      <c r="R37" s="1"/>
      <c r="S37" s="1"/>
      <c r="T37" s="1"/>
      <c r="U37" s="1"/>
      <c r="V37"/>
      <c r="W37"/>
      <c r="X37"/>
      <c r="Y37"/>
      <c r="Z37"/>
      <c r="AA37"/>
      <c r="AB37"/>
      <c r="AC37"/>
      <c r="AD37"/>
      <c r="AE37"/>
      <c r="AF37"/>
      <c r="AG37"/>
      <c r="AH37"/>
      <c r="AI37"/>
    </row>
    <row r="38" spans="1:35" s="12" customFormat="1" ht="15" customHeight="1" x14ac:dyDescent="0.2">
      <c r="A38" s="346">
        <v>38</v>
      </c>
      <c r="B38" s="82"/>
      <c r="C38" s="480"/>
      <c r="D38" s="481"/>
      <c r="E38" s="484"/>
      <c r="F38" s="411" t="s">
        <v>124</v>
      </c>
      <c r="G38" s="411"/>
      <c r="H38" s="482"/>
      <c r="I38" s="483"/>
      <c r="J38" s="483"/>
      <c r="K38" s="672"/>
      <c r="L38" s="640"/>
      <c r="M38" s="338"/>
      <c r="N38" s="760"/>
      <c r="O38" s="1"/>
      <c r="P38" s="1"/>
      <c r="Q38" s="1"/>
      <c r="R38" s="1"/>
      <c r="S38" s="1"/>
      <c r="T38" s="1"/>
      <c r="U38" s="1"/>
      <c r="V38"/>
      <c r="W38"/>
      <c r="X38"/>
      <c r="Y38"/>
      <c r="Z38"/>
      <c r="AA38"/>
      <c r="AB38"/>
      <c r="AC38"/>
      <c r="AD38"/>
      <c r="AE38"/>
      <c r="AF38"/>
      <c r="AG38"/>
      <c r="AH38"/>
      <c r="AI38"/>
    </row>
    <row r="39" spans="1:35" s="12" customFormat="1" ht="15" customHeight="1" x14ac:dyDescent="0.2">
      <c r="A39" s="346">
        <v>39</v>
      </c>
      <c r="B39" s="82"/>
      <c r="C39" s="480"/>
      <c r="D39" s="481"/>
      <c r="E39" s="484"/>
      <c r="F39" s="411" t="s">
        <v>284</v>
      </c>
      <c r="G39" s="411"/>
      <c r="H39" s="482"/>
      <c r="I39" s="483"/>
      <c r="J39" s="483"/>
      <c r="K39" s="672"/>
      <c r="L39" s="640"/>
      <c r="M39" s="338"/>
      <c r="N39" s="760"/>
      <c r="O39" s="1"/>
      <c r="P39" s="1"/>
      <c r="Q39" s="1"/>
      <c r="R39" s="1"/>
      <c r="S39" s="1"/>
      <c r="T39" s="1"/>
      <c r="U39" s="1"/>
      <c r="V39" s="170"/>
      <c r="W39" s="170"/>
      <c r="X39" s="170"/>
      <c r="Y39" s="170"/>
      <c r="Z39" s="170"/>
      <c r="AA39" s="170"/>
      <c r="AB39" s="170"/>
      <c r="AC39" s="170"/>
      <c r="AD39" s="170"/>
      <c r="AE39" s="170"/>
      <c r="AF39" s="170"/>
      <c r="AG39" s="170"/>
      <c r="AH39" s="170"/>
      <c r="AI39" s="170"/>
    </row>
    <row r="40" spans="1:35" s="12" customFormat="1" ht="15" customHeight="1" x14ac:dyDescent="0.2">
      <c r="A40" s="346">
        <v>40</v>
      </c>
      <c r="B40" s="82"/>
      <c r="C40" s="480"/>
      <c r="D40" s="481"/>
      <c r="E40" s="484"/>
      <c r="F40" s="411" t="s">
        <v>354</v>
      </c>
      <c r="G40" s="411"/>
      <c r="H40" s="482"/>
      <c r="I40" s="483"/>
      <c r="J40" s="483"/>
      <c r="K40" s="672"/>
      <c r="L40" s="640"/>
      <c r="M40" s="338"/>
      <c r="N40" s="760"/>
      <c r="O40" s="1"/>
      <c r="P40" s="1"/>
      <c r="Q40" s="1"/>
      <c r="R40" s="1"/>
      <c r="S40" s="1"/>
      <c r="T40" s="1"/>
      <c r="U40" s="1"/>
      <c r="V40"/>
      <c r="W40"/>
      <c r="X40"/>
      <c r="Y40"/>
      <c r="Z40"/>
      <c r="AA40"/>
      <c r="AB40"/>
      <c r="AC40"/>
      <c r="AD40"/>
      <c r="AE40"/>
      <c r="AF40"/>
      <c r="AG40"/>
      <c r="AH40"/>
      <c r="AI40"/>
    </row>
    <row r="41" spans="1:35" s="12" customFormat="1" ht="15" customHeight="1" x14ac:dyDescent="0.2">
      <c r="A41" s="346">
        <v>41</v>
      </c>
      <c r="B41" s="82"/>
      <c r="C41" s="480"/>
      <c r="D41" s="481"/>
      <c r="E41" s="484"/>
      <c r="F41" s="411" t="s">
        <v>125</v>
      </c>
      <c r="G41" s="411"/>
      <c r="H41" s="482"/>
      <c r="I41" s="483"/>
      <c r="J41" s="483"/>
      <c r="K41" s="672"/>
      <c r="L41" s="640"/>
      <c r="M41" s="338"/>
      <c r="N41" s="760"/>
      <c r="O41" s="1"/>
      <c r="P41" s="1"/>
      <c r="Q41" s="1"/>
      <c r="R41" s="1"/>
      <c r="S41" s="1"/>
      <c r="T41" s="1"/>
      <c r="U41" s="1"/>
      <c r="V41"/>
      <c r="W41"/>
      <c r="X41"/>
      <c r="Y41"/>
      <c r="Z41"/>
      <c r="AA41"/>
      <c r="AB41"/>
      <c r="AC41"/>
      <c r="AD41"/>
      <c r="AE41"/>
      <c r="AF41"/>
      <c r="AG41"/>
      <c r="AH41"/>
      <c r="AI41"/>
    </row>
    <row r="42" spans="1:35" s="12" customFormat="1" ht="15" customHeight="1" x14ac:dyDescent="0.2">
      <c r="A42" s="346">
        <v>42</v>
      </c>
      <c r="B42" s="82"/>
      <c r="C42" s="480"/>
      <c r="D42" s="481"/>
      <c r="E42" s="522" t="s">
        <v>126</v>
      </c>
      <c r="F42" s="522"/>
      <c r="G42" s="411"/>
      <c r="H42" s="482"/>
      <c r="I42" s="483"/>
      <c r="J42" s="483"/>
      <c r="K42" s="640"/>
      <c r="L42" s="640"/>
      <c r="M42" s="338"/>
      <c r="N42" s="760"/>
      <c r="O42" s="1"/>
      <c r="P42" s="1"/>
      <c r="Q42" s="1"/>
      <c r="R42" s="1"/>
      <c r="S42" s="1"/>
      <c r="T42" s="1"/>
      <c r="U42" s="1"/>
      <c r="V42"/>
      <c r="W42"/>
      <c r="X42"/>
      <c r="Y42"/>
      <c r="Z42"/>
      <c r="AA42"/>
      <c r="AB42"/>
      <c r="AC42"/>
      <c r="AD42"/>
      <c r="AE42"/>
      <c r="AF42"/>
      <c r="AG42"/>
      <c r="AH42"/>
      <c r="AI42"/>
    </row>
    <row r="43" spans="1:35" s="12" customFormat="1" ht="15" customHeight="1" x14ac:dyDescent="0.2">
      <c r="A43" s="346">
        <v>43</v>
      </c>
      <c r="B43" s="82"/>
      <c r="C43" s="480"/>
      <c r="D43" s="481"/>
      <c r="E43" s="485"/>
      <c r="F43" s="411" t="s">
        <v>127</v>
      </c>
      <c r="G43" s="411"/>
      <c r="H43" s="482"/>
      <c r="I43" s="483"/>
      <c r="J43" s="483"/>
      <c r="K43" s="672"/>
      <c r="L43" s="640"/>
      <c r="M43" s="338"/>
      <c r="N43" s="760"/>
      <c r="O43" s="1"/>
      <c r="P43" s="1"/>
      <c r="Q43" s="1"/>
      <c r="R43" s="1"/>
      <c r="S43" s="1"/>
      <c r="T43" s="1"/>
      <c r="U43" s="1"/>
      <c r="V43"/>
      <c r="W43"/>
      <c r="X43"/>
      <c r="Y43"/>
      <c r="Z43"/>
      <c r="AA43"/>
      <c r="AB43"/>
      <c r="AC43"/>
      <c r="AD43"/>
      <c r="AE43"/>
      <c r="AF43"/>
      <c r="AG43"/>
      <c r="AH43"/>
      <c r="AI43"/>
    </row>
    <row r="44" spans="1:35" s="12" customFormat="1" ht="15" customHeight="1" x14ac:dyDescent="0.2">
      <c r="A44" s="346">
        <v>44</v>
      </c>
      <c r="B44" s="82"/>
      <c r="C44" s="480"/>
      <c r="D44" s="481"/>
      <c r="E44" s="485"/>
      <c r="F44" s="411" t="s">
        <v>128</v>
      </c>
      <c r="G44" s="411"/>
      <c r="H44" s="482"/>
      <c r="I44" s="483"/>
      <c r="J44" s="483"/>
      <c r="K44" s="672"/>
      <c r="L44" s="640"/>
      <c r="M44" s="338"/>
      <c r="N44" s="760"/>
      <c r="O44" s="1"/>
      <c r="P44" s="1"/>
      <c r="Q44" s="1"/>
      <c r="R44" s="1"/>
      <c r="S44" s="1"/>
      <c r="T44" s="1"/>
      <c r="U44" s="1"/>
      <c r="V44"/>
      <c r="W44"/>
      <c r="X44"/>
      <c r="Y44"/>
      <c r="Z44"/>
      <c r="AA44"/>
      <c r="AB44"/>
      <c r="AC44"/>
      <c r="AD44"/>
      <c r="AE44"/>
      <c r="AF44"/>
      <c r="AG44"/>
      <c r="AH44"/>
      <c r="AI44"/>
    </row>
    <row r="45" spans="1:35" s="12" customFormat="1" ht="15" customHeight="1" thickBot="1" x14ac:dyDescent="0.25">
      <c r="A45" s="346">
        <v>45</v>
      </c>
      <c r="B45" s="82"/>
      <c r="C45" s="480"/>
      <c r="D45" s="481"/>
      <c r="E45" s="485"/>
      <c r="F45" s="411" t="s">
        <v>129</v>
      </c>
      <c r="G45" s="411"/>
      <c r="H45" s="482"/>
      <c r="I45" s="483"/>
      <c r="J45" s="483"/>
      <c r="K45" s="672"/>
      <c r="L45" s="640"/>
      <c r="M45" s="338"/>
      <c r="N45" s="760"/>
      <c r="O45" s="1"/>
      <c r="P45" s="1"/>
      <c r="Q45" s="1"/>
      <c r="R45" s="1"/>
      <c r="S45" s="1"/>
      <c r="T45" s="1"/>
      <c r="U45" s="1"/>
      <c r="V45"/>
      <c r="W45"/>
      <c r="X45"/>
      <c r="Y45"/>
      <c r="Z45"/>
      <c r="AA45"/>
      <c r="AB45"/>
      <c r="AC45"/>
      <c r="AD45"/>
      <c r="AE45"/>
      <c r="AF45"/>
      <c r="AG45"/>
      <c r="AH45"/>
      <c r="AI45"/>
    </row>
    <row r="46" spans="1:35" s="12" customFormat="1" ht="15" customHeight="1" thickBot="1" x14ac:dyDescent="0.25">
      <c r="A46" s="346">
        <v>46</v>
      </c>
      <c r="B46" s="82"/>
      <c r="C46" s="480"/>
      <c r="D46" s="486"/>
      <c r="E46" s="486" t="s">
        <v>120</v>
      </c>
      <c r="F46" s="486"/>
      <c r="G46" s="487"/>
      <c r="H46" s="487"/>
      <c r="I46" s="483"/>
      <c r="J46" s="483"/>
      <c r="K46" s="640"/>
      <c r="L46" s="674">
        <f>SUM(K38:K41,K43:K45)</f>
        <v>0</v>
      </c>
      <c r="M46" s="338"/>
      <c r="N46" s="760" t="s">
        <v>627</v>
      </c>
      <c r="O46" s="1"/>
      <c r="P46" s="1"/>
      <c r="Q46" s="1"/>
      <c r="R46" s="1"/>
      <c r="S46" s="1"/>
      <c r="T46" s="1"/>
      <c r="U46" s="1"/>
      <c r="V46"/>
      <c r="W46"/>
      <c r="X46"/>
      <c r="Y46"/>
      <c r="Z46"/>
      <c r="AA46"/>
      <c r="AB46"/>
      <c r="AC46"/>
      <c r="AD46"/>
      <c r="AE46"/>
      <c r="AF46"/>
      <c r="AG46"/>
      <c r="AH46"/>
      <c r="AI46"/>
    </row>
    <row r="47" spans="1:35" s="12" customFormat="1" x14ac:dyDescent="0.2">
      <c r="A47" s="346">
        <v>47</v>
      </c>
      <c r="B47" s="82"/>
      <c r="C47" s="87"/>
      <c r="D47" s="88"/>
      <c r="E47" s="95"/>
      <c r="F47" s="95"/>
      <c r="G47" s="89"/>
      <c r="H47" s="89"/>
      <c r="I47" s="90"/>
      <c r="J47" s="90"/>
      <c r="K47" s="96"/>
      <c r="L47" s="89"/>
      <c r="M47" s="338"/>
      <c r="N47" s="760"/>
      <c r="O47" s="1"/>
      <c r="P47" s="1"/>
      <c r="Q47" s="1"/>
      <c r="R47" s="1"/>
      <c r="S47" s="1"/>
      <c r="T47" s="1"/>
      <c r="U47" s="1"/>
      <c r="V47"/>
      <c r="W47"/>
      <c r="X47"/>
      <c r="Y47"/>
      <c r="Z47"/>
      <c r="AA47"/>
      <c r="AB47"/>
      <c r="AC47"/>
      <c r="AD47"/>
      <c r="AE47"/>
      <c r="AF47"/>
      <c r="AG47"/>
      <c r="AH47"/>
      <c r="AI47"/>
    </row>
    <row r="48" spans="1:35" s="327" customFormat="1" x14ac:dyDescent="0.2">
      <c r="A48" s="346"/>
      <c r="B48" s="82"/>
      <c r="C48" s="87"/>
      <c r="D48" s="88"/>
      <c r="E48" s="95"/>
      <c r="F48" s="95"/>
      <c r="G48" s="89"/>
      <c r="H48" s="89"/>
      <c r="I48" s="90"/>
      <c r="J48" s="90"/>
      <c r="K48" s="96"/>
      <c r="L48" s="89"/>
      <c r="M48" s="338"/>
      <c r="N48" s="760"/>
      <c r="O48" s="1"/>
      <c r="P48" s="1"/>
      <c r="Q48" s="1"/>
      <c r="R48" s="1"/>
      <c r="S48" s="1"/>
      <c r="T48" s="1"/>
      <c r="U48" s="1"/>
      <c r="V48" s="326"/>
      <c r="W48" s="326"/>
      <c r="X48" s="326"/>
      <c r="Y48" s="326"/>
      <c r="Z48" s="326"/>
      <c r="AA48" s="326"/>
      <c r="AB48" s="326"/>
      <c r="AC48" s="326"/>
      <c r="AD48" s="326"/>
      <c r="AE48" s="326"/>
      <c r="AF48" s="326"/>
      <c r="AG48" s="326"/>
      <c r="AH48" s="326"/>
      <c r="AI48" s="326"/>
    </row>
    <row r="49" spans="1:35" s="12" customFormat="1" ht="23.25" customHeight="1" x14ac:dyDescent="0.3">
      <c r="A49" s="346">
        <v>55</v>
      </c>
      <c r="B49" s="472"/>
      <c r="C49" s="425" t="s">
        <v>549</v>
      </c>
      <c r="D49" s="407"/>
      <c r="E49" s="430"/>
      <c r="F49" s="430"/>
      <c r="G49" s="430"/>
      <c r="H49" s="430"/>
      <c r="I49" s="430"/>
      <c r="J49" s="430"/>
      <c r="K49" s="933" t="s">
        <v>46</v>
      </c>
      <c r="L49" s="933"/>
      <c r="M49" s="338"/>
      <c r="N49" s="760"/>
      <c r="O49" s="1"/>
      <c r="P49" s="1"/>
      <c r="Q49" s="1"/>
      <c r="R49" s="1"/>
      <c r="S49" s="1"/>
      <c r="T49" s="1"/>
      <c r="U49" s="1"/>
      <c r="V49"/>
      <c r="W49"/>
      <c r="X49"/>
      <c r="Y49"/>
      <c r="Z49"/>
      <c r="AA49"/>
      <c r="AB49"/>
      <c r="AC49"/>
      <c r="AD49"/>
      <c r="AE49"/>
      <c r="AF49"/>
      <c r="AG49"/>
      <c r="AH49"/>
      <c r="AI49"/>
    </row>
    <row r="50" spans="1:35" s="12" customFormat="1" x14ac:dyDescent="0.2">
      <c r="A50" s="346">
        <v>56</v>
      </c>
      <c r="B50" s="472"/>
      <c r="C50" s="480"/>
      <c r="D50" s="481"/>
      <c r="E50" s="430"/>
      <c r="F50" s="430"/>
      <c r="G50" s="430"/>
      <c r="H50" s="430"/>
      <c r="I50" s="430"/>
      <c r="J50" s="430"/>
      <c r="K50" s="435" t="s">
        <v>83</v>
      </c>
      <c r="L50" s="435" t="s">
        <v>130</v>
      </c>
      <c r="M50" s="338"/>
      <c r="N50" s="760"/>
      <c r="O50" s="1"/>
      <c r="P50" s="1"/>
      <c r="Q50" s="1"/>
      <c r="R50" s="1"/>
      <c r="S50" s="1"/>
      <c r="T50" s="1"/>
      <c r="U50" s="1"/>
      <c r="V50"/>
      <c r="W50"/>
      <c r="X50"/>
      <c r="Y50"/>
      <c r="Z50"/>
      <c r="AA50"/>
      <c r="AB50"/>
      <c r="AC50"/>
      <c r="AD50"/>
      <c r="AE50"/>
      <c r="AF50"/>
      <c r="AG50"/>
      <c r="AH50"/>
      <c r="AI50"/>
    </row>
    <row r="51" spans="1:35" s="12" customFormat="1" x14ac:dyDescent="0.2">
      <c r="A51" s="346">
        <v>57</v>
      </c>
      <c r="B51" s="472"/>
      <c r="C51" s="480"/>
      <c r="D51" s="481"/>
      <c r="E51" s="430"/>
      <c r="F51" s="430"/>
      <c r="G51" s="430"/>
      <c r="H51" s="430"/>
      <c r="I51" s="430"/>
      <c r="J51" s="430"/>
      <c r="K51" s="645" t="str">
        <f>IF(ISNUMBER(CoverSheet!$C$12),DATE(YEAR(CoverSheet!$C$12)-1,MONTH(CoverSheet!$C$12),DAY(CoverSheet!$C$12)),"")</f>
        <v/>
      </c>
      <c r="L51" s="645" t="str">
        <f>J3</f>
        <v/>
      </c>
      <c r="M51" s="338"/>
      <c r="N51" s="760"/>
      <c r="O51" s="1"/>
      <c r="P51" s="1"/>
      <c r="Q51" s="1"/>
      <c r="R51" s="1"/>
      <c r="S51" s="1"/>
      <c r="T51" s="1"/>
      <c r="U51" s="1"/>
      <c r="V51"/>
      <c r="W51"/>
      <c r="X51"/>
      <c r="Y51"/>
      <c r="Z51"/>
      <c r="AA51"/>
      <c r="AB51"/>
      <c r="AC51"/>
      <c r="AD51"/>
      <c r="AE51"/>
      <c r="AF51"/>
      <c r="AG51"/>
      <c r="AH51"/>
      <c r="AI51"/>
    </row>
    <row r="52" spans="1:35" s="12" customFormat="1" ht="15" customHeight="1" x14ac:dyDescent="0.2">
      <c r="A52" s="346">
        <v>58</v>
      </c>
      <c r="B52" s="472"/>
      <c r="C52" s="480"/>
      <c r="D52" s="481"/>
      <c r="E52" s="430"/>
      <c r="F52" s="320" t="s">
        <v>131</v>
      </c>
      <c r="G52" s="430"/>
      <c r="H52" s="430"/>
      <c r="I52" s="430"/>
      <c r="J52" s="430"/>
      <c r="K52" s="675"/>
      <c r="L52" s="675"/>
      <c r="M52" s="338"/>
      <c r="N52" s="760"/>
      <c r="O52" s="1"/>
      <c r="P52" s="1"/>
      <c r="Q52" s="1"/>
      <c r="R52" s="1"/>
      <c r="S52" s="1"/>
      <c r="T52" s="1"/>
      <c r="U52" s="1"/>
      <c r="V52"/>
      <c r="W52"/>
      <c r="X52"/>
      <c r="Y52"/>
      <c r="Z52"/>
      <c r="AA52"/>
      <c r="AB52"/>
      <c r="AC52"/>
      <c r="AD52"/>
      <c r="AE52"/>
      <c r="AF52"/>
      <c r="AG52"/>
      <c r="AH52"/>
      <c r="AI52"/>
    </row>
    <row r="53" spans="1:35" s="12" customFormat="1" ht="15" customHeight="1" x14ac:dyDescent="0.2">
      <c r="A53" s="346">
        <v>59</v>
      </c>
      <c r="B53" s="472"/>
      <c r="C53" s="480"/>
      <c r="D53" s="481"/>
      <c r="E53" s="430"/>
      <c r="F53" s="320" t="s">
        <v>132</v>
      </c>
      <c r="G53" s="430"/>
      <c r="H53" s="430"/>
      <c r="I53" s="430"/>
      <c r="J53" s="430"/>
      <c r="K53" s="676"/>
      <c r="L53" s="676"/>
      <c r="M53" s="338"/>
      <c r="N53" s="760"/>
      <c r="O53" s="1"/>
      <c r="P53" s="1"/>
      <c r="Q53" s="1"/>
      <c r="R53" s="1"/>
      <c r="S53" s="1"/>
      <c r="T53" s="1"/>
      <c r="U53" s="1"/>
      <c r="V53"/>
      <c r="W53"/>
      <c r="X53"/>
      <c r="Y53"/>
      <c r="Z53"/>
      <c r="AA53"/>
      <c r="AB53"/>
      <c r="AC53"/>
      <c r="AD53"/>
      <c r="AE53"/>
      <c r="AF53"/>
      <c r="AG53"/>
      <c r="AH53"/>
      <c r="AI53"/>
    </row>
    <row r="54" spans="1:35" s="12" customFormat="1" ht="15" customHeight="1" thickBot="1" x14ac:dyDescent="0.25">
      <c r="A54" s="346">
        <v>60</v>
      </c>
      <c r="B54" s="472"/>
      <c r="C54" s="480"/>
      <c r="D54" s="481"/>
      <c r="E54" s="430"/>
      <c r="F54" s="430"/>
      <c r="G54" s="430"/>
      <c r="H54" s="430"/>
      <c r="I54" s="430"/>
      <c r="J54" s="430"/>
      <c r="K54" s="636"/>
      <c r="L54" s="636"/>
      <c r="M54" s="338"/>
      <c r="N54" s="760"/>
      <c r="O54" s="1"/>
      <c r="P54" s="1"/>
      <c r="Q54" s="1"/>
      <c r="R54" s="1"/>
      <c r="S54" s="1"/>
      <c r="T54" s="1"/>
      <c r="U54" s="1"/>
      <c r="V54"/>
      <c r="W54"/>
      <c r="X54"/>
      <c r="Y54"/>
      <c r="Z54"/>
      <c r="AA54"/>
      <c r="AB54"/>
      <c r="AC54"/>
      <c r="AD54"/>
      <c r="AE54"/>
      <c r="AF54"/>
      <c r="AG54"/>
      <c r="AH54"/>
      <c r="AI54"/>
    </row>
    <row r="55" spans="1:35" s="12" customFormat="1" ht="15" customHeight="1" thickBot="1" x14ac:dyDescent="0.25">
      <c r="A55" s="346">
        <v>61</v>
      </c>
      <c r="B55" s="472"/>
      <c r="C55" s="480"/>
      <c r="D55" s="481"/>
      <c r="E55" s="324" t="s">
        <v>348</v>
      </c>
      <c r="F55" s="324"/>
      <c r="G55" s="324"/>
      <c r="H55" s="430"/>
      <c r="I55" s="430"/>
      <c r="J55" s="430"/>
      <c r="K55" s="636"/>
      <c r="L55" s="677"/>
      <c r="M55" s="338"/>
      <c r="N55" s="760"/>
      <c r="O55" s="1"/>
      <c r="P55" s="1"/>
      <c r="Q55" s="1"/>
      <c r="R55" s="1"/>
      <c r="S55" s="1"/>
      <c r="T55" s="1"/>
      <c r="U55" s="1"/>
      <c r="V55"/>
      <c r="W55"/>
      <c r="X55"/>
      <c r="Y55"/>
      <c r="Z55"/>
      <c r="AA55"/>
      <c r="AB55"/>
      <c r="AC55"/>
      <c r="AD55"/>
      <c r="AE55"/>
      <c r="AF55"/>
      <c r="AG55"/>
      <c r="AH55"/>
      <c r="AI55"/>
    </row>
    <row r="56" spans="1:35" s="12" customFormat="1" x14ac:dyDescent="0.2">
      <c r="A56" s="346">
        <v>62</v>
      </c>
      <c r="B56" s="472"/>
      <c r="C56" s="480"/>
      <c r="D56" s="481"/>
      <c r="E56" s="430"/>
      <c r="F56" s="430"/>
      <c r="G56" s="430"/>
      <c r="H56" s="430"/>
      <c r="I56" s="430"/>
      <c r="J56" s="430"/>
      <c r="K56" s="430"/>
      <c r="L56" s="430"/>
      <c r="M56" s="338"/>
      <c r="N56" s="760"/>
      <c r="O56" s="1"/>
      <c r="P56" s="1"/>
      <c r="Q56" s="1"/>
      <c r="R56" s="1"/>
      <c r="S56" s="1"/>
      <c r="T56" s="1"/>
      <c r="U56" s="1"/>
      <c r="V56"/>
      <c r="W56"/>
      <c r="X56"/>
      <c r="Y56"/>
      <c r="Z56"/>
      <c r="AA56"/>
      <c r="AB56"/>
      <c r="AC56"/>
      <c r="AD56"/>
      <c r="AE56"/>
      <c r="AF56"/>
      <c r="AG56"/>
      <c r="AH56"/>
      <c r="AI56"/>
    </row>
    <row r="57" spans="1:35" s="12" customFormat="1" ht="56.25" customHeight="1" x14ac:dyDescent="0.2">
      <c r="A57" s="346">
        <v>63</v>
      </c>
      <c r="B57" s="472"/>
      <c r="C57" s="480"/>
      <c r="D57" s="481"/>
      <c r="E57" s="324"/>
      <c r="F57" s="324"/>
      <c r="G57" s="430"/>
      <c r="H57" s="430"/>
      <c r="I57" s="430"/>
      <c r="J57" s="430"/>
      <c r="K57" s="424" t="s">
        <v>349</v>
      </c>
      <c r="L57" s="424" t="s">
        <v>350</v>
      </c>
      <c r="M57" s="338"/>
      <c r="N57" s="760"/>
      <c r="O57" s="1"/>
      <c r="P57" s="1"/>
      <c r="Q57" s="1"/>
      <c r="R57" s="1"/>
      <c r="S57" s="1"/>
      <c r="T57" s="1"/>
      <c r="U57" s="1"/>
      <c r="V57"/>
      <c r="W57"/>
      <c r="X57"/>
      <c r="Y57"/>
      <c r="Z57"/>
      <c r="AA57"/>
      <c r="AB57"/>
      <c r="AC57"/>
      <c r="AD57"/>
      <c r="AE57"/>
      <c r="AF57"/>
      <c r="AG57"/>
      <c r="AH57"/>
      <c r="AI57"/>
    </row>
    <row r="58" spans="1:35" s="12" customFormat="1" ht="15" customHeight="1" x14ac:dyDescent="0.2">
      <c r="A58" s="346">
        <v>64</v>
      </c>
      <c r="B58" s="472"/>
      <c r="C58" s="480"/>
      <c r="D58" s="481"/>
      <c r="E58" s="436"/>
      <c r="F58" s="322" t="s">
        <v>133</v>
      </c>
      <c r="G58" s="488" t="str">
        <f>IF(ISNUMBER(CoverSheet!$C$12),DATE(YEAR(CoverSheet!$C$12)-5,MONTH(CoverSheet!$C$12),DAY(CoverSheet!$C$12)),"[year]")</f>
        <v>[year]</v>
      </c>
      <c r="H58" s="488"/>
      <c r="I58" s="430"/>
      <c r="J58" s="430"/>
      <c r="K58" s="672"/>
      <c r="L58" s="672"/>
      <c r="M58" s="338"/>
      <c r="N58" s="760"/>
      <c r="O58" s="1"/>
      <c r="P58" s="1"/>
      <c r="Q58" s="1"/>
      <c r="R58" s="1"/>
      <c r="S58" s="1"/>
      <c r="T58" s="1"/>
      <c r="U58" s="1"/>
      <c r="V58"/>
      <c r="W58"/>
      <c r="X58"/>
      <c r="Y58"/>
      <c r="Z58"/>
      <c r="AA58"/>
      <c r="AB58"/>
      <c r="AC58"/>
      <c r="AD58"/>
      <c r="AE58"/>
      <c r="AF58"/>
      <c r="AG58"/>
      <c r="AH58"/>
      <c r="AI58"/>
    </row>
    <row r="59" spans="1:35" s="12" customFormat="1" ht="15" customHeight="1" x14ac:dyDescent="0.2">
      <c r="A59" s="350">
        <v>65</v>
      </c>
      <c r="B59" s="489"/>
      <c r="C59" s="480"/>
      <c r="D59" s="481"/>
      <c r="E59" s="436"/>
      <c r="F59" s="322" t="s">
        <v>134</v>
      </c>
      <c r="G59" s="488" t="str">
        <f>IF(ISNUMBER(CoverSheet!$C$12),DATE(YEAR(CoverSheet!$C$12)-4,MONTH(CoverSheet!$C$12),DAY(CoverSheet!$C$12)),"[year]")</f>
        <v>[year]</v>
      </c>
      <c r="H59" s="488"/>
      <c r="I59" s="430"/>
      <c r="J59" s="430"/>
      <c r="K59" s="672"/>
      <c r="L59" s="672"/>
      <c r="M59" s="338"/>
      <c r="N59" s="760"/>
      <c r="O59" s="1"/>
      <c r="P59" s="1"/>
      <c r="Q59" s="1"/>
      <c r="R59" s="1"/>
      <c r="S59" s="1"/>
      <c r="T59" s="1"/>
      <c r="U59" s="1"/>
      <c r="V59"/>
      <c r="W59"/>
      <c r="X59"/>
      <c r="Y59"/>
      <c r="Z59"/>
      <c r="AA59"/>
      <c r="AB59"/>
      <c r="AC59"/>
      <c r="AD59"/>
      <c r="AE59"/>
      <c r="AF59"/>
      <c r="AG59"/>
      <c r="AH59"/>
      <c r="AI59"/>
    </row>
    <row r="60" spans="1:35" s="12" customFormat="1" ht="15" customHeight="1" x14ac:dyDescent="0.2">
      <c r="A60" s="350">
        <v>66</v>
      </c>
      <c r="B60" s="489"/>
      <c r="C60" s="480"/>
      <c r="D60" s="481"/>
      <c r="E60" s="436"/>
      <c r="F60" s="322" t="s">
        <v>135</v>
      </c>
      <c r="G60" s="488" t="str">
        <f>IF(ISNUMBER(CoverSheet!$C$12),DATE(YEAR(CoverSheet!$C$12)-3,MONTH(CoverSheet!$C$12),DAY(CoverSheet!$C$12)),"[year]")</f>
        <v>[year]</v>
      </c>
      <c r="H60" s="488"/>
      <c r="I60" s="430"/>
      <c r="J60" s="430"/>
      <c r="K60" s="672"/>
      <c r="L60" s="672"/>
      <c r="M60" s="338"/>
      <c r="N60" s="760"/>
      <c r="O60" s="1"/>
      <c r="P60" s="1"/>
      <c r="Q60" s="1"/>
      <c r="R60" s="1"/>
      <c r="S60" s="1"/>
      <c r="T60" s="1"/>
      <c r="U60" s="1"/>
      <c r="V60"/>
      <c r="W60"/>
      <c r="X60"/>
      <c r="Y60"/>
      <c r="Z60"/>
      <c r="AA60"/>
      <c r="AB60"/>
      <c r="AC60"/>
      <c r="AD60"/>
      <c r="AE60"/>
      <c r="AF60"/>
      <c r="AG60"/>
      <c r="AH60"/>
      <c r="AI60"/>
    </row>
    <row r="61" spans="1:35" s="12" customFormat="1" ht="15" customHeight="1" x14ac:dyDescent="0.2">
      <c r="A61" s="350">
        <v>67</v>
      </c>
      <c r="B61" s="489"/>
      <c r="C61" s="480"/>
      <c r="D61" s="481"/>
      <c r="E61" s="436"/>
      <c r="F61" s="322" t="s">
        <v>82</v>
      </c>
      <c r="G61" s="488" t="str">
        <f>IF(ISNUMBER(CoverSheet!$C$12),DATE(YEAR(CoverSheet!$C$12)-2,MONTH(CoverSheet!$C$12),DAY(CoverSheet!$C$12)),"[year]")</f>
        <v>[year]</v>
      </c>
      <c r="H61" s="488"/>
      <c r="I61" s="430"/>
      <c r="J61" s="430"/>
      <c r="K61" s="672"/>
      <c r="L61" s="672"/>
      <c r="M61" s="338"/>
      <c r="N61" s="760"/>
      <c r="O61" s="1"/>
      <c r="P61" s="1"/>
      <c r="Q61" s="1"/>
      <c r="R61" s="1"/>
      <c r="S61" s="1"/>
      <c r="T61" s="1"/>
      <c r="U61" s="1"/>
      <c r="V61"/>
      <c r="W61"/>
      <c r="X61"/>
      <c r="Y61"/>
      <c r="Z61"/>
      <c r="AA61"/>
      <c r="AB61"/>
      <c r="AC61"/>
      <c r="AD61"/>
      <c r="AE61"/>
      <c r="AF61"/>
      <c r="AG61"/>
      <c r="AH61"/>
      <c r="AI61"/>
    </row>
    <row r="62" spans="1:35" s="12" customFormat="1" ht="15" customHeight="1" thickBot="1" x14ac:dyDescent="0.25">
      <c r="A62" s="350">
        <v>68</v>
      </c>
      <c r="B62" s="489"/>
      <c r="C62" s="480"/>
      <c r="D62" s="481"/>
      <c r="E62" s="436"/>
      <c r="F62" s="322" t="s">
        <v>83</v>
      </c>
      <c r="G62" s="488" t="str">
        <f>IF(ISNUMBER(CoverSheet!$C$12),DATE(YEAR(CoverSheet!$C$12)-1,MONTH(CoverSheet!$C$12),DAY(CoverSheet!$C$12)),"[year]")</f>
        <v>[year]</v>
      </c>
      <c r="H62" s="488"/>
      <c r="I62" s="430"/>
      <c r="J62" s="430"/>
      <c r="K62" s="672"/>
      <c r="L62" s="672"/>
      <c r="M62" s="338"/>
      <c r="N62" s="760"/>
      <c r="O62" s="1"/>
      <c r="P62" s="1"/>
      <c r="Q62" s="1"/>
      <c r="R62" s="1"/>
      <c r="S62" s="1"/>
      <c r="T62" s="1"/>
      <c r="U62" s="1"/>
      <c r="V62"/>
      <c r="W62"/>
      <c r="X62"/>
      <c r="Y62"/>
      <c r="Z62"/>
      <c r="AA62"/>
      <c r="AB62"/>
      <c r="AC62"/>
      <c r="AD62"/>
      <c r="AE62"/>
      <c r="AF62"/>
      <c r="AG62"/>
      <c r="AH62"/>
      <c r="AI62"/>
    </row>
    <row r="63" spans="1:35" s="12" customFormat="1" ht="15" customHeight="1" thickBot="1" x14ac:dyDescent="0.25">
      <c r="A63" s="350">
        <v>69</v>
      </c>
      <c r="B63" s="489"/>
      <c r="C63" s="480"/>
      <c r="D63" s="415"/>
      <c r="E63" s="312" t="s">
        <v>136</v>
      </c>
      <c r="F63" s="436"/>
      <c r="G63" s="436"/>
      <c r="H63" s="430"/>
      <c r="I63" s="430"/>
      <c r="J63" s="430"/>
      <c r="K63" s="636"/>
      <c r="L63" s="674">
        <f>SUM(L58:L62)</f>
        <v>0</v>
      </c>
      <c r="M63" s="338"/>
      <c r="N63" s="760"/>
      <c r="O63" s="1"/>
      <c r="P63" s="1"/>
      <c r="Q63" s="1"/>
      <c r="R63" s="1"/>
      <c r="S63" s="1"/>
      <c r="T63" s="1"/>
      <c r="U63" s="1"/>
      <c r="V63"/>
      <c r="W63"/>
      <c r="X63"/>
      <c r="Y63"/>
      <c r="Z63"/>
      <c r="AA63"/>
      <c r="AB63"/>
      <c r="AC63"/>
      <c r="AD63"/>
      <c r="AE63"/>
      <c r="AF63"/>
      <c r="AG63"/>
      <c r="AH63"/>
      <c r="AI63"/>
    </row>
    <row r="64" spans="1:35" s="12" customFormat="1" ht="15" customHeight="1" thickBot="1" x14ac:dyDescent="0.25">
      <c r="A64" s="350">
        <v>70</v>
      </c>
      <c r="B64" s="489"/>
      <c r="C64" s="480"/>
      <c r="D64" s="481"/>
      <c r="E64" s="436"/>
      <c r="F64" s="436"/>
      <c r="G64" s="430"/>
      <c r="H64" s="430"/>
      <c r="I64" s="430"/>
      <c r="J64" s="430"/>
      <c r="K64" s="636"/>
      <c r="L64" s="636"/>
      <c r="M64" s="338"/>
      <c r="N64" s="760"/>
      <c r="O64" s="1"/>
      <c r="P64" s="1"/>
      <c r="Q64" s="1"/>
      <c r="R64" s="1"/>
      <c r="S64" s="1"/>
      <c r="T64" s="1"/>
      <c r="U64" s="1"/>
      <c r="V64"/>
      <c r="W64"/>
      <c r="X64"/>
      <c r="Y64"/>
      <c r="Z64"/>
      <c r="AA64"/>
      <c r="AB64"/>
      <c r="AC64"/>
      <c r="AD64"/>
      <c r="AE64"/>
      <c r="AF64"/>
      <c r="AG64"/>
      <c r="AH64"/>
      <c r="AI64"/>
    </row>
    <row r="65" spans="1:35" s="12" customFormat="1" ht="15" customHeight="1" thickBot="1" x14ac:dyDescent="0.25">
      <c r="A65" s="350">
        <v>71</v>
      </c>
      <c r="B65" s="489"/>
      <c r="C65" s="480"/>
      <c r="D65" s="481"/>
      <c r="E65" s="490" t="s">
        <v>127</v>
      </c>
      <c r="F65" s="469"/>
      <c r="G65" s="469"/>
      <c r="H65" s="430"/>
      <c r="I65" s="430"/>
      <c r="J65" s="430"/>
      <c r="K65" s="636"/>
      <c r="L65" s="674">
        <f>IF(L63&gt;0,L63,0)</f>
        <v>0</v>
      </c>
      <c r="M65" s="338"/>
      <c r="N65" s="760"/>
      <c r="O65" s="1"/>
      <c r="P65" s="1"/>
      <c r="Q65" s="1"/>
      <c r="R65" s="1"/>
      <c r="S65" s="1"/>
      <c r="T65" s="1"/>
      <c r="U65" s="1"/>
      <c r="V65"/>
      <c r="W65"/>
      <c r="X65"/>
      <c r="Y65"/>
      <c r="Z65"/>
      <c r="AA65"/>
      <c r="AB65"/>
      <c r="AC65"/>
      <c r="AD65"/>
      <c r="AE65"/>
      <c r="AF65"/>
      <c r="AG65"/>
      <c r="AH65"/>
      <c r="AI65"/>
    </row>
    <row r="66" spans="1:35" s="12" customFormat="1" x14ac:dyDescent="0.2">
      <c r="A66" s="350">
        <v>72</v>
      </c>
      <c r="B66" s="489"/>
      <c r="C66" s="480"/>
      <c r="D66" s="481"/>
      <c r="E66" s="469"/>
      <c r="F66" s="469"/>
      <c r="G66" s="430"/>
      <c r="H66" s="430"/>
      <c r="I66" s="430"/>
      <c r="J66" s="430"/>
      <c r="K66" s="636"/>
      <c r="L66" s="636"/>
      <c r="M66" s="338"/>
      <c r="N66" s="760"/>
      <c r="O66" s="1"/>
      <c r="P66" s="1"/>
      <c r="Q66" s="1"/>
      <c r="R66" s="1"/>
      <c r="S66" s="1"/>
      <c r="T66" s="1"/>
      <c r="U66" s="1"/>
      <c r="V66"/>
      <c r="W66"/>
      <c r="X66"/>
      <c r="Y66"/>
      <c r="Z66"/>
      <c r="AA66"/>
      <c r="AB66"/>
      <c r="AC66"/>
      <c r="AD66"/>
      <c r="AE66"/>
      <c r="AF66"/>
      <c r="AG66"/>
      <c r="AH66"/>
      <c r="AI66"/>
    </row>
    <row r="67" spans="1:35" s="12" customFormat="1" ht="18.75" x14ac:dyDescent="0.3">
      <c r="A67" s="350">
        <v>73</v>
      </c>
      <c r="B67" s="489"/>
      <c r="C67" s="425" t="s">
        <v>550</v>
      </c>
      <c r="D67" s="407"/>
      <c r="E67" s="469"/>
      <c r="F67" s="469"/>
      <c r="G67" s="430"/>
      <c r="H67" s="430"/>
      <c r="I67" s="430"/>
      <c r="J67" s="430"/>
      <c r="K67" s="636"/>
      <c r="L67" s="636"/>
      <c r="M67" s="338"/>
      <c r="N67" s="760"/>
      <c r="O67" s="1"/>
      <c r="P67" s="1"/>
      <c r="Q67" s="1"/>
      <c r="R67" s="1"/>
      <c r="S67" s="1"/>
      <c r="T67" s="1"/>
      <c r="U67" s="1"/>
      <c r="V67"/>
      <c r="W67"/>
      <c r="X67"/>
      <c r="Y67"/>
      <c r="Z67"/>
      <c r="AA67"/>
      <c r="AB67"/>
      <c r="AC67"/>
      <c r="AD67"/>
      <c r="AE67"/>
      <c r="AF67"/>
      <c r="AG67"/>
      <c r="AH67"/>
      <c r="AI67"/>
    </row>
    <row r="68" spans="1:35" s="12" customFormat="1" x14ac:dyDescent="0.2">
      <c r="A68" s="350">
        <v>74</v>
      </c>
      <c r="B68" s="489"/>
      <c r="C68" s="480"/>
      <c r="D68" s="481"/>
      <c r="E68" s="469"/>
      <c r="F68" s="469"/>
      <c r="G68" s="430"/>
      <c r="H68" s="430"/>
      <c r="I68" s="430"/>
      <c r="J68" s="430"/>
      <c r="K68" s="636"/>
      <c r="L68" s="636"/>
      <c r="M68" s="338"/>
      <c r="N68" s="760"/>
      <c r="O68" s="1"/>
      <c r="P68" s="1"/>
      <c r="Q68" s="1"/>
      <c r="R68" s="1"/>
      <c r="S68" s="1"/>
      <c r="T68" s="1"/>
      <c r="U68" s="1"/>
      <c r="V68"/>
      <c r="W68"/>
      <c r="X68"/>
      <c r="Y68"/>
      <c r="Z68"/>
      <c r="AA68"/>
      <c r="AB68"/>
      <c r="AC68"/>
      <c r="AD68"/>
      <c r="AE68"/>
      <c r="AF68"/>
      <c r="AG68"/>
      <c r="AH68"/>
      <c r="AI68"/>
    </row>
    <row r="69" spans="1:35" s="12" customFormat="1" ht="15" customHeight="1" x14ac:dyDescent="0.2">
      <c r="A69" s="350">
        <v>75</v>
      </c>
      <c r="B69" s="489"/>
      <c r="C69" s="472"/>
      <c r="D69" s="491"/>
      <c r="E69" s="491"/>
      <c r="F69" s="491" t="s">
        <v>137</v>
      </c>
      <c r="G69" s="469"/>
      <c r="H69" s="469"/>
      <c r="I69" s="430"/>
      <c r="J69" s="430"/>
      <c r="K69" s="636"/>
      <c r="L69" s="672"/>
      <c r="M69" s="78"/>
      <c r="N69" s="760"/>
      <c r="O69" s="1"/>
      <c r="P69" s="1"/>
      <c r="Q69" s="1"/>
      <c r="R69" s="1"/>
      <c r="S69" s="1"/>
      <c r="T69" s="1"/>
      <c r="U69" s="1"/>
      <c r="V69"/>
      <c r="W69"/>
      <c r="X69"/>
      <c r="Y69"/>
      <c r="Z69"/>
      <c r="AA69"/>
      <c r="AB69"/>
      <c r="AC69"/>
      <c r="AD69"/>
      <c r="AE69"/>
      <c r="AF69"/>
      <c r="AG69"/>
      <c r="AH69"/>
      <c r="AI69"/>
    </row>
    <row r="70" spans="1:35" s="12" customFormat="1" x14ac:dyDescent="0.2">
      <c r="A70" s="350">
        <v>76</v>
      </c>
      <c r="B70" s="489"/>
      <c r="C70" s="472"/>
      <c r="D70" s="491"/>
      <c r="E70" s="491"/>
      <c r="F70" s="491"/>
      <c r="G70" s="469"/>
      <c r="H70" s="469"/>
      <c r="I70" s="430"/>
      <c r="J70" s="430"/>
      <c r="K70" s="430"/>
      <c r="L70" s="430"/>
      <c r="M70" s="78"/>
      <c r="N70" s="760"/>
      <c r="O70" s="1"/>
      <c r="P70" s="1"/>
      <c r="Q70" s="1"/>
      <c r="R70" s="1"/>
      <c r="S70" s="1"/>
      <c r="T70" s="1"/>
      <c r="U70" s="1"/>
      <c r="V70"/>
      <c r="W70"/>
      <c r="X70"/>
      <c r="Y70"/>
      <c r="Z70"/>
      <c r="AA70"/>
      <c r="AB70"/>
      <c r="AC70"/>
      <c r="AD70"/>
      <c r="AE70"/>
      <c r="AF70"/>
      <c r="AG70"/>
      <c r="AH70"/>
      <c r="AI70"/>
    </row>
    <row r="71" spans="1:35" s="202" customFormat="1" ht="30.75" customHeight="1" x14ac:dyDescent="0.2">
      <c r="A71" s="350">
        <v>77</v>
      </c>
      <c r="B71" s="489"/>
      <c r="C71" s="472"/>
      <c r="D71" s="491"/>
      <c r="E71" s="492"/>
      <c r="F71" s="932" t="s">
        <v>351</v>
      </c>
      <c r="G71" s="932"/>
      <c r="H71" s="932"/>
      <c r="I71" s="932"/>
      <c r="J71" s="932"/>
      <c r="K71" s="932"/>
      <c r="L71" s="932"/>
      <c r="M71" s="339"/>
      <c r="N71" s="760"/>
      <c r="O71" s="1"/>
      <c r="P71" s="1"/>
      <c r="Q71" s="1"/>
      <c r="R71" s="1"/>
      <c r="S71" s="1"/>
      <c r="T71" s="1"/>
      <c r="U71" s="1"/>
      <c r="V71" s="201"/>
      <c r="W71" s="201"/>
      <c r="X71" s="201"/>
      <c r="Y71" s="201"/>
      <c r="Z71" s="201"/>
      <c r="AA71" s="201"/>
      <c r="AB71" s="201"/>
      <c r="AC71" s="201"/>
      <c r="AD71" s="201"/>
      <c r="AE71" s="201"/>
      <c r="AF71" s="201"/>
      <c r="AG71" s="201"/>
      <c r="AH71" s="201"/>
      <c r="AI71" s="201"/>
    </row>
    <row r="72" spans="1:35" s="12" customFormat="1" ht="24.75" customHeight="1" x14ac:dyDescent="0.3">
      <c r="A72" s="350">
        <v>78</v>
      </c>
      <c r="B72" s="489"/>
      <c r="C72" s="425" t="s">
        <v>551</v>
      </c>
      <c r="D72" s="407"/>
      <c r="E72" s="430"/>
      <c r="F72" s="430"/>
      <c r="G72" s="430"/>
      <c r="H72" s="430"/>
      <c r="I72" s="430"/>
      <c r="J72" s="430"/>
      <c r="K72" s="438"/>
      <c r="L72" s="430"/>
      <c r="M72" s="78"/>
      <c r="N72" s="760"/>
      <c r="O72" s="1"/>
      <c r="P72" s="1"/>
      <c r="Q72" s="1"/>
      <c r="R72" s="1"/>
      <c r="S72" s="1"/>
      <c r="T72" s="1"/>
      <c r="U72" s="1"/>
      <c r="V72"/>
      <c r="W72"/>
      <c r="X72"/>
      <c r="Y72"/>
      <c r="Z72"/>
      <c r="AA72"/>
      <c r="AB72"/>
      <c r="AC72"/>
      <c r="AD72"/>
      <c r="AE72"/>
      <c r="AF72"/>
      <c r="AG72"/>
      <c r="AH72"/>
      <c r="AI72"/>
    </row>
    <row r="73" spans="1:35" s="12" customFormat="1" ht="15" customHeight="1" x14ac:dyDescent="0.2">
      <c r="A73" s="350">
        <v>79</v>
      </c>
      <c r="B73" s="489"/>
      <c r="C73" s="472"/>
      <c r="D73" s="491"/>
      <c r="E73" s="493"/>
      <c r="F73" s="493" t="s">
        <v>138</v>
      </c>
      <c r="G73" s="469"/>
      <c r="H73" s="469"/>
      <c r="I73" s="430"/>
      <c r="J73" s="430"/>
      <c r="K73" s="672"/>
      <c r="L73" s="430"/>
      <c r="M73" s="78"/>
      <c r="N73" s="760"/>
      <c r="O73" s="1"/>
      <c r="P73" s="1"/>
      <c r="Q73" s="1"/>
      <c r="R73" s="1"/>
      <c r="S73" s="1"/>
      <c r="T73" s="1"/>
      <c r="U73" s="1"/>
      <c r="V73"/>
      <c r="W73"/>
      <c r="X73"/>
      <c r="Y73"/>
      <c r="Z73"/>
      <c r="AA73"/>
      <c r="AB73"/>
      <c r="AC73"/>
      <c r="AD73"/>
      <c r="AE73"/>
      <c r="AF73"/>
      <c r="AG73"/>
      <c r="AH73"/>
      <c r="AI73"/>
    </row>
    <row r="74" spans="1:35" s="1" customFormat="1" ht="11.25" customHeight="1" x14ac:dyDescent="0.2">
      <c r="A74" s="351"/>
      <c r="B74" s="313"/>
      <c r="C74" s="98"/>
      <c r="D74" s="99"/>
      <c r="E74" s="84"/>
      <c r="F74" s="84"/>
      <c r="G74" s="100"/>
      <c r="H74" s="100"/>
      <c r="I74" s="85"/>
      <c r="J74" s="85"/>
      <c r="K74" s="84"/>
      <c r="L74" s="85"/>
      <c r="M74" s="86"/>
      <c r="N74" s="760"/>
      <c r="V74"/>
      <c r="W74"/>
      <c r="X74"/>
      <c r="Y74"/>
      <c r="Z74"/>
      <c r="AA74"/>
      <c r="AB74"/>
      <c r="AC74"/>
      <c r="AD74"/>
      <c r="AE74"/>
      <c r="AF74"/>
      <c r="AG74"/>
      <c r="AH74"/>
      <c r="AI74"/>
    </row>
    <row r="75" spans="1:35" s="1" customFormat="1" x14ac:dyDescent="0.2">
      <c r="A75" s="10"/>
      <c r="B75" s="310"/>
      <c r="C75" s="10"/>
      <c r="D75" s="10"/>
      <c r="E75" s="10"/>
      <c r="F75" s="310"/>
      <c r="G75" s="10"/>
      <c r="H75" s="310"/>
      <c r="I75" s="10"/>
      <c r="J75" s="310"/>
      <c r="K75" s="10"/>
      <c r="L75" s="10"/>
      <c r="M75" s="10"/>
      <c r="N75" s="762"/>
      <c r="V75"/>
      <c r="W75"/>
      <c r="X75"/>
      <c r="Y75"/>
      <c r="Z75"/>
      <c r="AA75"/>
      <c r="AB75"/>
      <c r="AC75"/>
      <c r="AD75"/>
      <c r="AE75"/>
      <c r="AF75"/>
      <c r="AG75"/>
      <c r="AH75"/>
      <c r="AI75"/>
    </row>
    <row r="76" spans="1:35" s="1" customFormat="1" x14ac:dyDescent="0.2">
      <c r="A76" s="10"/>
      <c r="B76" s="310"/>
      <c r="C76" s="10"/>
      <c r="D76" s="10"/>
      <c r="E76" s="10"/>
      <c r="F76" s="310"/>
      <c r="G76" s="10"/>
      <c r="H76" s="310"/>
      <c r="I76" s="10"/>
      <c r="J76" s="310"/>
      <c r="K76" s="10"/>
      <c r="L76" s="10"/>
      <c r="M76" s="10"/>
      <c r="N76" s="762"/>
      <c r="V76"/>
      <c r="W76"/>
      <c r="X76"/>
      <c r="Y76"/>
      <c r="Z76"/>
      <c r="AA76"/>
      <c r="AB76"/>
      <c r="AC76"/>
      <c r="AD76"/>
      <c r="AE76"/>
      <c r="AF76"/>
      <c r="AG76"/>
      <c r="AH76"/>
      <c r="AI76"/>
    </row>
    <row r="77" spans="1:35" s="1" customFormat="1" x14ac:dyDescent="0.2">
      <c r="A77" s="10"/>
      <c r="B77" s="310"/>
      <c r="C77" s="10"/>
      <c r="D77" s="10"/>
      <c r="E77" s="10"/>
      <c r="F77" s="310"/>
      <c r="G77" s="10"/>
      <c r="H77" s="310"/>
      <c r="I77" s="10"/>
      <c r="J77" s="310"/>
      <c r="K77" s="10"/>
      <c r="L77" s="10"/>
      <c r="M77" s="10"/>
      <c r="N77" s="762"/>
      <c r="V77"/>
      <c r="W77"/>
      <c r="X77"/>
      <c r="Y77"/>
      <c r="Z77"/>
      <c r="AA77"/>
      <c r="AB77"/>
      <c r="AC77"/>
      <c r="AD77"/>
      <c r="AE77"/>
      <c r="AF77"/>
      <c r="AG77"/>
      <c r="AH77"/>
      <c r="AI77"/>
    </row>
    <row r="78" spans="1:35" s="1" customFormat="1" x14ac:dyDescent="0.2">
      <c r="A78" s="10"/>
      <c r="B78" s="310"/>
      <c r="C78" s="10"/>
      <c r="D78" s="10"/>
      <c r="E78" s="10"/>
      <c r="F78" s="310"/>
      <c r="G78" s="10"/>
      <c r="H78" s="310"/>
      <c r="I78" s="10"/>
      <c r="J78" s="310"/>
      <c r="K78" s="10"/>
      <c r="L78" s="10"/>
      <c r="M78" s="10"/>
      <c r="N78" s="760"/>
      <c r="O78"/>
      <c r="P78"/>
      <c r="Q78"/>
      <c r="R78"/>
      <c r="S78"/>
      <c r="T78"/>
      <c r="U78"/>
      <c r="V78"/>
      <c r="W78"/>
      <c r="X78"/>
      <c r="Y78"/>
      <c r="Z78"/>
      <c r="AA78"/>
      <c r="AB78"/>
      <c r="AC78"/>
      <c r="AD78"/>
      <c r="AE78"/>
      <c r="AF78"/>
      <c r="AG78"/>
      <c r="AH78"/>
      <c r="AI78"/>
    </row>
    <row r="79" spans="1:35" s="1" customFormat="1" x14ac:dyDescent="0.2">
      <c r="A79" s="10"/>
      <c r="B79" s="310"/>
      <c r="C79" s="10"/>
      <c r="D79" s="10"/>
      <c r="E79" s="10"/>
      <c r="F79" s="310"/>
      <c r="G79" s="10"/>
      <c r="H79" s="310"/>
      <c r="I79" s="10"/>
      <c r="J79" s="310"/>
      <c r="K79" s="10"/>
      <c r="L79" s="10"/>
      <c r="M79" s="10"/>
      <c r="N79" s="760"/>
      <c r="O79"/>
      <c r="P79"/>
      <c r="Q79"/>
      <c r="R79"/>
      <c r="S79"/>
      <c r="T79"/>
      <c r="U79"/>
      <c r="V79"/>
      <c r="W79"/>
      <c r="X79"/>
      <c r="Y79"/>
      <c r="Z79"/>
      <c r="AA79"/>
      <c r="AB79"/>
      <c r="AC79"/>
      <c r="AD79"/>
      <c r="AE79"/>
      <c r="AF79"/>
      <c r="AG79"/>
      <c r="AH79"/>
      <c r="AI79"/>
    </row>
    <row r="80" spans="1:35" s="1" customFormat="1" x14ac:dyDescent="0.2">
      <c r="A80" s="10"/>
      <c r="B80" s="310"/>
      <c r="C80" s="10"/>
      <c r="D80" s="10"/>
      <c r="E80" s="10"/>
      <c r="F80" s="310"/>
      <c r="G80" s="10"/>
      <c r="H80" s="310"/>
      <c r="I80" s="10"/>
      <c r="J80" s="310"/>
      <c r="K80" s="10"/>
      <c r="L80" s="10"/>
      <c r="M80" s="10"/>
      <c r="N80" s="760"/>
      <c r="O80"/>
      <c r="P80"/>
      <c r="Q80"/>
      <c r="R80"/>
      <c r="S80"/>
      <c r="T80"/>
      <c r="U80"/>
      <c r="V80"/>
      <c r="W80"/>
      <c r="X80"/>
      <c r="Y80"/>
      <c r="Z80"/>
      <c r="AA80"/>
      <c r="AB80"/>
      <c r="AC80"/>
      <c r="AD80"/>
      <c r="AE80"/>
      <c r="AF80"/>
      <c r="AG80"/>
      <c r="AH80"/>
      <c r="AI80"/>
    </row>
  </sheetData>
  <sheetProtection sheet="1"/>
  <mergeCells count="5">
    <mergeCell ref="A5:L5"/>
    <mergeCell ref="F71:L71"/>
    <mergeCell ref="J2:L2"/>
    <mergeCell ref="J3:L3"/>
    <mergeCell ref="K49:L49"/>
  </mergeCells>
  <pageMargins left="0.70866141732283472" right="0.70866141732283472" top="0.74803149606299213" bottom="0.74803149606299213" header="0.31496062992125989" footer="0.31496062992125989"/>
  <pageSetup paperSize="9" scale="58" orientation="portrait" r:id="rId1"/>
  <headerFooter>
    <oddHeader>&amp;C&amp;"Arial"&amp;10 Commerce Commission Information Disclosure Template</oddHeader>
    <oddFooter>&amp;L&amp;"Arial,Regular" &amp;P&amp;C&amp;"Arial,Regular" &amp;F&amp;R&amp;"Arial,Regular" &amp;A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rgb="FF99CCFF"/>
  </sheetPr>
  <dimension ref="A1:AB116"/>
  <sheetViews>
    <sheetView showGridLines="0" zoomScaleNormal="100" zoomScaleSheetLayoutView="55" workbookViewId="0"/>
  </sheetViews>
  <sheetFormatPr defaultRowHeight="12.75" x14ac:dyDescent="0.2"/>
  <cols>
    <col min="1" max="1" width="4.85546875" style="10" customWidth="1"/>
    <col min="2" max="3" width="3.7109375" style="310" customWidth="1"/>
    <col min="4" max="4" width="3.140625" style="310" customWidth="1"/>
    <col min="5" max="5" width="3" style="10" customWidth="1"/>
    <col min="6" max="6" width="9.7109375" style="10" customWidth="1"/>
    <col min="7" max="7" width="42.42578125" style="10" customWidth="1"/>
    <col min="8" max="17" width="16.140625" style="10" customWidth="1"/>
    <col min="18" max="18" width="2.7109375" style="10" customWidth="1"/>
    <col min="19" max="19" width="24.28515625" style="760" customWidth="1"/>
    <col min="20" max="16384" width="9.140625" style="10"/>
  </cols>
  <sheetData>
    <row r="1" spans="1:24" s="12" customFormat="1" ht="12.75" customHeight="1" x14ac:dyDescent="0.2">
      <c r="A1" s="46"/>
      <c r="B1" s="47"/>
      <c r="C1" s="47"/>
      <c r="D1" s="47"/>
      <c r="E1" s="47"/>
      <c r="F1" s="47"/>
      <c r="G1" s="47"/>
      <c r="H1" s="47"/>
      <c r="I1" s="47"/>
      <c r="J1" s="47"/>
      <c r="K1" s="47"/>
      <c r="L1" s="47"/>
      <c r="M1" s="336"/>
      <c r="N1" s="336"/>
      <c r="O1" s="336"/>
      <c r="P1" s="336"/>
      <c r="Q1" s="336"/>
      <c r="R1" s="160"/>
      <c r="S1" s="760"/>
      <c r="T1"/>
      <c r="U1"/>
      <c r="V1"/>
      <c r="W1"/>
      <c r="X1"/>
    </row>
    <row r="2" spans="1:24" s="12" customFormat="1" ht="18" customHeight="1" x14ac:dyDescent="0.3">
      <c r="A2" s="49"/>
      <c r="B2" s="50"/>
      <c r="C2" s="50"/>
      <c r="D2" s="50"/>
      <c r="E2" s="50"/>
      <c r="F2" s="50"/>
      <c r="G2" s="50"/>
      <c r="H2" s="50"/>
      <c r="I2" s="224"/>
      <c r="J2" s="191"/>
      <c r="K2" s="191"/>
      <c r="L2" s="191"/>
      <c r="M2" s="191"/>
      <c r="N2" s="224" t="s">
        <v>5</v>
      </c>
      <c r="O2" s="934" t="str">
        <f>IF(NOT(ISBLANK(CoverSheet!$C$8)),CoverSheet!$C$8,"")</f>
        <v/>
      </c>
      <c r="P2" s="934"/>
      <c r="Q2" s="934"/>
      <c r="R2" s="161"/>
      <c r="S2" s="760"/>
      <c r="T2"/>
      <c r="U2"/>
      <c r="V2"/>
      <c r="W2"/>
      <c r="X2"/>
    </row>
    <row r="3" spans="1:24" s="12" customFormat="1" ht="18" customHeight="1" x14ac:dyDescent="0.25">
      <c r="A3" s="49"/>
      <c r="B3" s="50"/>
      <c r="C3" s="50"/>
      <c r="D3" s="50"/>
      <c r="E3" s="50"/>
      <c r="F3" s="50"/>
      <c r="G3" s="50"/>
      <c r="H3" s="50"/>
      <c r="I3" s="224"/>
      <c r="J3" s="191"/>
      <c r="K3" s="191"/>
      <c r="L3" s="191"/>
      <c r="M3" s="191"/>
      <c r="N3" s="224" t="s">
        <v>3</v>
      </c>
      <c r="O3" s="925" t="str">
        <f>IF(ISNUMBER(CoverSheet!$C$12),CoverSheet!$C$12,"")</f>
        <v/>
      </c>
      <c r="P3" s="925"/>
      <c r="Q3" s="925"/>
      <c r="R3" s="161"/>
      <c r="S3" s="760"/>
      <c r="T3"/>
      <c r="U3"/>
      <c r="V3"/>
      <c r="W3"/>
      <c r="X3"/>
    </row>
    <row r="4" spans="1:24" s="12" customFormat="1" ht="20.25" customHeight="1" x14ac:dyDescent="0.35">
      <c r="A4" s="396" t="s">
        <v>313</v>
      </c>
      <c r="B4" s="307"/>
      <c r="C4" s="307"/>
      <c r="D4" s="307"/>
      <c r="E4" s="50"/>
      <c r="F4" s="50"/>
      <c r="G4" s="50"/>
      <c r="H4" s="50"/>
      <c r="I4" s="50"/>
      <c r="J4" s="50"/>
      <c r="K4" s="50"/>
      <c r="L4" s="50"/>
      <c r="M4" s="191"/>
      <c r="N4" s="191"/>
      <c r="O4" s="191"/>
      <c r="P4" s="191"/>
      <c r="Q4" s="191"/>
      <c r="R4" s="161"/>
      <c r="S4" s="760"/>
      <c r="T4"/>
      <c r="U4"/>
      <c r="V4"/>
      <c r="W4"/>
      <c r="X4"/>
    </row>
    <row r="5" spans="1:24" s="428" customFormat="1" ht="36" customHeight="1" x14ac:dyDescent="0.2">
      <c r="A5" s="926" t="s">
        <v>539</v>
      </c>
      <c r="B5" s="927"/>
      <c r="C5" s="927"/>
      <c r="D5" s="927"/>
      <c r="E5" s="927"/>
      <c r="F5" s="927"/>
      <c r="G5" s="927"/>
      <c r="H5" s="927"/>
      <c r="I5" s="927"/>
      <c r="J5" s="927"/>
      <c r="K5" s="927"/>
      <c r="L5" s="927"/>
      <c r="M5" s="927"/>
      <c r="N5" s="927"/>
      <c r="O5" s="927"/>
      <c r="P5" s="927"/>
      <c r="Q5" s="927"/>
      <c r="R5" s="499"/>
      <c r="S5" s="767"/>
      <c r="T5" s="427"/>
      <c r="U5" s="427"/>
      <c r="V5" s="427"/>
      <c r="W5" s="427"/>
      <c r="X5" s="427"/>
    </row>
    <row r="6" spans="1:24" s="12" customFormat="1" x14ac:dyDescent="0.2">
      <c r="A6" s="644" t="s">
        <v>666</v>
      </c>
      <c r="B6" s="52"/>
      <c r="C6" s="335"/>
      <c r="D6" s="335"/>
      <c r="E6" s="52"/>
      <c r="F6" s="52"/>
      <c r="G6" s="50"/>
      <c r="H6" s="50"/>
      <c r="I6" s="50"/>
      <c r="J6" s="50"/>
      <c r="K6" s="50"/>
      <c r="L6" s="50"/>
      <c r="M6" s="191"/>
      <c r="N6" s="191"/>
      <c r="O6" s="191"/>
      <c r="P6" s="191"/>
      <c r="Q6" s="191"/>
      <c r="R6" s="161"/>
      <c r="S6" s="760"/>
      <c r="T6"/>
      <c r="U6"/>
      <c r="V6"/>
      <c r="W6"/>
      <c r="X6"/>
    </row>
    <row r="7" spans="1:24" ht="30" customHeight="1" x14ac:dyDescent="0.3">
      <c r="A7" s="344">
        <v>7</v>
      </c>
      <c r="B7" s="429"/>
      <c r="C7" s="425" t="s">
        <v>314</v>
      </c>
      <c r="D7" s="429"/>
      <c r="E7" s="408"/>
      <c r="F7" s="407"/>
      <c r="G7" s="322"/>
      <c r="H7" s="649"/>
      <c r="I7" s="649"/>
      <c r="J7" s="649"/>
      <c r="K7" s="649"/>
      <c r="L7" s="649"/>
      <c r="M7" s="500" t="s">
        <v>114</v>
      </c>
      <c r="N7" s="500" t="s">
        <v>114</v>
      </c>
      <c r="O7" s="500" t="s">
        <v>114</v>
      </c>
      <c r="P7" s="500" t="s">
        <v>114</v>
      </c>
      <c r="Q7" s="500" t="s">
        <v>114</v>
      </c>
      <c r="R7" s="184"/>
      <c r="T7"/>
      <c r="U7"/>
      <c r="V7"/>
      <c r="W7"/>
      <c r="X7"/>
    </row>
    <row r="8" spans="1:24" x14ac:dyDescent="0.2">
      <c r="A8" s="344">
        <v>8</v>
      </c>
      <c r="B8" s="429"/>
      <c r="C8" s="429"/>
      <c r="D8" s="429"/>
      <c r="E8" s="322"/>
      <c r="F8" s="322"/>
      <c r="G8" s="322"/>
      <c r="H8" s="649"/>
      <c r="I8" s="649"/>
      <c r="J8" s="649"/>
      <c r="K8" s="649"/>
      <c r="L8" s="649" t="str">
        <f>IF(ISNUMBER(CoverSheet!$C$12),"for year ended","")</f>
        <v/>
      </c>
      <c r="M8" s="861" t="str">
        <f>IF(ISNUMBER(CoverSheet!$C$12),DATE(YEAR(CoverSheet!$C$12)-4,MONTH(CoverSheet!$C$12),DAY(CoverSheet!$C$12)),"CY-4")</f>
        <v>CY-4</v>
      </c>
      <c r="N8" s="861" t="str">
        <f>IF(ISNUMBER(CoverSheet!$C$12),DATE(YEAR(CoverSheet!$C$12)-3,MONTH(CoverSheet!$C$12),DAY(CoverSheet!$C$12)),"CY-4")</f>
        <v>CY-4</v>
      </c>
      <c r="O8" s="861" t="str">
        <f>IF(ISNUMBER(CoverSheet!$C$12),DATE(YEAR(CoverSheet!$C$12)-2,MONTH(CoverSheet!$C$12),DAY(CoverSheet!$C$12)),"CY-4")</f>
        <v>CY-4</v>
      </c>
      <c r="P8" s="861" t="str">
        <f>IF(ISNUMBER(CoverSheet!$C$12),DATE(YEAR(CoverSheet!$C$12)-1,MONTH(CoverSheet!$C$12),DAY(CoverSheet!$C$12)),"CY-4")</f>
        <v>CY-4</v>
      </c>
      <c r="Q8" s="861" t="str">
        <f>IF(ISNUMBER(CoverSheet!$C$12),DATE(YEAR(CoverSheet!$C$12),MONTH(CoverSheet!$C$12),DAY(CoverSheet!$C$12)),"CY-4")</f>
        <v>CY-4</v>
      </c>
      <c r="R8" s="55"/>
      <c r="T8"/>
      <c r="U8"/>
      <c r="V8"/>
      <c r="W8"/>
      <c r="X8"/>
    </row>
    <row r="9" spans="1:24" ht="15" customHeight="1" thickBot="1" x14ac:dyDescent="0.25">
      <c r="A9" s="344">
        <v>9</v>
      </c>
      <c r="B9" s="429"/>
      <c r="C9" s="429"/>
      <c r="D9" s="429"/>
      <c r="E9" s="322"/>
      <c r="F9" s="322"/>
      <c r="G9" s="322"/>
      <c r="H9" s="501"/>
      <c r="I9" s="501"/>
      <c r="J9" s="501"/>
      <c r="K9" s="501"/>
      <c r="L9" s="501"/>
      <c r="M9" s="246" t="s">
        <v>46</v>
      </c>
      <c r="N9" s="246" t="s">
        <v>46</v>
      </c>
      <c r="O9" s="246" t="s">
        <v>46</v>
      </c>
      <c r="P9" s="246" t="s">
        <v>46</v>
      </c>
      <c r="Q9" s="246" t="s">
        <v>46</v>
      </c>
      <c r="R9" s="55"/>
      <c r="S9" s="764"/>
      <c r="T9"/>
      <c r="U9"/>
      <c r="V9"/>
      <c r="W9"/>
      <c r="X9"/>
    </row>
    <row r="10" spans="1:24" ht="15" customHeight="1" thickBot="1" x14ac:dyDescent="0.25">
      <c r="A10" s="344">
        <v>10</v>
      </c>
      <c r="B10" s="429"/>
      <c r="C10" s="429"/>
      <c r="D10" s="429"/>
      <c r="E10" s="312" t="s">
        <v>94</v>
      </c>
      <c r="F10" s="322"/>
      <c r="G10" s="312"/>
      <c r="H10" s="649"/>
      <c r="I10" s="649"/>
      <c r="J10" s="649"/>
      <c r="K10" s="649"/>
      <c r="L10" s="649"/>
      <c r="M10" s="678"/>
      <c r="N10" s="679">
        <f>M24</f>
        <v>0</v>
      </c>
      <c r="O10" s="679">
        <f>N24</f>
        <v>0</v>
      </c>
      <c r="P10" s="679">
        <f>O24</f>
        <v>0</v>
      </c>
      <c r="Q10" s="679">
        <f>P24</f>
        <v>0</v>
      </c>
      <c r="R10" s="115"/>
      <c r="S10" s="760" t="s">
        <v>643</v>
      </c>
      <c r="T10" s="875" t="s">
        <v>747</v>
      </c>
      <c r="U10"/>
      <c r="V10"/>
      <c r="W10"/>
      <c r="X10"/>
    </row>
    <row r="11" spans="1:24" ht="15" customHeight="1" thickBot="1" x14ac:dyDescent="0.25">
      <c r="A11" s="344">
        <v>11</v>
      </c>
      <c r="B11" s="429"/>
      <c r="C11" s="429"/>
      <c r="D11" s="429"/>
      <c r="E11" s="322"/>
      <c r="F11" s="322"/>
      <c r="G11" s="322"/>
      <c r="H11" s="649"/>
      <c r="I11" s="649"/>
      <c r="J11" s="649"/>
      <c r="K11" s="649"/>
      <c r="L11" s="649"/>
      <c r="M11" s="621"/>
      <c r="N11" s="621"/>
      <c r="O11" s="621"/>
      <c r="P11" s="621"/>
      <c r="Q11" s="621"/>
      <c r="R11" s="55"/>
      <c r="T11" s="877"/>
      <c r="U11"/>
      <c r="V11"/>
      <c r="W11"/>
      <c r="X11"/>
    </row>
    <row r="12" spans="1:24" ht="15" customHeight="1" thickBot="1" x14ac:dyDescent="0.25">
      <c r="A12" s="344">
        <v>12</v>
      </c>
      <c r="B12" s="429"/>
      <c r="C12" s="429"/>
      <c r="D12" s="440" t="s">
        <v>99</v>
      </c>
      <c r="E12" s="312" t="s">
        <v>121</v>
      </c>
      <c r="F12" s="440"/>
      <c r="G12" s="312"/>
      <c r="H12" s="649"/>
      <c r="I12" s="649"/>
      <c r="J12" s="649"/>
      <c r="K12" s="649"/>
      <c r="L12" s="649"/>
      <c r="M12" s="678"/>
      <c r="N12" s="678"/>
      <c r="O12" s="678"/>
      <c r="P12" s="678"/>
      <c r="Q12" s="679">
        <f>Q30</f>
        <v>0</v>
      </c>
      <c r="R12" s="115"/>
      <c r="S12" s="760" t="s">
        <v>617</v>
      </c>
      <c r="T12" s="875" t="s">
        <v>748</v>
      </c>
      <c r="U12"/>
      <c r="V12"/>
      <c r="W12"/>
      <c r="X12"/>
    </row>
    <row r="13" spans="1:24" ht="15" customHeight="1" thickBot="1" x14ac:dyDescent="0.25">
      <c r="A13" s="344">
        <v>13</v>
      </c>
      <c r="B13" s="429"/>
      <c r="C13" s="429"/>
      <c r="D13" s="429"/>
      <c r="E13" s="322"/>
      <c r="F13" s="322"/>
      <c r="G13" s="322"/>
      <c r="H13" s="649"/>
      <c r="I13" s="649"/>
      <c r="J13" s="649"/>
      <c r="K13" s="649"/>
      <c r="L13" s="649"/>
      <c r="M13" s="621"/>
      <c r="N13" s="621"/>
      <c r="O13" s="621"/>
      <c r="P13" s="621"/>
      <c r="Q13" s="621"/>
      <c r="R13" s="55"/>
      <c r="T13" s="877"/>
      <c r="U13"/>
      <c r="V13"/>
      <c r="W13"/>
      <c r="X13"/>
    </row>
    <row r="14" spans="1:24" ht="15" customHeight="1" thickBot="1" x14ac:dyDescent="0.25">
      <c r="A14" s="344">
        <v>14</v>
      </c>
      <c r="B14" s="429"/>
      <c r="C14" s="429"/>
      <c r="D14" s="440" t="s">
        <v>95</v>
      </c>
      <c r="E14" s="312" t="s">
        <v>362</v>
      </c>
      <c r="F14" s="440"/>
      <c r="G14" s="312"/>
      <c r="H14" s="649"/>
      <c r="I14" s="649"/>
      <c r="J14" s="649"/>
      <c r="K14" s="649"/>
      <c r="L14" s="649"/>
      <c r="M14" s="678"/>
      <c r="N14" s="678"/>
      <c r="O14" s="678"/>
      <c r="P14" s="678"/>
      <c r="Q14" s="679">
        <f>Q32</f>
        <v>0</v>
      </c>
      <c r="R14" s="115"/>
      <c r="S14" s="760" t="s">
        <v>618</v>
      </c>
      <c r="T14" s="875" t="s">
        <v>749</v>
      </c>
      <c r="U14"/>
      <c r="V14"/>
      <c r="W14"/>
      <c r="X14"/>
    </row>
    <row r="15" spans="1:24" ht="15" customHeight="1" thickBot="1" x14ac:dyDescent="0.25">
      <c r="A15" s="344">
        <v>15</v>
      </c>
      <c r="B15" s="429"/>
      <c r="C15" s="429"/>
      <c r="D15" s="429"/>
      <c r="E15" s="322"/>
      <c r="F15" s="322"/>
      <c r="G15" s="322"/>
      <c r="H15" s="649"/>
      <c r="I15" s="649"/>
      <c r="J15" s="649"/>
      <c r="K15" s="649"/>
      <c r="L15" s="649"/>
      <c r="M15" s="621"/>
      <c r="N15" s="621"/>
      <c r="O15" s="621"/>
      <c r="P15" s="621"/>
      <c r="Q15" s="621"/>
      <c r="R15" s="55"/>
      <c r="T15" s="877"/>
      <c r="U15"/>
      <c r="V15"/>
      <c r="W15"/>
      <c r="X15"/>
    </row>
    <row r="16" spans="1:24" ht="15" customHeight="1" thickBot="1" x14ac:dyDescent="0.25">
      <c r="A16" s="344">
        <v>16</v>
      </c>
      <c r="B16" s="429"/>
      <c r="C16" s="429"/>
      <c r="D16" s="440" t="s">
        <v>95</v>
      </c>
      <c r="E16" s="312" t="s">
        <v>180</v>
      </c>
      <c r="F16" s="440"/>
      <c r="G16" s="312"/>
      <c r="H16" s="649"/>
      <c r="I16" s="649"/>
      <c r="J16" s="649"/>
      <c r="K16" s="649"/>
      <c r="L16" s="649"/>
      <c r="M16" s="678"/>
      <c r="N16" s="678"/>
      <c r="O16" s="678"/>
      <c r="P16" s="678"/>
      <c r="Q16" s="679">
        <f>Q37</f>
        <v>0</v>
      </c>
      <c r="R16" s="55"/>
      <c r="S16" s="760" t="s">
        <v>646</v>
      </c>
      <c r="T16" s="875" t="s">
        <v>750</v>
      </c>
      <c r="U16"/>
      <c r="V16"/>
      <c r="W16"/>
      <c r="X16"/>
    </row>
    <row r="17" spans="1:24" customFormat="1" ht="15" customHeight="1" thickBot="1" x14ac:dyDescent="0.25">
      <c r="A17" s="344">
        <v>17</v>
      </c>
      <c r="B17" s="429"/>
      <c r="C17" s="429"/>
      <c r="D17" s="429"/>
      <c r="E17" s="322"/>
      <c r="F17" s="322"/>
      <c r="G17" s="322"/>
      <c r="H17" s="649"/>
      <c r="I17" s="649"/>
      <c r="J17" s="649"/>
      <c r="K17" s="649"/>
      <c r="L17" s="649"/>
      <c r="M17" s="621"/>
      <c r="N17" s="621"/>
      <c r="O17" s="621"/>
      <c r="P17" s="621"/>
      <c r="Q17" s="621"/>
      <c r="R17" s="55"/>
      <c r="S17" s="760"/>
      <c r="T17" s="877"/>
    </row>
    <row r="18" spans="1:24" s="1" customFormat="1" ht="15" customHeight="1" thickBot="1" x14ac:dyDescent="0.25">
      <c r="A18" s="344">
        <v>18</v>
      </c>
      <c r="B18" s="429"/>
      <c r="C18" s="429"/>
      <c r="D18" s="440" t="s">
        <v>99</v>
      </c>
      <c r="E18" s="312" t="s">
        <v>102</v>
      </c>
      <c r="F18" s="440"/>
      <c r="G18" s="312"/>
      <c r="H18" s="649"/>
      <c r="I18" s="649"/>
      <c r="J18" s="649"/>
      <c r="K18" s="649"/>
      <c r="L18" s="649"/>
      <c r="M18" s="678"/>
      <c r="N18" s="678"/>
      <c r="O18" s="678"/>
      <c r="P18" s="678"/>
      <c r="Q18" s="679">
        <f>Q42</f>
        <v>0</v>
      </c>
      <c r="R18" s="55"/>
      <c r="S18" s="760" t="s">
        <v>620</v>
      </c>
      <c r="T18" s="875" t="s">
        <v>751</v>
      </c>
      <c r="U18"/>
      <c r="V18"/>
      <c r="W18"/>
      <c r="X18"/>
    </row>
    <row r="19" spans="1:24" s="1" customFormat="1" ht="15" customHeight="1" thickBot="1" x14ac:dyDescent="0.25">
      <c r="A19" s="344">
        <v>19</v>
      </c>
      <c r="B19" s="429"/>
      <c r="C19" s="429"/>
      <c r="D19" s="429"/>
      <c r="E19" s="322"/>
      <c r="F19" s="322"/>
      <c r="G19" s="322"/>
      <c r="H19" s="649"/>
      <c r="I19" s="649"/>
      <c r="J19" s="649"/>
      <c r="K19" s="649"/>
      <c r="L19" s="649"/>
      <c r="M19" s="621"/>
      <c r="N19" s="621"/>
      <c r="O19" s="621"/>
      <c r="P19" s="621"/>
      <c r="Q19" s="621"/>
      <c r="R19" s="115"/>
      <c r="S19" s="760"/>
      <c r="T19" s="877"/>
      <c r="U19"/>
      <c r="V19"/>
      <c r="W19"/>
      <c r="X19"/>
    </row>
    <row r="20" spans="1:24" s="1" customFormat="1" ht="15" customHeight="1" thickBot="1" x14ac:dyDescent="0.25">
      <c r="A20" s="344">
        <v>20</v>
      </c>
      <c r="B20" s="429"/>
      <c r="C20" s="429"/>
      <c r="D20" s="440" t="s">
        <v>95</v>
      </c>
      <c r="E20" s="312" t="s">
        <v>106</v>
      </c>
      <c r="F20" s="440"/>
      <c r="G20" s="312"/>
      <c r="H20" s="649"/>
      <c r="I20" s="649"/>
      <c r="J20" s="649"/>
      <c r="K20" s="649"/>
      <c r="L20" s="649"/>
      <c r="M20" s="678"/>
      <c r="N20" s="678"/>
      <c r="O20" s="678"/>
      <c r="P20" s="678"/>
      <c r="Q20" s="679">
        <f>Q44</f>
        <v>0</v>
      </c>
      <c r="R20" s="55"/>
      <c r="S20" s="760" t="s">
        <v>647</v>
      </c>
      <c r="T20" s="875" t="s">
        <v>752</v>
      </c>
      <c r="U20"/>
      <c r="V20"/>
      <c r="W20"/>
      <c r="X20"/>
    </row>
    <row r="21" spans="1:24" s="1" customFormat="1" ht="15" customHeight="1" thickBot="1" x14ac:dyDescent="0.25">
      <c r="A21" s="344">
        <v>21</v>
      </c>
      <c r="B21" s="429"/>
      <c r="C21" s="429"/>
      <c r="D21" s="429"/>
      <c r="E21" s="322"/>
      <c r="F21" s="322"/>
      <c r="G21" s="322"/>
      <c r="H21" s="649"/>
      <c r="I21" s="649"/>
      <c r="J21" s="649"/>
      <c r="K21" s="649"/>
      <c r="L21" s="649"/>
      <c r="M21" s="621"/>
      <c r="N21" s="621"/>
      <c r="O21" s="621"/>
      <c r="P21" s="621"/>
      <c r="Q21" s="621"/>
      <c r="R21" s="55"/>
      <c r="S21" s="760"/>
      <c r="T21" s="877"/>
      <c r="U21"/>
      <c r="V21"/>
      <c r="W21"/>
      <c r="X21"/>
    </row>
    <row r="22" spans="1:24" s="1" customFormat="1" ht="15" customHeight="1" thickBot="1" x14ac:dyDescent="0.25">
      <c r="A22" s="344">
        <v>22</v>
      </c>
      <c r="B22" s="429"/>
      <c r="C22" s="429"/>
      <c r="D22" s="502" t="s">
        <v>95</v>
      </c>
      <c r="E22" s="312" t="s">
        <v>105</v>
      </c>
      <c r="F22" s="502"/>
      <c r="G22" s="503"/>
      <c r="H22" s="649"/>
      <c r="I22" s="649"/>
      <c r="J22" s="649"/>
      <c r="K22" s="649"/>
      <c r="L22" s="649"/>
      <c r="M22" s="678"/>
      <c r="N22" s="678"/>
      <c r="O22" s="678"/>
      <c r="P22" s="678"/>
      <c r="Q22" s="679">
        <f>Q46</f>
        <v>0</v>
      </c>
      <c r="R22" s="55"/>
      <c r="S22" s="760" t="s">
        <v>648</v>
      </c>
      <c r="T22" s="875" t="s">
        <v>753</v>
      </c>
      <c r="U22"/>
      <c r="V22"/>
      <c r="W22"/>
      <c r="X22"/>
    </row>
    <row r="23" spans="1:24" s="1" customFormat="1" ht="15" customHeight="1" thickBot="1" x14ac:dyDescent="0.25">
      <c r="A23" s="344">
        <v>23</v>
      </c>
      <c r="B23" s="429"/>
      <c r="C23" s="429"/>
      <c r="D23" s="429"/>
      <c r="E23" s="322"/>
      <c r="F23" s="322"/>
      <c r="G23" s="322"/>
      <c r="H23" s="649"/>
      <c r="I23" s="649"/>
      <c r="J23" s="649"/>
      <c r="K23" s="649"/>
      <c r="L23" s="649"/>
      <c r="M23" s="621"/>
      <c r="N23" s="621"/>
      <c r="O23" s="621"/>
      <c r="P23" s="621"/>
      <c r="Q23" s="621"/>
      <c r="R23" s="55"/>
      <c r="S23" s="760"/>
      <c r="T23" s="877"/>
      <c r="U23"/>
      <c r="V23"/>
      <c r="W23"/>
      <c r="X23"/>
    </row>
    <row r="24" spans="1:24" s="1" customFormat="1" ht="15" customHeight="1" thickBot="1" x14ac:dyDescent="0.25">
      <c r="A24" s="344">
        <v>24</v>
      </c>
      <c r="B24" s="429"/>
      <c r="C24" s="429"/>
      <c r="D24" s="429"/>
      <c r="E24" s="312" t="s">
        <v>181</v>
      </c>
      <c r="F24" s="415"/>
      <c r="G24" s="322"/>
      <c r="H24" s="649"/>
      <c r="I24" s="649"/>
      <c r="J24" s="649"/>
      <c r="K24" s="649"/>
      <c r="L24" s="649"/>
      <c r="M24" s="679">
        <f>M10-M12+M14+M16-M18+M20+M22</f>
        <v>0</v>
      </c>
      <c r="N24" s="679">
        <f>N10-N12+N14+N16-N18+N20+N22</f>
        <v>0</v>
      </c>
      <c r="O24" s="679">
        <f>O10-O12+O14+O16-O18+O20+O22</f>
        <v>0</v>
      </c>
      <c r="P24" s="679">
        <f>P10-P12+P14+P16-P18+P20+P22</f>
        <v>0</v>
      </c>
      <c r="Q24" s="679">
        <f>Q10-Q12+Q14+Q16-Q18+Q20+Q22</f>
        <v>0</v>
      </c>
      <c r="R24" s="115"/>
      <c r="S24" s="760" t="s">
        <v>649</v>
      </c>
      <c r="T24" s="875" t="s">
        <v>754</v>
      </c>
      <c r="U24"/>
      <c r="V24"/>
      <c r="W24"/>
      <c r="X24"/>
    </row>
    <row r="25" spans="1:24" s="1" customFormat="1" ht="39.950000000000003" customHeight="1" x14ac:dyDescent="0.3">
      <c r="A25" s="344">
        <v>25</v>
      </c>
      <c r="B25" s="429"/>
      <c r="C25" s="425" t="s">
        <v>315</v>
      </c>
      <c r="D25" s="429"/>
      <c r="E25" s="504"/>
      <c r="F25" s="407"/>
      <c r="G25" s="322"/>
      <c r="H25" s="649"/>
      <c r="I25" s="649"/>
      <c r="J25" s="649"/>
      <c r="K25" s="649"/>
      <c r="L25" s="649"/>
      <c r="M25" s="505"/>
      <c r="N25" s="505"/>
      <c r="O25" s="505"/>
      <c r="P25" s="505"/>
      <c r="Q25" s="505"/>
      <c r="R25" s="184"/>
      <c r="S25" s="760"/>
      <c r="T25" s="877"/>
      <c r="U25"/>
      <c r="V25"/>
      <c r="W25"/>
      <c r="X25"/>
    </row>
    <row r="26" spans="1:24" x14ac:dyDescent="0.2">
      <c r="A26" s="344">
        <v>26</v>
      </c>
      <c r="B26" s="429"/>
      <c r="C26" s="429"/>
      <c r="D26" s="429"/>
      <c r="E26" s="504"/>
      <c r="F26" s="504"/>
      <c r="G26" s="322"/>
      <c r="H26" s="649"/>
      <c r="I26" s="935"/>
      <c r="J26" s="935"/>
      <c r="K26" s="935"/>
      <c r="L26" s="935"/>
      <c r="M26" s="322"/>
      <c r="N26" s="936" t="s">
        <v>182</v>
      </c>
      <c r="O26" s="936"/>
      <c r="P26" s="936" t="s">
        <v>114</v>
      </c>
      <c r="Q26" s="936"/>
      <c r="R26" s="55"/>
      <c r="T26" s="877"/>
      <c r="U26"/>
      <c r="V26"/>
      <c r="W26"/>
      <c r="X26"/>
    </row>
    <row r="27" spans="1:24" ht="15" customHeight="1" thickBot="1" x14ac:dyDescent="0.25">
      <c r="A27" s="344">
        <v>27</v>
      </c>
      <c r="B27" s="429"/>
      <c r="C27" s="429"/>
      <c r="D27" s="429"/>
      <c r="E27" s="322"/>
      <c r="F27" s="322"/>
      <c r="G27" s="322"/>
      <c r="H27" s="649"/>
      <c r="I27" s="501"/>
      <c r="J27" s="501"/>
      <c r="K27" s="501"/>
      <c r="L27" s="501"/>
      <c r="M27" s="322"/>
      <c r="N27" s="246" t="s">
        <v>46</v>
      </c>
      <c r="O27" s="246" t="s">
        <v>46</v>
      </c>
      <c r="P27" s="246" t="s">
        <v>46</v>
      </c>
      <c r="Q27" s="246" t="s">
        <v>46</v>
      </c>
      <c r="R27" s="55"/>
      <c r="S27" s="764"/>
      <c r="T27" s="877"/>
      <c r="U27"/>
      <c r="V27"/>
      <c r="W27"/>
      <c r="X27"/>
    </row>
    <row r="28" spans="1:24" ht="15" customHeight="1" thickBot="1" x14ac:dyDescent="0.25">
      <c r="A28" s="344">
        <v>28</v>
      </c>
      <c r="B28" s="429"/>
      <c r="C28" s="429"/>
      <c r="D28" s="429"/>
      <c r="E28" s="312" t="s">
        <v>94</v>
      </c>
      <c r="F28" s="322"/>
      <c r="G28" s="312"/>
      <c r="H28" s="649"/>
      <c r="I28" s="649"/>
      <c r="J28" s="649"/>
      <c r="K28" s="649"/>
      <c r="L28" s="649"/>
      <c r="M28" s="312"/>
      <c r="N28" s="635"/>
      <c r="O28" s="678"/>
      <c r="P28" s="621"/>
      <c r="Q28" s="679">
        <f>Q10</f>
        <v>0</v>
      </c>
      <c r="R28" s="115"/>
      <c r="S28" s="760" t="s">
        <v>621</v>
      </c>
      <c r="T28" s="875" t="s">
        <v>746</v>
      </c>
      <c r="U28"/>
      <c r="V28"/>
      <c r="W28"/>
      <c r="X28"/>
    </row>
    <row r="29" spans="1:24" ht="15" customHeight="1" thickBot="1" x14ac:dyDescent="0.25">
      <c r="A29" s="344">
        <v>29</v>
      </c>
      <c r="B29" s="429"/>
      <c r="C29" s="429"/>
      <c r="D29" s="440" t="s">
        <v>99</v>
      </c>
      <c r="E29" s="322"/>
      <c r="F29" s="440"/>
      <c r="G29" s="322"/>
      <c r="H29" s="649"/>
      <c r="I29" s="649"/>
      <c r="J29" s="649"/>
      <c r="K29" s="649"/>
      <c r="L29" s="649"/>
      <c r="M29" s="322"/>
      <c r="N29" s="635"/>
      <c r="O29" s="635"/>
      <c r="P29" s="621"/>
      <c r="Q29" s="621"/>
      <c r="R29" s="55"/>
      <c r="T29"/>
      <c r="U29"/>
      <c r="V29"/>
      <c r="W29"/>
      <c r="X29"/>
    </row>
    <row r="30" spans="1:24" ht="15" customHeight="1" thickBot="1" x14ac:dyDescent="0.25">
      <c r="A30" s="344">
        <v>30</v>
      </c>
      <c r="B30" s="429"/>
      <c r="C30" s="429"/>
      <c r="D30" s="429"/>
      <c r="E30" s="312" t="s">
        <v>121</v>
      </c>
      <c r="F30" s="322"/>
      <c r="G30" s="312"/>
      <c r="H30" s="649"/>
      <c r="I30" s="649"/>
      <c r="J30" s="649"/>
      <c r="K30" s="649"/>
      <c r="L30" s="649"/>
      <c r="M30" s="312"/>
      <c r="N30" s="635"/>
      <c r="O30" s="679">
        <f>O82</f>
        <v>0</v>
      </c>
      <c r="P30" s="621"/>
      <c r="Q30" s="679">
        <f>Q82</f>
        <v>0</v>
      </c>
      <c r="R30" s="115"/>
      <c r="S30" s="760" t="s">
        <v>628</v>
      </c>
      <c r="T30"/>
      <c r="U30"/>
      <c r="V30"/>
      <c r="W30"/>
      <c r="X30"/>
    </row>
    <row r="31" spans="1:24" ht="15" customHeight="1" thickBot="1" x14ac:dyDescent="0.25">
      <c r="A31" s="344">
        <v>31</v>
      </c>
      <c r="B31" s="429"/>
      <c r="C31" s="429"/>
      <c r="D31" s="440" t="s">
        <v>95</v>
      </c>
      <c r="E31" s="322"/>
      <c r="F31" s="440"/>
      <c r="G31" s="322"/>
      <c r="H31" s="649"/>
      <c r="I31" s="649"/>
      <c r="J31" s="649"/>
      <c r="K31" s="649"/>
      <c r="L31" s="649"/>
      <c r="M31" s="322"/>
      <c r="N31" s="635"/>
      <c r="O31" s="635"/>
      <c r="P31" s="621"/>
      <c r="Q31" s="621"/>
      <c r="R31" s="55"/>
      <c r="T31"/>
      <c r="U31"/>
      <c r="V31"/>
      <c r="W31"/>
      <c r="X31"/>
    </row>
    <row r="32" spans="1:24" ht="15" customHeight="1" thickBot="1" x14ac:dyDescent="0.25">
      <c r="A32" s="344">
        <v>32</v>
      </c>
      <c r="B32" s="429"/>
      <c r="C32" s="429"/>
      <c r="D32" s="429"/>
      <c r="E32" s="312" t="s">
        <v>362</v>
      </c>
      <c r="F32" s="322"/>
      <c r="G32" s="312"/>
      <c r="H32" s="649"/>
      <c r="I32" s="649"/>
      <c r="J32" s="649"/>
      <c r="K32" s="649"/>
      <c r="L32" s="649"/>
      <c r="M32" s="312"/>
      <c r="N32" s="635"/>
      <c r="O32" s="679">
        <f>O63</f>
        <v>0</v>
      </c>
      <c r="P32" s="621"/>
      <c r="Q32" s="679">
        <f>Q63</f>
        <v>0</v>
      </c>
      <c r="R32" s="115"/>
      <c r="S32" s="760" t="s">
        <v>629</v>
      </c>
      <c r="T32"/>
      <c r="U32"/>
      <c r="V32"/>
      <c r="W32"/>
      <c r="X32"/>
    </row>
    <row r="33" spans="1:24" ht="15" customHeight="1" x14ac:dyDescent="0.2">
      <c r="A33" s="344">
        <v>33</v>
      </c>
      <c r="B33" s="429"/>
      <c r="C33" s="429"/>
      <c r="D33" s="440" t="s">
        <v>95</v>
      </c>
      <c r="E33" s="322"/>
      <c r="F33" s="440"/>
      <c r="G33" s="322"/>
      <c r="H33" s="649"/>
      <c r="I33" s="649"/>
      <c r="J33" s="649"/>
      <c r="K33" s="649"/>
      <c r="L33" s="649"/>
      <c r="M33" s="322"/>
      <c r="N33" s="635"/>
      <c r="O33" s="635"/>
      <c r="P33" s="621"/>
      <c r="Q33" s="621"/>
      <c r="R33" s="55"/>
      <c r="T33"/>
      <c r="U33"/>
      <c r="V33"/>
      <c r="W33"/>
      <c r="X33"/>
    </row>
    <row r="34" spans="1:24" s="13" customFormat="1" ht="15" customHeight="1" x14ac:dyDescent="0.2">
      <c r="A34" s="344">
        <v>34</v>
      </c>
      <c r="B34" s="429"/>
      <c r="C34" s="429"/>
      <c r="D34" s="429"/>
      <c r="E34" s="322"/>
      <c r="F34" s="320" t="s">
        <v>183</v>
      </c>
      <c r="G34" s="322"/>
      <c r="H34" s="649"/>
      <c r="I34" s="649"/>
      <c r="J34" s="649"/>
      <c r="K34" s="649"/>
      <c r="L34" s="649"/>
      <c r="M34" s="322"/>
      <c r="N34" s="678"/>
      <c r="O34" s="635"/>
      <c r="P34" s="678"/>
      <c r="Q34" s="621"/>
      <c r="R34" s="55"/>
      <c r="S34" s="760"/>
      <c r="T34"/>
      <c r="U34"/>
      <c r="V34"/>
      <c r="W34"/>
      <c r="X34"/>
    </row>
    <row r="35" spans="1:24" s="13" customFormat="1" ht="15" customHeight="1" x14ac:dyDescent="0.2">
      <c r="A35" s="344">
        <v>35</v>
      </c>
      <c r="B35" s="429"/>
      <c r="C35" s="429"/>
      <c r="D35" s="429"/>
      <c r="E35" s="322"/>
      <c r="F35" s="322" t="s">
        <v>184</v>
      </c>
      <c r="G35" s="322"/>
      <c r="H35" s="649"/>
      <c r="I35" s="649"/>
      <c r="J35" s="649"/>
      <c r="K35" s="649"/>
      <c r="L35" s="649"/>
      <c r="M35" s="322"/>
      <c r="N35" s="678"/>
      <c r="O35" s="635"/>
      <c r="P35" s="678"/>
      <c r="Q35" s="621"/>
      <c r="R35" s="55"/>
      <c r="S35" s="760"/>
      <c r="T35"/>
      <c r="U35"/>
      <c r="V35"/>
      <c r="W35"/>
      <c r="X35"/>
    </row>
    <row r="36" spans="1:24" s="13" customFormat="1" ht="15" customHeight="1" thickBot="1" x14ac:dyDescent="0.25">
      <c r="A36" s="344">
        <v>36</v>
      </c>
      <c r="B36" s="429"/>
      <c r="C36" s="429"/>
      <c r="D36" s="429"/>
      <c r="E36" s="322"/>
      <c r="F36" s="322" t="s">
        <v>185</v>
      </c>
      <c r="G36" s="322"/>
      <c r="H36" s="649"/>
      <c r="I36" s="649"/>
      <c r="J36" s="649"/>
      <c r="K36" s="649"/>
      <c r="L36" s="649"/>
      <c r="M36" s="322"/>
      <c r="N36" s="678"/>
      <c r="O36" s="635"/>
      <c r="P36" s="678"/>
      <c r="Q36" s="621"/>
      <c r="R36" s="55"/>
      <c r="S36" s="760"/>
      <c r="T36"/>
      <c r="U36"/>
      <c r="V36"/>
      <c r="W36"/>
      <c r="X36"/>
    </row>
    <row r="37" spans="1:24" s="13" customFormat="1" ht="15" customHeight="1" thickBot="1" x14ac:dyDescent="0.25">
      <c r="A37" s="344">
        <v>37</v>
      </c>
      <c r="B37" s="429"/>
      <c r="C37" s="429"/>
      <c r="D37" s="429"/>
      <c r="E37" s="312" t="s">
        <v>180</v>
      </c>
      <c r="F37" s="322"/>
      <c r="G37" s="312"/>
      <c r="H37" s="649"/>
      <c r="I37" s="649"/>
      <c r="J37" s="649"/>
      <c r="K37" s="649"/>
      <c r="L37" s="649"/>
      <c r="M37" s="312"/>
      <c r="N37" s="635"/>
      <c r="O37" s="679">
        <f>SUM(N34:N36)</f>
        <v>0</v>
      </c>
      <c r="P37" s="621"/>
      <c r="Q37" s="679">
        <f>SUM(P34:P36)</f>
        <v>0</v>
      </c>
      <c r="R37" s="115"/>
      <c r="S37" s="760" t="s">
        <v>630</v>
      </c>
      <c r="T37"/>
      <c r="U37"/>
      <c r="V37"/>
      <c r="W37"/>
      <c r="X37"/>
    </row>
    <row r="38" spans="1:24" s="13" customFormat="1" ht="15" customHeight="1" x14ac:dyDescent="0.2">
      <c r="A38" s="344">
        <v>38</v>
      </c>
      <c r="B38" s="429"/>
      <c r="C38" s="429"/>
      <c r="D38" s="440" t="s">
        <v>186</v>
      </c>
      <c r="E38" s="322"/>
      <c r="F38" s="440"/>
      <c r="G38" s="322"/>
      <c r="H38" s="649"/>
      <c r="I38" s="649"/>
      <c r="J38" s="649"/>
      <c r="K38" s="649"/>
      <c r="L38" s="649"/>
      <c r="M38" s="322"/>
      <c r="N38" s="635"/>
      <c r="O38" s="635"/>
      <c r="P38" s="621"/>
      <c r="Q38" s="621"/>
      <c r="R38" s="55"/>
      <c r="S38" s="760"/>
      <c r="T38"/>
      <c r="U38"/>
      <c r="V38"/>
      <c r="W38"/>
      <c r="X38"/>
    </row>
    <row r="39" spans="1:24" s="13" customFormat="1" ht="15" customHeight="1" x14ac:dyDescent="0.2">
      <c r="A39" s="344">
        <v>39</v>
      </c>
      <c r="B39" s="429"/>
      <c r="C39" s="429"/>
      <c r="D39" s="429"/>
      <c r="E39" s="322"/>
      <c r="F39" s="322" t="s">
        <v>187</v>
      </c>
      <c r="G39" s="322"/>
      <c r="H39" s="649"/>
      <c r="I39" s="649"/>
      <c r="J39" s="649"/>
      <c r="K39" s="649"/>
      <c r="L39" s="649"/>
      <c r="M39" s="322"/>
      <c r="N39" s="678"/>
      <c r="O39" s="635"/>
      <c r="P39" s="678"/>
      <c r="Q39" s="621"/>
      <c r="R39" s="55"/>
      <c r="S39" s="760"/>
      <c r="T39"/>
      <c r="U39"/>
      <c r="V39"/>
      <c r="W39"/>
      <c r="X39"/>
    </row>
    <row r="40" spans="1:24" s="13" customFormat="1" ht="15" customHeight="1" x14ac:dyDescent="0.2">
      <c r="A40" s="344">
        <v>40</v>
      </c>
      <c r="B40" s="429"/>
      <c r="C40" s="429"/>
      <c r="D40" s="429"/>
      <c r="E40" s="322"/>
      <c r="F40" s="322" t="s">
        <v>188</v>
      </c>
      <c r="G40" s="322"/>
      <c r="H40" s="649"/>
      <c r="I40" s="649"/>
      <c r="J40" s="649"/>
      <c r="K40" s="649"/>
      <c r="L40" s="649"/>
      <c r="M40" s="322"/>
      <c r="N40" s="678"/>
      <c r="O40" s="635"/>
      <c r="P40" s="678"/>
      <c r="Q40" s="621"/>
      <c r="R40" s="55"/>
      <c r="S40" s="760"/>
      <c r="T40"/>
      <c r="U40"/>
      <c r="V40"/>
      <c r="W40"/>
      <c r="X40"/>
    </row>
    <row r="41" spans="1:24" s="13" customFormat="1" ht="15" customHeight="1" thickBot="1" x14ac:dyDescent="0.25">
      <c r="A41" s="344">
        <v>41</v>
      </c>
      <c r="B41" s="429"/>
      <c r="C41" s="429"/>
      <c r="D41" s="429"/>
      <c r="E41" s="322"/>
      <c r="F41" s="322" t="s">
        <v>189</v>
      </c>
      <c r="G41" s="322"/>
      <c r="H41" s="649"/>
      <c r="I41" s="649"/>
      <c r="J41" s="649"/>
      <c r="K41" s="649"/>
      <c r="L41" s="649"/>
      <c r="M41" s="322"/>
      <c r="N41" s="678"/>
      <c r="O41" s="635"/>
      <c r="P41" s="678"/>
      <c r="Q41" s="621"/>
      <c r="R41" s="55"/>
      <c r="S41" s="760"/>
      <c r="T41"/>
      <c r="U41"/>
      <c r="V41"/>
      <c r="W41"/>
      <c r="X41"/>
    </row>
    <row r="42" spans="1:24" s="13" customFormat="1" ht="15" customHeight="1" thickBot="1" x14ac:dyDescent="0.25">
      <c r="A42" s="344">
        <v>42</v>
      </c>
      <c r="B42" s="429"/>
      <c r="C42" s="429"/>
      <c r="D42" s="429"/>
      <c r="E42" s="312" t="s">
        <v>102</v>
      </c>
      <c r="F42" s="322"/>
      <c r="G42" s="312"/>
      <c r="H42" s="649"/>
      <c r="I42" s="649"/>
      <c r="J42" s="649"/>
      <c r="K42" s="649"/>
      <c r="L42" s="649"/>
      <c r="M42" s="312"/>
      <c r="N42" s="635"/>
      <c r="O42" s="679">
        <f>SUM(N39:N41)</f>
        <v>0</v>
      </c>
      <c r="P42" s="621"/>
      <c r="Q42" s="679">
        <f>SUM(P39:P41)</f>
        <v>0</v>
      </c>
      <c r="R42" s="115"/>
      <c r="S42" s="760" t="s">
        <v>626</v>
      </c>
      <c r="T42"/>
      <c r="U42"/>
      <c r="V42"/>
      <c r="W42"/>
      <c r="X42"/>
    </row>
    <row r="43" spans="1:24" ht="15" customHeight="1" x14ac:dyDescent="0.2">
      <c r="A43" s="344">
        <v>43</v>
      </c>
      <c r="B43" s="429"/>
      <c r="C43" s="429"/>
      <c r="D43" s="429"/>
      <c r="E43" s="322"/>
      <c r="F43" s="322"/>
      <c r="G43" s="322"/>
      <c r="H43" s="649"/>
      <c r="I43" s="649"/>
      <c r="J43" s="649"/>
      <c r="K43" s="649"/>
      <c r="L43" s="649"/>
      <c r="M43" s="322"/>
      <c r="N43" s="635"/>
      <c r="O43" s="635"/>
      <c r="P43" s="621"/>
      <c r="Q43" s="621"/>
      <c r="R43" s="184"/>
      <c r="T43"/>
      <c r="U43"/>
      <c r="V43"/>
      <c r="W43"/>
      <c r="X43"/>
    </row>
    <row r="44" spans="1:24" ht="15" customHeight="1" x14ac:dyDescent="0.2">
      <c r="A44" s="344">
        <v>44</v>
      </c>
      <c r="B44" s="429"/>
      <c r="C44" s="429"/>
      <c r="D44" s="440" t="s">
        <v>95</v>
      </c>
      <c r="E44" s="312" t="s">
        <v>106</v>
      </c>
      <c r="F44" s="440"/>
      <c r="G44" s="312"/>
      <c r="H44" s="649"/>
      <c r="I44" s="649"/>
      <c r="J44" s="649"/>
      <c r="K44" s="649"/>
      <c r="L44" s="649"/>
      <c r="M44" s="312"/>
      <c r="N44" s="635"/>
      <c r="O44" s="680"/>
      <c r="P44" s="621"/>
      <c r="Q44" s="680"/>
      <c r="R44" s="55"/>
      <c r="S44" s="760" t="s">
        <v>631</v>
      </c>
      <c r="T44"/>
      <c r="U44"/>
      <c r="V44"/>
      <c r="W44"/>
      <c r="X44"/>
    </row>
    <row r="45" spans="1:24" ht="15" customHeight="1" thickBot="1" x14ac:dyDescent="0.25">
      <c r="A45" s="344">
        <v>45</v>
      </c>
      <c r="B45" s="429"/>
      <c r="C45" s="429"/>
      <c r="D45" s="429"/>
      <c r="E45" s="322"/>
      <c r="F45" s="322"/>
      <c r="G45" s="322"/>
      <c r="H45" s="649"/>
      <c r="I45" s="649"/>
      <c r="J45" s="649"/>
      <c r="K45" s="649"/>
      <c r="L45" s="649"/>
      <c r="M45" s="322"/>
      <c r="N45" s="635"/>
      <c r="O45" s="635"/>
      <c r="P45" s="621"/>
      <c r="Q45" s="621"/>
      <c r="R45" s="55"/>
      <c r="T45"/>
      <c r="U45"/>
      <c r="V45"/>
      <c r="W45"/>
      <c r="X45"/>
    </row>
    <row r="46" spans="1:24" ht="15" customHeight="1" thickBot="1" x14ac:dyDescent="0.25">
      <c r="A46" s="344">
        <v>46</v>
      </c>
      <c r="B46" s="429"/>
      <c r="C46" s="429"/>
      <c r="D46" s="440" t="s">
        <v>95</v>
      </c>
      <c r="E46" s="312" t="s">
        <v>105</v>
      </c>
      <c r="F46" s="440"/>
      <c r="G46" s="312"/>
      <c r="H46" s="649"/>
      <c r="I46" s="649"/>
      <c r="J46" s="649"/>
      <c r="K46" s="649"/>
      <c r="L46" s="649"/>
      <c r="M46" s="312"/>
      <c r="N46" s="635"/>
      <c r="O46" s="635"/>
      <c r="P46" s="621"/>
      <c r="Q46" s="679">
        <f>Q48-(Q28-Q30+Q32+Q37-Q42+Q44)</f>
        <v>0</v>
      </c>
      <c r="R46" s="115"/>
      <c r="S46" s="760" t="s">
        <v>632</v>
      </c>
      <c r="T46"/>
      <c r="U46"/>
      <c r="V46"/>
      <c r="W46"/>
      <c r="X46"/>
    </row>
    <row r="47" spans="1:24" ht="15" customHeight="1" thickBot="1" x14ac:dyDescent="0.25">
      <c r="A47" s="344">
        <v>47</v>
      </c>
      <c r="B47" s="429"/>
      <c r="C47" s="429"/>
      <c r="D47" s="429"/>
      <c r="E47" s="322"/>
      <c r="F47" s="322"/>
      <c r="G47" s="322"/>
      <c r="H47" s="649"/>
      <c r="I47" s="649"/>
      <c r="J47" s="649"/>
      <c r="K47" s="649"/>
      <c r="L47" s="649"/>
      <c r="M47" s="322"/>
      <c r="N47" s="635"/>
      <c r="O47" s="635"/>
      <c r="P47" s="621"/>
      <c r="Q47" s="621"/>
      <c r="R47" s="55"/>
      <c r="T47"/>
      <c r="U47"/>
      <c r="V47"/>
      <c r="W47"/>
      <c r="X47"/>
    </row>
    <row r="48" spans="1:24" ht="15" customHeight="1" thickBot="1" x14ac:dyDescent="0.25">
      <c r="A48" s="344">
        <v>48</v>
      </c>
      <c r="B48" s="429"/>
      <c r="C48" s="429"/>
      <c r="D48" s="429"/>
      <c r="E48" s="312" t="s">
        <v>181</v>
      </c>
      <c r="F48" s="415"/>
      <c r="G48" s="322"/>
      <c r="H48" s="649"/>
      <c r="I48" s="649"/>
      <c r="J48" s="649"/>
      <c r="K48" s="649"/>
      <c r="L48" s="649"/>
      <c r="M48" s="322"/>
      <c r="N48" s="635"/>
      <c r="O48" s="681">
        <f>O28-O30+O32+O37-O42+O44</f>
        <v>0</v>
      </c>
      <c r="P48" s="621"/>
      <c r="Q48" s="679">
        <f>'S5e.Asset Allocations'!K41</f>
        <v>0</v>
      </c>
      <c r="R48" s="115"/>
      <c r="S48" s="760" t="s">
        <v>622</v>
      </c>
      <c r="T48"/>
      <c r="U48"/>
      <c r="V48"/>
      <c r="W48"/>
      <c r="X48"/>
    </row>
    <row r="49" spans="1:24" ht="33.75" customHeight="1" x14ac:dyDescent="0.2">
      <c r="A49" s="344">
        <v>49</v>
      </c>
      <c r="B49" s="506"/>
      <c r="C49" s="940" t="s">
        <v>190</v>
      </c>
      <c r="D49" s="940"/>
      <c r="E49" s="940"/>
      <c r="F49" s="940"/>
      <c r="G49" s="940"/>
      <c r="H49" s="940"/>
      <c r="I49" s="940"/>
      <c r="J49" s="940"/>
      <c r="K49" s="940"/>
      <c r="L49" s="940"/>
      <c r="M49" s="940"/>
      <c r="N49" s="940"/>
      <c r="O49" s="940"/>
      <c r="P49" s="940"/>
      <c r="Q49" s="940"/>
      <c r="R49" s="55"/>
      <c r="T49"/>
      <c r="U49"/>
      <c r="V49"/>
      <c r="W49"/>
      <c r="X49"/>
    </row>
    <row r="50" spans="1:24" s="326" customFormat="1" ht="14.25" customHeight="1" x14ac:dyDescent="0.2">
      <c r="A50" s="344"/>
      <c r="B50" s="617"/>
      <c r="C50" s="615"/>
      <c r="D50" s="615"/>
      <c r="E50" s="615"/>
      <c r="F50" s="615"/>
      <c r="G50" s="615"/>
      <c r="H50" s="615"/>
      <c r="I50" s="615"/>
      <c r="J50" s="615"/>
      <c r="K50" s="615"/>
      <c r="L50" s="615"/>
      <c r="M50" s="615"/>
      <c r="N50" s="615"/>
      <c r="O50" s="615"/>
      <c r="P50" s="615"/>
      <c r="Q50" s="615"/>
      <c r="R50" s="55"/>
      <c r="S50" s="760"/>
    </row>
    <row r="51" spans="1:24" ht="30" customHeight="1" x14ac:dyDescent="0.3">
      <c r="A51" s="344">
        <v>57</v>
      </c>
      <c r="B51" s="429"/>
      <c r="C51" s="425" t="s">
        <v>577</v>
      </c>
      <c r="D51" s="429"/>
      <c r="E51" s="437"/>
      <c r="F51" s="407"/>
      <c r="G51" s="322"/>
      <c r="H51" s="649"/>
      <c r="I51" s="649"/>
      <c r="J51" s="649"/>
      <c r="K51" s="649"/>
      <c r="L51" s="649"/>
      <c r="M51" s="322"/>
      <c r="N51" s="430"/>
      <c r="O51" s="322"/>
      <c r="P51" s="322"/>
      <c r="Q51" s="322"/>
      <c r="R51" s="55"/>
      <c r="T51"/>
      <c r="U51"/>
      <c r="V51"/>
      <c r="W51"/>
      <c r="X51"/>
    </row>
    <row r="52" spans="1:24" ht="15" customHeight="1" x14ac:dyDescent="0.2">
      <c r="A52" s="346">
        <v>58</v>
      </c>
      <c r="B52" s="472"/>
      <c r="C52" s="472"/>
      <c r="D52" s="472"/>
      <c r="E52" s="430"/>
      <c r="F52" s="430"/>
      <c r="G52" s="430"/>
      <c r="H52" s="649"/>
      <c r="I52" s="649"/>
      <c r="J52" s="649"/>
      <c r="K52" s="649"/>
      <c r="L52" s="649"/>
      <c r="M52" s="312"/>
      <c r="N52" s="430"/>
      <c r="O52" s="430"/>
      <c r="P52" s="430"/>
      <c r="Q52" s="430"/>
      <c r="R52" s="55"/>
      <c r="T52" s="868"/>
      <c r="U52"/>
      <c r="V52"/>
      <c r="W52"/>
      <c r="X52"/>
    </row>
    <row r="53" spans="1:24" ht="15" customHeight="1" x14ac:dyDescent="0.25">
      <c r="A53" s="344">
        <v>59</v>
      </c>
      <c r="B53" s="429"/>
      <c r="C53" s="429"/>
      <c r="D53" s="429"/>
      <c r="E53" s="322"/>
      <c r="F53" s="320" t="s">
        <v>603</v>
      </c>
      <c r="G53" s="322"/>
      <c r="H53" s="649"/>
      <c r="I53" s="649"/>
      <c r="J53" s="649"/>
      <c r="K53" s="649"/>
      <c r="L53" s="649"/>
      <c r="M53" s="322"/>
      <c r="N53" s="322"/>
      <c r="O53" s="322"/>
      <c r="P53" s="322"/>
      <c r="Q53" s="680"/>
      <c r="R53" s="115"/>
      <c r="T53" s="875" t="s">
        <v>755</v>
      </c>
      <c r="U53"/>
      <c r="V53"/>
      <c r="W53"/>
      <c r="X53"/>
    </row>
    <row r="54" spans="1:24" ht="15" customHeight="1" x14ac:dyDescent="0.25">
      <c r="A54" s="344">
        <v>60</v>
      </c>
      <c r="B54" s="429"/>
      <c r="C54" s="429"/>
      <c r="D54" s="429"/>
      <c r="E54" s="322"/>
      <c r="F54" s="320" t="s">
        <v>604</v>
      </c>
      <c r="G54" s="322"/>
      <c r="H54" s="649"/>
      <c r="I54" s="649"/>
      <c r="J54" s="649"/>
      <c r="K54" s="649"/>
      <c r="L54" s="649"/>
      <c r="M54" s="312"/>
      <c r="N54" s="322"/>
      <c r="O54" s="322"/>
      <c r="P54" s="322"/>
      <c r="Q54" s="680"/>
      <c r="R54" s="55"/>
      <c r="T54" s="875" t="s">
        <v>755</v>
      </c>
      <c r="U54"/>
      <c r="V54"/>
      <c r="W54"/>
      <c r="X54"/>
    </row>
    <row r="55" spans="1:24" ht="15" customHeight="1" x14ac:dyDescent="0.2">
      <c r="A55" s="344">
        <v>61</v>
      </c>
      <c r="B55" s="429"/>
      <c r="C55" s="429"/>
      <c r="D55" s="429"/>
      <c r="E55" s="322"/>
      <c r="F55" s="320" t="s">
        <v>198</v>
      </c>
      <c r="G55" s="322"/>
      <c r="H55" s="649"/>
      <c r="I55" s="649"/>
      <c r="J55" s="649"/>
      <c r="K55" s="649"/>
      <c r="L55" s="649"/>
      <c r="M55" s="322"/>
      <c r="N55" s="322"/>
      <c r="O55" s="322"/>
      <c r="P55" s="322"/>
      <c r="Q55" s="682">
        <f>IF(Q53&lt;&gt;0,Q53/Q54-1,0)</f>
        <v>0</v>
      </c>
      <c r="R55" s="115"/>
      <c r="T55"/>
      <c r="U55"/>
      <c r="V55"/>
      <c r="W55"/>
      <c r="X55"/>
    </row>
    <row r="56" spans="1:24" ht="15" customHeight="1" x14ac:dyDescent="0.2">
      <c r="A56" s="344">
        <v>62</v>
      </c>
      <c r="B56" s="429"/>
      <c r="C56" s="429"/>
      <c r="D56" s="429"/>
      <c r="E56" s="322"/>
      <c r="F56" s="322"/>
      <c r="G56" s="322"/>
      <c r="H56" s="649"/>
      <c r="I56" s="649"/>
      <c r="J56" s="649"/>
      <c r="K56" s="649"/>
      <c r="L56" s="649"/>
      <c r="M56" s="322"/>
      <c r="N56" s="322"/>
      <c r="O56" s="322"/>
      <c r="P56" s="322"/>
      <c r="Q56" s="507"/>
      <c r="R56" s="55"/>
      <c r="T56"/>
      <c r="U56"/>
      <c r="V56"/>
      <c r="W56"/>
      <c r="X56"/>
    </row>
    <row r="57" spans="1:24" ht="15" customHeight="1" x14ac:dyDescent="0.2">
      <c r="A57" s="344">
        <v>63</v>
      </c>
      <c r="B57" s="429"/>
      <c r="C57" s="429"/>
      <c r="D57" s="429"/>
      <c r="E57" s="322"/>
      <c r="F57" s="322"/>
      <c r="G57" s="322"/>
      <c r="H57" s="649"/>
      <c r="I57" s="935"/>
      <c r="J57" s="935"/>
      <c r="K57" s="935"/>
      <c r="L57" s="935"/>
      <c r="M57" s="322"/>
      <c r="N57" s="936" t="s">
        <v>182</v>
      </c>
      <c r="O57" s="936"/>
      <c r="P57" s="936" t="s">
        <v>114</v>
      </c>
      <c r="Q57" s="936"/>
      <c r="R57" s="55"/>
      <c r="T57"/>
      <c r="U57"/>
      <c r="V57"/>
      <c r="W57"/>
      <c r="X57"/>
    </row>
    <row r="58" spans="1:24" ht="15" customHeight="1" x14ac:dyDescent="0.2">
      <c r="A58" s="344">
        <v>64</v>
      </c>
      <c r="B58" s="429"/>
      <c r="C58" s="429"/>
      <c r="D58" s="429"/>
      <c r="E58" s="322"/>
      <c r="F58" s="322"/>
      <c r="G58" s="322"/>
      <c r="H58" s="649"/>
      <c r="I58" s="501"/>
      <c r="J58" s="501"/>
      <c r="K58" s="501"/>
      <c r="L58" s="501"/>
      <c r="M58" s="312"/>
      <c r="N58" s="246" t="s">
        <v>46</v>
      </c>
      <c r="O58" s="246" t="s">
        <v>46</v>
      </c>
      <c r="P58" s="246" t="s">
        <v>46</v>
      </c>
      <c r="Q58" s="246" t="s">
        <v>46</v>
      </c>
      <c r="R58" s="55"/>
      <c r="S58" s="764"/>
      <c r="T58"/>
      <c r="U58"/>
      <c r="V58"/>
      <c r="W58"/>
      <c r="X58"/>
    </row>
    <row r="59" spans="1:24" ht="15" customHeight="1" x14ac:dyDescent="0.2">
      <c r="A59" s="344">
        <v>65</v>
      </c>
      <c r="B59" s="429"/>
      <c r="C59" s="429"/>
      <c r="D59" s="429"/>
      <c r="E59" s="322"/>
      <c r="F59" s="320" t="s">
        <v>94</v>
      </c>
      <c r="G59" s="322"/>
      <c r="H59" s="649"/>
      <c r="I59" s="649"/>
      <c r="J59" s="649"/>
      <c r="K59" s="649"/>
      <c r="L59" s="649"/>
      <c r="M59" s="322"/>
      <c r="N59" s="683"/>
      <c r="O59" s="621"/>
      <c r="P59" s="683"/>
      <c r="Q59" s="621"/>
      <c r="R59" s="55"/>
      <c r="T59"/>
      <c r="U59"/>
      <c r="V59"/>
      <c r="W59"/>
      <c r="X59"/>
    </row>
    <row r="60" spans="1:24" ht="15" customHeight="1" x14ac:dyDescent="0.2">
      <c r="A60" s="344">
        <v>66</v>
      </c>
      <c r="B60" s="429"/>
      <c r="C60" s="429"/>
      <c r="D60" s="440" t="s">
        <v>99</v>
      </c>
      <c r="E60" s="430"/>
      <c r="F60" s="322" t="s">
        <v>199</v>
      </c>
      <c r="G60" s="320"/>
      <c r="H60" s="649"/>
      <c r="I60" s="649"/>
      <c r="J60" s="649"/>
      <c r="K60" s="649"/>
      <c r="L60" s="649"/>
      <c r="M60" s="322"/>
      <c r="N60" s="684"/>
      <c r="O60" s="636"/>
      <c r="P60" s="684"/>
      <c r="Q60" s="621"/>
      <c r="R60" s="115"/>
      <c r="T60"/>
      <c r="U60"/>
      <c r="V60"/>
      <c r="W60"/>
      <c r="X60"/>
    </row>
    <row r="61" spans="1:24" ht="15" customHeight="1" x14ac:dyDescent="0.2">
      <c r="A61" s="344">
        <v>67</v>
      </c>
      <c r="B61" s="429"/>
      <c r="C61" s="429"/>
      <c r="D61" s="429"/>
      <c r="E61" s="322"/>
      <c r="F61" s="322"/>
      <c r="G61" s="322"/>
      <c r="H61" s="649"/>
      <c r="I61" s="649"/>
      <c r="J61" s="649"/>
      <c r="K61" s="649"/>
      <c r="L61" s="649"/>
      <c r="M61" s="312"/>
      <c r="N61" s="621"/>
      <c r="O61" s="621"/>
      <c r="P61" s="621"/>
      <c r="Q61" s="621"/>
      <c r="R61" s="55"/>
      <c r="T61"/>
      <c r="U61"/>
      <c r="V61"/>
      <c r="W61"/>
      <c r="X61"/>
    </row>
    <row r="62" spans="1:24" ht="15" customHeight="1" thickBot="1" x14ac:dyDescent="0.25">
      <c r="A62" s="344">
        <v>68</v>
      </c>
      <c r="B62" s="429"/>
      <c r="C62" s="429"/>
      <c r="D62" s="429"/>
      <c r="E62" s="322"/>
      <c r="F62" s="322" t="s">
        <v>200</v>
      </c>
      <c r="G62" s="320"/>
      <c r="H62" s="649"/>
      <c r="I62" s="649"/>
      <c r="J62" s="649"/>
      <c r="K62" s="649"/>
      <c r="L62" s="649"/>
      <c r="M62" s="322"/>
      <c r="N62" s="685">
        <f>N59-N60</f>
        <v>0</v>
      </c>
      <c r="O62" s="621"/>
      <c r="P62" s="685">
        <f>P59-P60</f>
        <v>0</v>
      </c>
      <c r="Q62" s="621"/>
      <c r="R62" s="55"/>
      <c r="T62"/>
      <c r="U62"/>
      <c r="V62"/>
      <c r="W62"/>
      <c r="X62"/>
    </row>
    <row r="63" spans="1:24" ht="15" customHeight="1" thickBot="1" x14ac:dyDescent="0.25">
      <c r="A63" s="344">
        <v>69</v>
      </c>
      <c r="B63" s="429"/>
      <c r="C63" s="429"/>
      <c r="D63" s="429"/>
      <c r="E63" s="356" t="s">
        <v>362</v>
      </c>
      <c r="F63" s="320"/>
      <c r="G63" s="322"/>
      <c r="H63" s="649"/>
      <c r="I63" s="649"/>
      <c r="J63" s="649"/>
      <c r="K63" s="649"/>
      <c r="L63" s="649"/>
      <c r="M63" s="312"/>
      <c r="N63" s="621"/>
      <c r="O63" s="686">
        <f>IF(ISNUMBER($Q$55),N62*$Q$55,0)</f>
        <v>0</v>
      </c>
      <c r="P63" s="621"/>
      <c r="Q63" s="686">
        <f>IF(ISNUMBER($Q$55),P62*$Q$55,0)</f>
        <v>0</v>
      </c>
      <c r="R63" s="55"/>
      <c r="S63" s="760" t="s">
        <v>650</v>
      </c>
      <c r="T63"/>
      <c r="U63"/>
      <c r="V63"/>
      <c r="W63"/>
      <c r="X63"/>
    </row>
    <row r="64" spans="1:24" s="326" customFormat="1" ht="15" customHeight="1" x14ac:dyDescent="0.2">
      <c r="A64" s="344">
        <v>70</v>
      </c>
      <c r="B64" s="429"/>
      <c r="C64" s="429"/>
      <c r="D64" s="429"/>
      <c r="E64" s="356"/>
      <c r="F64" s="320"/>
      <c r="G64" s="322"/>
      <c r="H64" s="649"/>
      <c r="I64" s="649"/>
      <c r="J64" s="649"/>
      <c r="K64" s="649"/>
      <c r="L64" s="649"/>
      <c r="M64" s="312"/>
      <c r="N64" s="322"/>
      <c r="O64" s="508"/>
      <c r="P64" s="322"/>
      <c r="Q64" s="508"/>
      <c r="R64" s="55"/>
      <c r="S64" s="760"/>
    </row>
    <row r="65" spans="1:24" ht="30" customHeight="1" x14ac:dyDescent="0.3">
      <c r="A65" s="344">
        <v>71</v>
      </c>
      <c r="B65" s="429"/>
      <c r="C65" s="425" t="s">
        <v>578</v>
      </c>
      <c r="D65" s="429"/>
      <c r="E65" s="437"/>
      <c r="F65" s="407"/>
      <c r="G65" s="322"/>
      <c r="H65" s="649"/>
      <c r="I65" s="649"/>
      <c r="J65" s="649"/>
      <c r="K65" s="649"/>
      <c r="L65" s="649"/>
      <c r="M65" s="322"/>
      <c r="N65" s="430"/>
      <c r="O65" s="430"/>
      <c r="P65" s="322"/>
      <c r="Q65" s="322"/>
      <c r="R65" s="55"/>
      <c r="T65"/>
      <c r="U65"/>
      <c r="V65"/>
      <c r="W65"/>
      <c r="X65"/>
    </row>
    <row r="66" spans="1:24" ht="30.75" customHeight="1" x14ac:dyDescent="0.2">
      <c r="A66" s="344">
        <v>72</v>
      </c>
      <c r="B66" s="429"/>
      <c r="C66" s="429"/>
      <c r="D66" s="429"/>
      <c r="E66" s="322"/>
      <c r="F66" s="322"/>
      <c r="G66" s="322"/>
      <c r="H66" s="649"/>
      <c r="I66" s="935"/>
      <c r="J66" s="935"/>
      <c r="K66" s="935"/>
      <c r="L66" s="935"/>
      <c r="M66" s="322"/>
      <c r="N66" s="936" t="s">
        <v>201</v>
      </c>
      <c r="O66" s="936"/>
      <c r="P66" s="936" t="s">
        <v>202</v>
      </c>
      <c r="Q66" s="936"/>
      <c r="R66" s="115"/>
      <c r="T66"/>
      <c r="U66"/>
      <c r="V66"/>
      <c r="W66"/>
      <c r="X66"/>
    </row>
    <row r="67" spans="1:24" ht="15" customHeight="1" x14ac:dyDescent="0.2">
      <c r="A67" s="344">
        <v>73</v>
      </c>
      <c r="B67" s="429"/>
      <c r="C67" s="429"/>
      <c r="D67" s="429"/>
      <c r="E67" s="409" t="s">
        <v>203</v>
      </c>
      <c r="F67" s="322"/>
      <c r="G67" s="320"/>
      <c r="H67" s="649"/>
      <c r="I67" s="649"/>
      <c r="J67" s="649"/>
      <c r="K67" s="649"/>
      <c r="L67" s="649"/>
      <c r="M67" s="322"/>
      <c r="N67" s="621"/>
      <c r="O67" s="678"/>
      <c r="P67" s="621"/>
      <c r="Q67" s="678"/>
      <c r="R67" s="55"/>
      <c r="T67" s="875" t="s">
        <v>756</v>
      </c>
      <c r="U67"/>
      <c r="V67"/>
      <c r="W67"/>
      <c r="X67"/>
    </row>
    <row r="68" spans="1:24" ht="15" customHeight="1" x14ac:dyDescent="0.2">
      <c r="A68" s="344">
        <v>74</v>
      </c>
      <c r="B68" s="429"/>
      <c r="C68" s="429"/>
      <c r="D68" s="440" t="s">
        <v>95</v>
      </c>
      <c r="E68" s="322"/>
      <c r="F68" s="322" t="s">
        <v>204</v>
      </c>
      <c r="G68" s="436"/>
      <c r="H68" s="649"/>
      <c r="I68" s="649"/>
      <c r="J68" s="649"/>
      <c r="K68" s="649"/>
      <c r="L68" s="649"/>
      <c r="M68" s="312"/>
      <c r="N68" s="678"/>
      <c r="O68" s="621"/>
      <c r="P68" s="671">
        <f>'S6a.Actual Expenditure Capex'!J25</f>
        <v>0</v>
      </c>
      <c r="Q68" s="621"/>
      <c r="R68" s="55"/>
      <c r="S68" s="760" t="s">
        <v>623</v>
      </c>
      <c r="T68"/>
      <c r="U68"/>
      <c r="V68"/>
      <c r="W68"/>
      <c r="X68"/>
    </row>
    <row r="69" spans="1:24" ht="15" customHeight="1" x14ac:dyDescent="0.2">
      <c r="A69" s="344">
        <v>75</v>
      </c>
      <c r="B69" s="429"/>
      <c r="C69" s="429"/>
      <c r="D69" s="440" t="s">
        <v>99</v>
      </c>
      <c r="E69" s="322"/>
      <c r="F69" s="322" t="s">
        <v>101</v>
      </c>
      <c r="G69" s="436"/>
      <c r="H69" s="649"/>
      <c r="I69" s="649"/>
      <c r="J69" s="649"/>
      <c r="K69" s="649"/>
      <c r="L69" s="649"/>
      <c r="M69" s="322"/>
      <c r="N69" s="685">
        <f>O37</f>
        <v>0</v>
      </c>
      <c r="O69" s="621"/>
      <c r="P69" s="685">
        <f>Q37</f>
        <v>0</v>
      </c>
      <c r="Q69" s="621"/>
      <c r="R69" s="55"/>
      <c r="S69" s="878" t="s">
        <v>619</v>
      </c>
      <c r="T69"/>
      <c r="U69"/>
      <c r="V69"/>
      <c r="W69"/>
      <c r="X69"/>
    </row>
    <row r="70" spans="1:24" ht="15" customHeight="1" thickBot="1" x14ac:dyDescent="0.25">
      <c r="A70" s="344">
        <v>76</v>
      </c>
      <c r="B70" s="429"/>
      <c r="C70" s="429"/>
      <c r="D70" s="440" t="s">
        <v>95</v>
      </c>
      <c r="E70" s="322"/>
      <c r="F70" s="322" t="s">
        <v>105</v>
      </c>
      <c r="G70" s="436"/>
      <c r="H70" s="649"/>
      <c r="I70" s="649"/>
      <c r="J70" s="649"/>
      <c r="K70" s="649"/>
      <c r="L70" s="649"/>
      <c r="M70" s="312"/>
      <c r="N70" s="587"/>
      <c r="O70" s="621"/>
      <c r="P70" s="678"/>
      <c r="Q70" s="621"/>
      <c r="R70" s="115"/>
      <c r="T70"/>
      <c r="U70"/>
      <c r="V70"/>
      <c r="W70"/>
      <c r="X70"/>
    </row>
    <row r="71" spans="1:24" ht="15" customHeight="1" thickBot="1" x14ac:dyDescent="0.25">
      <c r="A71" s="344">
        <v>77</v>
      </c>
      <c r="B71" s="429"/>
      <c r="C71" s="429"/>
      <c r="D71" s="429"/>
      <c r="E71" s="409" t="s">
        <v>205</v>
      </c>
      <c r="F71" s="322"/>
      <c r="G71" s="320"/>
      <c r="H71" s="649"/>
      <c r="I71" s="649"/>
      <c r="J71" s="649"/>
      <c r="K71" s="649"/>
      <c r="L71" s="649"/>
      <c r="M71" s="322"/>
      <c r="N71" s="621"/>
      <c r="O71" s="681">
        <f>O67+N68-N69</f>
        <v>0</v>
      </c>
      <c r="P71" s="621"/>
      <c r="Q71" s="681">
        <f>Q67+P68-P69+P70</f>
        <v>0</v>
      </c>
      <c r="R71" s="55"/>
      <c r="T71"/>
      <c r="U71"/>
      <c r="V71"/>
      <c r="W71"/>
      <c r="X71"/>
    </row>
    <row r="72" spans="1:24" ht="15" customHeight="1" thickBot="1" x14ac:dyDescent="0.25">
      <c r="A72" s="344">
        <v>78</v>
      </c>
      <c r="B72" s="429"/>
      <c r="C72" s="429"/>
      <c r="D72" s="429"/>
      <c r="E72" s="322"/>
      <c r="F72" s="322"/>
      <c r="G72" s="320"/>
      <c r="H72" s="649"/>
      <c r="I72" s="649"/>
      <c r="J72" s="649"/>
      <c r="K72" s="649"/>
      <c r="L72" s="649"/>
      <c r="M72" s="322"/>
      <c r="N72" s="621"/>
      <c r="O72" s="587"/>
      <c r="P72" s="621"/>
      <c r="Q72" s="621"/>
      <c r="R72" s="55"/>
      <c r="T72"/>
      <c r="U72"/>
      <c r="V72"/>
      <c r="W72"/>
      <c r="X72"/>
    </row>
    <row r="73" spans="1:24" ht="15" customHeight="1" thickBot="1" x14ac:dyDescent="0.25">
      <c r="A73" s="344">
        <v>79</v>
      </c>
      <c r="B73" s="429"/>
      <c r="C73" s="429"/>
      <c r="D73" s="429"/>
      <c r="E73" s="322"/>
      <c r="F73" s="320" t="s">
        <v>206</v>
      </c>
      <c r="G73" s="320"/>
      <c r="H73" s="649"/>
      <c r="I73" s="649"/>
      <c r="J73" s="649"/>
      <c r="K73" s="649"/>
      <c r="L73" s="649"/>
      <c r="M73" s="312"/>
      <c r="N73" s="621"/>
      <c r="O73" s="587"/>
      <c r="P73" s="621"/>
      <c r="Q73" s="637"/>
      <c r="R73" s="55"/>
      <c r="T73"/>
      <c r="U73"/>
      <c r="V73"/>
      <c r="W73"/>
      <c r="X73"/>
    </row>
    <row r="74" spans="1:24" s="326" customFormat="1" ht="15" customHeight="1" x14ac:dyDescent="0.2">
      <c r="A74" s="344"/>
      <c r="B74" s="429"/>
      <c r="C74" s="429"/>
      <c r="D74" s="429"/>
      <c r="E74" s="322"/>
      <c r="F74" s="320"/>
      <c r="G74" s="320"/>
      <c r="H74" s="649"/>
      <c r="I74" s="649"/>
      <c r="J74" s="649"/>
      <c r="K74" s="649"/>
      <c r="L74" s="649"/>
      <c r="M74" s="312"/>
      <c r="N74" s="322"/>
      <c r="O74" s="475"/>
      <c r="P74" s="322"/>
      <c r="Q74" s="322"/>
      <c r="R74" s="55"/>
      <c r="S74" s="760"/>
    </row>
    <row r="75" spans="1:24" ht="30" customHeight="1" x14ac:dyDescent="0.3">
      <c r="A75" s="344">
        <v>87</v>
      </c>
      <c r="B75" s="429"/>
      <c r="C75" s="425" t="s">
        <v>579</v>
      </c>
      <c r="D75" s="429"/>
      <c r="E75" s="437"/>
      <c r="F75" s="407"/>
      <c r="G75" s="322"/>
      <c r="H75" s="649"/>
      <c r="I75" s="649"/>
      <c r="J75" s="649"/>
      <c r="K75" s="649"/>
      <c r="L75" s="649"/>
      <c r="M75" s="322"/>
      <c r="N75" s="322"/>
      <c r="O75" s="322"/>
      <c r="P75" s="322"/>
      <c r="Q75" s="322"/>
      <c r="R75" s="55"/>
      <c r="T75"/>
      <c r="U75"/>
      <c r="V75"/>
      <c r="W75"/>
      <c r="X75"/>
    </row>
    <row r="76" spans="1:24" ht="12.75" customHeight="1" x14ac:dyDescent="0.2">
      <c r="A76" s="344">
        <v>88</v>
      </c>
      <c r="B76" s="429"/>
      <c r="C76" s="429"/>
      <c r="D76" s="429"/>
      <c r="E76" s="322"/>
      <c r="F76" s="322"/>
      <c r="G76" s="322"/>
      <c r="H76" s="649"/>
      <c r="I76" s="649"/>
      <c r="J76" s="501"/>
      <c r="K76" s="649"/>
      <c r="L76" s="501"/>
      <c r="M76" s="312"/>
      <c r="N76" s="500" t="s">
        <v>182</v>
      </c>
      <c r="O76" s="509"/>
      <c r="P76" s="500" t="s">
        <v>114</v>
      </c>
      <c r="Q76" s="509"/>
      <c r="R76" s="55"/>
      <c r="S76" s="764"/>
      <c r="T76"/>
      <c r="U76"/>
      <c r="V76"/>
      <c r="W76"/>
      <c r="X76"/>
    </row>
    <row r="77" spans="1:24" ht="12.75" customHeight="1" x14ac:dyDescent="0.2">
      <c r="A77" s="344">
        <v>89</v>
      </c>
      <c r="B77" s="429"/>
      <c r="C77" s="429"/>
      <c r="D77" s="429"/>
      <c r="E77" s="322"/>
      <c r="F77" s="322"/>
      <c r="G77" s="322"/>
      <c r="H77" s="649"/>
      <c r="I77" s="501"/>
      <c r="J77" s="501"/>
      <c r="K77" s="501"/>
      <c r="L77" s="501"/>
      <c r="M77" s="322"/>
      <c r="N77" s="246" t="s">
        <v>46</v>
      </c>
      <c r="O77" s="246" t="s">
        <v>46</v>
      </c>
      <c r="P77" s="246" t="s">
        <v>46</v>
      </c>
      <c r="Q77" s="246" t="s">
        <v>46</v>
      </c>
      <c r="R77" s="55"/>
      <c r="S77" s="764"/>
      <c r="T77"/>
      <c r="U77"/>
      <c r="V77"/>
      <c r="W77"/>
      <c r="X77"/>
    </row>
    <row r="78" spans="1:24" ht="15" customHeight="1" x14ac:dyDescent="0.2">
      <c r="A78" s="344">
        <v>90</v>
      </c>
      <c r="B78" s="429"/>
      <c r="C78" s="429"/>
      <c r="D78" s="429"/>
      <c r="E78" s="322"/>
      <c r="F78" s="322" t="s">
        <v>191</v>
      </c>
      <c r="G78" s="322"/>
      <c r="H78" s="649"/>
      <c r="I78" s="649"/>
      <c r="J78" s="649"/>
      <c r="K78" s="649"/>
      <c r="L78" s="649"/>
      <c r="M78" s="312"/>
      <c r="N78" s="687"/>
      <c r="O78" s="621"/>
      <c r="P78" s="687"/>
      <c r="Q78" s="621"/>
      <c r="R78" s="55"/>
      <c r="T78"/>
      <c r="U78"/>
      <c r="V78"/>
      <c r="W78"/>
      <c r="X78"/>
    </row>
    <row r="79" spans="1:24" ht="15" customHeight="1" x14ac:dyDescent="0.2">
      <c r="A79" s="344">
        <v>91</v>
      </c>
      <c r="B79" s="429"/>
      <c r="C79" s="429"/>
      <c r="D79" s="429"/>
      <c r="E79" s="322"/>
      <c r="F79" s="322" t="s">
        <v>585</v>
      </c>
      <c r="G79" s="322"/>
      <c r="H79" s="649"/>
      <c r="I79" s="649"/>
      <c r="J79" s="649"/>
      <c r="K79" s="649"/>
      <c r="L79" s="649"/>
      <c r="M79" s="322"/>
      <c r="N79" s="687"/>
      <c r="O79" s="621"/>
      <c r="P79" s="687"/>
      <c r="Q79" s="621"/>
      <c r="R79" s="115"/>
      <c r="T79"/>
      <c r="U79"/>
      <c r="V79"/>
      <c r="W79"/>
      <c r="X79"/>
    </row>
    <row r="80" spans="1:24" ht="15" customHeight="1" x14ac:dyDescent="0.2">
      <c r="A80" s="344">
        <v>92</v>
      </c>
      <c r="B80" s="429"/>
      <c r="C80" s="429"/>
      <c r="D80" s="429"/>
      <c r="E80" s="322"/>
      <c r="F80" s="322" t="s">
        <v>192</v>
      </c>
      <c r="G80" s="322"/>
      <c r="H80" s="649"/>
      <c r="I80" s="649"/>
      <c r="J80" s="649"/>
      <c r="K80" s="649"/>
      <c r="L80" s="649"/>
      <c r="M80" s="312"/>
      <c r="N80" s="687"/>
      <c r="O80" s="621"/>
      <c r="P80" s="687"/>
      <c r="Q80" s="621"/>
      <c r="R80" s="55"/>
      <c r="T80"/>
      <c r="U80"/>
      <c r="V80"/>
      <c r="W80"/>
      <c r="X80"/>
    </row>
    <row r="81" spans="1:28" ht="15" customHeight="1" thickBot="1" x14ac:dyDescent="0.25">
      <c r="A81" s="344">
        <v>93</v>
      </c>
      <c r="B81" s="429"/>
      <c r="C81" s="429"/>
      <c r="D81" s="429"/>
      <c r="E81" s="322"/>
      <c r="F81" s="322" t="s">
        <v>193</v>
      </c>
      <c r="G81" s="322"/>
      <c r="H81" s="649"/>
      <c r="I81" s="649"/>
      <c r="J81" s="649"/>
      <c r="K81" s="649"/>
      <c r="L81" s="649"/>
      <c r="M81" s="322"/>
      <c r="N81" s="688"/>
      <c r="O81" s="621"/>
      <c r="P81" s="688"/>
      <c r="Q81" s="621"/>
      <c r="R81" s="55"/>
      <c r="T81"/>
      <c r="U81"/>
      <c r="V81"/>
      <c r="W81"/>
      <c r="X81"/>
    </row>
    <row r="82" spans="1:28" ht="15" customHeight="1" thickBot="1" x14ac:dyDescent="0.25">
      <c r="A82" s="344">
        <v>94</v>
      </c>
      <c r="B82" s="429"/>
      <c r="C82" s="429"/>
      <c r="D82" s="429"/>
      <c r="E82" s="409" t="s">
        <v>121</v>
      </c>
      <c r="F82" s="322"/>
      <c r="G82" s="312"/>
      <c r="H82" s="649"/>
      <c r="I82" s="649"/>
      <c r="J82" s="649"/>
      <c r="K82" s="649"/>
      <c r="L82" s="649"/>
      <c r="M82" s="322"/>
      <c r="N82" s="621"/>
      <c r="O82" s="686">
        <f>SUM(N78:N81)</f>
        <v>0</v>
      </c>
      <c r="P82" s="621"/>
      <c r="Q82" s="686">
        <f>SUM(P78:P81)</f>
        <v>0</v>
      </c>
      <c r="R82" s="55"/>
      <c r="S82" s="760" t="s">
        <v>650</v>
      </c>
      <c r="T82"/>
      <c r="U82"/>
      <c r="V82"/>
      <c r="W82"/>
      <c r="X82"/>
    </row>
    <row r="83" spans="1:28" ht="28.5" customHeight="1" x14ac:dyDescent="0.2">
      <c r="A83" s="344">
        <v>95</v>
      </c>
      <c r="B83" s="429"/>
      <c r="C83" s="429"/>
      <c r="D83" s="429"/>
      <c r="E83" s="322"/>
      <c r="F83" s="322"/>
      <c r="G83" s="322"/>
      <c r="H83" s="649"/>
      <c r="I83" s="649"/>
      <c r="J83" s="649"/>
      <c r="K83" s="649"/>
      <c r="L83" s="649"/>
      <c r="M83" s="322"/>
      <c r="N83" s="322"/>
      <c r="O83" s="322"/>
      <c r="P83" s="322"/>
      <c r="Q83" s="322"/>
      <c r="R83" s="55"/>
      <c r="T83"/>
      <c r="U83"/>
      <c r="V83"/>
      <c r="W83"/>
      <c r="X83"/>
    </row>
    <row r="84" spans="1:28" ht="30" customHeight="1" x14ac:dyDescent="0.3">
      <c r="A84" s="344">
        <v>96</v>
      </c>
      <c r="B84" s="429"/>
      <c r="C84" s="425" t="s">
        <v>580</v>
      </c>
      <c r="D84" s="429"/>
      <c r="E84" s="437"/>
      <c r="F84" s="407"/>
      <c r="G84" s="322"/>
      <c r="H84" s="649"/>
      <c r="I84" s="649"/>
      <c r="J84" s="501"/>
      <c r="K84" s="649"/>
      <c r="L84" s="649"/>
      <c r="M84" s="322"/>
      <c r="N84" s="430"/>
      <c r="O84" s="510" t="s">
        <v>68</v>
      </c>
      <c r="P84" s="322"/>
      <c r="Q84" s="322"/>
      <c r="R84" s="115"/>
      <c r="T84"/>
      <c r="U84"/>
      <c r="V84"/>
      <c r="W84"/>
      <c r="X84"/>
    </row>
    <row r="85" spans="1:28" ht="78.75" customHeight="1" x14ac:dyDescent="0.2">
      <c r="A85" s="344">
        <v>97</v>
      </c>
      <c r="B85" s="429"/>
      <c r="C85" s="429"/>
      <c r="D85" s="429"/>
      <c r="E85" s="322"/>
      <c r="F85" s="937" t="s">
        <v>602</v>
      </c>
      <c r="G85" s="937"/>
      <c r="H85" s="649"/>
      <c r="I85" s="649"/>
      <c r="J85" s="649"/>
      <c r="K85" s="649"/>
      <c r="L85" s="938" t="s">
        <v>194</v>
      </c>
      <c r="M85" s="938"/>
      <c r="N85" s="938"/>
      <c r="O85" s="424" t="s">
        <v>195</v>
      </c>
      <c r="P85" s="424" t="s">
        <v>196</v>
      </c>
      <c r="Q85" s="424" t="s">
        <v>197</v>
      </c>
      <c r="R85" s="55"/>
      <c r="T85"/>
      <c r="U85"/>
      <c r="V85"/>
      <c r="W85"/>
      <c r="X85"/>
    </row>
    <row r="86" spans="1:28" ht="15" customHeight="1" x14ac:dyDescent="0.2">
      <c r="A86" s="344">
        <v>98</v>
      </c>
      <c r="B86" s="429"/>
      <c r="C86" s="429"/>
      <c r="D86" s="429"/>
      <c r="E86" s="322"/>
      <c r="F86" s="942"/>
      <c r="G86" s="942"/>
      <c r="H86" s="942"/>
      <c r="I86" s="942"/>
      <c r="J86" s="649"/>
      <c r="K86" s="649"/>
      <c r="L86" s="941"/>
      <c r="M86" s="941"/>
      <c r="N86" s="941"/>
      <c r="O86" s="680"/>
      <c r="P86" s="680"/>
      <c r="Q86" s="680"/>
      <c r="R86" s="115"/>
      <c r="T86"/>
      <c r="U86"/>
      <c r="V86"/>
      <c r="W86"/>
      <c r="X86"/>
    </row>
    <row r="87" spans="1:28" ht="15" customHeight="1" x14ac:dyDescent="0.2">
      <c r="A87" s="344">
        <v>99</v>
      </c>
      <c r="B87" s="429"/>
      <c r="C87" s="429"/>
      <c r="D87" s="429"/>
      <c r="E87" s="322"/>
      <c r="F87" s="942"/>
      <c r="G87" s="942"/>
      <c r="H87" s="942"/>
      <c r="I87" s="942"/>
      <c r="J87" s="649"/>
      <c r="K87" s="649"/>
      <c r="L87" s="941"/>
      <c r="M87" s="941"/>
      <c r="N87" s="941"/>
      <c r="O87" s="680"/>
      <c r="P87" s="680"/>
      <c r="Q87" s="680"/>
      <c r="R87" s="55"/>
      <c r="T87"/>
      <c r="U87"/>
      <c r="V87"/>
      <c r="W87"/>
      <c r="X87"/>
    </row>
    <row r="88" spans="1:28" ht="15" customHeight="1" x14ac:dyDescent="0.2">
      <c r="A88" s="344">
        <v>100</v>
      </c>
      <c r="B88" s="429"/>
      <c r="C88" s="429"/>
      <c r="D88" s="429"/>
      <c r="E88" s="322"/>
      <c r="F88" s="942"/>
      <c r="G88" s="942"/>
      <c r="H88" s="942"/>
      <c r="I88" s="942"/>
      <c r="J88" s="649"/>
      <c r="K88" s="649"/>
      <c r="L88" s="941"/>
      <c r="M88" s="941"/>
      <c r="N88" s="941"/>
      <c r="O88" s="680"/>
      <c r="P88" s="680"/>
      <c r="Q88" s="680"/>
      <c r="R88" s="55"/>
      <c r="T88"/>
      <c r="U88"/>
      <c r="V88"/>
      <c r="W88"/>
      <c r="X88"/>
    </row>
    <row r="89" spans="1:28" ht="15" customHeight="1" x14ac:dyDescent="0.2">
      <c r="A89" s="344">
        <v>101</v>
      </c>
      <c r="B89" s="429"/>
      <c r="C89" s="429"/>
      <c r="D89" s="429"/>
      <c r="E89" s="322"/>
      <c r="F89" s="942"/>
      <c r="G89" s="942"/>
      <c r="H89" s="942"/>
      <c r="I89" s="942"/>
      <c r="J89" s="649"/>
      <c r="K89" s="649"/>
      <c r="L89" s="941"/>
      <c r="M89" s="941"/>
      <c r="N89" s="941"/>
      <c r="O89" s="680"/>
      <c r="P89" s="680"/>
      <c r="Q89" s="680"/>
      <c r="R89" s="55"/>
      <c r="T89"/>
      <c r="U89"/>
      <c r="V89"/>
      <c r="W89"/>
      <c r="X89"/>
    </row>
    <row r="90" spans="1:28" ht="15" customHeight="1" x14ac:dyDescent="0.2">
      <c r="A90" s="344">
        <v>102</v>
      </c>
      <c r="B90" s="429"/>
      <c r="C90" s="429"/>
      <c r="D90" s="429"/>
      <c r="E90" s="322"/>
      <c r="F90" s="942"/>
      <c r="G90" s="942"/>
      <c r="H90" s="942"/>
      <c r="I90" s="942"/>
      <c r="J90" s="649"/>
      <c r="K90" s="649"/>
      <c r="L90" s="941"/>
      <c r="M90" s="941"/>
      <c r="N90" s="941"/>
      <c r="O90" s="680"/>
      <c r="P90" s="680"/>
      <c r="Q90" s="680"/>
      <c r="R90" s="55"/>
      <c r="T90"/>
      <c r="U90"/>
      <c r="V90"/>
      <c r="W90"/>
      <c r="X90"/>
    </row>
    <row r="91" spans="1:28" ht="15" customHeight="1" x14ac:dyDescent="0.2">
      <c r="A91" s="344">
        <v>103</v>
      </c>
      <c r="B91" s="429"/>
      <c r="C91" s="429"/>
      <c r="D91" s="429"/>
      <c r="E91" s="322"/>
      <c r="F91" s="942"/>
      <c r="G91" s="942"/>
      <c r="H91" s="942"/>
      <c r="I91" s="942"/>
      <c r="J91" s="649"/>
      <c r="K91" s="649"/>
      <c r="L91" s="941"/>
      <c r="M91" s="941"/>
      <c r="N91" s="941"/>
      <c r="O91" s="680"/>
      <c r="P91" s="680"/>
      <c r="Q91" s="680"/>
      <c r="R91" s="115"/>
      <c r="T91"/>
      <c r="U91"/>
      <c r="V91"/>
      <c r="W91"/>
      <c r="X91"/>
    </row>
    <row r="92" spans="1:28" ht="15" customHeight="1" x14ac:dyDescent="0.2">
      <c r="A92" s="344">
        <v>104</v>
      </c>
      <c r="B92" s="429"/>
      <c r="C92" s="429"/>
      <c r="D92" s="429"/>
      <c r="E92" s="322"/>
      <c r="F92" s="942"/>
      <c r="G92" s="942"/>
      <c r="H92" s="942"/>
      <c r="I92" s="942"/>
      <c r="J92" s="649"/>
      <c r="K92" s="649"/>
      <c r="L92" s="941"/>
      <c r="M92" s="941"/>
      <c r="N92" s="941"/>
      <c r="O92" s="680"/>
      <c r="P92" s="680"/>
      <c r="Q92" s="680"/>
      <c r="R92" s="55"/>
      <c r="T92"/>
      <c r="U92"/>
      <c r="V92"/>
      <c r="W92"/>
      <c r="X92"/>
    </row>
    <row r="93" spans="1:28" ht="15" customHeight="1" x14ac:dyDescent="0.2">
      <c r="A93" s="344">
        <v>105</v>
      </c>
      <c r="B93" s="429"/>
      <c r="C93" s="429"/>
      <c r="D93" s="429"/>
      <c r="E93" s="322"/>
      <c r="F93" s="942"/>
      <c r="G93" s="942"/>
      <c r="H93" s="942"/>
      <c r="I93" s="942"/>
      <c r="J93" s="649"/>
      <c r="K93" s="649"/>
      <c r="L93" s="941"/>
      <c r="M93" s="941"/>
      <c r="N93" s="941"/>
      <c r="O93" s="680"/>
      <c r="P93" s="680"/>
      <c r="Q93" s="680"/>
      <c r="R93" s="55"/>
      <c r="T93"/>
      <c r="U93"/>
      <c r="V93"/>
      <c r="W93"/>
      <c r="X93"/>
    </row>
    <row r="94" spans="1:28" customFormat="1" ht="15" customHeight="1" x14ac:dyDescent="0.2">
      <c r="A94" s="344">
        <v>106</v>
      </c>
      <c r="B94" s="649"/>
      <c r="C94" s="649"/>
      <c r="D94" s="649"/>
      <c r="E94" s="649"/>
      <c r="F94" s="812" t="s">
        <v>708</v>
      </c>
      <c r="G94" s="649"/>
      <c r="H94" s="649"/>
      <c r="I94" s="649"/>
      <c r="J94" s="649"/>
      <c r="K94" s="649"/>
      <c r="L94" s="649"/>
      <c r="M94" s="649"/>
      <c r="N94" s="649"/>
      <c r="O94" s="649"/>
      <c r="P94" s="649"/>
      <c r="Q94" s="649"/>
      <c r="R94" s="115"/>
      <c r="S94" s="760"/>
    </row>
    <row r="95" spans="1:28" ht="30" customHeight="1" thickBot="1" x14ac:dyDescent="0.35">
      <c r="A95" s="344">
        <v>107</v>
      </c>
      <c r="B95" s="429"/>
      <c r="C95" s="425" t="s">
        <v>316</v>
      </c>
      <c r="D95" s="429"/>
      <c r="E95" s="437"/>
      <c r="F95" s="407"/>
      <c r="G95" s="322"/>
      <c r="H95" s="939" t="s">
        <v>68</v>
      </c>
      <c r="I95" s="939"/>
      <c r="J95" s="939"/>
      <c r="K95" s="939"/>
      <c r="L95" s="939"/>
      <c r="M95" s="939"/>
      <c r="N95" s="939"/>
      <c r="O95" s="939"/>
      <c r="P95" s="939"/>
      <c r="Q95" s="939"/>
      <c r="R95" s="103"/>
      <c r="T95" s="40" t="s">
        <v>207</v>
      </c>
      <c r="U95" s="41"/>
      <c r="V95"/>
      <c r="W95"/>
      <c r="X95"/>
      <c r="Y95"/>
      <c r="Z95"/>
      <c r="AA95"/>
      <c r="AB95"/>
    </row>
    <row r="96" spans="1:28" ht="52.5" customHeight="1" thickBot="1" x14ac:dyDescent="0.25">
      <c r="A96" s="344">
        <v>108</v>
      </c>
      <c r="B96" s="429"/>
      <c r="C96" s="429"/>
      <c r="D96" s="429"/>
      <c r="E96" s="322"/>
      <c r="F96" s="322"/>
      <c r="G96" s="322"/>
      <c r="H96" s="431" t="s">
        <v>279</v>
      </c>
      <c r="I96" s="431" t="s">
        <v>280</v>
      </c>
      <c r="J96" s="431" t="s">
        <v>281</v>
      </c>
      <c r="K96" s="431" t="s">
        <v>22</v>
      </c>
      <c r="L96" s="369" t="s">
        <v>36</v>
      </c>
      <c r="M96" s="431" t="s">
        <v>260</v>
      </c>
      <c r="N96" s="431" t="s">
        <v>23</v>
      </c>
      <c r="O96" s="431" t="s">
        <v>398</v>
      </c>
      <c r="P96" s="431" t="s">
        <v>424</v>
      </c>
      <c r="Q96" s="431" t="s">
        <v>208</v>
      </c>
      <c r="R96" s="103"/>
      <c r="T96" s="116" t="s">
        <v>716</v>
      </c>
      <c r="U96" s="116" t="s">
        <v>717</v>
      </c>
      <c r="V96"/>
      <c r="W96"/>
      <c r="X96"/>
      <c r="Y96"/>
      <c r="Z96"/>
      <c r="AA96"/>
      <c r="AB96"/>
    </row>
    <row r="97" spans="1:28" ht="15" customHeight="1" x14ac:dyDescent="0.2">
      <c r="A97" s="344">
        <v>109</v>
      </c>
      <c r="B97" s="429"/>
      <c r="C97" s="429"/>
      <c r="D97" s="429"/>
      <c r="E97" s="409" t="s">
        <v>94</v>
      </c>
      <c r="F97" s="436"/>
      <c r="G97" s="322"/>
      <c r="H97" s="683"/>
      <c r="I97" s="683"/>
      <c r="J97" s="683"/>
      <c r="K97" s="683"/>
      <c r="L97" s="683"/>
      <c r="M97" s="683"/>
      <c r="N97" s="683"/>
      <c r="O97" s="683"/>
      <c r="P97" s="683"/>
      <c r="Q97" s="685">
        <f>SUM(H97:P97)</f>
        <v>0</v>
      </c>
      <c r="R97" s="81"/>
      <c r="T97" s="43">
        <f>Q28</f>
        <v>0</v>
      </c>
      <c r="U97" s="798" t="b">
        <f t="shared" ref="U97:U103" si="0">ROUND(Q97,0)=ROUND(T97,0)</f>
        <v>1</v>
      </c>
      <c r="V97"/>
      <c r="W97"/>
      <c r="X97"/>
      <c r="Y97"/>
      <c r="Z97"/>
      <c r="AA97"/>
      <c r="AB97"/>
    </row>
    <row r="98" spans="1:28" ht="15" customHeight="1" x14ac:dyDescent="0.2">
      <c r="A98" s="344">
        <v>110</v>
      </c>
      <c r="B98" s="429"/>
      <c r="C98" s="429"/>
      <c r="D98" s="440" t="s">
        <v>99</v>
      </c>
      <c r="E98" s="322"/>
      <c r="F98" s="322" t="s">
        <v>121</v>
      </c>
      <c r="G98" s="436"/>
      <c r="H98" s="683"/>
      <c r="I98" s="683"/>
      <c r="J98" s="683"/>
      <c r="K98" s="683"/>
      <c r="L98" s="683"/>
      <c r="M98" s="683"/>
      <c r="N98" s="683"/>
      <c r="O98" s="683"/>
      <c r="P98" s="683"/>
      <c r="Q98" s="685">
        <f t="shared" ref="Q98:Q104" si="1">SUM(H98:P98)</f>
        <v>0</v>
      </c>
      <c r="R98" s="81"/>
      <c r="T98" s="43">
        <f>Q30</f>
        <v>0</v>
      </c>
      <c r="U98" s="798" t="b">
        <f t="shared" si="0"/>
        <v>1</v>
      </c>
      <c r="V98"/>
      <c r="W98"/>
      <c r="X98"/>
      <c r="Y98"/>
      <c r="Z98"/>
      <c r="AA98"/>
      <c r="AB98"/>
    </row>
    <row r="99" spans="1:28" ht="15" customHeight="1" x14ac:dyDescent="0.2">
      <c r="A99" s="344">
        <v>111</v>
      </c>
      <c r="B99" s="429"/>
      <c r="C99" s="429"/>
      <c r="D99" s="440" t="s">
        <v>95</v>
      </c>
      <c r="E99" s="322"/>
      <c r="F99" s="322" t="s">
        <v>362</v>
      </c>
      <c r="G99" s="436"/>
      <c r="H99" s="683"/>
      <c r="I99" s="683"/>
      <c r="J99" s="683"/>
      <c r="K99" s="683"/>
      <c r="L99" s="683"/>
      <c r="M99" s="683"/>
      <c r="N99" s="683"/>
      <c r="O99" s="683"/>
      <c r="P99" s="683"/>
      <c r="Q99" s="685">
        <f t="shared" si="1"/>
        <v>0</v>
      </c>
      <c r="R99" s="81"/>
      <c r="T99" s="43">
        <f>Q32</f>
        <v>0</v>
      </c>
      <c r="U99" s="798" t="b">
        <f t="shared" si="0"/>
        <v>1</v>
      </c>
      <c r="V99"/>
      <c r="W99"/>
      <c r="X99"/>
      <c r="Y99"/>
      <c r="Z99"/>
      <c r="AA99"/>
      <c r="AB99"/>
    </row>
    <row r="100" spans="1:28" ht="15" customHeight="1" x14ac:dyDescent="0.2">
      <c r="A100" s="344">
        <v>112</v>
      </c>
      <c r="B100" s="429"/>
      <c r="C100" s="429"/>
      <c r="D100" s="440" t="s">
        <v>95</v>
      </c>
      <c r="E100" s="322"/>
      <c r="F100" s="322" t="s">
        <v>101</v>
      </c>
      <c r="G100" s="436"/>
      <c r="H100" s="683"/>
      <c r="I100" s="683"/>
      <c r="J100" s="683"/>
      <c r="K100" s="683"/>
      <c r="L100" s="683"/>
      <c r="M100" s="683"/>
      <c r="N100" s="683"/>
      <c r="O100" s="683"/>
      <c r="P100" s="683"/>
      <c r="Q100" s="685">
        <f t="shared" si="1"/>
        <v>0</v>
      </c>
      <c r="R100" s="81"/>
      <c r="T100" s="43">
        <f>Q37</f>
        <v>0</v>
      </c>
      <c r="U100" s="798" t="b">
        <f t="shared" si="0"/>
        <v>1</v>
      </c>
      <c r="V100"/>
      <c r="W100"/>
      <c r="X100"/>
      <c r="Y100"/>
      <c r="Z100"/>
      <c r="AA100"/>
      <c r="AB100"/>
    </row>
    <row r="101" spans="1:28" ht="15" customHeight="1" x14ac:dyDescent="0.2">
      <c r="A101" s="344">
        <v>113</v>
      </c>
      <c r="B101" s="429"/>
      <c r="C101" s="429"/>
      <c r="D101" s="440" t="s">
        <v>99</v>
      </c>
      <c r="E101" s="322"/>
      <c r="F101" s="322" t="s">
        <v>102</v>
      </c>
      <c r="G101" s="436"/>
      <c r="H101" s="683"/>
      <c r="I101" s="683"/>
      <c r="J101" s="683"/>
      <c r="K101" s="683"/>
      <c r="L101" s="683"/>
      <c r="M101" s="683"/>
      <c r="N101" s="683"/>
      <c r="O101" s="683"/>
      <c r="P101" s="683"/>
      <c r="Q101" s="685">
        <f t="shared" si="1"/>
        <v>0</v>
      </c>
      <c r="R101" s="81"/>
      <c r="T101" s="43">
        <f>Q42</f>
        <v>0</v>
      </c>
      <c r="U101" s="810" t="b">
        <f t="shared" si="0"/>
        <v>1</v>
      </c>
      <c r="V101"/>
      <c r="W101"/>
      <c r="X101"/>
      <c r="Y101"/>
      <c r="Z101"/>
      <c r="AA101"/>
      <c r="AB101"/>
    </row>
    <row r="102" spans="1:28" ht="15" customHeight="1" x14ac:dyDescent="0.2">
      <c r="A102" s="344">
        <v>114</v>
      </c>
      <c r="B102" s="429"/>
      <c r="C102" s="429"/>
      <c r="D102" s="440" t="s">
        <v>95</v>
      </c>
      <c r="E102" s="322"/>
      <c r="F102" s="322" t="s">
        <v>106</v>
      </c>
      <c r="G102" s="436"/>
      <c r="H102" s="683"/>
      <c r="I102" s="683"/>
      <c r="J102" s="683"/>
      <c r="K102" s="683"/>
      <c r="L102" s="683"/>
      <c r="M102" s="683"/>
      <c r="N102" s="683"/>
      <c r="O102" s="683"/>
      <c r="P102" s="683"/>
      <c r="Q102" s="685">
        <f t="shared" si="1"/>
        <v>0</v>
      </c>
      <c r="R102" s="118"/>
      <c r="T102" s="43">
        <f>Q44</f>
        <v>0</v>
      </c>
      <c r="U102" s="798" t="b">
        <f t="shared" si="0"/>
        <v>1</v>
      </c>
      <c r="V102"/>
      <c r="W102"/>
      <c r="X102"/>
      <c r="Y102"/>
      <c r="Z102"/>
      <c r="AA102"/>
      <c r="AB102"/>
    </row>
    <row r="103" spans="1:28" ht="15" customHeight="1" x14ac:dyDescent="0.2">
      <c r="A103" s="344">
        <v>115</v>
      </c>
      <c r="B103" s="429"/>
      <c r="C103" s="429"/>
      <c r="D103" s="440" t="s">
        <v>95</v>
      </c>
      <c r="E103" s="322"/>
      <c r="F103" s="322" t="s">
        <v>105</v>
      </c>
      <c r="G103" s="436"/>
      <c r="H103" s="683"/>
      <c r="I103" s="683"/>
      <c r="J103" s="683"/>
      <c r="K103" s="683"/>
      <c r="L103" s="683"/>
      <c r="M103" s="683"/>
      <c r="N103" s="683"/>
      <c r="O103" s="683"/>
      <c r="P103" s="683"/>
      <c r="Q103" s="685">
        <f t="shared" si="1"/>
        <v>0</v>
      </c>
      <c r="R103" s="118"/>
      <c r="T103" s="43">
        <f>Q46</f>
        <v>0</v>
      </c>
      <c r="U103" s="798" t="b">
        <f t="shared" si="0"/>
        <v>1</v>
      </c>
      <c r="V103"/>
      <c r="W103"/>
      <c r="X103"/>
      <c r="Y103"/>
      <c r="Z103"/>
      <c r="AA103"/>
      <c r="AB103"/>
    </row>
    <row r="104" spans="1:28" ht="15" customHeight="1" thickBot="1" x14ac:dyDescent="0.25">
      <c r="A104" s="344">
        <v>116</v>
      </c>
      <c r="B104" s="429"/>
      <c r="C104" s="429"/>
      <c r="D104" s="440" t="s">
        <v>95</v>
      </c>
      <c r="E104" s="322"/>
      <c r="F104" s="322" t="s">
        <v>360</v>
      </c>
      <c r="G104" s="436"/>
      <c r="H104" s="689"/>
      <c r="I104" s="689"/>
      <c r="J104" s="689"/>
      <c r="K104" s="689"/>
      <c r="L104" s="689"/>
      <c r="M104" s="689"/>
      <c r="N104" s="689"/>
      <c r="O104" s="689"/>
      <c r="P104" s="689"/>
      <c r="Q104" s="685">
        <f t="shared" si="1"/>
        <v>0</v>
      </c>
      <c r="R104" s="81"/>
      <c r="T104" s="43"/>
      <c r="U104" s="810"/>
      <c r="V104"/>
      <c r="W104"/>
      <c r="X104"/>
      <c r="Y104"/>
      <c r="Z104"/>
      <c r="AA104"/>
      <c r="AB104"/>
    </row>
    <row r="105" spans="1:28" ht="15" customHeight="1" thickBot="1" x14ac:dyDescent="0.25">
      <c r="A105" s="344">
        <v>117</v>
      </c>
      <c r="B105" s="429"/>
      <c r="C105" s="429"/>
      <c r="D105" s="429"/>
      <c r="E105" s="409" t="s">
        <v>104</v>
      </c>
      <c r="F105" s="436"/>
      <c r="G105" s="322"/>
      <c r="H105" s="823">
        <f t="shared" ref="H105:Q105" si="2">H97-H98+H99+H100-H101+H102+H103+H104</f>
        <v>0</v>
      </c>
      <c r="I105" s="823">
        <f t="shared" si="2"/>
        <v>0</v>
      </c>
      <c r="J105" s="823">
        <f t="shared" si="2"/>
        <v>0</v>
      </c>
      <c r="K105" s="823">
        <f t="shared" si="2"/>
        <v>0</v>
      </c>
      <c r="L105" s="823">
        <f t="shared" si="2"/>
        <v>0</v>
      </c>
      <c r="M105" s="823">
        <f t="shared" si="2"/>
        <v>0</v>
      </c>
      <c r="N105" s="823">
        <f t="shared" si="2"/>
        <v>0</v>
      </c>
      <c r="O105" s="823">
        <f t="shared" si="2"/>
        <v>0</v>
      </c>
      <c r="P105" s="823">
        <f t="shared" si="2"/>
        <v>0</v>
      </c>
      <c r="Q105" s="674">
        <f t="shared" si="2"/>
        <v>0</v>
      </c>
      <c r="R105" s="81"/>
      <c r="T105" s="44">
        <f>Q48</f>
        <v>0</v>
      </c>
      <c r="U105" s="811" t="b">
        <f>ROUND(Q105,0)=ROUND(T105,0)</f>
        <v>1</v>
      </c>
      <c r="V105"/>
      <c r="W105"/>
      <c r="X105"/>
      <c r="Y105"/>
      <c r="Z105"/>
      <c r="AA105"/>
      <c r="AB105"/>
    </row>
    <row r="106" spans="1:28" ht="15" customHeight="1" x14ac:dyDescent="0.2">
      <c r="A106" s="344">
        <v>118</v>
      </c>
      <c r="B106" s="429"/>
      <c r="C106" s="429"/>
      <c r="D106" s="429"/>
      <c r="E106" s="322"/>
      <c r="F106" s="436"/>
      <c r="G106" s="322"/>
      <c r="H106" s="475"/>
      <c r="I106" s="475"/>
      <c r="J106" s="475"/>
      <c r="K106" s="475"/>
      <c r="L106" s="475"/>
      <c r="M106" s="475"/>
      <c r="N106" s="475"/>
      <c r="O106" s="475"/>
      <c r="P106" s="475"/>
      <c r="Q106" s="475"/>
      <c r="R106" s="81"/>
      <c r="T106" s="14"/>
      <c r="U106" s="14"/>
      <c r="V106"/>
      <c r="W106"/>
      <c r="X106"/>
      <c r="Y106"/>
      <c r="Z106"/>
      <c r="AA106"/>
      <c r="AB106"/>
    </row>
    <row r="107" spans="1:28" ht="15" customHeight="1" x14ac:dyDescent="0.2">
      <c r="A107" s="344">
        <v>119</v>
      </c>
      <c r="B107" s="429"/>
      <c r="C107" s="429"/>
      <c r="D107" s="429"/>
      <c r="E107" s="409" t="s">
        <v>209</v>
      </c>
      <c r="F107" s="436"/>
      <c r="G107" s="322"/>
      <c r="H107" s="475"/>
      <c r="I107" s="475"/>
      <c r="J107" s="475"/>
      <c r="K107" s="475"/>
      <c r="L107" s="475"/>
      <c r="M107" s="475"/>
      <c r="N107" s="475"/>
      <c r="O107" s="475"/>
      <c r="P107" s="475"/>
      <c r="Q107" s="475"/>
      <c r="R107" s="81"/>
      <c r="T107" s="14"/>
      <c r="U107" s="14"/>
      <c r="V107"/>
      <c r="W107"/>
      <c r="X107"/>
      <c r="Y107"/>
      <c r="Z107"/>
      <c r="AA107"/>
      <c r="AB107"/>
    </row>
    <row r="108" spans="1:28" s="381" customFormat="1" ht="15" customHeight="1" x14ac:dyDescent="0.2">
      <c r="A108" s="344">
        <v>120</v>
      </c>
      <c r="B108" s="429"/>
      <c r="C108" s="429"/>
      <c r="D108" s="429"/>
      <c r="E108" s="322"/>
      <c r="F108" s="320" t="s">
        <v>210</v>
      </c>
      <c r="G108" s="322"/>
      <c r="H108" s="792"/>
      <c r="I108" s="792"/>
      <c r="J108" s="792"/>
      <c r="K108" s="792"/>
      <c r="L108" s="792"/>
      <c r="M108" s="792"/>
      <c r="N108" s="792"/>
      <c r="O108" s="792"/>
      <c r="P108" s="792"/>
      <c r="Q108" s="511" t="s">
        <v>492</v>
      </c>
      <c r="R108" s="81"/>
      <c r="S108" s="768"/>
    </row>
    <row r="109" spans="1:28" ht="15" customHeight="1" x14ac:dyDescent="0.2">
      <c r="A109" s="344">
        <v>121</v>
      </c>
      <c r="B109" s="429"/>
      <c r="C109" s="429"/>
      <c r="D109" s="429"/>
      <c r="E109" s="322"/>
      <c r="F109" s="320" t="s">
        <v>211</v>
      </c>
      <c r="G109" s="322"/>
      <c r="H109" s="793"/>
      <c r="I109" s="793"/>
      <c r="J109" s="793"/>
      <c r="K109" s="793"/>
      <c r="L109" s="793"/>
      <c r="M109" s="793"/>
      <c r="N109" s="793"/>
      <c r="O109" s="793"/>
      <c r="P109" s="793"/>
      <c r="Q109" s="511" t="s">
        <v>492</v>
      </c>
      <c r="R109" s="81"/>
      <c r="T109" s="14"/>
      <c r="U109" s="14"/>
      <c r="V109"/>
      <c r="W109"/>
      <c r="X109"/>
      <c r="Y109"/>
      <c r="Z109"/>
      <c r="AA109"/>
      <c r="AB109"/>
    </row>
    <row r="110" spans="1:28" s="1" customFormat="1" x14ac:dyDescent="0.2">
      <c r="A110" s="345"/>
      <c r="B110" s="59"/>
      <c r="C110" s="59"/>
      <c r="D110" s="59"/>
      <c r="E110" s="84"/>
      <c r="F110" s="84"/>
      <c r="G110" s="84"/>
      <c r="H110" s="60"/>
      <c r="I110" s="60"/>
      <c r="J110" s="60"/>
      <c r="K110" s="60"/>
      <c r="L110" s="60"/>
      <c r="M110" s="60"/>
      <c r="N110" s="60"/>
      <c r="O110" s="60"/>
      <c r="P110" s="60"/>
      <c r="Q110" s="232"/>
      <c r="R110" s="86"/>
      <c r="S110" s="760"/>
      <c r="T110"/>
      <c r="U110"/>
      <c r="V110"/>
      <c r="W110"/>
      <c r="X110"/>
      <c r="Y110"/>
      <c r="Z110"/>
    </row>
    <row r="111" spans="1:28" s="1" customFormat="1" x14ac:dyDescent="0.2">
      <c r="A111"/>
      <c r="B111" s="310"/>
      <c r="C111" s="310"/>
      <c r="D111" s="310"/>
      <c r="E111"/>
      <c r="F111"/>
      <c r="G111"/>
      <c r="H111"/>
      <c r="I111"/>
      <c r="J111"/>
      <c r="K111"/>
      <c r="L111"/>
      <c r="M111"/>
      <c r="N111"/>
      <c r="O111"/>
      <c r="P111"/>
      <c r="Q111"/>
      <c r="R111"/>
      <c r="S111" s="760"/>
      <c r="T111"/>
      <c r="U111"/>
      <c r="V111"/>
      <c r="W111"/>
      <c r="X111"/>
    </row>
    <row r="112" spans="1:28" s="1" customFormat="1" x14ac:dyDescent="0.2">
      <c r="A112"/>
      <c r="B112" s="310"/>
      <c r="C112" s="310"/>
      <c r="D112" s="310"/>
      <c r="E112"/>
      <c r="F112"/>
      <c r="G112"/>
      <c r="H112"/>
      <c r="I112"/>
      <c r="J112"/>
      <c r="K112"/>
      <c r="L112"/>
      <c r="M112"/>
      <c r="N112"/>
      <c r="O112"/>
      <c r="P112"/>
      <c r="Q112"/>
      <c r="R112"/>
      <c r="S112" s="760"/>
      <c r="T112"/>
      <c r="U112"/>
      <c r="V112"/>
      <c r="W112"/>
      <c r="X112"/>
    </row>
    <row r="113" spans="1:24" s="1" customFormat="1" x14ac:dyDescent="0.2">
      <c r="A113"/>
      <c r="B113" s="310"/>
      <c r="C113" s="310"/>
      <c r="D113" s="310"/>
      <c r="E113"/>
      <c r="F113"/>
      <c r="G113"/>
      <c r="H113"/>
      <c r="I113"/>
      <c r="J113"/>
      <c r="K113"/>
      <c r="L113"/>
      <c r="M113"/>
      <c r="N113"/>
      <c r="O113"/>
      <c r="P113"/>
      <c r="Q113"/>
      <c r="R113"/>
      <c r="S113" s="760"/>
      <c r="T113"/>
      <c r="U113"/>
      <c r="V113"/>
      <c r="W113"/>
      <c r="X113"/>
    </row>
    <row r="114" spans="1:24" s="1" customFormat="1" x14ac:dyDescent="0.2">
      <c r="A114"/>
      <c r="B114" s="310"/>
      <c r="C114" s="310"/>
      <c r="D114" s="310"/>
      <c r="E114"/>
      <c r="F114"/>
      <c r="G114"/>
      <c r="H114"/>
      <c r="I114"/>
      <c r="J114"/>
      <c r="K114"/>
      <c r="L114"/>
      <c r="M114"/>
      <c r="N114"/>
      <c r="O114"/>
      <c r="P114"/>
      <c r="Q114"/>
      <c r="R114"/>
      <c r="S114" s="760"/>
      <c r="T114"/>
      <c r="U114"/>
      <c r="V114"/>
      <c r="W114"/>
      <c r="X114"/>
    </row>
    <row r="115" spans="1:24" s="1" customFormat="1" x14ac:dyDescent="0.2">
      <c r="A115"/>
      <c r="B115" s="310"/>
      <c r="C115" s="310"/>
      <c r="D115" s="310"/>
      <c r="E115"/>
      <c r="F115"/>
      <c r="G115"/>
      <c r="H115"/>
      <c r="I115"/>
      <c r="J115"/>
      <c r="K115"/>
      <c r="L115"/>
      <c r="M115"/>
      <c r="N115"/>
      <c r="O115"/>
      <c r="P115"/>
      <c r="Q115"/>
      <c r="R115"/>
      <c r="S115" s="760"/>
      <c r="T115"/>
      <c r="U115"/>
      <c r="V115"/>
      <c r="W115"/>
      <c r="X115"/>
    </row>
    <row r="116" spans="1:24" s="1" customFormat="1" x14ac:dyDescent="0.2">
      <c r="A116"/>
      <c r="B116" s="310"/>
      <c r="C116" s="310"/>
      <c r="D116" s="310"/>
      <c r="E116"/>
      <c r="F116"/>
      <c r="G116"/>
      <c r="H116"/>
      <c r="I116"/>
      <c r="J116"/>
      <c r="K116"/>
      <c r="L116"/>
      <c r="M116" s="174"/>
      <c r="N116"/>
      <c r="O116"/>
      <c r="P116"/>
      <c r="Q116"/>
      <c r="R116"/>
      <c r="S116" s="760"/>
      <c r="T116"/>
      <c r="U116"/>
      <c r="V116"/>
      <c r="W116"/>
      <c r="X116"/>
    </row>
  </sheetData>
  <sheetProtection sheet="1" objects="1" scenarios="1" formatRows="0" insertRows="0"/>
  <mergeCells count="35">
    <mergeCell ref="L91:N91"/>
    <mergeCell ref="L86:N86"/>
    <mergeCell ref="L87:N87"/>
    <mergeCell ref="L88:N88"/>
    <mergeCell ref="L89:N89"/>
    <mergeCell ref="L90:N90"/>
    <mergeCell ref="F88:I88"/>
    <mergeCell ref="F89:I89"/>
    <mergeCell ref="F90:I90"/>
    <mergeCell ref="F91:I91"/>
    <mergeCell ref="F92:I92"/>
    <mergeCell ref="F85:G85"/>
    <mergeCell ref="L85:N85"/>
    <mergeCell ref="I26:J26"/>
    <mergeCell ref="A5:Q5"/>
    <mergeCell ref="H95:Q95"/>
    <mergeCell ref="N26:O26"/>
    <mergeCell ref="P26:Q26"/>
    <mergeCell ref="C49:Q49"/>
    <mergeCell ref="I57:J57"/>
    <mergeCell ref="K57:L57"/>
    <mergeCell ref="I66:J66"/>
    <mergeCell ref="L93:N93"/>
    <mergeCell ref="L92:N92"/>
    <mergeCell ref="F93:I93"/>
    <mergeCell ref="F86:I86"/>
    <mergeCell ref="F87:I87"/>
    <mergeCell ref="O2:Q2"/>
    <mergeCell ref="O3:Q3"/>
    <mergeCell ref="K66:L66"/>
    <mergeCell ref="K26:L26"/>
    <mergeCell ref="P57:Q57"/>
    <mergeCell ref="N66:O66"/>
    <mergeCell ref="P66:Q66"/>
    <mergeCell ref="N57:O57"/>
  </mergeCells>
  <conditionalFormatting sqref="Q97:Q104">
    <cfRule type="expression" dxfId="13" priority="9" stopIfTrue="1">
      <formula>$U$97&lt;&gt;TRUE</formula>
    </cfRule>
  </conditionalFormatting>
  <conditionalFormatting sqref="Q105">
    <cfRule type="expression" dxfId="12" priority="15" stopIfTrue="1">
      <formula>$U$105&lt;&gt;TRUE</formula>
    </cfRule>
  </conditionalFormatting>
  <dataValidations count="1">
    <dataValidation allowBlank="1" showInputMessage="1" showErrorMessage="1" prompt="Please enter text" sqref="F86:I93 L86:N93"/>
  </dataValidations>
  <pageMargins left="0.70866141732283472" right="0.70866141732283472" top="0.74803149606299213" bottom="0.74803149606299213" header="0.31496062992125989" footer="0.31496062992125989"/>
  <pageSetup paperSize="9" scale="55" fitToWidth="0" fitToHeight="0" orientation="landscape" r:id="rId1"/>
  <headerFooter>
    <oddHeader>&amp;C&amp;"Arial"&amp;10 Commerce Commission Information Disclosure Template</oddHeader>
    <oddFooter>&amp;L&amp;"Arial,Regular" &amp;P&amp;C&amp;"Arial,Regular" &amp;F&amp;R&amp;"Arial,Regular" &amp;A</oddFooter>
  </headerFooter>
  <rowBreaks count="2" manualBreakCount="2">
    <brk id="50" max="17" man="1"/>
    <brk id="74" max="17"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3">
    <tabColor rgb="FF99CCFF"/>
    <pageSetUpPr fitToPage="1"/>
  </sheetPr>
  <dimension ref="A1:X1186"/>
  <sheetViews>
    <sheetView showGridLines="0" zoomScaleNormal="100" zoomScaleSheetLayoutView="100" workbookViewId="0"/>
  </sheetViews>
  <sheetFormatPr defaultRowHeight="12.75" x14ac:dyDescent="0.2"/>
  <cols>
    <col min="1" max="1" width="5.28515625" style="214" customWidth="1"/>
    <col min="2" max="2" width="3.140625" style="214" customWidth="1"/>
    <col min="3" max="3" width="5.28515625" style="214" customWidth="1"/>
    <col min="4" max="5" width="2.28515625" style="214" customWidth="1"/>
    <col min="6" max="6" width="62.42578125" style="214" customWidth="1"/>
    <col min="7" max="9" width="9.140625" style="214" customWidth="1"/>
    <col min="10" max="10" width="11.42578125" style="214" customWidth="1"/>
    <col min="11" max="12" width="16.140625" style="214" customWidth="1"/>
    <col min="13" max="13" width="2.7109375" style="214" customWidth="1"/>
    <col min="14" max="14" width="14.85546875" style="760" customWidth="1"/>
    <col min="15" max="16384" width="9.140625" style="214"/>
  </cols>
  <sheetData>
    <row r="1" spans="1:24" s="215" customFormat="1" ht="15" customHeight="1" x14ac:dyDescent="0.2">
      <c r="A1" s="230"/>
      <c r="B1" s="229"/>
      <c r="C1" s="229"/>
      <c r="D1" s="229"/>
      <c r="E1" s="229"/>
      <c r="F1" s="229"/>
      <c r="G1" s="229"/>
      <c r="H1" s="229"/>
      <c r="I1" s="229"/>
      <c r="J1" s="229"/>
      <c r="K1" s="229"/>
      <c r="L1" s="229"/>
      <c r="M1" s="228"/>
      <c r="N1" s="760"/>
      <c r="O1" s="214"/>
      <c r="P1" s="214"/>
      <c r="Q1" s="214"/>
      <c r="R1" s="214"/>
      <c r="S1" s="214"/>
      <c r="T1" s="214"/>
      <c r="U1" s="214"/>
      <c r="V1" s="214"/>
      <c r="W1" s="214"/>
      <c r="X1" s="214"/>
    </row>
    <row r="2" spans="1:24" s="215" customFormat="1" ht="18" customHeight="1" x14ac:dyDescent="0.3">
      <c r="A2" s="227"/>
      <c r="B2" s="220"/>
      <c r="C2" s="220"/>
      <c r="D2" s="226"/>
      <c r="E2" s="225"/>
      <c r="F2" s="225"/>
      <c r="G2" s="225"/>
      <c r="H2" s="225"/>
      <c r="I2" s="224" t="s">
        <v>5</v>
      </c>
      <c r="J2" s="922" t="str">
        <f>IF(NOT(ISBLANK(CoverSheet!$C$8)),CoverSheet!$C$8,"")</f>
        <v/>
      </c>
      <c r="K2" s="923"/>
      <c r="L2" s="924"/>
      <c r="M2" s="219"/>
      <c r="N2" s="760"/>
      <c r="O2" s="214"/>
      <c r="P2" s="214"/>
      <c r="Q2" s="214"/>
      <c r="R2" s="214"/>
      <c r="S2" s="214"/>
      <c r="T2" s="214"/>
      <c r="U2" s="214"/>
      <c r="V2" s="214"/>
      <c r="W2" s="214"/>
      <c r="X2" s="214"/>
    </row>
    <row r="3" spans="1:24" s="215" customFormat="1" ht="18" customHeight="1" x14ac:dyDescent="0.3">
      <c r="A3" s="227"/>
      <c r="B3" s="220"/>
      <c r="C3" s="220"/>
      <c r="D3" s="226"/>
      <c r="E3" s="225"/>
      <c r="F3" s="225"/>
      <c r="G3" s="225"/>
      <c r="H3" s="225"/>
      <c r="I3" s="224" t="s">
        <v>3</v>
      </c>
      <c r="J3" s="925" t="str">
        <f>IF(ISNUMBER(CoverSheet!$C$12),CoverSheet!$C$12,"")</f>
        <v/>
      </c>
      <c r="K3" s="925"/>
      <c r="L3" s="925"/>
      <c r="M3" s="219"/>
      <c r="N3" s="760"/>
      <c r="O3" s="1"/>
      <c r="P3" s="1"/>
      <c r="Q3" s="1"/>
      <c r="R3" s="1"/>
      <c r="S3" s="1"/>
      <c r="T3" s="1"/>
      <c r="U3" s="1"/>
      <c r="V3" s="1"/>
      <c r="W3" s="1"/>
      <c r="X3" s="214"/>
    </row>
    <row r="4" spans="1:24" s="215" customFormat="1" ht="20.25" customHeight="1" x14ac:dyDescent="0.35">
      <c r="A4" s="383" t="s">
        <v>317</v>
      </c>
      <c r="B4" s="223"/>
      <c r="C4" s="220"/>
      <c r="D4" s="220"/>
      <c r="E4" s="220"/>
      <c r="F4" s="220"/>
      <c r="G4" s="220"/>
      <c r="H4" s="220"/>
      <c r="I4" s="222"/>
      <c r="J4" s="220"/>
      <c r="K4" s="220"/>
      <c r="L4" s="220"/>
      <c r="M4" s="219"/>
      <c r="N4" s="760"/>
      <c r="O4" s="1"/>
      <c r="P4" s="1"/>
      <c r="Q4" s="1"/>
      <c r="R4" s="1"/>
      <c r="S4" s="1"/>
      <c r="T4" s="1"/>
      <c r="U4" s="1"/>
      <c r="V4" s="1"/>
      <c r="W4" s="1"/>
      <c r="X4" s="214"/>
    </row>
    <row r="5" spans="1:24" s="406" customFormat="1" ht="45" customHeight="1" x14ac:dyDescent="0.2">
      <c r="A5" s="944" t="s">
        <v>581</v>
      </c>
      <c r="B5" s="945"/>
      <c r="C5" s="945"/>
      <c r="D5" s="945"/>
      <c r="E5" s="945"/>
      <c r="F5" s="945"/>
      <c r="G5" s="945"/>
      <c r="H5" s="945"/>
      <c r="I5" s="945"/>
      <c r="J5" s="945"/>
      <c r="K5" s="945"/>
      <c r="L5" s="945"/>
      <c r="M5" s="512"/>
      <c r="N5" s="769"/>
      <c r="O5" s="514"/>
      <c r="P5" s="515"/>
      <c r="Q5" s="515"/>
      <c r="R5" s="515"/>
      <c r="S5" s="515"/>
      <c r="T5" s="515"/>
      <c r="U5" s="405"/>
      <c r="V5" s="405"/>
      <c r="W5" s="405"/>
    </row>
    <row r="6" spans="1:24" s="215" customFormat="1" ht="15" customHeight="1" x14ac:dyDescent="0.2">
      <c r="A6" s="644" t="s">
        <v>666</v>
      </c>
      <c r="B6" s="222"/>
      <c r="C6" s="221"/>
      <c r="D6" s="220"/>
      <c r="E6" s="220"/>
      <c r="F6" s="220"/>
      <c r="G6" s="220"/>
      <c r="H6" s="220"/>
      <c r="I6" s="220"/>
      <c r="J6" s="220"/>
      <c r="K6" s="220"/>
      <c r="L6" s="220"/>
      <c r="M6" s="219"/>
      <c r="N6" s="760"/>
      <c r="O6" s="1"/>
      <c r="P6" s="1"/>
      <c r="Q6" s="1"/>
      <c r="R6" s="1"/>
      <c r="S6" s="1"/>
      <c r="T6" s="1"/>
      <c r="U6" s="1"/>
      <c r="V6" s="1"/>
      <c r="W6" s="1"/>
      <c r="X6" s="214"/>
    </row>
    <row r="7" spans="1:24" ht="30" customHeight="1" x14ac:dyDescent="0.3">
      <c r="A7" s="241">
        <v>7</v>
      </c>
      <c r="B7" s="242"/>
      <c r="C7" s="425" t="s">
        <v>318</v>
      </c>
      <c r="D7" s="516"/>
      <c r="E7" s="411"/>
      <c r="F7" s="411"/>
      <c r="G7" s="516"/>
      <c r="H7" s="516"/>
      <c r="I7" s="516"/>
      <c r="J7" s="516"/>
      <c r="K7" s="516"/>
      <c r="L7" s="517" t="s">
        <v>46</v>
      </c>
      <c r="M7" s="243"/>
      <c r="N7" s="764"/>
    </row>
    <row r="8" spans="1:24" ht="15" customHeight="1" x14ac:dyDescent="0.2">
      <c r="A8" s="241">
        <v>8</v>
      </c>
      <c r="B8" s="242"/>
      <c r="C8" s="516"/>
      <c r="D8" s="518"/>
      <c r="E8" s="409" t="s">
        <v>139</v>
      </c>
      <c r="F8" s="411"/>
      <c r="G8" s="518"/>
      <c r="H8" s="518"/>
      <c r="I8" s="518"/>
      <c r="J8" s="518"/>
      <c r="K8" s="516"/>
      <c r="L8" s="691">
        <f>'S3.Regulatory Profit'!L29</f>
        <v>0</v>
      </c>
      <c r="M8" s="243"/>
      <c r="N8" s="760" t="s">
        <v>609</v>
      </c>
    </row>
    <row r="9" spans="1:24" x14ac:dyDescent="0.2">
      <c r="A9" s="241">
        <v>9</v>
      </c>
      <c r="B9" s="242"/>
      <c r="C9" s="516"/>
      <c r="D9" s="516"/>
      <c r="E9" s="409"/>
      <c r="F9" s="411"/>
      <c r="G9" s="516"/>
      <c r="H9" s="516"/>
      <c r="I9" s="516"/>
      <c r="J9" s="516"/>
      <c r="K9" s="516"/>
      <c r="L9" s="516"/>
      <c r="M9" s="243"/>
    </row>
    <row r="10" spans="1:24" ht="15" customHeight="1" x14ac:dyDescent="0.2">
      <c r="A10" s="241">
        <v>10</v>
      </c>
      <c r="B10" s="242"/>
      <c r="C10" s="519"/>
      <c r="D10" s="520" t="s">
        <v>95</v>
      </c>
      <c r="E10" s="409"/>
      <c r="F10" s="411" t="s">
        <v>140</v>
      </c>
      <c r="G10" s="521"/>
      <c r="H10" s="521"/>
      <c r="I10" s="521"/>
      <c r="J10" s="521"/>
      <c r="K10" s="692"/>
      <c r="L10" s="516" t="s">
        <v>141</v>
      </c>
      <c r="M10" s="243"/>
    </row>
    <row r="11" spans="1:24" ht="15" customHeight="1" x14ac:dyDescent="0.2">
      <c r="A11" s="241">
        <v>11</v>
      </c>
      <c r="B11" s="242"/>
      <c r="C11" s="516"/>
      <c r="D11" s="520"/>
      <c r="E11" s="409"/>
      <c r="F11" s="411" t="s">
        <v>142</v>
      </c>
      <c r="G11" s="521"/>
      <c r="H11" s="521"/>
      <c r="I11" s="521"/>
      <c r="J11" s="521"/>
      <c r="K11" s="692"/>
      <c r="L11" s="516" t="s">
        <v>141</v>
      </c>
      <c r="M11" s="243"/>
    </row>
    <row r="12" spans="1:24" ht="15" customHeight="1" x14ac:dyDescent="0.2">
      <c r="A12" s="241">
        <v>12</v>
      </c>
      <c r="B12" s="242"/>
      <c r="C12" s="516"/>
      <c r="D12" s="520"/>
      <c r="E12" s="409"/>
      <c r="F12" s="411" t="s">
        <v>143</v>
      </c>
      <c r="G12" s="521"/>
      <c r="H12" s="521"/>
      <c r="I12" s="521"/>
      <c r="J12" s="521"/>
      <c r="K12" s="691">
        <f>K36</f>
        <v>0</v>
      </c>
      <c r="L12" s="516"/>
      <c r="M12" s="243"/>
      <c r="N12" s="760" t="s">
        <v>619</v>
      </c>
    </row>
    <row r="13" spans="1:24" ht="15" customHeight="1" x14ac:dyDescent="0.2">
      <c r="A13" s="241">
        <v>13</v>
      </c>
      <c r="B13" s="242"/>
      <c r="C13" s="516"/>
      <c r="D13" s="520"/>
      <c r="E13" s="409"/>
      <c r="F13" s="411" t="s">
        <v>144</v>
      </c>
      <c r="G13" s="521"/>
      <c r="H13" s="521"/>
      <c r="I13" s="521"/>
      <c r="J13" s="521"/>
      <c r="K13" s="691">
        <f>L48</f>
        <v>0</v>
      </c>
      <c r="L13" s="516"/>
      <c r="M13" s="243"/>
      <c r="N13" s="760" t="s">
        <v>612</v>
      </c>
    </row>
    <row r="14" spans="1:24" ht="15" customHeight="1" x14ac:dyDescent="0.2">
      <c r="A14" s="241">
        <v>14</v>
      </c>
      <c r="B14" s="242"/>
      <c r="C14" s="516"/>
      <c r="D14" s="520"/>
      <c r="E14" s="409"/>
      <c r="F14" s="411"/>
      <c r="G14" s="516"/>
      <c r="H14" s="516"/>
      <c r="I14" s="516"/>
      <c r="J14" s="516"/>
      <c r="K14" s="516"/>
      <c r="L14" s="691">
        <f>SUM(K10:K13)</f>
        <v>0</v>
      </c>
      <c r="M14" s="243"/>
    </row>
    <row r="15" spans="1:24" ht="15" customHeight="1" x14ac:dyDescent="0.2">
      <c r="A15" s="241">
        <v>15</v>
      </c>
      <c r="B15" s="242"/>
      <c r="C15" s="516"/>
      <c r="D15" s="520"/>
      <c r="E15" s="409"/>
      <c r="F15" s="411"/>
      <c r="G15" s="516"/>
      <c r="H15" s="516"/>
      <c r="I15" s="516"/>
      <c r="J15" s="516"/>
      <c r="K15" s="516"/>
      <c r="L15" s="516"/>
      <c r="M15" s="243"/>
    </row>
    <row r="16" spans="1:24" ht="15" customHeight="1" x14ac:dyDescent="0.2">
      <c r="A16" s="241">
        <v>16</v>
      </c>
      <c r="B16" s="242"/>
      <c r="C16" s="519"/>
      <c r="D16" s="520" t="s">
        <v>99</v>
      </c>
      <c r="E16" s="409"/>
      <c r="F16" s="411" t="s">
        <v>145</v>
      </c>
      <c r="G16" s="521"/>
      <c r="H16" s="521"/>
      <c r="I16" s="521"/>
      <c r="J16" s="521"/>
      <c r="K16" s="692"/>
      <c r="L16" s="516" t="s">
        <v>141</v>
      </c>
      <c r="M16" s="243"/>
      <c r="O16" s="875" t="s">
        <v>758</v>
      </c>
    </row>
    <row r="17" spans="1:14" ht="15" customHeight="1" x14ac:dyDescent="0.2">
      <c r="A17" s="241">
        <v>18</v>
      </c>
      <c r="B17" s="242"/>
      <c r="C17" s="516"/>
      <c r="D17" s="520"/>
      <c r="E17" s="409"/>
      <c r="F17" s="411" t="s">
        <v>709</v>
      </c>
      <c r="G17" s="521"/>
      <c r="H17" s="521"/>
      <c r="I17" s="521"/>
      <c r="J17" s="521"/>
      <c r="K17" s="692"/>
      <c r="L17" s="516" t="s">
        <v>141</v>
      </c>
      <c r="M17" s="243"/>
    </row>
    <row r="18" spans="1:14" ht="15" customHeight="1" x14ac:dyDescent="0.2">
      <c r="A18" s="241">
        <v>19</v>
      </c>
      <c r="B18" s="242"/>
      <c r="C18" s="516"/>
      <c r="D18" s="520"/>
      <c r="E18" s="409"/>
      <c r="F18" s="411" t="s">
        <v>146</v>
      </c>
      <c r="G18" s="521"/>
      <c r="H18" s="521"/>
      <c r="I18" s="521"/>
      <c r="J18" s="521"/>
      <c r="K18" s="691">
        <f>(('S2.Return on Investment'!K45*'S2.Return on Investment'!K46*'S2.Return on Investment'!K29)+'S5c.TCSD Allowance'!I27)/SQRT(1+'S2.Return on Investment'!K46)</f>
        <v>0</v>
      </c>
      <c r="L18" s="516"/>
      <c r="M18" s="243"/>
      <c r="N18" s="760" t="s">
        <v>668</v>
      </c>
    </row>
    <row r="19" spans="1:14" ht="15" customHeight="1" x14ac:dyDescent="0.2">
      <c r="A19" s="241">
        <v>20</v>
      </c>
      <c r="B19" s="242"/>
      <c r="C19" s="516"/>
      <c r="D19" s="520"/>
      <c r="E19" s="409"/>
      <c r="F19" s="411"/>
      <c r="G19" s="516"/>
      <c r="H19" s="516"/>
      <c r="I19" s="516"/>
      <c r="J19" s="516"/>
      <c r="K19" s="516"/>
      <c r="L19" s="691">
        <f>SUM(K16:K18)</f>
        <v>0</v>
      </c>
      <c r="M19" s="243"/>
    </row>
    <row r="20" spans="1:14" ht="15" customHeight="1" thickBot="1" x14ac:dyDescent="0.25">
      <c r="A20" s="241">
        <v>21</v>
      </c>
      <c r="B20" s="242"/>
      <c r="C20" s="516"/>
      <c r="D20" s="520"/>
      <c r="E20" s="409"/>
      <c r="F20" s="411"/>
      <c r="G20" s="516"/>
      <c r="H20" s="516"/>
      <c r="I20" s="516"/>
      <c r="J20" s="516"/>
      <c r="K20" s="516"/>
      <c r="L20" s="516"/>
      <c r="M20" s="243"/>
    </row>
    <row r="21" spans="1:14" ht="15" customHeight="1" thickBot="1" x14ac:dyDescent="0.25">
      <c r="A21" s="241">
        <v>22</v>
      </c>
      <c r="B21" s="242"/>
      <c r="C21" s="516"/>
      <c r="D21" s="520"/>
      <c r="E21" s="409" t="s">
        <v>147</v>
      </c>
      <c r="F21" s="411"/>
      <c r="G21" s="516"/>
      <c r="H21" s="516"/>
      <c r="I21" s="516"/>
      <c r="J21" s="516"/>
      <c r="K21" s="516"/>
      <c r="L21" s="693">
        <f>L8+L14-L19</f>
        <v>0</v>
      </c>
      <c r="M21" s="243"/>
    </row>
    <row r="22" spans="1:14" ht="15" customHeight="1" x14ac:dyDescent="0.2">
      <c r="A22" s="241">
        <v>23</v>
      </c>
      <c r="B22" s="242"/>
      <c r="C22" s="516"/>
      <c r="D22" s="520"/>
      <c r="E22" s="409"/>
      <c r="F22" s="411"/>
      <c r="G22" s="516"/>
      <c r="H22" s="516"/>
      <c r="I22" s="516"/>
      <c r="J22" s="516"/>
      <c r="K22" s="516"/>
      <c r="L22" s="516"/>
      <c r="M22" s="243"/>
    </row>
    <row r="23" spans="1:14" ht="15" customHeight="1" thickBot="1" x14ac:dyDescent="0.25">
      <c r="A23" s="241">
        <v>24</v>
      </c>
      <c r="B23" s="242"/>
      <c r="C23" s="519"/>
      <c r="D23" s="520" t="s">
        <v>99</v>
      </c>
      <c r="E23" s="409"/>
      <c r="F23" s="411" t="s">
        <v>148</v>
      </c>
      <c r="G23" s="521"/>
      <c r="H23" s="521"/>
      <c r="I23" s="521"/>
      <c r="J23" s="521"/>
      <c r="K23" s="692"/>
      <c r="L23" s="516"/>
      <c r="M23" s="243" t="s">
        <v>12</v>
      </c>
    </row>
    <row r="24" spans="1:14" ht="15" customHeight="1" thickBot="1" x14ac:dyDescent="0.25">
      <c r="A24" s="241">
        <v>25</v>
      </c>
      <c r="B24" s="242"/>
      <c r="C24" s="516"/>
      <c r="D24" s="516"/>
      <c r="E24" s="409"/>
      <c r="F24" s="411" t="s">
        <v>149</v>
      </c>
      <c r="G24" s="521"/>
      <c r="H24" s="521"/>
      <c r="I24" s="521"/>
      <c r="J24" s="521"/>
      <c r="K24" s="516"/>
      <c r="L24" s="693">
        <f>IF(L21&lt;0,0,MAX(L21-K23,0))</f>
        <v>0</v>
      </c>
      <c r="M24" s="243" t="s">
        <v>12</v>
      </c>
    </row>
    <row r="25" spans="1:14" ht="15" customHeight="1" x14ac:dyDescent="0.2">
      <c r="A25" s="241">
        <v>26</v>
      </c>
      <c r="B25" s="242"/>
      <c r="C25" s="516"/>
      <c r="D25" s="516"/>
      <c r="E25" s="409"/>
      <c r="F25" s="411"/>
      <c r="G25" s="516"/>
      <c r="H25" s="516"/>
      <c r="I25" s="516"/>
      <c r="J25" s="516"/>
      <c r="K25" s="516"/>
      <c r="L25" s="516"/>
      <c r="M25" s="243"/>
    </row>
    <row r="26" spans="1:14" ht="15" customHeight="1" thickBot="1" x14ac:dyDescent="0.25">
      <c r="A26" s="241">
        <v>27</v>
      </c>
      <c r="B26" s="242"/>
      <c r="C26" s="516"/>
      <c r="D26" s="521"/>
      <c r="E26" s="411"/>
      <c r="F26" s="411" t="s">
        <v>111</v>
      </c>
      <c r="G26" s="521"/>
      <c r="H26" s="521"/>
      <c r="I26" s="521"/>
      <c r="J26" s="521"/>
      <c r="K26" s="755"/>
      <c r="L26" s="516"/>
      <c r="M26" s="243"/>
    </row>
    <row r="27" spans="1:14" ht="15" customHeight="1" thickBot="1" x14ac:dyDescent="0.25">
      <c r="A27" s="241">
        <v>28</v>
      </c>
      <c r="B27" s="242"/>
      <c r="C27" s="516"/>
      <c r="D27" s="516"/>
      <c r="E27" s="522" t="s">
        <v>100</v>
      </c>
      <c r="F27" s="411"/>
      <c r="G27" s="516"/>
      <c r="H27" s="516"/>
      <c r="I27" s="516"/>
      <c r="J27" s="516"/>
      <c r="K27" s="516"/>
      <c r="L27" s="693">
        <f>IF(L24&lt;0,0,L24*K26)</f>
        <v>0</v>
      </c>
      <c r="M27" s="243" t="s">
        <v>12</v>
      </c>
      <c r="N27" s="760" t="s">
        <v>650</v>
      </c>
    </row>
    <row r="28" spans="1:14" ht="15" customHeight="1" x14ac:dyDescent="0.2">
      <c r="A28" s="241">
        <v>29</v>
      </c>
      <c r="B28" s="242"/>
      <c r="C28" s="516"/>
      <c r="D28" s="516"/>
      <c r="E28" s="411"/>
      <c r="F28" s="411"/>
      <c r="G28" s="516"/>
      <c r="H28" s="516"/>
      <c r="I28" s="516"/>
      <c r="J28" s="516"/>
      <c r="K28" s="516"/>
      <c r="L28" s="523"/>
      <c r="M28" s="243"/>
    </row>
    <row r="29" spans="1:14" ht="15" customHeight="1" x14ac:dyDescent="0.2">
      <c r="A29" s="241">
        <v>30</v>
      </c>
      <c r="B29" s="331"/>
      <c r="C29" s="524" t="s">
        <v>345</v>
      </c>
      <c r="D29" s="516"/>
      <c r="E29" s="411"/>
      <c r="F29" s="411"/>
      <c r="G29" s="516"/>
      <c r="H29" s="516"/>
      <c r="I29" s="516"/>
      <c r="J29" s="516"/>
      <c r="K29" s="516"/>
      <c r="L29" s="516"/>
      <c r="M29" s="239"/>
    </row>
    <row r="30" spans="1:14" ht="15" customHeight="1" x14ac:dyDescent="0.2">
      <c r="A30" s="241">
        <v>31</v>
      </c>
      <c r="B30" s="331"/>
      <c r="C30" s="524"/>
      <c r="D30" s="516"/>
      <c r="E30" s="411"/>
      <c r="F30" s="411"/>
      <c r="G30" s="516"/>
      <c r="H30" s="516"/>
      <c r="I30" s="516"/>
      <c r="J30" s="516"/>
      <c r="K30" s="516"/>
      <c r="L30" s="516"/>
      <c r="M30" s="239"/>
    </row>
    <row r="31" spans="1:14" ht="30" customHeight="1" x14ac:dyDescent="0.3">
      <c r="A31" s="241">
        <v>32</v>
      </c>
      <c r="B31" s="242"/>
      <c r="C31" s="425" t="s">
        <v>319</v>
      </c>
      <c r="D31" s="516"/>
      <c r="E31" s="411"/>
      <c r="F31" s="411"/>
      <c r="G31" s="516"/>
      <c r="H31" s="516"/>
      <c r="I31" s="516"/>
      <c r="J31" s="516"/>
      <c r="K31" s="516"/>
      <c r="L31" s="525"/>
      <c r="M31" s="243"/>
      <c r="N31" s="764"/>
    </row>
    <row r="32" spans="1:14" ht="15" customHeight="1" x14ac:dyDescent="0.2">
      <c r="A32" s="241">
        <v>33</v>
      </c>
      <c r="B32" s="242"/>
      <c r="C32" s="516"/>
      <c r="D32" s="518"/>
      <c r="E32" s="411"/>
      <c r="F32" s="411" t="s">
        <v>510</v>
      </c>
      <c r="G32" s="518"/>
      <c r="H32" s="518"/>
      <c r="I32" s="518"/>
      <c r="J32" s="518"/>
      <c r="K32" s="518"/>
      <c r="L32" s="518"/>
      <c r="M32" s="243"/>
    </row>
    <row r="33" spans="1:15" ht="30" customHeight="1" x14ac:dyDescent="0.3">
      <c r="A33" s="241">
        <v>34</v>
      </c>
      <c r="B33" s="242"/>
      <c r="C33" s="425" t="s">
        <v>320</v>
      </c>
      <c r="D33" s="516"/>
      <c r="E33" s="411"/>
      <c r="F33" s="411"/>
      <c r="G33" s="516"/>
      <c r="H33" s="516"/>
      <c r="I33" s="516"/>
      <c r="J33" s="516"/>
      <c r="K33" s="516"/>
      <c r="L33" s="517" t="s">
        <v>46</v>
      </c>
      <c r="M33" s="243"/>
      <c r="N33" s="764"/>
    </row>
    <row r="34" spans="1:15" x14ac:dyDescent="0.2">
      <c r="A34" s="241">
        <v>35</v>
      </c>
      <c r="B34" s="242"/>
      <c r="C34" s="516"/>
      <c r="D34" s="516"/>
      <c r="E34" s="411"/>
      <c r="F34" s="411"/>
      <c r="G34" s="516"/>
      <c r="H34" s="516"/>
      <c r="I34" s="516"/>
      <c r="J34" s="526"/>
      <c r="K34" s="526"/>
      <c r="L34" s="527"/>
      <c r="M34" s="243"/>
    </row>
    <row r="35" spans="1:15" ht="15" customHeight="1" x14ac:dyDescent="0.2">
      <c r="A35" s="241">
        <v>36</v>
      </c>
      <c r="B35" s="242"/>
      <c r="C35" s="516"/>
      <c r="D35" s="516"/>
      <c r="E35" s="411"/>
      <c r="F35" s="411" t="s">
        <v>150</v>
      </c>
      <c r="G35" s="516"/>
      <c r="H35" s="516"/>
      <c r="I35" s="516"/>
      <c r="J35" s="526"/>
      <c r="K35" s="692"/>
      <c r="L35" s="526"/>
      <c r="M35" s="243"/>
      <c r="N35" s="867"/>
      <c r="O35" s="875" t="s">
        <v>757</v>
      </c>
    </row>
    <row r="36" spans="1:15" ht="15" customHeight="1" x14ac:dyDescent="0.2">
      <c r="A36" s="241">
        <v>37</v>
      </c>
      <c r="B36" s="242"/>
      <c r="C36" s="519"/>
      <c r="D36" s="518"/>
      <c r="E36" s="411"/>
      <c r="F36" s="411" t="s">
        <v>143</v>
      </c>
      <c r="G36" s="516"/>
      <c r="H36" s="516"/>
      <c r="I36" s="516"/>
      <c r="J36" s="526"/>
      <c r="K36" s="691">
        <f>IF(K35=0,0,K35/L41)</f>
        <v>0</v>
      </c>
      <c r="L36" s="526"/>
      <c r="M36" s="243"/>
      <c r="N36" s="760" t="s">
        <v>633</v>
      </c>
    </row>
    <row r="37" spans="1:15" ht="15" customHeight="1" x14ac:dyDescent="0.2">
      <c r="A37" s="241">
        <v>38</v>
      </c>
      <c r="B37" s="242"/>
      <c r="C37" s="519"/>
      <c r="D37" s="518"/>
      <c r="E37" s="411"/>
      <c r="F37" s="411" t="s">
        <v>151</v>
      </c>
      <c r="G37" s="516"/>
      <c r="H37" s="516"/>
      <c r="I37" s="516"/>
      <c r="J37" s="526"/>
      <c r="K37" s="692"/>
      <c r="L37" s="526"/>
      <c r="M37" s="243"/>
    </row>
    <row r="38" spans="1:15" ht="15" customHeight="1" x14ac:dyDescent="0.2">
      <c r="A38" s="241">
        <v>39</v>
      </c>
      <c r="B38" s="242"/>
      <c r="C38" s="519"/>
      <c r="D38" s="518"/>
      <c r="E38" s="411"/>
      <c r="F38" s="411" t="s">
        <v>152</v>
      </c>
      <c r="G38" s="516"/>
      <c r="H38" s="516"/>
      <c r="I38" s="516"/>
      <c r="J38" s="526"/>
      <c r="K38" s="692"/>
      <c r="L38" s="526"/>
      <c r="M38" s="243"/>
    </row>
    <row r="39" spans="1:15" ht="15" customHeight="1" x14ac:dyDescent="0.2">
      <c r="A39" s="241">
        <v>40</v>
      </c>
      <c r="B39" s="242"/>
      <c r="C39" s="519"/>
      <c r="D39" s="518"/>
      <c r="E39" s="411"/>
      <c r="F39" s="411" t="s">
        <v>153</v>
      </c>
      <c r="G39" s="516"/>
      <c r="H39" s="516"/>
      <c r="I39" s="516"/>
      <c r="J39" s="526"/>
      <c r="K39" s="526"/>
      <c r="L39" s="691">
        <f>K35-K36+K37-K38</f>
        <v>0</v>
      </c>
      <c r="M39" s="243"/>
    </row>
    <row r="40" spans="1:15" ht="15" customHeight="1" x14ac:dyDescent="0.2">
      <c r="A40" s="241">
        <v>41</v>
      </c>
      <c r="B40" s="242"/>
      <c r="C40" s="516"/>
      <c r="D40" s="516"/>
      <c r="E40" s="411"/>
      <c r="F40" s="411"/>
      <c r="G40" s="516"/>
      <c r="H40" s="516"/>
      <c r="I40" s="516"/>
      <c r="J40" s="526"/>
      <c r="K40" s="526"/>
      <c r="L40" s="516"/>
      <c r="M40" s="243"/>
    </row>
    <row r="41" spans="1:15" ht="15" customHeight="1" x14ac:dyDescent="0.2">
      <c r="A41" s="241">
        <v>42</v>
      </c>
      <c r="B41" s="242"/>
      <c r="C41" s="516"/>
      <c r="D41" s="516"/>
      <c r="E41" s="411"/>
      <c r="F41" s="411" t="s">
        <v>344</v>
      </c>
      <c r="G41" s="516"/>
      <c r="H41" s="516"/>
      <c r="I41" s="516"/>
      <c r="J41" s="526"/>
      <c r="K41" s="526"/>
      <c r="L41" s="692"/>
      <c r="M41" s="243"/>
    </row>
    <row r="42" spans="1:15" ht="30" customHeight="1" x14ac:dyDescent="0.3">
      <c r="A42" s="241">
        <v>43</v>
      </c>
      <c r="B42" s="242"/>
      <c r="C42" s="425" t="s">
        <v>321</v>
      </c>
      <c r="D42" s="516"/>
      <c r="E42" s="411"/>
      <c r="F42" s="411"/>
      <c r="G42" s="516"/>
      <c r="H42" s="516"/>
      <c r="I42" s="516"/>
      <c r="J42" s="516"/>
      <c r="K42" s="516"/>
      <c r="L42" s="517" t="s">
        <v>46</v>
      </c>
      <c r="M42" s="243"/>
      <c r="N42" s="764"/>
    </row>
    <row r="43" spans="1:15" ht="14.25" customHeight="1" x14ac:dyDescent="0.2">
      <c r="A43" s="241">
        <v>44</v>
      </c>
      <c r="B43" s="242"/>
      <c r="C43" s="407"/>
      <c r="D43" s="476"/>
      <c r="E43" s="476"/>
      <c r="F43" s="516"/>
      <c r="G43" s="516"/>
      <c r="H43" s="516"/>
      <c r="I43" s="516"/>
      <c r="J43" s="528"/>
      <c r="K43" s="528"/>
      <c r="L43" s="517"/>
      <c r="M43" s="243"/>
      <c r="N43" s="764"/>
    </row>
    <row r="44" spans="1:15" ht="15" customHeight="1" x14ac:dyDescent="0.2">
      <c r="A44" s="241">
        <v>45</v>
      </c>
      <c r="B44" s="242"/>
      <c r="C44" s="407"/>
      <c r="D44" s="529"/>
      <c r="E44" s="529"/>
      <c r="F44" s="643" t="s">
        <v>343</v>
      </c>
      <c r="G44" s="516"/>
      <c r="H44" s="516"/>
      <c r="I44" s="516"/>
      <c r="J44" s="530"/>
      <c r="K44" s="692"/>
      <c r="L44" s="517"/>
      <c r="M44" s="243"/>
      <c r="N44" s="764"/>
    </row>
    <row r="45" spans="1:15" ht="15" customHeight="1" x14ac:dyDescent="0.2">
      <c r="A45" s="241">
        <v>46</v>
      </c>
      <c r="B45" s="242"/>
      <c r="C45" s="407"/>
      <c r="D45" s="531"/>
      <c r="E45" s="531"/>
      <c r="F45" s="516"/>
      <c r="G45" s="516"/>
      <c r="H45" s="516"/>
      <c r="I45" s="516"/>
      <c r="J45" s="516"/>
      <c r="K45" s="516"/>
      <c r="L45" s="516"/>
      <c r="M45" s="243"/>
    </row>
    <row r="46" spans="1:15" ht="15" customHeight="1" x14ac:dyDescent="0.2">
      <c r="A46" s="241">
        <v>47</v>
      </c>
      <c r="B46" s="242"/>
      <c r="C46" s="521"/>
      <c r="D46" s="516"/>
      <c r="E46" s="411"/>
      <c r="F46" s="411" t="s">
        <v>154</v>
      </c>
      <c r="G46" s="516"/>
      <c r="H46" s="516"/>
      <c r="I46" s="516"/>
      <c r="J46" s="530"/>
      <c r="K46" s="692"/>
      <c r="L46" s="525"/>
      <c r="M46" s="243"/>
      <c r="N46" s="764"/>
    </row>
    <row r="47" spans="1:15" ht="15" customHeight="1" x14ac:dyDescent="0.2">
      <c r="A47" s="241">
        <v>48</v>
      </c>
      <c r="B47" s="242"/>
      <c r="C47" s="521"/>
      <c r="D47" s="516"/>
      <c r="E47" s="411"/>
      <c r="F47" s="411" t="s">
        <v>121</v>
      </c>
      <c r="G47" s="516"/>
      <c r="H47" s="516"/>
      <c r="I47" s="516"/>
      <c r="J47" s="532"/>
      <c r="K47" s="879">
        <f>'S4.RAB Value (Rolled Forward)'!Q82</f>
        <v>0</v>
      </c>
      <c r="L47" s="517"/>
      <c r="M47" s="243"/>
      <c r="N47" s="764" t="s">
        <v>610</v>
      </c>
    </row>
    <row r="48" spans="1:15" ht="15" customHeight="1" x14ac:dyDescent="0.2">
      <c r="A48" s="241">
        <v>49</v>
      </c>
      <c r="B48" s="242"/>
      <c r="C48" s="521"/>
      <c r="D48" s="516"/>
      <c r="E48" s="411"/>
      <c r="F48" s="411" t="s">
        <v>144</v>
      </c>
      <c r="G48" s="516"/>
      <c r="H48" s="516"/>
      <c r="I48" s="516"/>
      <c r="J48" s="532"/>
      <c r="K48" s="516"/>
      <c r="L48" s="691">
        <f>K47-K46</f>
        <v>0</v>
      </c>
      <c r="M48" s="243"/>
      <c r="N48" s="760" t="s">
        <v>634</v>
      </c>
    </row>
    <row r="49" spans="1:15" s="326" customFormat="1" ht="15" customHeight="1" x14ac:dyDescent="0.2">
      <c r="A49" s="241"/>
      <c r="B49" s="242"/>
      <c r="C49" s="521"/>
      <c r="D49" s="516"/>
      <c r="E49" s="411"/>
      <c r="F49" s="411"/>
      <c r="G49" s="516"/>
      <c r="H49" s="516"/>
      <c r="I49" s="516"/>
      <c r="J49" s="532"/>
      <c r="K49" s="516"/>
      <c r="L49" s="574"/>
      <c r="M49" s="243"/>
      <c r="N49" s="760"/>
    </row>
    <row r="50" spans="1:15" ht="23.25" customHeight="1" x14ac:dyDescent="0.3">
      <c r="A50" s="241">
        <v>57</v>
      </c>
      <c r="B50" s="242"/>
      <c r="C50" s="425" t="s">
        <v>322</v>
      </c>
      <c r="D50" s="409"/>
      <c r="E50" s="411"/>
      <c r="F50" s="516"/>
      <c r="G50" s="516"/>
      <c r="H50" s="516"/>
      <c r="I50" s="516"/>
      <c r="J50" s="532"/>
      <c r="K50" s="516"/>
      <c r="L50" s="517" t="s">
        <v>46</v>
      </c>
      <c r="M50" s="243"/>
      <c r="N50" s="764"/>
    </row>
    <row r="51" spans="1:15" ht="15" customHeight="1" x14ac:dyDescent="0.2">
      <c r="A51" s="241">
        <v>58</v>
      </c>
      <c r="B51" s="242"/>
      <c r="C51" s="516"/>
      <c r="D51" s="516"/>
      <c r="E51" s="411"/>
      <c r="F51" s="411"/>
      <c r="G51" s="516"/>
      <c r="H51" s="516"/>
      <c r="I51" s="516"/>
      <c r="J51" s="516"/>
      <c r="K51" s="516"/>
      <c r="L51" s="525"/>
      <c r="M51" s="243"/>
      <c r="N51" s="764"/>
    </row>
    <row r="52" spans="1:15" ht="15" customHeight="1" x14ac:dyDescent="0.2">
      <c r="A52" s="241">
        <v>59</v>
      </c>
      <c r="B52" s="242"/>
      <c r="C52" s="516"/>
      <c r="D52" s="516"/>
      <c r="E52" s="409" t="s">
        <v>155</v>
      </c>
      <c r="F52" s="411"/>
      <c r="G52" s="516"/>
      <c r="H52" s="516"/>
      <c r="I52" s="516"/>
      <c r="J52" s="516"/>
      <c r="K52" s="692"/>
      <c r="L52" s="516"/>
      <c r="M52" s="243"/>
      <c r="N52" s="867"/>
      <c r="O52" s="875" t="s">
        <v>757</v>
      </c>
    </row>
    <row r="53" spans="1:15" ht="15" customHeight="1" x14ac:dyDescent="0.2">
      <c r="A53" s="241">
        <v>60</v>
      </c>
      <c r="B53" s="242"/>
      <c r="C53" s="519"/>
      <c r="D53" s="520" t="s">
        <v>95</v>
      </c>
      <c r="E53" s="409"/>
      <c r="F53" s="411" t="s">
        <v>156</v>
      </c>
      <c r="G53" s="521"/>
      <c r="H53" s="521"/>
      <c r="I53" s="521"/>
      <c r="J53" s="516"/>
      <c r="K53" s="692"/>
      <c r="L53" s="516"/>
      <c r="M53" s="243"/>
    </row>
    <row r="54" spans="1:15" ht="15" customHeight="1" thickBot="1" x14ac:dyDescent="0.25">
      <c r="A54" s="241">
        <v>61</v>
      </c>
      <c r="B54" s="242"/>
      <c r="C54" s="519"/>
      <c r="D54" s="520" t="s">
        <v>99</v>
      </c>
      <c r="E54" s="409"/>
      <c r="F54" s="411" t="s">
        <v>148</v>
      </c>
      <c r="G54" s="521"/>
      <c r="H54" s="521"/>
      <c r="I54" s="521"/>
      <c r="J54" s="516"/>
      <c r="K54" s="692"/>
      <c r="L54" s="516"/>
      <c r="M54" s="243"/>
    </row>
    <row r="55" spans="1:15" ht="15" customHeight="1" thickBot="1" x14ac:dyDescent="0.25">
      <c r="A55" s="241">
        <v>62</v>
      </c>
      <c r="B55" s="242"/>
      <c r="C55" s="516"/>
      <c r="D55" s="516"/>
      <c r="E55" s="409" t="s">
        <v>157</v>
      </c>
      <c r="F55" s="411"/>
      <c r="G55" s="516"/>
      <c r="H55" s="516"/>
      <c r="I55" s="516"/>
      <c r="J55" s="516"/>
      <c r="K55" s="516"/>
      <c r="L55" s="693">
        <f>K52+K53-K54</f>
        <v>0</v>
      </c>
      <c r="M55" s="243"/>
    </row>
    <row r="56" spans="1:15" ht="30" customHeight="1" x14ac:dyDescent="0.3">
      <c r="A56" s="241">
        <v>63</v>
      </c>
      <c r="B56" s="242"/>
      <c r="C56" s="425" t="s">
        <v>323</v>
      </c>
      <c r="D56" s="516"/>
      <c r="E56" s="411"/>
      <c r="F56" s="411"/>
      <c r="G56" s="516"/>
      <c r="H56" s="516"/>
      <c r="I56" s="516"/>
      <c r="J56" s="516"/>
      <c r="K56" s="516"/>
      <c r="L56" s="517" t="s">
        <v>46</v>
      </c>
      <c r="M56" s="243"/>
      <c r="N56" s="764"/>
    </row>
    <row r="57" spans="1:15" ht="15" customHeight="1" x14ac:dyDescent="0.2">
      <c r="A57" s="241">
        <v>64</v>
      </c>
      <c r="B57" s="242"/>
      <c r="C57" s="516"/>
      <c r="D57" s="516"/>
      <c r="E57" s="411"/>
      <c r="F57" s="411"/>
      <c r="G57" s="516"/>
      <c r="H57" s="516"/>
      <c r="I57" s="516"/>
      <c r="J57" s="516"/>
      <c r="K57" s="516"/>
      <c r="L57" s="527"/>
      <c r="M57" s="243"/>
    </row>
    <row r="58" spans="1:15" ht="15" customHeight="1" x14ac:dyDescent="0.2">
      <c r="A58" s="241">
        <v>65</v>
      </c>
      <c r="B58" s="242"/>
      <c r="C58" s="516"/>
      <c r="D58" s="518"/>
      <c r="E58" s="409" t="s">
        <v>96</v>
      </c>
      <c r="F58" s="411"/>
      <c r="G58" s="518"/>
      <c r="H58" s="518"/>
      <c r="I58" s="518"/>
      <c r="J58" s="516"/>
      <c r="K58" s="692"/>
      <c r="L58" s="516"/>
      <c r="M58" s="243"/>
      <c r="N58" s="760" t="s">
        <v>644</v>
      </c>
    </row>
    <row r="59" spans="1:15" ht="15" customHeight="1" x14ac:dyDescent="0.2">
      <c r="A59" s="241">
        <v>66</v>
      </c>
      <c r="B59" s="242"/>
      <c r="C59" s="516"/>
      <c r="D59" s="516"/>
      <c r="E59" s="409"/>
      <c r="F59" s="411"/>
      <c r="G59" s="516"/>
      <c r="H59" s="516"/>
      <c r="I59" s="516"/>
      <c r="J59" s="516"/>
      <c r="K59" s="516"/>
      <c r="L59" s="516"/>
      <c r="M59" s="243"/>
    </row>
    <row r="60" spans="1:15" ht="15" customHeight="1" x14ac:dyDescent="0.2">
      <c r="A60" s="241">
        <v>67</v>
      </c>
      <c r="B60" s="242"/>
      <c r="C60" s="520"/>
      <c r="D60" s="520" t="s">
        <v>95</v>
      </c>
      <c r="E60" s="409"/>
      <c r="F60" s="411" t="s">
        <v>158</v>
      </c>
      <c r="G60" s="521"/>
      <c r="H60" s="521"/>
      <c r="I60" s="521"/>
      <c r="J60" s="516"/>
      <c r="K60" s="879">
        <f>K26*K46</f>
        <v>0</v>
      </c>
      <c r="L60" s="516"/>
      <c r="M60" s="243"/>
    </row>
    <row r="61" spans="1:15" ht="15" customHeight="1" x14ac:dyDescent="0.2">
      <c r="A61" s="241">
        <v>68</v>
      </c>
      <c r="B61" s="242"/>
      <c r="C61" s="519"/>
      <c r="D61" s="519"/>
      <c r="E61" s="409"/>
      <c r="F61" s="411"/>
      <c r="G61" s="521"/>
      <c r="H61" s="521"/>
      <c r="I61" s="521"/>
      <c r="J61" s="516"/>
      <c r="K61" s="516"/>
      <c r="L61" s="516"/>
      <c r="M61" s="243"/>
    </row>
    <row r="62" spans="1:15" ht="15" customHeight="1" x14ac:dyDescent="0.2">
      <c r="A62" s="241">
        <v>69</v>
      </c>
      <c r="B62" s="242"/>
      <c r="C62" s="519"/>
      <c r="D62" s="520" t="s">
        <v>99</v>
      </c>
      <c r="E62" s="409"/>
      <c r="F62" s="411" t="s">
        <v>159</v>
      </c>
      <c r="G62" s="521"/>
      <c r="H62" s="521"/>
      <c r="I62" s="521"/>
      <c r="J62" s="516"/>
      <c r="K62" s="692"/>
      <c r="L62" s="516"/>
      <c r="M62" s="243"/>
    </row>
    <row r="63" spans="1:15" ht="15" customHeight="1" x14ac:dyDescent="0.2">
      <c r="A63" s="241">
        <v>70</v>
      </c>
      <c r="B63" s="242"/>
      <c r="C63" s="519"/>
      <c r="D63" s="519"/>
      <c r="E63" s="409"/>
      <c r="F63" s="411"/>
      <c r="G63" s="521"/>
      <c r="H63" s="521"/>
      <c r="I63" s="521"/>
      <c r="J63" s="516"/>
      <c r="K63" s="516"/>
      <c r="L63" s="516"/>
      <c r="M63" s="243"/>
    </row>
    <row r="64" spans="1:15" ht="15" customHeight="1" x14ac:dyDescent="0.2">
      <c r="A64" s="241">
        <v>71</v>
      </c>
      <c r="B64" s="242"/>
      <c r="C64" s="519"/>
      <c r="D64" s="520" t="s">
        <v>95</v>
      </c>
      <c r="E64" s="409"/>
      <c r="F64" s="411" t="s">
        <v>160</v>
      </c>
      <c r="G64" s="521"/>
      <c r="H64" s="521"/>
      <c r="I64" s="521"/>
      <c r="J64" s="516"/>
      <c r="K64" s="692"/>
      <c r="L64" s="516"/>
      <c r="M64" s="243"/>
    </row>
    <row r="65" spans="1:14" ht="15" customHeight="1" x14ac:dyDescent="0.2">
      <c r="A65" s="241">
        <v>72</v>
      </c>
      <c r="B65" s="242"/>
      <c r="C65" s="516"/>
      <c r="D65" s="519"/>
      <c r="E65" s="409"/>
      <c r="F65" s="411"/>
      <c r="G65" s="521"/>
      <c r="H65" s="521"/>
      <c r="I65" s="521"/>
      <c r="J65" s="516"/>
      <c r="K65" s="521"/>
      <c r="L65" s="516"/>
      <c r="M65" s="243"/>
    </row>
    <row r="66" spans="1:14" ht="15" customHeight="1" x14ac:dyDescent="0.2">
      <c r="A66" s="241">
        <v>73</v>
      </c>
      <c r="B66" s="242"/>
      <c r="C66" s="519"/>
      <c r="D66" s="533" t="s">
        <v>99</v>
      </c>
      <c r="E66" s="409"/>
      <c r="F66" s="411" t="s">
        <v>161</v>
      </c>
      <c r="G66" s="521"/>
      <c r="H66" s="521"/>
      <c r="I66" s="521"/>
      <c r="J66" s="516"/>
      <c r="K66" s="691">
        <f>K36*K26</f>
        <v>0</v>
      </c>
      <c r="L66" s="516"/>
      <c r="M66" s="243"/>
      <c r="N66" s="867"/>
    </row>
    <row r="67" spans="1:14" ht="15" customHeight="1" x14ac:dyDescent="0.2">
      <c r="A67" s="241">
        <v>74</v>
      </c>
      <c r="B67" s="242"/>
      <c r="C67" s="516"/>
      <c r="D67" s="519"/>
      <c r="E67" s="409"/>
      <c r="F67" s="411"/>
      <c r="G67" s="521"/>
      <c r="H67" s="521"/>
      <c r="I67" s="521"/>
      <c r="J67" s="516"/>
      <c r="K67" s="521"/>
      <c r="L67" s="516"/>
      <c r="M67" s="243"/>
    </row>
    <row r="68" spans="1:14" ht="15" customHeight="1" x14ac:dyDescent="0.2">
      <c r="A68" s="241">
        <v>75</v>
      </c>
      <c r="B68" s="242"/>
      <c r="C68" s="519"/>
      <c r="D68" s="533" t="s">
        <v>95</v>
      </c>
      <c r="E68" s="409"/>
      <c r="F68" s="411" t="s">
        <v>162</v>
      </c>
      <c r="G68" s="521"/>
      <c r="H68" s="521"/>
      <c r="I68" s="521"/>
      <c r="J68" s="516"/>
      <c r="K68" s="692"/>
      <c r="L68" s="516"/>
      <c r="M68" s="243"/>
    </row>
    <row r="69" spans="1:14" ht="15" customHeight="1" x14ac:dyDescent="0.2">
      <c r="A69" s="241">
        <v>76</v>
      </c>
      <c r="B69" s="242"/>
      <c r="C69" s="516"/>
      <c r="D69" s="519"/>
      <c r="E69" s="409"/>
      <c r="F69" s="411"/>
      <c r="G69" s="521"/>
      <c r="H69" s="521"/>
      <c r="I69" s="521"/>
      <c r="J69" s="516"/>
      <c r="K69" s="521"/>
      <c r="L69" s="516"/>
      <c r="M69" s="243"/>
    </row>
    <row r="70" spans="1:14" ht="15" customHeight="1" x14ac:dyDescent="0.2">
      <c r="A70" s="241">
        <v>77</v>
      </c>
      <c r="B70" s="242"/>
      <c r="C70" s="519"/>
      <c r="D70" s="533" t="s">
        <v>99</v>
      </c>
      <c r="E70" s="409"/>
      <c r="F70" s="411" t="s">
        <v>163</v>
      </c>
      <c r="G70" s="521"/>
      <c r="H70" s="521"/>
      <c r="I70" s="521"/>
      <c r="J70" s="516"/>
      <c r="K70" s="692"/>
      <c r="L70" s="516"/>
      <c r="M70" s="243"/>
    </row>
    <row r="71" spans="1:14" ht="15" customHeight="1" x14ac:dyDescent="0.2">
      <c r="A71" s="241">
        <v>78</v>
      </c>
      <c r="B71" s="242"/>
      <c r="C71" s="516"/>
      <c r="D71" s="519"/>
      <c r="E71" s="409"/>
      <c r="F71" s="411"/>
      <c r="G71" s="521"/>
      <c r="H71" s="521"/>
      <c r="I71" s="521"/>
      <c r="J71" s="516"/>
      <c r="K71" s="521"/>
      <c r="L71" s="516"/>
      <c r="M71" s="243"/>
    </row>
    <row r="72" spans="1:14" ht="15" customHeight="1" x14ac:dyDescent="0.2">
      <c r="A72" s="241">
        <v>79</v>
      </c>
      <c r="B72" s="242"/>
      <c r="C72" s="519"/>
      <c r="D72" s="520" t="s">
        <v>95</v>
      </c>
      <c r="E72" s="409"/>
      <c r="F72" s="411" t="s">
        <v>164</v>
      </c>
      <c r="G72" s="521"/>
      <c r="H72" s="521"/>
      <c r="I72" s="521"/>
      <c r="J72" s="516"/>
      <c r="K72" s="692"/>
      <c r="L72" s="516"/>
      <c r="M72" s="243"/>
    </row>
    <row r="73" spans="1:14" ht="15" customHeight="1" thickBot="1" x14ac:dyDescent="0.25">
      <c r="A73" s="241">
        <v>80</v>
      </c>
      <c r="B73" s="242"/>
      <c r="C73" s="516"/>
      <c r="D73" s="521"/>
      <c r="E73" s="409"/>
      <c r="F73" s="411"/>
      <c r="G73" s="521"/>
      <c r="H73" s="521"/>
      <c r="I73" s="521"/>
      <c r="J73" s="516"/>
      <c r="K73" s="516"/>
      <c r="L73" s="521"/>
      <c r="M73" s="243"/>
    </row>
    <row r="74" spans="1:14" ht="15" customHeight="1" thickBot="1" x14ac:dyDescent="0.25">
      <c r="A74" s="241">
        <v>81</v>
      </c>
      <c r="B74" s="242"/>
      <c r="C74" s="516"/>
      <c r="D74" s="516"/>
      <c r="E74" s="409" t="s">
        <v>165</v>
      </c>
      <c r="F74" s="411"/>
      <c r="G74" s="516"/>
      <c r="H74" s="516"/>
      <c r="I74" s="516"/>
      <c r="J74" s="516"/>
      <c r="K74" s="516"/>
      <c r="L74" s="693">
        <f>K58+K60-K62+K64-K66+K68-K70+K72</f>
        <v>0</v>
      </c>
      <c r="M74" s="243"/>
      <c r="N74" s="760" t="s">
        <v>644</v>
      </c>
    </row>
    <row r="75" spans="1:14" ht="15" customHeight="1" x14ac:dyDescent="0.2">
      <c r="A75" s="241">
        <v>82</v>
      </c>
      <c r="B75" s="242"/>
      <c r="C75" s="516"/>
      <c r="D75" s="516"/>
      <c r="E75" s="411"/>
      <c r="F75" s="411"/>
      <c r="G75" s="516"/>
      <c r="H75" s="516"/>
      <c r="I75" s="516"/>
      <c r="J75" s="516"/>
      <c r="K75" s="516"/>
      <c r="L75" s="516"/>
      <c r="M75" s="243"/>
    </row>
    <row r="76" spans="1:14" ht="30" customHeight="1" x14ac:dyDescent="0.3">
      <c r="A76" s="241">
        <v>83</v>
      </c>
      <c r="B76" s="242"/>
      <c r="C76" s="425" t="s">
        <v>324</v>
      </c>
      <c r="D76" s="516"/>
      <c r="E76" s="411"/>
      <c r="F76" s="411"/>
      <c r="G76" s="516"/>
      <c r="H76" s="516"/>
      <c r="I76" s="516"/>
      <c r="J76" s="516"/>
      <c r="K76" s="516"/>
      <c r="L76" s="525"/>
      <c r="M76" s="243"/>
      <c r="N76" s="764"/>
    </row>
    <row r="77" spans="1:14" ht="29.25" customHeight="1" x14ac:dyDescent="0.2">
      <c r="A77" s="241">
        <v>84</v>
      </c>
      <c r="B77" s="242"/>
      <c r="C77" s="516"/>
      <c r="D77" s="534"/>
      <c r="E77" s="516"/>
      <c r="F77" s="943" t="s">
        <v>511</v>
      </c>
      <c r="G77" s="943"/>
      <c r="H77" s="943"/>
      <c r="I77" s="943"/>
      <c r="J77" s="943"/>
      <c r="K77" s="943"/>
      <c r="L77" s="943"/>
      <c r="M77" s="243"/>
    </row>
    <row r="78" spans="1:14" ht="15" customHeight="1" x14ac:dyDescent="0.2">
      <c r="A78" s="241">
        <v>85</v>
      </c>
      <c r="B78" s="242"/>
      <c r="C78" s="516"/>
      <c r="D78" s="518"/>
      <c r="E78" s="516"/>
      <c r="F78" s="516"/>
      <c r="G78" s="516"/>
      <c r="H78" s="516"/>
      <c r="I78" s="516"/>
      <c r="J78" s="516"/>
      <c r="K78" s="525"/>
      <c r="L78" s="516"/>
      <c r="M78" s="243"/>
    </row>
    <row r="79" spans="1:14" ht="30" customHeight="1" x14ac:dyDescent="0.3">
      <c r="A79" s="241">
        <v>86</v>
      </c>
      <c r="B79" s="242"/>
      <c r="C79" s="425" t="s">
        <v>342</v>
      </c>
      <c r="D79" s="516"/>
      <c r="E79" s="411"/>
      <c r="F79" s="411"/>
      <c r="G79" s="516"/>
      <c r="H79" s="516"/>
      <c r="I79" s="516"/>
      <c r="J79" s="516"/>
      <c r="K79" s="516"/>
      <c r="L79" s="525"/>
      <c r="M79" s="243"/>
      <c r="N79" s="764"/>
    </row>
    <row r="80" spans="1:14" ht="15" customHeight="1" x14ac:dyDescent="0.2">
      <c r="A80" s="241">
        <v>87</v>
      </c>
      <c r="B80" s="242"/>
      <c r="C80" s="516"/>
      <c r="D80" s="516"/>
      <c r="E80" s="411"/>
      <c r="F80" s="411"/>
      <c r="G80" s="516"/>
      <c r="H80" s="516"/>
      <c r="I80" s="516"/>
      <c r="J80" s="516"/>
      <c r="K80" s="517"/>
      <c r="L80" s="517" t="s">
        <v>46</v>
      </c>
      <c r="M80" s="243"/>
      <c r="N80" s="764"/>
    </row>
    <row r="81" spans="1:15" ht="15" customHeight="1" x14ac:dyDescent="0.2">
      <c r="A81" s="241">
        <v>88</v>
      </c>
      <c r="B81" s="242"/>
      <c r="C81" s="407"/>
      <c r="D81" s="476"/>
      <c r="E81" s="619" t="s">
        <v>341</v>
      </c>
      <c r="F81" s="531"/>
      <c r="G81" s="476"/>
      <c r="H81" s="476"/>
      <c r="I81" s="535"/>
      <c r="J81" s="536"/>
      <c r="K81" s="692"/>
      <c r="L81" s="516"/>
      <c r="M81" s="243"/>
      <c r="N81" s="867"/>
      <c r="O81" s="875" t="s">
        <v>757</v>
      </c>
    </row>
    <row r="82" spans="1:15" ht="15" customHeight="1" x14ac:dyDescent="0.2">
      <c r="A82" s="241">
        <v>89</v>
      </c>
      <c r="B82" s="242"/>
      <c r="C82" s="519"/>
      <c r="D82" s="520" t="s">
        <v>99</v>
      </c>
      <c r="E82" s="516"/>
      <c r="F82" s="411" t="s">
        <v>363</v>
      </c>
      <c r="G82" s="476"/>
      <c r="H82" s="476"/>
      <c r="I82" s="535"/>
      <c r="J82" s="536"/>
      <c r="K82" s="692"/>
      <c r="L82" s="516"/>
      <c r="M82" s="243"/>
    </row>
    <row r="83" spans="1:15" ht="15" customHeight="1" x14ac:dyDescent="0.2">
      <c r="A83" s="241">
        <v>90</v>
      </c>
      <c r="B83" s="242"/>
      <c r="C83" s="519"/>
      <c r="D83" s="520" t="s">
        <v>95</v>
      </c>
      <c r="E83" s="516"/>
      <c r="F83" s="411" t="s">
        <v>166</v>
      </c>
      <c r="G83" s="516"/>
      <c r="H83" s="516"/>
      <c r="I83" s="516"/>
      <c r="J83" s="516"/>
      <c r="K83" s="692"/>
      <c r="L83" s="516"/>
      <c r="M83" s="243"/>
    </row>
    <row r="84" spans="1:15" ht="15" customHeight="1" x14ac:dyDescent="0.2">
      <c r="A84" s="241">
        <v>91</v>
      </c>
      <c r="B84" s="242"/>
      <c r="C84" s="519"/>
      <c r="D84" s="520" t="s">
        <v>99</v>
      </c>
      <c r="E84" s="516"/>
      <c r="F84" s="411" t="s">
        <v>167</v>
      </c>
      <c r="G84" s="516"/>
      <c r="H84" s="516"/>
      <c r="I84" s="516"/>
      <c r="J84" s="516"/>
      <c r="K84" s="692"/>
      <c r="L84" s="516"/>
      <c r="M84" s="243"/>
    </row>
    <row r="85" spans="1:15" ht="15" customHeight="1" x14ac:dyDescent="0.2">
      <c r="A85" s="241">
        <v>92</v>
      </c>
      <c r="B85" s="242"/>
      <c r="C85" s="519"/>
      <c r="D85" s="520" t="s">
        <v>95</v>
      </c>
      <c r="E85" s="516"/>
      <c r="F85" s="411" t="s">
        <v>106</v>
      </c>
      <c r="G85" s="516"/>
      <c r="H85" s="516"/>
      <c r="I85" s="516"/>
      <c r="J85" s="516"/>
      <c r="K85" s="692"/>
      <c r="L85" s="516"/>
      <c r="M85" s="243"/>
    </row>
    <row r="86" spans="1:15" ht="15" customHeight="1" thickBot="1" x14ac:dyDescent="0.25">
      <c r="A86" s="241">
        <v>93</v>
      </c>
      <c r="B86" s="242"/>
      <c r="C86" s="519"/>
      <c r="D86" s="520" t="s">
        <v>95</v>
      </c>
      <c r="E86" s="516"/>
      <c r="F86" s="411" t="s">
        <v>719</v>
      </c>
      <c r="G86" s="516"/>
      <c r="H86" s="516"/>
      <c r="I86" s="516"/>
      <c r="J86" s="516"/>
      <c r="K86" s="692"/>
      <c r="L86" s="516"/>
      <c r="M86" s="243"/>
    </row>
    <row r="87" spans="1:15" ht="15" customHeight="1" thickBot="1" x14ac:dyDescent="0.25">
      <c r="A87" s="241">
        <v>94</v>
      </c>
      <c r="B87" s="242"/>
      <c r="C87" s="516"/>
      <c r="D87" s="516"/>
      <c r="E87" s="409" t="s">
        <v>340</v>
      </c>
      <c r="F87" s="411"/>
      <c r="G87" s="516"/>
      <c r="H87" s="516"/>
      <c r="I87" s="516"/>
      <c r="J87" s="516"/>
      <c r="K87" s="516"/>
      <c r="L87" s="693">
        <f>K81-K82+K83-K84+K85+K86</f>
        <v>0</v>
      </c>
      <c r="M87" s="243"/>
    </row>
    <row r="88" spans="1:15" x14ac:dyDescent="0.2">
      <c r="A88" s="218"/>
      <c r="B88" s="263"/>
      <c r="C88" s="263"/>
      <c r="D88" s="263"/>
      <c r="E88" s="263"/>
      <c r="F88" s="263"/>
      <c r="G88" s="263"/>
      <c r="H88" s="263"/>
      <c r="I88" s="263"/>
      <c r="J88" s="263"/>
      <c r="K88" s="263"/>
      <c r="L88" s="263"/>
      <c r="M88" s="231"/>
    </row>
    <row r="89" spans="1:15" s="1" customFormat="1" x14ac:dyDescent="0.2">
      <c r="A89" s="262"/>
      <c r="B89" s="262"/>
      <c r="C89" s="262"/>
      <c r="D89" s="262"/>
      <c r="E89" s="262"/>
      <c r="F89" s="262"/>
      <c r="G89" s="262"/>
      <c r="H89" s="262"/>
      <c r="I89" s="262"/>
      <c r="J89" s="262"/>
      <c r="K89" s="262"/>
      <c r="L89" s="262"/>
      <c r="M89" s="262"/>
      <c r="N89" s="762"/>
    </row>
    <row r="90" spans="1:15" s="1" customFormat="1" x14ac:dyDescent="0.2">
      <c r="A90" s="262"/>
      <c r="B90" s="262"/>
      <c r="C90" s="262"/>
      <c r="D90" s="262"/>
      <c r="E90" s="262"/>
      <c r="F90" s="262"/>
      <c r="G90" s="262"/>
      <c r="H90" s="262"/>
      <c r="I90" s="262"/>
      <c r="J90" s="262"/>
      <c r="K90" s="262"/>
      <c r="L90" s="262"/>
      <c r="M90" s="262"/>
      <c r="N90" s="762"/>
    </row>
    <row r="91" spans="1:15" s="1" customFormat="1" x14ac:dyDescent="0.2">
      <c r="A91" s="262"/>
      <c r="B91" s="262"/>
      <c r="C91" s="262"/>
      <c r="D91" s="262"/>
      <c r="E91" s="262"/>
      <c r="F91" s="262"/>
      <c r="G91" s="262"/>
      <c r="H91" s="262"/>
      <c r="I91" s="262"/>
      <c r="J91" s="262"/>
      <c r="K91" s="262"/>
      <c r="L91" s="262"/>
      <c r="M91" s="262"/>
      <c r="N91" s="762"/>
    </row>
    <row r="92" spans="1:15" s="1" customFormat="1" x14ac:dyDescent="0.2">
      <c r="A92" s="262"/>
      <c r="B92" s="262"/>
      <c r="C92" s="262"/>
      <c r="D92" s="262"/>
      <c r="E92" s="262"/>
      <c r="F92" s="262"/>
      <c r="G92" s="262"/>
      <c r="H92" s="262"/>
      <c r="I92" s="262"/>
      <c r="J92" s="262"/>
      <c r="K92" s="262"/>
      <c r="L92" s="262"/>
      <c r="M92" s="262"/>
      <c r="N92" s="762"/>
    </row>
    <row r="93" spans="1:15" s="1" customFormat="1" x14ac:dyDescent="0.2">
      <c r="A93" s="262"/>
      <c r="B93" s="262"/>
      <c r="C93" s="262"/>
      <c r="D93" s="262"/>
      <c r="E93" s="262"/>
      <c r="F93" s="262"/>
      <c r="G93" s="262"/>
      <c r="H93" s="262"/>
      <c r="I93" s="262"/>
      <c r="J93" s="262"/>
      <c r="K93" s="262"/>
      <c r="L93" s="262"/>
      <c r="M93" s="262"/>
      <c r="N93" s="762"/>
    </row>
    <row r="94" spans="1:15" s="1" customFormat="1" x14ac:dyDescent="0.2">
      <c r="A94" s="262"/>
      <c r="B94" s="262"/>
      <c r="C94" s="262"/>
      <c r="D94" s="262"/>
      <c r="E94" s="262"/>
      <c r="F94" s="262"/>
      <c r="G94" s="262"/>
      <c r="H94" s="262"/>
      <c r="I94" s="262"/>
      <c r="J94" s="262"/>
      <c r="K94" s="262"/>
      <c r="L94" s="262"/>
      <c r="M94" s="262"/>
      <c r="N94" s="762"/>
    </row>
    <row r="95" spans="1:15" s="1" customFormat="1" x14ac:dyDescent="0.2">
      <c r="A95" s="262"/>
      <c r="B95" s="262"/>
      <c r="C95" s="262"/>
      <c r="D95" s="262"/>
      <c r="E95" s="262"/>
      <c r="F95" s="262"/>
      <c r="G95" s="262"/>
      <c r="H95" s="262"/>
      <c r="I95" s="262"/>
      <c r="J95" s="262"/>
      <c r="K95" s="262"/>
      <c r="L95" s="262"/>
      <c r="M95" s="262"/>
      <c r="N95" s="762"/>
    </row>
    <row r="96" spans="1:15" s="1" customFormat="1" x14ac:dyDescent="0.2">
      <c r="A96" s="262"/>
      <c r="B96" s="262"/>
      <c r="C96" s="262"/>
      <c r="D96" s="262"/>
      <c r="E96" s="262"/>
      <c r="F96" s="262"/>
      <c r="G96" s="262"/>
      <c r="H96" s="262"/>
      <c r="I96" s="262"/>
      <c r="J96" s="262"/>
      <c r="K96" s="262"/>
      <c r="L96" s="262"/>
      <c r="M96" s="262"/>
      <c r="N96" s="762"/>
    </row>
    <row r="97" spans="1:14" s="1" customFormat="1" x14ac:dyDescent="0.2">
      <c r="A97" s="262"/>
      <c r="B97" s="262"/>
      <c r="C97" s="262"/>
      <c r="D97" s="262"/>
      <c r="E97" s="262"/>
      <c r="F97" s="262"/>
      <c r="G97" s="262"/>
      <c r="H97" s="262"/>
      <c r="I97" s="262"/>
      <c r="J97" s="262"/>
      <c r="K97" s="262"/>
      <c r="L97" s="262"/>
      <c r="M97" s="262"/>
      <c r="N97" s="762"/>
    </row>
    <row r="98" spans="1:14" s="1" customFormat="1" x14ac:dyDescent="0.2">
      <c r="A98" s="262"/>
      <c r="B98" s="262"/>
      <c r="C98" s="262"/>
      <c r="D98" s="262"/>
      <c r="E98" s="262"/>
      <c r="F98" s="262"/>
      <c r="G98" s="262"/>
      <c r="H98" s="262"/>
      <c r="I98" s="262"/>
      <c r="J98" s="262"/>
      <c r="K98" s="262"/>
      <c r="L98" s="262"/>
      <c r="M98" s="262"/>
      <c r="N98" s="762"/>
    </row>
    <row r="99" spans="1:14" s="1" customFormat="1" x14ac:dyDescent="0.2">
      <c r="A99" s="262"/>
      <c r="B99" s="262"/>
      <c r="C99" s="262"/>
      <c r="D99" s="262"/>
      <c r="E99" s="262"/>
      <c r="F99" s="262"/>
      <c r="G99" s="262"/>
      <c r="H99" s="262"/>
      <c r="I99" s="262"/>
      <c r="J99" s="262"/>
      <c r="K99" s="262"/>
      <c r="L99" s="262"/>
      <c r="M99" s="262"/>
      <c r="N99" s="762"/>
    </row>
    <row r="100" spans="1:14" s="1" customFormat="1" x14ac:dyDescent="0.2">
      <c r="A100" s="262"/>
      <c r="B100" s="262"/>
      <c r="C100" s="262"/>
      <c r="D100" s="262"/>
      <c r="E100" s="262"/>
      <c r="F100" s="262"/>
      <c r="G100" s="262"/>
      <c r="H100" s="262"/>
      <c r="I100" s="262"/>
      <c r="J100" s="262"/>
      <c r="K100" s="262"/>
      <c r="L100" s="262"/>
      <c r="M100" s="262"/>
      <c r="N100" s="762"/>
    </row>
    <row r="101" spans="1:14" s="1" customFormat="1" x14ac:dyDescent="0.2">
      <c r="A101" s="262"/>
      <c r="B101" s="262"/>
      <c r="C101" s="262"/>
      <c r="D101" s="262"/>
      <c r="E101" s="262"/>
      <c r="F101" s="262"/>
      <c r="G101" s="262"/>
      <c r="H101" s="262"/>
      <c r="I101" s="262"/>
      <c r="J101" s="262"/>
      <c r="K101" s="262"/>
      <c r="L101" s="262"/>
      <c r="M101" s="262"/>
      <c r="N101" s="762"/>
    </row>
    <row r="102" spans="1:14" s="1" customFormat="1" x14ac:dyDescent="0.2">
      <c r="A102" s="262"/>
      <c r="B102" s="262"/>
      <c r="C102" s="262"/>
      <c r="D102" s="262"/>
      <c r="E102" s="262"/>
      <c r="F102" s="262"/>
      <c r="G102" s="262"/>
      <c r="H102" s="262"/>
      <c r="I102" s="262"/>
      <c r="J102" s="262"/>
      <c r="K102" s="262"/>
      <c r="L102" s="262"/>
      <c r="M102" s="262"/>
      <c r="N102" s="762"/>
    </row>
    <row r="103" spans="1:14" s="1" customFormat="1" x14ac:dyDescent="0.2">
      <c r="A103" s="262"/>
      <c r="B103" s="262"/>
      <c r="C103" s="262"/>
      <c r="D103" s="262"/>
      <c r="E103" s="262"/>
      <c r="F103" s="262"/>
      <c r="G103" s="262"/>
      <c r="H103" s="262"/>
      <c r="I103" s="262"/>
      <c r="J103" s="262"/>
      <c r="K103" s="262"/>
      <c r="L103" s="262"/>
      <c r="M103" s="262"/>
      <c r="N103" s="762"/>
    </row>
    <row r="104" spans="1:14" s="1" customFormat="1" x14ac:dyDescent="0.2">
      <c r="A104" s="262"/>
      <c r="B104" s="262"/>
      <c r="C104" s="262"/>
      <c r="D104" s="262"/>
      <c r="E104" s="262"/>
      <c r="F104" s="262"/>
      <c r="G104" s="262"/>
      <c r="H104" s="262"/>
      <c r="I104" s="262"/>
      <c r="J104" s="262"/>
      <c r="K104" s="262"/>
      <c r="L104" s="262"/>
      <c r="M104" s="262"/>
      <c r="N104" s="762"/>
    </row>
    <row r="105" spans="1:14" s="1" customFormat="1" x14ac:dyDescent="0.2">
      <c r="A105" s="262"/>
      <c r="B105" s="262"/>
      <c r="C105" s="262"/>
      <c r="D105" s="262"/>
      <c r="E105" s="262"/>
      <c r="F105" s="262"/>
      <c r="G105" s="262"/>
      <c r="H105" s="262"/>
      <c r="I105" s="262"/>
      <c r="J105" s="262"/>
      <c r="K105" s="262"/>
      <c r="L105" s="262"/>
      <c r="M105" s="262"/>
      <c r="N105" s="762"/>
    </row>
    <row r="106" spans="1:14" s="1" customFormat="1" x14ac:dyDescent="0.2">
      <c r="A106" s="262"/>
      <c r="B106" s="262"/>
      <c r="C106" s="262"/>
      <c r="D106" s="262"/>
      <c r="E106" s="262"/>
      <c r="F106" s="262"/>
      <c r="G106" s="262"/>
      <c r="H106" s="262"/>
      <c r="I106" s="262"/>
      <c r="J106" s="262"/>
      <c r="K106" s="262"/>
      <c r="L106" s="262"/>
      <c r="M106" s="262"/>
      <c r="N106" s="762"/>
    </row>
    <row r="107" spans="1:14" s="1" customFormat="1" x14ac:dyDescent="0.2">
      <c r="A107" s="262"/>
      <c r="B107" s="262"/>
      <c r="C107" s="262"/>
      <c r="D107" s="262"/>
      <c r="E107" s="262"/>
      <c r="F107" s="262"/>
      <c r="G107" s="262"/>
      <c r="H107" s="262"/>
      <c r="I107" s="262"/>
      <c r="J107" s="262"/>
      <c r="K107" s="262"/>
      <c r="L107" s="262"/>
      <c r="M107" s="262"/>
      <c r="N107" s="762"/>
    </row>
    <row r="108" spans="1:14" s="1" customFormat="1" x14ac:dyDescent="0.2">
      <c r="A108" s="262"/>
      <c r="B108" s="262"/>
      <c r="C108" s="262"/>
      <c r="D108" s="262"/>
      <c r="E108" s="262"/>
      <c r="F108" s="262"/>
      <c r="G108" s="262"/>
      <c r="H108" s="262"/>
      <c r="I108" s="262"/>
      <c r="J108" s="262"/>
      <c r="K108" s="262"/>
      <c r="L108" s="262"/>
      <c r="M108" s="262"/>
      <c r="N108" s="762"/>
    </row>
    <row r="109" spans="1:14" s="1" customFormat="1" x14ac:dyDescent="0.2">
      <c r="A109" s="262"/>
      <c r="B109" s="262"/>
      <c r="C109" s="262"/>
      <c r="D109" s="262"/>
      <c r="E109" s="262"/>
      <c r="F109" s="262"/>
      <c r="G109" s="262"/>
      <c r="H109" s="262"/>
      <c r="I109" s="262"/>
      <c r="J109" s="262"/>
      <c r="K109" s="262"/>
      <c r="L109" s="262"/>
      <c r="M109" s="262"/>
      <c r="N109" s="762"/>
    </row>
    <row r="110" spans="1:14" s="1" customFormat="1" x14ac:dyDescent="0.2">
      <c r="A110" s="262"/>
      <c r="B110" s="262"/>
      <c r="C110" s="262"/>
      <c r="D110" s="262"/>
      <c r="E110" s="262"/>
      <c r="F110" s="262"/>
      <c r="G110" s="262"/>
      <c r="H110" s="262"/>
      <c r="I110" s="262"/>
      <c r="J110" s="262"/>
      <c r="K110" s="262"/>
      <c r="L110" s="262"/>
      <c r="M110" s="262"/>
      <c r="N110" s="762"/>
    </row>
    <row r="111" spans="1:14" s="1" customFormat="1" x14ac:dyDescent="0.2">
      <c r="A111" s="262"/>
      <c r="B111" s="262"/>
      <c r="C111" s="262"/>
      <c r="D111" s="262"/>
      <c r="E111" s="262"/>
      <c r="F111" s="262"/>
      <c r="G111" s="262"/>
      <c r="H111" s="262"/>
      <c r="I111" s="262"/>
      <c r="J111" s="262"/>
      <c r="K111" s="262"/>
      <c r="L111" s="262"/>
      <c r="M111" s="262"/>
      <c r="N111" s="762"/>
    </row>
    <row r="112" spans="1:14" s="1" customFormat="1" x14ac:dyDescent="0.2">
      <c r="A112" s="262"/>
      <c r="B112" s="262"/>
      <c r="C112" s="262"/>
      <c r="D112" s="262"/>
      <c r="E112" s="262"/>
      <c r="F112" s="262"/>
      <c r="G112" s="262"/>
      <c r="H112" s="262"/>
      <c r="I112" s="262"/>
      <c r="J112" s="262"/>
      <c r="K112" s="262"/>
      <c r="L112" s="262"/>
      <c r="M112" s="262"/>
      <c r="N112" s="762"/>
    </row>
    <row r="113" spans="1:14" s="1" customFormat="1" x14ac:dyDescent="0.2">
      <c r="A113" s="262"/>
      <c r="B113" s="262"/>
      <c r="C113" s="262"/>
      <c r="D113" s="262"/>
      <c r="E113" s="262"/>
      <c r="F113" s="262"/>
      <c r="G113" s="262"/>
      <c r="H113" s="262"/>
      <c r="I113" s="262"/>
      <c r="J113" s="262"/>
      <c r="K113" s="262"/>
      <c r="L113" s="262"/>
      <c r="M113" s="262"/>
      <c r="N113" s="762"/>
    </row>
    <row r="114" spans="1:14" s="1" customFormat="1" x14ac:dyDescent="0.2">
      <c r="A114" s="262"/>
      <c r="B114" s="262"/>
      <c r="C114" s="262"/>
      <c r="D114" s="262"/>
      <c r="E114" s="262"/>
      <c r="F114" s="262"/>
      <c r="G114" s="262"/>
      <c r="H114" s="262"/>
      <c r="I114" s="262"/>
      <c r="J114" s="262"/>
      <c r="K114" s="262"/>
      <c r="L114" s="262"/>
      <c r="M114" s="262"/>
      <c r="N114" s="762"/>
    </row>
    <row r="115" spans="1:14" s="1" customFormat="1" x14ac:dyDescent="0.2">
      <c r="A115" s="262"/>
      <c r="B115" s="262"/>
      <c r="C115" s="262"/>
      <c r="D115" s="262"/>
      <c r="E115" s="262"/>
      <c r="F115" s="262"/>
      <c r="G115" s="262"/>
      <c r="H115" s="262"/>
      <c r="I115" s="262"/>
      <c r="J115" s="262"/>
      <c r="K115" s="262"/>
      <c r="L115" s="262"/>
      <c r="M115" s="262"/>
      <c r="N115" s="762"/>
    </row>
    <row r="116" spans="1:14" s="1" customFormat="1" x14ac:dyDescent="0.2">
      <c r="A116" s="262"/>
      <c r="B116" s="262"/>
      <c r="C116" s="262"/>
      <c r="D116" s="262"/>
      <c r="E116" s="262"/>
      <c r="F116" s="262"/>
      <c r="G116" s="262"/>
      <c r="H116" s="262"/>
      <c r="I116" s="262"/>
      <c r="J116" s="262"/>
      <c r="K116" s="262"/>
      <c r="L116" s="262"/>
      <c r="M116" s="262"/>
      <c r="N116" s="762"/>
    </row>
    <row r="117" spans="1:14" s="1" customFormat="1" x14ac:dyDescent="0.2">
      <c r="A117" s="262"/>
      <c r="B117" s="262"/>
      <c r="C117" s="262"/>
      <c r="D117" s="262"/>
      <c r="E117" s="262"/>
      <c r="F117" s="262"/>
      <c r="G117" s="262"/>
      <c r="H117" s="262"/>
      <c r="I117" s="262"/>
      <c r="J117" s="262"/>
      <c r="K117" s="262"/>
      <c r="L117" s="262"/>
      <c r="M117" s="262"/>
      <c r="N117" s="762"/>
    </row>
    <row r="118" spans="1:14" s="1" customFormat="1" x14ac:dyDescent="0.2">
      <c r="A118" s="262"/>
      <c r="B118" s="262"/>
      <c r="C118" s="262"/>
      <c r="D118" s="262"/>
      <c r="E118" s="262"/>
      <c r="F118" s="262"/>
      <c r="G118" s="262"/>
      <c r="H118" s="262"/>
      <c r="I118" s="262"/>
      <c r="J118" s="262"/>
      <c r="K118" s="262"/>
      <c r="L118" s="262"/>
      <c r="M118" s="262"/>
      <c r="N118" s="762"/>
    </row>
    <row r="119" spans="1:14" s="1" customFormat="1" x14ac:dyDescent="0.2">
      <c r="A119" s="262"/>
      <c r="B119" s="262"/>
      <c r="C119" s="262"/>
      <c r="D119" s="262"/>
      <c r="E119" s="262"/>
      <c r="F119" s="262"/>
      <c r="G119" s="262"/>
      <c r="H119" s="262"/>
      <c r="I119" s="262"/>
      <c r="J119" s="262"/>
      <c r="K119" s="262"/>
      <c r="L119" s="262"/>
      <c r="M119" s="262"/>
      <c r="N119" s="762"/>
    </row>
    <row r="120" spans="1:14" s="1" customFormat="1" x14ac:dyDescent="0.2">
      <c r="A120" s="262"/>
      <c r="B120" s="262"/>
      <c r="C120" s="262"/>
      <c r="D120" s="262"/>
      <c r="E120" s="262"/>
      <c r="F120" s="262"/>
      <c r="G120" s="262"/>
      <c r="H120" s="262"/>
      <c r="I120" s="262"/>
      <c r="J120" s="262"/>
      <c r="K120" s="262"/>
      <c r="L120" s="262"/>
      <c r="M120" s="262"/>
      <c r="N120" s="762"/>
    </row>
    <row r="121" spans="1:14" s="1" customFormat="1" x14ac:dyDescent="0.2">
      <c r="A121" s="262"/>
      <c r="B121" s="262"/>
      <c r="C121" s="262"/>
      <c r="D121" s="262"/>
      <c r="E121" s="262"/>
      <c r="F121" s="262"/>
      <c r="G121" s="262"/>
      <c r="H121" s="262"/>
      <c r="I121" s="262"/>
      <c r="J121" s="262"/>
      <c r="K121" s="262"/>
      <c r="L121" s="262"/>
      <c r="M121" s="262"/>
      <c r="N121" s="762"/>
    </row>
    <row r="122" spans="1:14" s="1" customFormat="1" x14ac:dyDescent="0.2">
      <c r="A122" s="262"/>
      <c r="B122" s="262"/>
      <c r="C122" s="262"/>
      <c r="D122" s="262"/>
      <c r="E122" s="262"/>
      <c r="F122" s="262"/>
      <c r="G122" s="262"/>
      <c r="H122" s="262"/>
      <c r="I122" s="262"/>
      <c r="J122" s="262"/>
      <c r="K122" s="262"/>
      <c r="L122" s="262"/>
      <c r="M122" s="262"/>
      <c r="N122" s="762"/>
    </row>
    <row r="123" spans="1:14" s="1" customFormat="1" x14ac:dyDescent="0.2">
      <c r="A123" s="262"/>
      <c r="B123" s="262"/>
      <c r="C123" s="262"/>
      <c r="D123" s="262"/>
      <c r="E123" s="262"/>
      <c r="F123" s="262"/>
      <c r="G123" s="262"/>
      <c r="H123" s="262"/>
      <c r="I123" s="262"/>
      <c r="J123" s="262"/>
      <c r="K123" s="262"/>
      <c r="L123" s="262"/>
      <c r="M123" s="262"/>
      <c r="N123" s="762"/>
    </row>
    <row r="124" spans="1:14" s="1" customFormat="1" x14ac:dyDescent="0.2">
      <c r="A124" s="262"/>
      <c r="B124" s="262"/>
      <c r="C124" s="262"/>
      <c r="D124" s="262"/>
      <c r="E124" s="262"/>
      <c r="F124" s="262"/>
      <c r="G124" s="262"/>
      <c r="H124" s="262"/>
      <c r="I124" s="262"/>
      <c r="J124" s="262"/>
      <c r="K124" s="262"/>
      <c r="L124" s="262"/>
      <c r="M124" s="262"/>
      <c r="N124" s="762"/>
    </row>
    <row r="125" spans="1:14" s="1" customFormat="1" x14ac:dyDescent="0.2">
      <c r="A125" s="262"/>
      <c r="B125" s="262"/>
      <c r="C125" s="262"/>
      <c r="D125" s="262"/>
      <c r="E125" s="262"/>
      <c r="F125" s="262"/>
      <c r="G125" s="262"/>
      <c r="H125" s="262"/>
      <c r="I125" s="262"/>
      <c r="J125" s="262"/>
      <c r="K125" s="262"/>
      <c r="L125" s="262"/>
      <c r="M125" s="262"/>
      <c r="N125" s="762"/>
    </row>
    <row r="126" spans="1:14" s="1" customFormat="1" x14ac:dyDescent="0.2">
      <c r="A126" s="262"/>
      <c r="B126" s="262"/>
      <c r="C126" s="262"/>
      <c r="D126" s="262"/>
      <c r="E126" s="262"/>
      <c r="F126" s="262"/>
      <c r="G126" s="262"/>
      <c r="H126" s="262"/>
      <c r="I126" s="262"/>
      <c r="J126" s="262"/>
      <c r="K126" s="262"/>
      <c r="L126" s="262"/>
      <c r="M126" s="262"/>
      <c r="N126" s="762"/>
    </row>
    <row r="127" spans="1:14" s="1" customFormat="1" x14ac:dyDescent="0.2">
      <c r="A127" s="262"/>
      <c r="B127" s="262"/>
      <c r="C127" s="262"/>
      <c r="D127" s="262"/>
      <c r="E127" s="262"/>
      <c r="F127" s="262"/>
      <c r="G127" s="262"/>
      <c r="H127" s="262"/>
      <c r="I127" s="262"/>
      <c r="J127" s="262"/>
      <c r="K127" s="262"/>
      <c r="L127" s="262"/>
      <c r="M127" s="262"/>
      <c r="N127" s="762"/>
    </row>
    <row r="128" spans="1:14" s="1" customFormat="1" x14ac:dyDescent="0.2">
      <c r="A128" s="262"/>
      <c r="B128" s="262"/>
      <c r="C128" s="262"/>
      <c r="D128" s="262"/>
      <c r="E128" s="262"/>
      <c r="F128" s="262"/>
      <c r="G128" s="262"/>
      <c r="H128" s="262"/>
      <c r="I128" s="262"/>
      <c r="J128" s="262"/>
      <c r="K128" s="262"/>
      <c r="L128" s="262"/>
      <c r="M128" s="262"/>
      <c r="N128" s="762"/>
    </row>
    <row r="129" spans="1:14" s="1" customFormat="1" x14ac:dyDescent="0.2">
      <c r="A129" s="262"/>
      <c r="B129" s="262"/>
      <c r="C129" s="262"/>
      <c r="D129" s="262"/>
      <c r="E129" s="262"/>
      <c r="F129" s="262"/>
      <c r="G129" s="262"/>
      <c r="H129" s="262"/>
      <c r="I129" s="262"/>
      <c r="J129" s="262"/>
      <c r="K129" s="262"/>
      <c r="L129" s="262"/>
      <c r="M129" s="262"/>
      <c r="N129" s="762"/>
    </row>
    <row r="130" spans="1:14" s="1" customFormat="1" x14ac:dyDescent="0.2">
      <c r="A130" s="262"/>
      <c r="B130" s="262"/>
      <c r="C130" s="262"/>
      <c r="D130" s="262"/>
      <c r="E130" s="262"/>
      <c r="F130" s="262"/>
      <c r="G130" s="262"/>
      <c r="H130" s="262"/>
      <c r="I130" s="262"/>
      <c r="J130" s="262"/>
      <c r="K130" s="262"/>
      <c r="L130" s="262"/>
      <c r="M130" s="262"/>
      <c r="N130" s="762"/>
    </row>
    <row r="131" spans="1:14" s="1" customFormat="1" x14ac:dyDescent="0.2">
      <c r="A131" s="262"/>
      <c r="B131" s="262"/>
      <c r="C131" s="262"/>
      <c r="D131" s="262"/>
      <c r="E131" s="262"/>
      <c r="F131" s="262"/>
      <c r="G131" s="262"/>
      <c r="H131" s="262"/>
      <c r="I131" s="262"/>
      <c r="J131" s="262"/>
      <c r="K131" s="262"/>
      <c r="L131" s="262"/>
      <c r="M131" s="262"/>
      <c r="N131" s="762"/>
    </row>
    <row r="132" spans="1:14" s="1" customFormat="1" x14ac:dyDescent="0.2">
      <c r="A132" s="262"/>
      <c r="B132" s="262"/>
      <c r="C132" s="262"/>
      <c r="D132" s="262"/>
      <c r="E132" s="262"/>
      <c r="F132" s="262"/>
      <c r="G132" s="262"/>
      <c r="H132" s="262"/>
      <c r="I132" s="262"/>
      <c r="J132" s="262"/>
      <c r="K132" s="262"/>
      <c r="L132" s="262"/>
      <c r="M132" s="262"/>
      <c r="N132" s="762"/>
    </row>
    <row r="133" spans="1:14" s="1" customFormat="1" x14ac:dyDescent="0.2">
      <c r="A133" s="262"/>
      <c r="B133" s="262"/>
      <c r="C133" s="262"/>
      <c r="D133" s="262"/>
      <c r="E133" s="262"/>
      <c r="F133" s="262"/>
      <c r="G133" s="262"/>
      <c r="H133" s="262"/>
      <c r="I133" s="262"/>
      <c r="J133" s="262"/>
      <c r="K133" s="262"/>
      <c r="L133" s="262"/>
      <c r="M133" s="262"/>
      <c r="N133" s="762"/>
    </row>
    <row r="134" spans="1:14" s="1" customFormat="1" x14ac:dyDescent="0.2">
      <c r="A134" s="262"/>
      <c r="B134" s="262"/>
      <c r="C134" s="262"/>
      <c r="D134" s="262"/>
      <c r="E134" s="262"/>
      <c r="F134" s="262"/>
      <c r="G134" s="262"/>
      <c r="H134" s="262"/>
      <c r="I134" s="262"/>
      <c r="J134" s="262"/>
      <c r="K134" s="262"/>
      <c r="L134" s="262"/>
      <c r="M134" s="262"/>
      <c r="N134" s="762"/>
    </row>
    <row r="135" spans="1:14" s="1" customFormat="1" x14ac:dyDescent="0.2">
      <c r="A135" s="262"/>
      <c r="B135" s="262"/>
      <c r="C135" s="262"/>
      <c r="D135" s="262"/>
      <c r="E135" s="262"/>
      <c r="F135" s="262"/>
      <c r="G135" s="262"/>
      <c r="H135" s="262"/>
      <c r="I135" s="262"/>
      <c r="J135" s="262"/>
      <c r="K135" s="262"/>
      <c r="L135" s="262"/>
      <c r="M135" s="262"/>
      <c r="N135" s="762"/>
    </row>
    <row r="136" spans="1:14" s="1" customFormat="1" x14ac:dyDescent="0.2">
      <c r="A136" s="262"/>
      <c r="B136" s="262"/>
      <c r="C136" s="262"/>
      <c r="D136" s="262"/>
      <c r="E136" s="262"/>
      <c r="F136" s="262"/>
      <c r="G136" s="262"/>
      <c r="H136" s="262"/>
      <c r="I136" s="262"/>
      <c r="J136" s="262"/>
      <c r="K136" s="262"/>
      <c r="L136" s="262"/>
      <c r="M136" s="262"/>
      <c r="N136" s="762"/>
    </row>
    <row r="137" spans="1:14" s="1" customFormat="1" x14ac:dyDescent="0.2">
      <c r="A137" s="262"/>
      <c r="B137" s="262"/>
      <c r="C137" s="262"/>
      <c r="D137" s="262"/>
      <c r="E137" s="262"/>
      <c r="F137" s="262"/>
      <c r="G137" s="262"/>
      <c r="H137" s="262"/>
      <c r="I137" s="262"/>
      <c r="J137" s="262"/>
      <c r="K137" s="262"/>
      <c r="L137" s="262"/>
      <c r="M137" s="262"/>
      <c r="N137" s="762"/>
    </row>
    <row r="138" spans="1:14" s="1" customFormat="1" x14ac:dyDescent="0.2">
      <c r="A138" s="262"/>
      <c r="B138" s="262"/>
      <c r="C138" s="262"/>
      <c r="D138" s="262"/>
      <c r="E138" s="262"/>
      <c r="F138" s="262"/>
      <c r="G138" s="262"/>
      <c r="H138" s="262"/>
      <c r="I138" s="262"/>
      <c r="J138" s="262"/>
      <c r="K138" s="262"/>
      <c r="L138" s="262"/>
      <c r="M138" s="262"/>
      <c r="N138" s="762"/>
    </row>
    <row r="139" spans="1:14" s="1" customFormat="1" x14ac:dyDescent="0.2">
      <c r="A139" s="262"/>
      <c r="B139" s="262"/>
      <c r="C139" s="262"/>
      <c r="D139" s="262"/>
      <c r="E139" s="262"/>
      <c r="F139" s="262"/>
      <c r="G139" s="262"/>
      <c r="H139" s="262"/>
      <c r="I139" s="262"/>
      <c r="J139" s="262"/>
      <c r="K139" s="262"/>
      <c r="L139" s="262"/>
      <c r="M139" s="262"/>
      <c r="N139" s="762"/>
    </row>
    <row r="140" spans="1:14" s="1" customFormat="1" x14ac:dyDescent="0.2">
      <c r="A140" s="262"/>
      <c r="B140" s="262"/>
      <c r="C140" s="262"/>
      <c r="D140" s="262"/>
      <c r="E140" s="262"/>
      <c r="F140" s="262"/>
      <c r="G140" s="262"/>
      <c r="H140" s="262"/>
      <c r="I140" s="262"/>
      <c r="J140" s="262"/>
      <c r="K140" s="262"/>
      <c r="L140" s="262"/>
      <c r="M140" s="262"/>
      <c r="N140" s="762"/>
    </row>
    <row r="141" spans="1:14" s="1" customFormat="1" x14ac:dyDescent="0.2">
      <c r="A141" s="262"/>
      <c r="B141" s="262"/>
      <c r="C141" s="262"/>
      <c r="D141" s="262"/>
      <c r="E141" s="262"/>
      <c r="F141" s="262"/>
      <c r="G141" s="262"/>
      <c r="H141" s="262"/>
      <c r="I141" s="262"/>
      <c r="J141" s="262"/>
      <c r="K141" s="262"/>
      <c r="L141" s="262"/>
      <c r="M141" s="262"/>
      <c r="N141" s="762"/>
    </row>
    <row r="142" spans="1:14" s="1" customFormat="1" x14ac:dyDescent="0.2">
      <c r="A142" s="262"/>
      <c r="B142" s="262"/>
      <c r="C142" s="262"/>
      <c r="D142" s="262"/>
      <c r="E142" s="262"/>
      <c r="F142" s="262"/>
      <c r="G142" s="262"/>
      <c r="H142" s="262"/>
      <c r="I142" s="262"/>
      <c r="J142" s="262"/>
      <c r="K142" s="262"/>
      <c r="L142" s="262"/>
      <c r="M142" s="262"/>
      <c r="N142" s="762"/>
    </row>
    <row r="143" spans="1:14" s="1" customFormat="1" x14ac:dyDescent="0.2">
      <c r="A143" s="262"/>
      <c r="B143" s="262"/>
      <c r="C143" s="262"/>
      <c r="D143" s="262"/>
      <c r="E143" s="262"/>
      <c r="F143" s="262"/>
      <c r="G143" s="262"/>
      <c r="H143" s="262"/>
      <c r="I143" s="262"/>
      <c r="J143" s="262"/>
      <c r="K143" s="262"/>
      <c r="L143" s="262"/>
      <c r="M143" s="262"/>
      <c r="N143" s="762"/>
    </row>
    <row r="144" spans="1:14" s="1" customFormat="1" x14ac:dyDescent="0.2">
      <c r="A144" s="262"/>
      <c r="B144" s="262"/>
      <c r="C144" s="262"/>
      <c r="D144" s="262"/>
      <c r="E144" s="262"/>
      <c r="F144" s="262"/>
      <c r="G144" s="262"/>
      <c r="H144" s="262"/>
      <c r="I144" s="262"/>
      <c r="J144" s="262"/>
      <c r="K144" s="262"/>
      <c r="L144" s="262"/>
      <c r="M144" s="262"/>
      <c r="N144" s="762"/>
    </row>
    <row r="145" spans="1:14" s="1" customFormat="1" x14ac:dyDescent="0.2">
      <c r="A145" s="262"/>
      <c r="B145" s="262"/>
      <c r="C145" s="262"/>
      <c r="D145" s="262"/>
      <c r="E145" s="262"/>
      <c r="F145" s="262"/>
      <c r="G145" s="262"/>
      <c r="H145" s="262"/>
      <c r="I145" s="262"/>
      <c r="J145" s="262"/>
      <c r="K145" s="262"/>
      <c r="L145" s="262"/>
      <c r="M145" s="262"/>
      <c r="N145" s="762"/>
    </row>
    <row r="146" spans="1:14" s="1" customFormat="1" x14ac:dyDescent="0.2">
      <c r="A146" s="262"/>
      <c r="B146" s="262"/>
      <c r="C146" s="262"/>
      <c r="D146" s="262"/>
      <c r="E146" s="262"/>
      <c r="F146" s="262"/>
      <c r="G146" s="262"/>
      <c r="H146" s="262"/>
      <c r="I146" s="262"/>
      <c r="J146" s="262"/>
      <c r="K146" s="262"/>
      <c r="L146" s="262"/>
      <c r="M146" s="262"/>
      <c r="N146" s="762"/>
    </row>
    <row r="147" spans="1:14" s="1" customFormat="1" x14ac:dyDescent="0.2">
      <c r="A147" s="262"/>
      <c r="B147" s="262"/>
      <c r="C147" s="262"/>
      <c r="D147" s="262"/>
      <c r="E147" s="262"/>
      <c r="F147" s="262"/>
      <c r="G147" s="262"/>
      <c r="H147" s="262"/>
      <c r="I147" s="262"/>
      <c r="J147" s="262"/>
      <c r="K147" s="262"/>
      <c r="L147" s="262"/>
      <c r="M147" s="262"/>
      <c r="N147" s="762"/>
    </row>
    <row r="148" spans="1:14" s="1" customFormat="1" x14ac:dyDescent="0.2">
      <c r="A148" s="262"/>
      <c r="B148" s="262"/>
      <c r="C148" s="262"/>
      <c r="D148" s="262"/>
      <c r="E148" s="262"/>
      <c r="F148" s="262"/>
      <c r="G148" s="262"/>
      <c r="H148" s="262"/>
      <c r="I148" s="262"/>
      <c r="J148" s="262"/>
      <c r="K148" s="262"/>
      <c r="L148" s="262"/>
      <c r="M148" s="262"/>
      <c r="N148" s="762"/>
    </row>
    <row r="149" spans="1:14" s="1" customFormat="1" x14ac:dyDescent="0.2">
      <c r="A149" s="262"/>
      <c r="B149" s="262"/>
      <c r="C149" s="262"/>
      <c r="D149" s="262"/>
      <c r="E149" s="262"/>
      <c r="F149" s="262"/>
      <c r="G149" s="262"/>
      <c r="H149" s="262"/>
      <c r="I149" s="262"/>
      <c r="J149" s="262"/>
      <c r="K149" s="262"/>
      <c r="L149" s="262"/>
      <c r="M149" s="262"/>
      <c r="N149" s="762"/>
    </row>
    <row r="150" spans="1:14" s="1" customFormat="1" x14ac:dyDescent="0.2">
      <c r="A150" s="262"/>
      <c r="B150" s="262"/>
      <c r="C150" s="262"/>
      <c r="D150" s="262"/>
      <c r="E150" s="262"/>
      <c r="F150" s="262"/>
      <c r="G150" s="262"/>
      <c r="H150" s="262"/>
      <c r="I150" s="262"/>
      <c r="J150" s="262"/>
      <c r="K150" s="262"/>
      <c r="L150" s="262"/>
      <c r="M150" s="262"/>
      <c r="N150" s="762"/>
    </row>
    <row r="151" spans="1:14" s="1" customFormat="1" x14ac:dyDescent="0.2">
      <c r="A151" s="262"/>
      <c r="B151" s="262"/>
      <c r="C151" s="262"/>
      <c r="D151" s="262"/>
      <c r="E151" s="262"/>
      <c r="F151" s="262"/>
      <c r="G151" s="262"/>
      <c r="H151" s="262"/>
      <c r="I151" s="262"/>
      <c r="J151" s="262"/>
      <c r="K151" s="262"/>
      <c r="L151" s="262"/>
      <c r="M151" s="262"/>
      <c r="N151" s="762"/>
    </row>
    <row r="152" spans="1:14" s="1" customFormat="1" x14ac:dyDescent="0.2">
      <c r="A152" s="262"/>
      <c r="B152" s="262"/>
      <c r="C152" s="262"/>
      <c r="D152" s="262"/>
      <c r="E152" s="262"/>
      <c r="F152" s="262"/>
      <c r="G152" s="262"/>
      <c r="H152" s="262"/>
      <c r="I152" s="262"/>
      <c r="J152" s="262"/>
      <c r="K152" s="262"/>
      <c r="L152" s="262"/>
      <c r="M152" s="262"/>
      <c r="N152" s="762"/>
    </row>
    <row r="153" spans="1:14" s="1" customFormat="1" x14ac:dyDescent="0.2">
      <c r="A153" s="262"/>
      <c r="B153" s="262"/>
      <c r="C153" s="262"/>
      <c r="D153" s="262"/>
      <c r="E153" s="262"/>
      <c r="F153" s="262"/>
      <c r="G153" s="262"/>
      <c r="H153" s="262"/>
      <c r="I153" s="262"/>
      <c r="J153" s="262"/>
      <c r="K153" s="262"/>
      <c r="L153" s="262"/>
      <c r="M153" s="262"/>
      <c r="N153" s="762"/>
    </row>
    <row r="154" spans="1:14" s="1" customFormat="1" x14ac:dyDescent="0.2">
      <c r="A154" s="262"/>
      <c r="B154" s="262"/>
      <c r="C154" s="262"/>
      <c r="D154" s="262"/>
      <c r="E154" s="262"/>
      <c r="F154" s="262"/>
      <c r="G154" s="262"/>
      <c r="H154" s="262"/>
      <c r="I154" s="262"/>
      <c r="J154" s="262"/>
      <c r="K154" s="262"/>
      <c r="L154" s="262"/>
      <c r="M154" s="262"/>
      <c r="N154" s="762"/>
    </row>
    <row r="155" spans="1:14" s="1" customFormat="1" x14ac:dyDescent="0.2">
      <c r="A155" s="262"/>
      <c r="B155" s="262"/>
      <c r="C155" s="262"/>
      <c r="D155" s="262"/>
      <c r="E155" s="262"/>
      <c r="F155" s="262"/>
      <c r="G155" s="262"/>
      <c r="H155" s="262"/>
      <c r="I155" s="262"/>
      <c r="J155" s="262"/>
      <c r="K155" s="262"/>
      <c r="L155" s="262"/>
      <c r="M155" s="262"/>
      <c r="N155" s="762"/>
    </row>
    <row r="156" spans="1:14" s="1" customFormat="1" x14ac:dyDescent="0.2">
      <c r="A156" s="262"/>
      <c r="B156" s="262"/>
      <c r="C156" s="262"/>
      <c r="D156" s="262"/>
      <c r="E156" s="262"/>
      <c r="F156" s="262"/>
      <c r="G156" s="262"/>
      <c r="H156" s="262"/>
      <c r="I156" s="262"/>
      <c r="J156" s="262"/>
      <c r="K156" s="262"/>
      <c r="L156" s="262"/>
      <c r="M156" s="262"/>
      <c r="N156" s="762"/>
    </row>
    <row r="157" spans="1:14" s="1" customFormat="1" x14ac:dyDescent="0.2">
      <c r="A157" s="262"/>
      <c r="B157" s="262"/>
      <c r="C157" s="262"/>
      <c r="D157" s="262"/>
      <c r="E157" s="262"/>
      <c r="F157" s="262"/>
      <c r="G157" s="262"/>
      <c r="H157" s="262"/>
      <c r="I157" s="262"/>
      <c r="J157" s="262"/>
      <c r="K157" s="262"/>
      <c r="L157" s="262"/>
      <c r="M157" s="262"/>
      <c r="N157" s="762"/>
    </row>
    <row r="158" spans="1:14" s="1" customFormat="1" x14ac:dyDescent="0.2">
      <c r="A158" s="262"/>
      <c r="B158" s="262"/>
      <c r="C158" s="262"/>
      <c r="D158" s="262"/>
      <c r="E158" s="262"/>
      <c r="F158" s="262"/>
      <c r="G158" s="262"/>
      <c r="H158" s="262"/>
      <c r="I158" s="262"/>
      <c r="J158" s="262"/>
      <c r="K158" s="262"/>
      <c r="L158" s="262"/>
      <c r="M158" s="262"/>
      <c r="N158" s="762"/>
    </row>
    <row r="159" spans="1:14" s="1" customFormat="1" x14ac:dyDescent="0.2">
      <c r="A159" s="262"/>
      <c r="B159" s="262"/>
      <c r="C159" s="262"/>
      <c r="D159" s="262"/>
      <c r="E159" s="262"/>
      <c r="F159" s="262"/>
      <c r="G159" s="262"/>
      <c r="H159" s="262"/>
      <c r="I159" s="262"/>
      <c r="J159" s="262"/>
      <c r="K159" s="262"/>
      <c r="L159" s="262"/>
      <c r="M159" s="262"/>
      <c r="N159" s="762"/>
    </row>
    <row r="160" spans="1:14" s="1" customFormat="1" x14ac:dyDescent="0.2">
      <c r="A160" s="262"/>
      <c r="B160" s="262"/>
      <c r="C160" s="262"/>
      <c r="D160" s="262"/>
      <c r="E160" s="262"/>
      <c r="F160" s="262"/>
      <c r="G160" s="262"/>
      <c r="H160" s="262"/>
      <c r="I160" s="262"/>
      <c r="J160" s="262"/>
      <c r="K160" s="262"/>
      <c r="L160" s="262"/>
      <c r="M160" s="262"/>
      <c r="N160" s="762"/>
    </row>
    <row r="161" spans="1:14" s="1" customFormat="1" x14ac:dyDescent="0.2">
      <c r="A161" s="262"/>
      <c r="B161" s="262"/>
      <c r="C161" s="262"/>
      <c r="D161" s="262"/>
      <c r="E161" s="262"/>
      <c r="F161" s="262"/>
      <c r="G161" s="262"/>
      <c r="H161" s="262"/>
      <c r="I161" s="262"/>
      <c r="J161" s="262"/>
      <c r="K161" s="262"/>
      <c r="L161" s="262"/>
      <c r="M161" s="262"/>
      <c r="N161" s="762"/>
    </row>
    <row r="162" spans="1:14" s="1" customFormat="1" x14ac:dyDescent="0.2">
      <c r="A162" s="262"/>
      <c r="B162" s="262"/>
      <c r="C162" s="262"/>
      <c r="D162" s="262"/>
      <c r="E162" s="262"/>
      <c r="F162" s="262"/>
      <c r="G162" s="262"/>
      <c r="H162" s="262"/>
      <c r="I162" s="262"/>
      <c r="J162" s="262"/>
      <c r="K162" s="262"/>
      <c r="L162" s="262"/>
      <c r="M162" s="262"/>
      <c r="N162" s="762"/>
    </row>
    <row r="163" spans="1:14" s="1" customFormat="1" x14ac:dyDescent="0.2">
      <c r="A163" s="262"/>
      <c r="B163" s="262"/>
      <c r="C163" s="262"/>
      <c r="D163" s="262"/>
      <c r="E163" s="262"/>
      <c r="F163" s="262"/>
      <c r="G163" s="262"/>
      <c r="H163" s="262"/>
      <c r="I163" s="262"/>
      <c r="J163" s="262"/>
      <c r="K163" s="262"/>
      <c r="L163" s="262"/>
      <c r="M163" s="262"/>
      <c r="N163" s="762"/>
    </row>
    <row r="164" spans="1:14" s="1" customFormat="1" x14ac:dyDescent="0.2">
      <c r="A164" s="262"/>
      <c r="B164" s="262"/>
      <c r="C164" s="262"/>
      <c r="D164" s="262"/>
      <c r="E164" s="262"/>
      <c r="F164" s="262"/>
      <c r="G164" s="262"/>
      <c r="H164" s="262"/>
      <c r="I164" s="262"/>
      <c r="J164" s="262"/>
      <c r="K164" s="262"/>
      <c r="L164" s="262"/>
      <c r="M164" s="262"/>
      <c r="N164" s="762"/>
    </row>
    <row r="165" spans="1:14" s="1" customFormat="1" x14ac:dyDescent="0.2">
      <c r="A165" s="262"/>
      <c r="B165" s="262"/>
      <c r="C165" s="262"/>
      <c r="D165" s="262"/>
      <c r="E165" s="262"/>
      <c r="F165" s="262"/>
      <c r="G165" s="262"/>
      <c r="H165" s="262"/>
      <c r="I165" s="262"/>
      <c r="J165" s="262"/>
      <c r="K165" s="262"/>
      <c r="L165" s="262"/>
      <c r="M165" s="262"/>
      <c r="N165" s="762"/>
    </row>
    <row r="166" spans="1:14" s="1" customFormat="1" x14ac:dyDescent="0.2">
      <c r="A166" s="262"/>
      <c r="B166" s="262"/>
      <c r="C166" s="262"/>
      <c r="D166" s="262"/>
      <c r="E166" s="262"/>
      <c r="F166" s="262"/>
      <c r="G166" s="262"/>
      <c r="H166" s="262"/>
      <c r="I166" s="262"/>
      <c r="J166" s="262"/>
      <c r="K166" s="262"/>
      <c r="L166" s="262"/>
      <c r="M166" s="262"/>
      <c r="N166" s="762"/>
    </row>
    <row r="167" spans="1:14" s="1" customFormat="1" x14ac:dyDescent="0.2">
      <c r="A167" s="262"/>
      <c r="B167" s="262"/>
      <c r="C167" s="262"/>
      <c r="D167" s="262"/>
      <c r="E167" s="262"/>
      <c r="F167" s="262"/>
      <c r="G167" s="262"/>
      <c r="H167" s="262"/>
      <c r="I167" s="262"/>
      <c r="J167" s="262"/>
      <c r="K167" s="262"/>
      <c r="L167" s="262"/>
      <c r="M167" s="262"/>
      <c r="N167" s="762"/>
    </row>
    <row r="168" spans="1:14" s="1" customFormat="1" x14ac:dyDescent="0.2">
      <c r="A168" s="262"/>
      <c r="B168" s="262"/>
      <c r="C168" s="262"/>
      <c r="D168" s="262"/>
      <c r="E168" s="262"/>
      <c r="F168" s="262"/>
      <c r="G168" s="262"/>
      <c r="H168" s="262"/>
      <c r="I168" s="262"/>
      <c r="J168" s="262"/>
      <c r="K168" s="262"/>
      <c r="L168" s="262"/>
      <c r="M168" s="262"/>
      <c r="N168" s="762"/>
    </row>
    <row r="169" spans="1:14" s="1" customFormat="1" x14ac:dyDescent="0.2">
      <c r="A169" s="262"/>
      <c r="B169" s="262"/>
      <c r="C169" s="262"/>
      <c r="D169" s="262"/>
      <c r="E169" s="262"/>
      <c r="F169" s="262"/>
      <c r="G169" s="262"/>
      <c r="H169" s="262"/>
      <c r="I169" s="262"/>
      <c r="J169" s="262"/>
      <c r="K169" s="262"/>
      <c r="L169" s="262"/>
      <c r="M169" s="262"/>
      <c r="N169" s="762"/>
    </row>
    <row r="170" spans="1:14" s="1" customFormat="1" x14ac:dyDescent="0.2">
      <c r="A170" s="262"/>
      <c r="B170" s="262"/>
      <c r="C170" s="262"/>
      <c r="D170" s="262"/>
      <c r="E170" s="262"/>
      <c r="F170" s="262"/>
      <c r="G170" s="262"/>
      <c r="H170" s="262"/>
      <c r="I170" s="262"/>
      <c r="J170" s="262"/>
      <c r="K170" s="262"/>
      <c r="L170" s="262"/>
      <c r="M170" s="262"/>
      <c r="N170" s="762"/>
    </row>
    <row r="171" spans="1:14" s="1" customFormat="1" x14ac:dyDescent="0.2">
      <c r="A171" s="262"/>
      <c r="B171" s="262"/>
      <c r="C171" s="262"/>
      <c r="D171" s="262"/>
      <c r="E171" s="262"/>
      <c r="F171" s="262"/>
      <c r="G171" s="262"/>
      <c r="H171" s="262"/>
      <c r="I171" s="262"/>
      <c r="J171" s="262"/>
      <c r="K171" s="262"/>
      <c r="L171" s="262"/>
      <c r="M171" s="262"/>
      <c r="N171" s="762"/>
    </row>
    <row r="172" spans="1:14" s="1" customFormat="1" x14ac:dyDescent="0.2">
      <c r="A172" s="262"/>
      <c r="B172" s="262"/>
      <c r="C172" s="262"/>
      <c r="D172" s="262"/>
      <c r="E172" s="262"/>
      <c r="F172" s="262"/>
      <c r="G172" s="262"/>
      <c r="H172" s="262"/>
      <c r="I172" s="262"/>
      <c r="J172" s="262"/>
      <c r="K172" s="262"/>
      <c r="L172" s="262"/>
      <c r="M172" s="262"/>
      <c r="N172" s="762"/>
    </row>
    <row r="173" spans="1:14" s="1" customFormat="1" x14ac:dyDescent="0.2">
      <c r="A173" s="262"/>
      <c r="B173" s="262"/>
      <c r="C173" s="262"/>
      <c r="D173" s="262"/>
      <c r="E173" s="262"/>
      <c r="F173" s="262"/>
      <c r="G173" s="262"/>
      <c r="H173" s="262"/>
      <c r="I173" s="262"/>
      <c r="J173" s="262"/>
      <c r="K173" s="262"/>
      <c r="L173" s="262"/>
      <c r="M173" s="262"/>
      <c r="N173" s="762"/>
    </row>
    <row r="174" spans="1:14" s="1" customFormat="1" x14ac:dyDescent="0.2">
      <c r="A174" s="262"/>
      <c r="B174" s="262"/>
      <c r="C174" s="262"/>
      <c r="D174" s="262"/>
      <c r="E174" s="262"/>
      <c r="F174" s="262"/>
      <c r="G174" s="262"/>
      <c r="H174" s="262"/>
      <c r="I174" s="262"/>
      <c r="J174" s="262"/>
      <c r="K174" s="262"/>
      <c r="L174" s="262"/>
      <c r="M174" s="262"/>
      <c r="N174" s="762"/>
    </row>
    <row r="175" spans="1:14" s="1" customFormat="1" x14ac:dyDescent="0.2">
      <c r="A175" s="262"/>
      <c r="B175" s="262"/>
      <c r="C175" s="262"/>
      <c r="D175" s="262"/>
      <c r="E175" s="262"/>
      <c r="F175" s="262"/>
      <c r="G175" s="262"/>
      <c r="H175" s="262"/>
      <c r="I175" s="262"/>
      <c r="J175" s="262"/>
      <c r="K175" s="262"/>
      <c r="L175" s="262"/>
      <c r="M175" s="262"/>
      <c r="N175" s="762"/>
    </row>
    <row r="176" spans="1:14" s="1" customFormat="1" x14ac:dyDescent="0.2">
      <c r="A176" s="262"/>
      <c r="B176" s="262"/>
      <c r="C176" s="262"/>
      <c r="D176" s="262"/>
      <c r="E176" s="262"/>
      <c r="F176" s="262"/>
      <c r="G176" s="262"/>
      <c r="H176" s="262"/>
      <c r="I176" s="262"/>
      <c r="J176" s="262"/>
      <c r="K176" s="262"/>
      <c r="L176" s="262"/>
      <c r="M176" s="262"/>
      <c r="N176" s="762"/>
    </row>
    <row r="177" spans="1:14" s="1" customFormat="1" x14ac:dyDescent="0.2">
      <c r="A177" s="262"/>
      <c r="B177" s="262"/>
      <c r="C177" s="262"/>
      <c r="D177" s="262"/>
      <c r="E177" s="262"/>
      <c r="F177" s="262"/>
      <c r="G177" s="262"/>
      <c r="H177" s="262"/>
      <c r="I177" s="262"/>
      <c r="J177" s="262"/>
      <c r="K177" s="262"/>
      <c r="L177" s="262"/>
      <c r="M177" s="262"/>
      <c r="N177" s="762"/>
    </row>
    <row r="178" spans="1:14" s="1" customFormat="1" x14ac:dyDescent="0.2">
      <c r="A178" s="262"/>
      <c r="B178" s="262"/>
      <c r="C178" s="262"/>
      <c r="D178" s="262"/>
      <c r="E178" s="262"/>
      <c r="F178" s="262"/>
      <c r="G178" s="262"/>
      <c r="H178" s="262"/>
      <c r="I178" s="262"/>
      <c r="J178" s="262"/>
      <c r="K178" s="262"/>
      <c r="L178" s="262"/>
      <c r="M178" s="262"/>
      <c r="N178" s="762"/>
    </row>
    <row r="179" spans="1:14" s="1" customFormat="1" x14ac:dyDescent="0.2">
      <c r="A179" s="262"/>
      <c r="B179" s="262"/>
      <c r="C179" s="262"/>
      <c r="D179" s="262"/>
      <c r="E179" s="262"/>
      <c r="F179" s="262"/>
      <c r="G179" s="262"/>
      <c r="H179" s="262"/>
      <c r="I179" s="262"/>
      <c r="J179" s="262"/>
      <c r="K179" s="262"/>
      <c r="L179" s="262"/>
      <c r="M179" s="262"/>
      <c r="N179" s="762"/>
    </row>
    <row r="180" spans="1:14" s="1" customFormat="1" x14ac:dyDescent="0.2">
      <c r="A180" s="262"/>
      <c r="B180" s="262"/>
      <c r="C180" s="262"/>
      <c r="D180" s="262"/>
      <c r="E180" s="262"/>
      <c r="F180" s="262"/>
      <c r="G180" s="262"/>
      <c r="H180" s="262"/>
      <c r="I180" s="262"/>
      <c r="J180" s="262"/>
      <c r="K180" s="262"/>
      <c r="L180" s="262"/>
      <c r="M180" s="262"/>
      <c r="N180" s="762"/>
    </row>
    <row r="181" spans="1:14" s="1" customFormat="1" x14ac:dyDescent="0.2">
      <c r="A181" s="262"/>
      <c r="B181" s="262"/>
      <c r="C181" s="262"/>
      <c r="D181" s="262"/>
      <c r="E181" s="262"/>
      <c r="F181" s="262"/>
      <c r="G181" s="262"/>
      <c r="H181" s="262"/>
      <c r="I181" s="262"/>
      <c r="J181" s="262"/>
      <c r="K181" s="262"/>
      <c r="L181" s="262"/>
      <c r="M181" s="262"/>
      <c r="N181" s="762"/>
    </row>
    <row r="182" spans="1:14" s="1" customFormat="1" x14ac:dyDescent="0.2">
      <c r="A182" s="262"/>
      <c r="B182" s="262"/>
      <c r="C182" s="262"/>
      <c r="D182" s="262"/>
      <c r="E182" s="262"/>
      <c r="F182" s="262"/>
      <c r="G182" s="262"/>
      <c r="H182" s="262"/>
      <c r="I182" s="262"/>
      <c r="J182" s="262"/>
      <c r="K182" s="262"/>
      <c r="L182" s="262"/>
      <c r="M182" s="262"/>
      <c r="N182" s="762"/>
    </row>
    <row r="183" spans="1:14" s="1" customFormat="1" x14ac:dyDescent="0.2">
      <c r="A183" s="262"/>
      <c r="B183" s="262"/>
      <c r="C183" s="262"/>
      <c r="D183" s="262"/>
      <c r="E183" s="262"/>
      <c r="F183" s="262"/>
      <c r="G183" s="262"/>
      <c r="H183" s="262"/>
      <c r="I183" s="262"/>
      <c r="J183" s="262"/>
      <c r="K183" s="262"/>
      <c r="L183" s="262"/>
      <c r="M183" s="262"/>
      <c r="N183" s="762"/>
    </row>
    <row r="184" spans="1:14" s="1" customFormat="1" x14ac:dyDescent="0.2">
      <c r="A184" s="262"/>
      <c r="B184" s="262"/>
      <c r="C184" s="262"/>
      <c r="D184" s="262"/>
      <c r="E184" s="262"/>
      <c r="F184" s="262"/>
      <c r="G184" s="262"/>
      <c r="H184" s="262"/>
      <c r="I184" s="262"/>
      <c r="J184" s="262"/>
      <c r="K184" s="262"/>
      <c r="L184" s="262"/>
      <c r="M184" s="262"/>
      <c r="N184" s="762"/>
    </row>
    <row r="185" spans="1:14" s="1" customFormat="1" x14ac:dyDescent="0.2">
      <c r="A185" s="262"/>
      <c r="B185" s="262"/>
      <c r="C185" s="262"/>
      <c r="D185" s="262"/>
      <c r="E185" s="262"/>
      <c r="F185" s="262"/>
      <c r="G185" s="262"/>
      <c r="H185" s="262"/>
      <c r="I185" s="262"/>
      <c r="J185" s="262"/>
      <c r="K185" s="262"/>
      <c r="L185" s="262"/>
      <c r="M185" s="262"/>
      <c r="N185" s="762"/>
    </row>
    <row r="186" spans="1:14" s="1" customFormat="1" x14ac:dyDescent="0.2">
      <c r="A186" s="262"/>
      <c r="B186" s="262"/>
      <c r="C186" s="262"/>
      <c r="D186" s="262"/>
      <c r="E186" s="262"/>
      <c r="F186" s="262"/>
      <c r="G186" s="262"/>
      <c r="H186" s="262"/>
      <c r="I186" s="262"/>
      <c r="J186" s="262"/>
      <c r="K186" s="262"/>
      <c r="L186" s="262"/>
      <c r="M186" s="262"/>
      <c r="N186" s="762"/>
    </row>
    <row r="187" spans="1:14" s="1" customFormat="1" x14ac:dyDescent="0.2">
      <c r="A187" s="262"/>
      <c r="B187" s="262"/>
      <c r="C187" s="262"/>
      <c r="D187" s="262"/>
      <c r="E187" s="262"/>
      <c r="F187" s="262"/>
      <c r="G187" s="262"/>
      <c r="H187" s="262"/>
      <c r="I187" s="262"/>
      <c r="J187" s="262"/>
      <c r="K187" s="262"/>
      <c r="L187" s="262"/>
      <c r="M187" s="262"/>
      <c r="N187" s="762"/>
    </row>
    <row r="188" spans="1:14" s="1" customFormat="1" x14ac:dyDescent="0.2">
      <c r="A188" s="262"/>
      <c r="B188" s="262"/>
      <c r="C188" s="262"/>
      <c r="D188" s="262"/>
      <c r="E188" s="262"/>
      <c r="F188" s="262"/>
      <c r="G188" s="262"/>
      <c r="H188" s="262"/>
      <c r="I188" s="262"/>
      <c r="J188" s="262"/>
      <c r="K188" s="262"/>
      <c r="L188" s="262"/>
      <c r="M188" s="262"/>
      <c r="N188" s="762"/>
    </row>
    <row r="189" spans="1:14" s="1" customFormat="1" x14ac:dyDescent="0.2">
      <c r="A189" s="262"/>
      <c r="B189" s="262"/>
      <c r="C189" s="262"/>
      <c r="D189" s="262"/>
      <c r="E189" s="262"/>
      <c r="F189" s="262"/>
      <c r="G189" s="262"/>
      <c r="H189" s="262"/>
      <c r="I189" s="262"/>
      <c r="J189" s="262"/>
      <c r="K189" s="262"/>
      <c r="L189" s="262"/>
      <c r="M189" s="262"/>
      <c r="N189" s="762"/>
    </row>
    <row r="190" spans="1:14" s="1" customFormat="1" x14ac:dyDescent="0.2">
      <c r="A190" s="262"/>
      <c r="B190" s="262"/>
      <c r="C190" s="262"/>
      <c r="D190" s="262"/>
      <c r="E190" s="262"/>
      <c r="F190" s="262"/>
      <c r="G190" s="262"/>
      <c r="H190" s="262"/>
      <c r="I190" s="262"/>
      <c r="J190" s="262"/>
      <c r="K190" s="262"/>
      <c r="L190" s="262"/>
      <c r="M190" s="262"/>
      <c r="N190" s="762"/>
    </row>
    <row r="191" spans="1:14" s="1" customFormat="1" x14ac:dyDescent="0.2">
      <c r="A191" s="262"/>
      <c r="B191" s="262"/>
      <c r="C191" s="262"/>
      <c r="D191" s="262"/>
      <c r="E191" s="262"/>
      <c r="F191" s="262"/>
      <c r="G191" s="262"/>
      <c r="H191" s="262"/>
      <c r="I191" s="262"/>
      <c r="J191" s="262"/>
      <c r="K191" s="262"/>
      <c r="L191" s="262"/>
      <c r="M191" s="262"/>
      <c r="N191" s="762"/>
    </row>
    <row r="192" spans="1:14" s="1" customFormat="1" x14ac:dyDescent="0.2">
      <c r="A192" s="262"/>
      <c r="B192" s="262"/>
      <c r="C192" s="262"/>
      <c r="D192" s="262"/>
      <c r="E192" s="262"/>
      <c r="F192" s="262"/>
      <c r="G192" s="262"/>
      <c r="H192" s="262"/>
      <c r="I192" s="262"/>
      <c r="J192" s="262"/>
      <c r="K192" s="262"/>
      <c r="L192" s="262"/>
      <c r="M192" s="262"/>
      <c r="N192" s="762"/>
    </row>
    <row r="193" spans="1:14" s="1" customFormat="1" x14ac:dyDescent="0.2">
      <c r="A193" s="262"/>
      <c r="B193" s="262"/>
      <c r="C193" s="262"/>
      <c r="D193" s="262"/>
      <c r="E193" s="262"/>
      <c r="F193" s="262"/>
      <c r="G193" s="262"/>
      <c r="H193" s="262"/>
      <c r="I193" s="262"/>
      <c r="J193" s="262"/>
      <c r="K193" s="262"/>
      <c r="L193" s="262"/>
      <c r="M193" s="262"/>
      <c r="N193" s="762"/>
    </row>
    <row r="194" spans="1:14" s="1" customFormat="1" x14ac:dyDescent="0.2">
      <c r="A194" s="262"/>
      <c r="B194" s="262"/>
      <c r="C194" s="262"/>
      <c r="D194" s="262"/>
      <c r="E194" s="262"/>
      <c r="F194" s="262"/>
      <c r="G194" s="262"/>
      <c r="H194" s="262"/>
      <c r="I194" s="262"/>
      <c r="J194" s="262"/>
      <c r="K194" s="262"/>
      <c r="L194" s="262"/>
      <c r="M194" s="262"/>
      <c r="N194" s="762"/>
    </row>
    <row r="195" spans="1:14" s="1" customFormat="1" x14ac:dyDescent="0.2">
      <c r="A195" s="262"/>
      <c r="B195" s="262"/>
      <c r="C195" s="262"/>
      <c r="D195" s="262"/>
      <c r="E195" s="262"/>
      <c r="F195" s="262"/>
      <c r="G195" s="262"/>
      <c r="H195" s="262"/>
      <c r="I195" s="262"/>
      <c r="J195" s="262"/>
      <c r="K195" s="262"/>
      <c r="L195" s="262"/>
      <c r="M195" s="262"/>
      <c r="N195" s="762"/>
    </row>
    <row r="196" spans="1:14" s="1" customFormat="1" x14ac:dyDescent="0.2">
      <c r="A196" s="262"/>
      <c r="B196" s="262"/>
      <c r="C196" s="262"/>
      <c r="D196" s="262"/>
      <c r="E196" s="262"/>
      <c r="F196" s="262"/>
      <c r="G196" s="262"/>
      <c r="H196" s="262"/>
      <c r="I196" s="262"/>
      <c r="J196" s="262"/>
      <c r="K196" s="262"/>
      <c r="L196" s="262"/>
      <c r="M196" s="262"/>
      <c r="N196" s="762"/>
    </row>
    <row r="197" spans="1:14" s="1" customFormat="1" x14ac:dyDescent="0.2">
      <c r="A197" s="262"/>
      <c r="B197" s="262"/>
      <c r="C197" s="262"/>
      <c r="D197" s="262"/>
      <c r="E197" s="262"/>
      <c r="F197" s="262"/>
      <c r="G197" s="262"/>
      <c r="H197" s="262"/>
      <c r="I197" s="262"/>
      <c r="J197" s="262"/>
      <c r="K197" s="262"/>
      <c r="L197" s="262"/>
      <c r="M197" s="262"/>
      <c r="N197" s="762"/>
    </row>
    <row r="198" spans="1:14" s="1" customFormat="1" x14ac:dyDescent="0.2">
      <c r="A198" s="262"/>
      <c r="B198" s="262"/>
      <c r="C198" s="262"/>
      <c r="D198" s="262"/>
      <c r="E198" s="262"/>
      <c r="F198" s="262"/>
      <c r="G198" s="262"/>
      <c r="H198" s="262"/>
      <c r="I198" s="262"/>
      <c r="J198" s="262"/>
      <c r="K198" s="262"/>
      <c r="L198" s="262"/>
      <c r="M198" s="262"/>
      <c r="N198" s="762"/>
    </row>
    <row r="199" spans="1:14" s="1" customFormat="1" x14ac:dyDescent="0.2">
      <c r="A199" s="262"/>
      <c r="B199" s="262"/>
      <c r="C199" s="262"/>
      <c r="D199" s="262"/>
      <c r="E199" s="262"/>
      <c r="F199" s="262"/>
      <c r="G199" s="262"/>
      <c r="H199" s="262"/>
      <c r="I199" s="262"/>
      <c r="J199" s="262"/>
      <c r="K199" s="262"/>
      <c r="L199" s="262"/>
      <c r="M199" s="262"/>
      <c r="N199" s="762"/>
    </row>
    <row r="200" spans="1:14" s="1" customFormat="1" x14ac:dyDescent="0.2">
      <c r="A200" s="262"/>
      <c r="B200" s="262"/>
      <c r="C200" s="262"/>
      <c r="D200" s="262"/>
      <c r="E200" s="262"/>
      <c r="F200" s="262"/>
      <c r="G200" s="262"/>
      <c r="H200" s="262"/>
      <c r="I200" s="262"/>
      <c r="J200" s="262"/>
      <c r="K200" s="262"/>
      <c r="L200" s="262"/>
      <c r="M200" s="262"/>
      <c r="N200" s="762"/>
    </row>
    <row r="201" spans="1:14" s="1" customFormat="1" x14ac:dyDescent="0.2">
      <c r="A201" s="262"/>
      <c r="B201" s="262"/>
      <c r="C201" s="262"/>
      <c r="D201" s="262"/>
      <c r="E201" s="262"/>
      <c r="F201" s="262"/>
      <c r="G201" s="262"/>
      <c r="H201" s="262"/>
      <c r="I201" s="262"/>
      <c r="J201" s="262"/>
      <c r="K201" s="262"/>
      <c r="L201" s="262"/>
      <c r="M201" s="262"/>
      <c r="N201" s="762"/>
    </row>
    <row r="202" spans="1:14" s="1" customFormat="1" x14ac:dyDescent="0.2">
      <c r="A202" s="262"/>
      <c r="B202" s="262"/>
      <c r="C202" s="262"/>
      <c r="D202" s="262"/>
      <c r="E202" s="262"/>
      <c r="F202" s="262"/>
      <c r="G202" s="262"/>
      <c r="H202" s="262"/>
      <c r="I202" s="262"/>
      <c r="J202" s="262"/>
      <c r="K202" s="262"/>
      <c r="L202" s="262"/>
      <c r="M202" s="262"/>
      <c r="N202" s="762"/>
    </row>
    <row r="203" spans="1:14" s="1" customFormat="1" x14ac:dyDescent="0.2">
      <c r="A203" s="262"/>
      <c r="B203" s="262"/>
      <c r="C203" s="262"/>
      <c r="D203" s="262"/>
      <c r="E203" s="262"/>
      <c r="F203" s="262"/>
      <c r="G203" s="262"/>
      <c r="H203" s="262"/>
      <c r="I203" s="262"/>
      <c r="J203" s="262"/>
      <c r="K203" s="262"/>
      <c r="L203" s="262"/>
      <c r="M203" s="262"/>
      <c r="N203" s="762"/>
    </row>
    <row r="204" spans="1:14" s="1" customFormat="1" x14ac:dyDescent="0.2">
      <c r="A204" s="262"/>
      <c r="B204" s="262"/>
      <c r="C204" s="262"/>
      <c r="D204" s="262"/>
      <c r="E204" s="262"/>
      <c r="F204" s="262"/>
      <c r="G204" s="262"/>
      <c r="H204" s="262"/>
      <c r="I204" s="262"/>
      <c r="J204" s="262"/>
      <c r="K204" s="262"/>
      <c r="L204" s="262"/>
      <c r="M204" s="262"/>
      <c r="N204" s="762"/>
    </row>
    <row r="205" spans="1:14" s="1" customFormat="1" x14ac:dyDescent="0.2">
      <c r="A205" s="262"/>
      <c r="B205" s="262"/>
      <c r="C205" s="262"/>
      <c r="D205" s="262"/>
      <c r="E205" s="262"/>
      <c r="F205" s="262"/>
      <c r="G205" s="262"/>
      <c r="H205" s="262"/>
      <c r="I205" s="262"/>
      <c r="J205" s="262"/>
      <c r="K205" s="262"/>
      <c r="L205" s="262"/>
      <c r="M205" s="262"/>
      <c r="N205" s="762"/>
    </row>
    <row r="206" spans="1:14" s="1" customFormat="1" x14ac:dyDescent="0.2">
      <c r="A206" s="262"/>
      <c r="B206" s="262"/>
      <c r="C206" s="262"/>
      <c r="D206" s="262"/>
      <c r="E206" s="262"/>
      <c r="F206" s="262"/>
      <c r="G206" s="262"/>
      <c r="H206" s="262"/>
      <c r="I206" s="262"/>
      <c r="J206" s="262"/>
      <c r="K206" s="262"/>
      <c r="L206" s="262"/>
      <c r="M206" s="262"/>
      <c r="N206" s="762"/>
    </row>
    <row r="207" spans="1:14" s="1" customFormat="1" x14ac:dyDescent="0.2">
      <c r="A207" s="262"/>
      <c r="B207" s="262"/>
      <c r="C207" s="262"/>
      <c r="D207" s="262"/>
      <c r="E207" s="262"/>
      <c r="F207" s="262"/>
      <c r="G207" s="262"/>
      <c r="H207" s="262"/>
      <c r="I207" s="262"/>
      <c r="J207" s="262"/>
      <c r="K207" s="262"/>
      <c r="L207" s="262"/>
      <c r="M207" s="262"/>
      <c r="N207" s="762"/>
    </row>
    <row r="208" spans="1:14" s="1" customFormat="1" x14ac:dyDescent="0.2">
      <c r="A208" s="262"/>
      <c r="B208" s="262"/>
      <c r="C208" s="262"/>
      <c r="D208" s="262"/>
      <c r="E208" s="262"/>
      <c r="F208" s="262"/>
      <c r="G208" s="262"/>
      <c r="H208" s="262"/>
      <c r="I208" s="262"/>
      <c r="J208" s="262"/>
      <c r="K208" s="262"/>
      <c r="L208" s="262"/>
      <c r="M208" s="262"/>
      <c r="N208" s="762"/>
    </row>
    <row r="209" spans="1:14" s="1" customFormat="1" x14ac:dyDescent="0.2">
      <c r="A209" s="262"/>
      <c r="B209" s="262"/>
      <c r="C209" s="262"/>
      <c r="D209" s="262"/>
      <c r="E209" s="262"/>
      <c r="F209" s="262"/>
      <c r="G209" s="262"/>
      <c r="H209" s="262"/>
      <c r="I209" s="262"/>
      <c r="J209" s="262"/>
      <c r="K209" s="262"/>
      <c r="L209" s="262"/>
      <c r="M209" s="262"/>
      <c r="N209" s="762"/>
    </row>
    <row r="210" spans="1:14" s="1" customFormat="1" x14ac:dyDescent="0.2">
      <c r="A210" s="262"/>
      <c r="B210" s="262"/>
      <c r="C210" s="262"/>
      <c r="D210" s="262"/>
      <c r="E210" s="262"/>
      <c r="F210" s="262"/>
      <c r="G210" s="262"/>
      <c r="H210" s="262"/>
      <c r="I210" s="262"/>
      <c r="J210" s="262"/>
      <c r="K210" s="262"/>
      <c r="L210" s="262"/>
      <c r="M210" s="262"/>
      <c r="N210" s="762"/>
    </row>
    <row r="211" spans="1:14" s="1" customFormat="1" x14ac:dyDescent="0.2">
      <c r="A211" s="262"/>
      <c r="B211" s="262"/>
      <c r="C211" s="262"/>
      <c r="D211" s="262"/>
      <c r="E211" s="262"/>
      <c r="F211" s="262"/>
      <c r="G211" s="262"/>
      <c r="H211" s="262"/>
      <c r="I211" s="262"/>
      <c r="J211" s="262"/>
      <c r="K211" s="262"/>
      <c r="L211" s="262"/>
      <c r="M211" s="262"/>
      <c r="N211" s="762"/>
    </row>
    <row r="212" spans="1:14" s="1" customFormat="1" x14ac:dyDescent="0.2">
      <c r="A212" s="262"/>
      <c r="B212" s="262"/>
      <c r="C212" s="262"/>
      <c r="D212" s="262"/>
      <c r="E212" s="262"/>
      <c r="F212" s="262"/>
      <c r="G212" s="262"/>
      <c r="H212" s="262"/>
      <c r="I212" s="262"/>
      <c r="J212" s="262"/>
      <c r="K212" s="262"/>
      <c r="L212" s="262"/>
      <c r="M212" s="262"/>
      <c r="N212" s="762"/>
    </row>
    <row r="213" spans="1:14" s="1" customFormat="1" x14ac:dyDescent="0.2">
      <c r="A213" s="262"/>
      <c r="B213" s="262"/>
      <c r="C213" s="262"/>
      <c r="D213" s="262"/>
      <c r="E213" s="262"/>
      <c r="F213" s="262"/>
      <c r="G213" s="262"/>
      <c r="H213" s="262"/>
      <c r="I213" s="262"/>
      <c r="J213" s="262"/>
      <c r="K213" s="262"/>
      <c r="L213" s="262"/>
      <c r="M213" s="262"/>
      <c r="N213" s="762"/>
    </row>
    <row r="214" spans="1:14" s="1" customFormat="1" x14ac:dyDescent="0.2">
      <c r="A214" s="262"/>
      <c r="B214" s="262"/>
      <c r="C214" s="262"/>
      <c r="D214" s="262"/>
      <c r="E214" s="262"/>
      <c r="F214" s="262"/>
      <c r="G214" s="262"/>
      <c r="H214" s="262"/>
      <c r="I214" s="262"/>
      <c r="J214" s="262"/>
      <c r="K214" s="262"/>
      <c r="L214" s="262"/>
      <c r="M214" s="262"/>
      <c r="N214" s="762"/>
    </row>
    <row r="215" spans="1:14" s="1" customFormat="1" x14ac:dyDescent="0.2">
      <c r="A215" s="262"/>
      <c r="B215" s="262"/>
      <c r="C215" s="262"/>
      <c r="D215" s="262"/>
      <c r="E215" s="262"/>
      <c r="F215" s="262"/>
      <c r="G215" s="262"/>
      <c r="H215" s="262"/>
      <c r="I215" s="262"/>
      <c r="J215" s="262"/>
      <c r="K215" s="262"/>
      <c r="L215" s="262"/>
      <c r="M215" s="262"/>
      <c r="N215" s="762"/>
    </row>
    <row r="216" spans="1:14" s="1" customFormat="1" x14ac:dyDescent="0.2">
      <c r="A216" s="262"/>
      <c r="B216" s="262"/>
      <c r="C216" s="262"/>
      <c r="D216" s="262"/>
      <c r="E216" s="262"/>
      <c r="F216" s="262"/>
      <c r="G216" s="262"/>
      <c r="H216" s="262"/>
      <c r="I216" s="262"/>
      <c r="J216" s="262"/>
      <c r="K216" s="262"/>
      <c r="L216" s="262"/>
      <c r="M216" s="262"/>
      <c r="N216" s="762"/>
    </row>
    <row r="217" spans="1:14" s="1" customFormat="1" x14ac:dyDescent="0.2">
      <c r="A217" s="262"/>
      <c r="B217" s="262"/>
      <c r="C217" s="262"/>
      <c r="D217" s="262"/>
      <c r="E217" s="262"/>
      <c r="F217" s="262"/>
      <c r="G217" s="262"/>
      <c r="H217" s="262"/>
      <c r="I217" s="262"/>
      <c r="J217" s="262"/>
      <c r="K217" s="262"/>
      <c r="L217" s="262"/>
      <c r="M217" s="262"/>
      <c r="N217" s="762"/>
    </row>
    <row r="218" spans="1:14" s="1" customFormat="1" x14ac:dyDescent="0.2">
      <c r="A218" s="262"/>
      <c r="B218" s="262"/>
      <c r="C218" s="262"/>
      <c r="D218" s="262"/>
      <c r="E218" s="262"/>
      <c r="F218" s="262"/>
      <c r="G218" s="262"/>
      <c r="H218" s="262"/>
      <c r="I218" s="262"/>
      <c r="J218" s="262"/>
      <c r="K218" s="262"/>
      <c r="L218" s="262"/>
      <c r="M218" s="262"/>
      <c r="N218" s="762"/>
    </row>
    <row r="219" spans="1:14" s="1" customFormat="1" x14ac:dyDescent="0.2">
      <c r="A219" s="262"/>
      <c r="B219" s="262"/>
      <c r="C219" s="262"/>
      <c r="D219" s="262"/>
      <c r="E219" s="262"/>
      <c r="F219" s="262"/>
      <c r="G219" s="262"/>
      <c r="H219" s="262"/>
      <c r="I219" s="262"/>
      <c r="J219" s="262"/>
      <c r="K219" s="262"/>
      <c r="L219" s="262"/>
      <c r="M219" s="262"/>
      <c r="N219" s="762"/>
    </row>
    <row r="220" spans="1:14" s="1" customFormat="1" x14ac:dyDescent="0.2">
      <c r="A220" s="262"/>
      <c r="B220" s="262"/>
      <c r="C220" s="262"/>
      <c r="D220" s="262"/>
      <c r="E220" s="262"/>
      <c r="F220" s="262"/>
      <c r="G220" s="262"/>
      <c r="H220" s="262"/>
      <c r="I220" s="262"/>
      <c r="J220" s="262"/>
      <c r="K220" s="262"/>
      <c r="L220" s="262"/>
      <c r="M220" s="262"/>
      <c r="N220" s="762"/>
    </row>
    <row r="221" spans="1:14" s="1" customFormat="1" x14ac:dyDescent="0.2">
      <c r="A221" s="262"/>
      <c r="B221" s="262"/>
      <c r="C221" s="262"/>
      <c r="D221" s="262"/>
      <c r="E221" s="262"/>
      <c r="F221" s="262"/>
      <c r="G221" s="262"/>
      <c r="H221" s="262"/>
      <c r="I221" s="262"/>
      <c r="J221" s="262"/>
      <c r="K221" s="262"/>
      <c r="L221" s="262"/>
      <c r="M221" s="262"/>
      <c r="N221" s="762"/>
    </row>
    <row r="222" spans="1:14" s="1" customFormat="1" x14ac:dyDescent="0.2">
      <c r="A222" s="262"/>
      <c r="B222" s="262"/>
      <c r="C222" s="262"/>
      <c r="D222" s="262"/>
      <c r="E222" s="262"/>
      <c r="F222" s="262"/>
      <c r="G222" s="262"/>
      <c r="H222" s="262"/>
      <c r="I222" s="262"/>
      <c r="J222" s="262"/>
      <c r="K222" s="262"/>
      <c r="L222" s="262"/>
      <c r="M222" s="262"/>
      <c r="N222" s="762"/>
    </row>
    <row r="223" spans="1:14" s="1" customFormat="1" x14ac:dyDescent="0.2">
      <c r="A223" s="262"/>
      <c r="B223" s="262"/>
      <c r="C223" s="262"/>
      <c r="D223" s="262"/>
      <c r="E223" s="262"/>
      <c r="F223" s="262"/>
      <c r="G223" s="262"/>
      <c r="H223" s="262"/>
      <c r="I223" s="262"/>
      <c r="J223" s="262"/>
      <c r="K223" s="262"/>
      <c r="L223" s="262"/>
      <c r="M223" s="262"/>
      <c r="N223" s="762"/>
    </row>
    <row r="224" spans="1:14" s="1" customFormat="1" x14ac:dyDescent="0.2">
      <c r="A224" s="262"/>
      <c r="B224" s="262"/>
      <c r="C224" s="262"/>
      <c r="D224" s="262"/>
      <c r="E224" s="262"/>
      <c r="F224" s="262"/>
      <c r="G224" s="262"/>
      <c r="H224" s="262"/>
      <c r="I224" s="262"/>
      <c r="J224" s="262"/>
      <c r="K224" s="262"/>
      <c r="L224" s="262"/>
      <c r="M224" s="262"/>
      <c r="N224" s="762"/>
    </row>
    <row r="225" spans="1:14" s="1" customFormat="1" x14ac:dyDescent="0.2">
      <c r="A225" s="262"/>
      <c r="B225" s="262"/>
      <c r="C225" s="262"/>
      <c r="D225" s="262"/>
      <c r="E225" s="262"/>
      <c r="F225" s="262"/>
      <c r="G225" s="262"/>
      <c r="H225" s="262"/>
      <c r="I225" s="262"/>
      <c r="J225" s="262"/>
      <c r="K225" s="262"/>
      <c r="L225" s="262"/>
      <c r="M225" s="262"/>
      <c r="N225" s="762"/>
    </row>
    <row r="226" spans="1:14" s="1" customFormat="1" x14ac:dyDescent="0.2">
      <c r="A226" s="262"/>
      <c r="B226" s="262"/>
      <c r="C226" s="262"/>
      <c r="D226" s="262"/>
      <c r="E226" s="262"/>
      <c r="F226" s="262"/>
      <c r="G226" s="262"/>
      <c r="H226" s="262"/>
      <c r="I226" s="262"/>
      <c r="J226" s="262"/>
      <c r="K226" s="262"/>
      <c r="L226" s="262"/>
      <c r="M226" s="262"/>
      <c r="N226" s="762"/>
    </row>
    <row r="227" spans="1:14" s="1" customFormat="1" x14ac:dyDescent="0.2">
      <c r="A227" s="262"/>
      <c r="B227" s="262"/>
      <c r="C227" s="262"/>
      <c r="D227" s="262"/>
      <c r="E227" s="262"/>
      <c r="F227" s="262"/>
      <c r="G227" s="262"/>
      <c r="H227" s="262"/>
      <c r="I227" s="262"/>
      <c r="J227" s="262"/>
      <c r="K227" s="262"/>
      <c r="L227" s="262"/>
      <c r="M227" s="262"/>
      <c r="N227" s="762"/>
    </row>
    <row r="228" spans="1:14" s="1" customFormat="1" x14ac:dyDescent="0.2">
      <c r="A228" s="262"/>
      <c r="B228" s="262"/>
      <c r="C228" s="262"/>
      <c r="D228" s="262"/>
      <c r="E228" s="262"/>
      <c r="F228" s="262"/>
      <c r="G228" s="262"/>
      <c r="H228" s="262"/>
      <c r="I228" s="262"/>
      <c r="J228" s="262"/>
      <c r="K228" s="262"/>
      <c r="L228" s="262"/>
      <c r="M228" s="262"/>
      <c r="N228" s="762"/>
    </row>
    <row r="229" spans="1:14" s="1" customFormat="1" x14ac:dyDescent="0.2">
      <c r="A229" s="262"/>
      <c r="B229" s="262"/>
      <c r="C229" s="262"/>
      <c r="D229" s="262"/>
      <c r="E229" s="262"/>
      <c r="F229" s="262"/>
      <c r="G229" s="262"/>
      <c r="H229" s="262"/>
      <c r="I229" s="262"/>
      <c r="J229" s="262"/>
      <c r="K229" s="262"/>
      <c r="L229" s="262"/>
      <c r="M229" s="262"/>
      <c r="N229" s="762"/>
    </row>
    <row r="230" spans="1:14" s="1" customFormat="1" x14ac:dyDescent="0.2">
      <c r="A230" s="262"/>
      <c r="B230" s="262"/>
      <c r="C230" s="262"/>
      <c r="D230" s="262"/>
      <c r="E230" s="262"/>
      <c r="F230" s="262"/>
      <c r="G230" s="262"/>
      <c r="H230" s="262"/>
      <c r="I230" s="262"/>
      <c r="J230" s="262"/>
      <c r="K230" s="262"/>
      <c r="L230" s="262"/>
      <c r="M230" s="262"/>
      <c r="N230" s="762"/>
    </row>
    <row r="231" spans="1:14" s="1" customFormat="1" x14ac:dyDescent="0.2">
      <c r="A231" s="262"/>
      <c r="B231" s="262"/>
      <c r="C231" s="262"/>
      <c r="D231" s="262"/>
      <c r="E231" s="262"/>
      <c r="F231" s="262"/>
      <c r="G231" s="262"/>
      <c r="H231" s="262"/>
      <c r="I231" s="262"/>
      <c r="J231" s="262"/>
      <c r="K231" s="262"/>
      <c r="L231" s="262"/>
      <c r="M231" s="262"/>
      <c r="N231" s="762"/>
    </row>
    <row r="232" spans="1:14" s="1" customFormat="1" x14ac:dyDescent="0.2">
      <c r="A232" s="262"/>
      <c r="B232" s="262"/>
      <c r="C232" s="262"/>
      <c r="D232" s="262"/>
      <c r="E232" s="262"/>
      <c r="F232" s="262"/>
      <c r="G232" s="262"/>
      <c r="H232" s="262"/>
      <c r="I232" s="262"/>
      <c r="J232" s="262"/>
      <c r="K232" s="262"/>
      <c r="L232" s="262"/>
      <c r="M232" s="262"/>
      <c r="N232" s="762"/>
    </row>
    <row r="233" spans="1:14" s="1" customFormat="1" x14ac:dyDescent="0.2">
      <c r="A233" s="262"/>
      <c r="B233" s="262"/>
      <c r="C233" s="262"/>
      <c r="D233" s="262"/>
      <c r="E233" s="262"/>
      <c r="F233" s="262"/>
      <c r="G233" s="262"/>
      <c r="H233" s="262"/>
      <c r="I233" s="262"/>
      <c r="J233" s="262"/>
      <c r="K233" s="262"/>
      <c r="L233" s="262"/>
      <c r="M233" s="262"/>
      <c r="N233" s="762"/>
    </row>
    <row r="234" spans="1:14" s="1" customFormat="1" x14ac:dyDescent="0.2">
      <c r="A234" s="262"/>
      <c r="B234" s="262"/>
      <c r="C234" s="262"/>
      <c r="D234" s="262"/>
      <c r="E234" s="262"/>
      <c r="F234" s="262"/>
      <c r="G234" s="262"/>
      <c r="H234" s="262"/>
      <c r="I234" s="262"/>
      <c r="J234" s="262"/>
      <c r="K234" s="262"/>
      <c r="L234" s="262"/>
      <c r="M234" s="262"/>
      <c r="N234" s="762"/>
    </row>
    <row r="235" spans="1:14" s="1" customFormat="1" x14ac:dyDescent="0.2">
      <c r="A235" s="262"/>
      <c r="B235" s="262"/>
      <c r="C235" s="262"/>
      <c r="D235" s="262"/>
      <c r="E235" s="262"/>
      <c r="F235" s="262"/>
      <c r="G235" s="262"/>
      <c r="H235" s="262"/>
      <c r="I235" s="262"/>
      <c r="J235" s="262"/>
      <c r="K235" s="262"/>
      <c r="L235" s="262"/>
      <c r="M235" s="262"/>
      <c r="N235" s="762"/>
    </row>
    <row r="236" spans="1:14" s="1" customFormat="1" x14ac:dyDescent="0.2">
      <c r="A236" s="262"/>
      <c r="B236" s="262"/>
      <c r="C236" s="262"/>
      <c r="D236" s="262"/>
      <c r="E236" s="262"/>
      <c r="F236" s="262"/>
      <c r="G236" s="262"/>
      <c r="H236" s="262"/>
      <c r="I236" s="262"/>
      <c r="J236" s="262"/>
      <c r="K236" s="262"/>
      <c r="L236" s="262"/>
      <c r="M236" s="262"/>
      <c r="N236" s="762"/>
    </row>
    <row r="237" spans="1:14" s="1" customFormat="1" x14ac:dyDescent="0.2">
      <c r="A237" s="262"/>
      <c r="B237" s="262"/>
      <c r="C237" s="262"/>
      <c r="D237" s="262"/>
      <c r="E237" s="262"/>
      <c r="F237" s="262"/>
      <c r="G237" s="262"/>
      <c r="H237" s="262"/>
      <c r="I237" s="262"/>
      <c r="J237" s="262"/>
      <c r="K237" s="262"/>
      <c r="L237" s="262"/>
      <c r="M237" s="262"/>
      <c r="N237" s="762"/>
    </row>
    <row r="238" spans="1:14" s="1" customFormat="1" x14ac:dyDescent="0.2">
      <c r="A238" s="262"/>
      <c r="B238" s="262"/>
      <c r="C238" s="262"/>
      <c r="D238" s="262"/>
      <c r="E238" s="262"/>
      <c r="F238" s="262"/>
      <c r="G238" s="262"/>
      <c r="H238" s="262"/>
      <c r="I238" s="262"/>
      <c r="J238" s="262"/>
      <c r="K238" s="262"/>
      <c r="L238" s="262"/>
      <c r="M238" s="262"/>
      <c r="N238" s="762"/>
    </row>
    <row r="239" spans="1:14" s="1" customFormat="1" x14ac:dyDescent="0.2">
      <c r="A239" s="262"/>
      <c r="B239" s="262"/>
      <c r="C239" s="262"/>
      <c r="D239" s="262"/>
      <c r="E239" s="262"/>
      <c r="F239" s="262"/>
      <c r="G239" s="262"/>
      <c r="H239" s="262"/>
      <c r="I239" s="262"/>
      <c r="J239" s="262"/>
      <c r="K239" s="262"/>
      <c r="L239" s="262"/>
      <c r="M239" s="262"/>
      <c r="N239" s="762"/>
    </row>
    <row r="240" spans="1:14" s="1" customFormat="1" x14ac:dyDescent="0.2">
      <c r="A240" s="262"/>
      <c r="B240" s="262"/>
      <c r="C240" s="262"/>
      <c r="D240" s="262"/>
      <c r="E240" s="262"/>
      <c r="F240" s="262"/>
      <c r="G240" s="262"/>
      <c r="H240" s="262"/>
      <c r="I240" s="262"/>
      <c r="J240" s="262"/>
      <c r="K240" s="262"/>
      <c r="L240" s="262"/>
      <c r="M240" s="262"/>
      <c r="N240" s="762"/>
    </row>
    <row r="241" spans="1:14" s="1" customFormat="1" x14ac:dyDescent="0.2">
      <c r="A241" s="262"/>
      <c r="B241" s="262"/>
      <c r="C241" s="262"/>
      <c r="D241" s="262"/>
      <c r="E241" s="262"/>
      <c r="F241" s="262"/>
      <c r="G241" s="262"/>
      <c r="H241" s="262"/>
      <c r="I241" s="262"/>
      <c r="J241" s="262"/>
      <c r="K241" s="262"/>
      <c r="L241" s="262"/>
      <c r="M241" s="262"/>
      <c r="N241" s="762"/>
    </row>
    <row r="242" spans="1:14" s="1" customFormat="1" x14ac:dyDescent="0.2">
      <c r="A242" s="262"/>
      <c r="B242" s="262"/>
      <c r="C242" s="262"/>
      <c r="D242" s="262"/>
      <c r="E242" s="262"/>
      <c r="F242" s="262"/>
      <c r="G242" s="262"/>
      <c r="H242" s="262"/>
      <c r="I242" s="262"/>
      <c r="J242" s="262"/>
      <c r="K242" s="262"/>
      <c r="L242" s="262"/>
      <c r="M242" s="262"/>
      <c r="N242" s="762"/>
    </row>
    <row r="243" spans="1:14" s="1" customFormat="1" x14ac:dyDescent="0.2">
      <c r="A243" s="262"/>
      <c r="B243" s="262"/>
      <c r="C243" s="262"/>
      <c r="D243" s="262"/>
      <c r="E243" s="262"/>
      <c r="F243" s="262"/>
      <c r="G243" s="262"/>
      <c r="H243" s="262"/>
      <c r="I243" s="262"/>
      <c r="J243" s="262"/>
      <c r="K243" s="262"/>
      <c r="L243" s="262"/>
      <c r="M243" s="262"/>
      <c r="N243" s="762"/>
    </row>
    <row r="244" spans="1:14" s="1" customFormat="1" x14ac:dyDescent="0.2">
      <c r="A244" s="262"/>
      <c r="B244" s="262"/>
      <c r="C244" s="262"/>
      <c r="D244" s="262"/>
      <c r="E244" s="262"/>
      <c r="F244" s="262"/>
      <c r="G244" s="262"/>
      <c r="H244" s="262"/>
      <c r="I244" s="262"/>
      <c r="J244" s="262"/>
      <c r="K244" s="262"/>
      <c r="L244" s="262"/>
      <c r="M244" s="262"/>
      <c r="N244" s="762"/>
    </row>
    <row r="245" spans="1:14" s="1" customFormat="1" x14ac:dyDescent="0.2">
      <c r="A245" s="262"/>
      <c r="B245" s="262"/>
      <c r="C245" s="262"/>
      <c r="D245" s="262"/>
      <c r="E245" s="262"/>
      <c r="F245" s="262"/>
      <c r="G245" s="262"/>
      <c r="H245" s="262"/>
      <c r="I245" s="262"/>
      <c r="J245" s="262"/>
      <c r="K245" s="262"/>
      <c r="L245" s="262"/>
      <c r="M245" s="262"/>
      <c r="N245" s="762"/>
    </row>
    <row r="246" spans="1:14" s="1" customFormat="1" x14ac:dyDescent="0.2">
      <c r="A246" s="262"/>
      <c r="B246" s="262"/>
      <c r="C246" s="262"/>
      <c r="D246" s="262"/>
      <c r="E246" s="262"/>
      <c r="F246" s="262"/>
      <c r="G246" s="262"/>
      <c r="H246" s="262"/>
      <c r="I246" s="262"/>
      <c r="J246" s="262"/>
      <c r="K246" s="262"/>
      <c r="L246" s="262"/>
      <c r="M246" s="262"/>
      <c r="N246" s="762"/>
    </row>
    <row r="247" spans="1:14" s="1" customFormat="1" x14ac:dyDescent="0.2">
      <c r="A247" s="262"/>
      <c r="B247" s="262"/>
      <c r="C247" s="262"/>
      <c r="D247" s="262"/>
      <c r="E247" s="262"/>
      <c r="F247" s="262"/>
      <c r="G247" s="262"/>
      <c r="H247" s="262"/>
      <c r="I247" s="262"/>
      <c r="J247" s="262"/>
      <c r="K247" s="262"/>
      <c r="L247" s="262"/>
      <c r="M247" s="262"/>
      <c r="N247" s="762"/>
    </row>
    <row r="248" spans="1:14" s="1" customFormat="1" x14ac:dyDescent="0.2">
      <c r="A248" s="262"/>
      <c r="B248" s="262"/>
      <c r="C248" s="262"/>
      <c r="D248" s="262"/>
      <c r="E248" s="262"/>
      <c r="F248" s="262"/>
      <c r="G248" s="262"/>
      <c r="H248" s="262"/>
      <c r="I248" s="262"/>
      <c r="J248" s="262"/>
      <c r="K248" s="262"/>
      <c r="L248" s="262"/>
      <c r="M248" s="262"/>
      <c r="N248" s="762"/>
    </row>
    <row r="249" spans="1:14" s="1" customFormat="1" x14ac:dyDescent="0.2">
      <c r="A249" s="262"/>
      <c r="B249" s="262"/>
      <c r="C249" s="262"/>
      <c r="D249" s="262"/>
      <c r="E249" s="262"/>
      <c r="F249" s="262"/>
      <c r="G249" s="262"/>
      <c r="H249" s="262"/>
      <c r="I249" s="262"/>
      <c r="J249" s="262"/>
      <c r="K249" s="262"/>
      <c r="L249" s="262"/>
      <c r="M249" s="262"/>
      <c r="N249" s="762"/>
    </row>
    <row r="250" spans="1:14" s="1" customFormat="1" x14ac:dyDescent="0.2">
      <c r="A250" s="262"/>
      <c r="B250" s="262"/>
      <c r="C250" s="262"/>
      <c r="D250" s="262"/>
      <c r="E250" s="262"/>
      <c r="F250" s="262"/>
      <c r="G250" s="262"/>
      <c r="H250" s="262"/>
      <c r="I250" s="262"/>
      <c r="J250" s="262"/>
      <c r="K250" s="262"/>
      <c r="L250" s="262"/>
      <c r="M250" s="262"/>
      <c r="N250" s="762"/>
    </row>
    <row r="251" spans="1:14" s="1" customFormat="1" x14ac:dyDescent="0.2">
      <c r="A251" s="262"/>
      <c r="B251" s="262"/>
      <c r="C251" s="262"/>
      <c r="D251" s="262"/>
      <c r="E251" s="262"/>
      <c r="F251" s="262"/>
      <c r="G251" s="262"/>
      <c r="H251" s="262"/>
      <c r="I251" s="262"/>
      <c r="J251" s="262"/>
      <c r="K251" s="262"/>
      <c r="L251" s="262"/>
      <c r="M251" s="262"/>
      <c r="N251" s="762"/>
    </row>
    <row r="252" spans="1:14" s="1" customFormat="1" x14ac:dyDescent="0.2">
      <c r="A252" s="262"/>
      <c r="B252" s="262"/>
      <c r="C252" s="262"/>
      <c r="D252" s="262"/>
      <c r="E252" s="262"/>
      <c r="F252" s="262"/>
      <c r="G252" s="262"/>
      <c r="H252" s="262"/>
      <c r="I252" s="262"/>
      <c r="J252" s="262"/>
      <c r="K252" s="262"/>
      <c r="L252" s="262"/>
      <c r="M252" s="262"/>
      <c r="N252" s="762"/>
    </row>
    <row r="253" spans="1:14" s="1" customFormat="1" x14ac:dyDescent="0.2">
      <c r="A253" s="262"/>
      <c r="B253" s="262"/>
      <c r="C253" s="262"/>
      <c r="D253" s="262"/>
      <c r="E253" s="262"/>
      <c r="F253" s="262"/>
      <c r="G253" s="262"/>
      <c r="H253" s="262"/>
      <c r="I253" s="262"/>
      <c r="J253" s="262"/>
      <c r="K253" s="262"/>
      <c r="L253" s="262"/>
      <c r="M253" s="262"/>
      <c r="N253" s="762"/>
    </row>
    <row r="254" spans="1:14" s="1" customFormat="1" x14ac:dyDescent="0.2">
      <c r="A254" s="262"/>
      <c r="B254" s="262"/>
      <c r="C254" s="262"/>
      <c r="D254" s="262"/>
      <c r="E254" s="262"/>
      <c r="F254" s="262"/>
      <c r="G254" s="262"/>
      <c r="H254" s="262"/>
      <c r="I254" s="262"/>
      <c r="J254" s="262"/>
      <c r="K254" s="262"/>
      <c r="L254" s="262"/>
      <c r="M254" s="262"/>
      <c r="N254" s="762"/>
    </row>
    <row r="255" spans="1:14" s="1" customFormat="1" x14ac:dyDescent="0.2">
      <c r="A255" s="262"/>
      <c r="B255" s="262"/>
      <c r="C255" s="262"/>
      <c r="D255" s="262"/>
      <c r="E255" s="262"/>
      <c r="F255" s="262"/>
      <c r="G255" s="262"/>
      <c r="H255" s="262"/>
      <c r="I255" s="262"/>
      <c r="J255" s="262"/>
      <c r="K255" s="262"/>
      <c r="L255" s="262"/>
      <c r="M255" s="262"/>
      <c r="N255" s="762"/>
    </row>
    <row r="256" spans="1:14" s="1" customFormat="1" x14ac:dyDescent="0.2">
      <c r="A256" s="262"/>
      <c r="B256" s="262"/>
      <c r="C256" s="262"/>
      <c r="D256" s="262"/>
      <c r="E256" s="262"/>
      <c r="F256" s="262"/>
      <c r="G256" s="262"/>
      <c r="H256" s="262"/>
      <c r="I256" s="262"/>
      <c r="J256" s="262"/>
      <c r="K256" s="262"/>
      <c r="L256" s="262"/>
      <c r="M256" s="262"/>
      <c r="N256" s="762"/>
    </row>
    <row r="257" spans="1:14" s="1" customFormat="1" x14ac:dyDescent="0.2">
      <c r="A257" s="262"/>
      <c r="B257" s="262"/>
      <c r="C257" s="262"/>
      <c r="D257" s="262"/>
      <c r="E257" s="262"/>
      <c r="F257" s="262"/>
      <c r="G257" s="262"/>
      <c r="H257" s="262"/>
      <c r="I257" s="262"/>
      <c r="J257" s="262"/>
      <c r="K257" s="262"/>
      <c r="L257" s="262"/>
      <c r="M257" s="262"/>
      <c r="N257" s="762"/>
    </row>
    <row r="258" spans="1:14" s="1" customFormat="1" x14ac:dyDescent="0.2">
      <c r="A258" s="262"/>
      <c r="B258" s="262"/>
      <c r="C258" s="262"/>
      <c r="D258" s="262"/>
      <c r="E258" s="262"/>
      <c r="F258" s="262"/>
      <c r="G258" s="262"/>
      <c r="H258" s="262"/>
      <c r="I258" s="262"/>
      <c r="J258" s="262"/>
      <c r="K258" s="262"/>
      <c r="L258" s="262"/>
      <c r="M258" s="262"/>
      <c r="N258" s="762"/>
    </row>
    <row r="259" spans="1:14" s="1" customFormat="1" x14ac:dyDescent="0.2">
      <c r="A259" s="262"/>
      <c r="B259" s="262"/>
      <c r="C259" s="262"/>
      <c r="D259" s="262"/>
      <c r="E259" s="262"/>
      <c r="F259" s="262"/>
      <c r="G259" s="262"/>
      <c r="H259" s="262"/>
      <c r="I259" s="262"/>
      <c r="J259" s="262"/>
      <c r="K259" s="262"/>
      <c r="L259" s="262"/>
      <c r="M259" s="262"/>
      <c r="N259" s="762"/>
    </row>
    <row r="260" spans="1:14" s="1" customFormat="1" x14ac:dyDescent="0.2">
      <c r="A260" s="262"/>
      <c r="B260" s="262"/>
      <c r="C260" s="262"/>
      <c r="D260" s="262"/>
      <c r="E260" s="262"/>
      <c r="F260" s="262"/>
      <c r="G260" s="262"/>
      <c r="H260" s="262"/>
      <c r="I260" s="262"/>
      <c r="J260" s="262"/>
      <c r="K260" s="262"/>
      <c r="L260" s="262"/>
      <c r="M260" s="262"/>
      <c r="N260" s="762"/>
    </row>
    <row r="261" spans="1:14" s="1" customFormat="1" x14ac:dyDescent="0.2">
      <c r="A261" s="262"/>
      <c r="B261" s="262"/>
      <c r="C261" s="262"/>
      <c r="D261" s="262"/>
      <c r="E261" s="262"/>
      <c r="F261" s="262"/>
      <c r="G261" s="262"/>
      <c r="H261" s="262"/>
      <c r="I261" s="262"/>
      <c r="J261" s="262"/>
      <c r="K261" s="262"/>
      <c r="L261" s="262"/>
      <c r="M261" s="262"/>
      <c r="N261" s="762"/>
    </row>
    <row r="262" spans="1:14" s="1" customFormat="1" x14ac:dyDescent="0.2">
      <c r="A262" s="262"/>
      <c r="B262" s="262"/>
      <c r="C262" s="262"/>
      <c r="D262" s="262"/>
      <c r="E262" s="262"/>
      <c r="F262" s="262"/>
      <c r="G262" s="262"/>
      <c r="H262" s="262"/>
      <c r="I262" s="262"/>
      <c r="J262" s="262"/>
      <c r="K262" s="262"/>
      <c r="L262" s="262"/>
      <c r="M262" s="262"/>
      <c r="N262" s="762"/>
    </row>
    <row r="263" spans="1:14" s="1" customFormat="1" x14ac:dyDescent="0.2">
      <c r="A263" s="262"/>
      <c r="B263" s="262"/>
      <c r="C263" s="262"/>
      <c r="D263" s="262"/>
      <c r="E263" s="262"/>
      <c r="F263" s="262"/>
      <c r="G263" s="262"/>
      <c r="H263" s="262"/>
      <c r="I263" s="262"/>
      <c r="J263" s="262"/>
      <c r="K263" s="262"/>
      <c r="L263" s="262"/>
      <c r="M263" s="262"/>
      <c r="N263" s="762"/>
    </row>
    <row r="264" spans="1:14" s="1" customFormat="1" x14ac:dyDescent="0.2">
      <c r="A264" s="262"/>
      <c r="B264" s="262"/>
      <c r="C264" s="262"/>
      <c r="D264" s="262"/>
      <c r="E264" s="262"/>
      <c r="F264" s="262"/>
      <c r="G264" s="262"/>
      <c r="H264" s="262"/>
      <c r="I264" s="262"/>
      <c r="J264" s="262"/>
      <c r="K264" s="262"/>
      <c r="L264" s="262"/>
      <c r="M264" s="262"/>
      <c r="N264" s="762"/>
    </row>
    <row r="265" spans="1:14" s="1" customFormat="1" x14ac:dyDescent="0.2">
      <c r="A265" s="262"/>
      <c r="B265" s="262"/>
      <c r="C265" s="262"/>
      <c r="D265" s="262"/>
      <c r="E265" s="262"/>
      <c r="F265" s="262"/>
      <c r="G265" s="262"/>
      <c r="H265" s="262"/>
      <c r="I265" s="262"/>
      <c r="J265" s="262"/>
      <c r="K265" s="262"/>
      <c r="L265" s="262"/>
      <c r="M265" s="262"/>
      <c r="N265" s="762"/>
    </row>
    <row r="266" spans="1:14" s="1" customFormat="1" x14ac:dyDescent="0.2">
      <c r="A266" s="262"/>
      <c r="B266" s="262"/>
      <c r="C266" s="262"/>
      <c r="D266" s="262"/>
      <c r="E266" s="262"/>
      <c r="F266" s="262"/>
      <c r="G266" s="262"/>
      <c r="H266" s="262"/>
      <c r="I266" s="262"/>
      <c r="J266" s="262"/>
      <c r="K266" s="262"/>
      <c r="L266" s="262"/>
      <c r="M266" s="262"/>
      <c r="N266" s="762"/>
    </row>
    <row r="267" spans="1:14" s="1" customFormat="1" x14ac:dyDescent="0.2">
      <c r="A267" s="262"/>
      <c r="B267" s="262"/>
      <c r="C267" s="262"/>
      <c r="D267" s="262"/>
      <c r="E267" s="262"/>
      <c r="F267" s="262"/>
      <c r="G267" s="262"/>
      <c r="H267" s="262"/>
      <c r="I267" s="262"/>
      <c r="J267" s="262"/>
      <c r="K267" s="262"/>
      <c r="L267" s="262"/>
      <c r="M267" s="262"/>
      <c r="N267" s="762"/>
    </row>
    <row r="268" spans="1:14" s="1" customFormat="1" x14ac:dyDescent="0.2">
      <c r="A268" s="262"/>
      <c r="B268" s="262"/>
      <c r="C268" s="262"/>
      <c r="D268" s="262"/>
      <c r="E268" s="262"/>
      <c r="F268" s="262"/>
      <c r="G268" s="262"/>
      <c r="H268" s="262"/>
      <c r="I268" s="262"/>
      <c r="J268" s="262"/>
      <c r="K268" s="262"/>
      <c r="L268" s="262"/>
      <c r="M268" s="262"/>
      <c r="N268" s="762"/>
    </row>
    <row r="269" spans="1:14" s="1" customFormat="1" x14ac:dyDescent="0.2">
      <c r="A269" s="262"/>
      <c r="B269" s="262"/>
      <c r="C269" s="262"/>
      <c r="D269" s="262"/>
      <c r="E269" s="262"/>
      <c r="F269" s="262"/>
      <c r="G269" s="262"/>
      <c r="H269" s="262"/>
      <c r="I269" s="262"/>
      <c r="J269" s="262"/>
      <c r="K269" s="262"/>
      <c r="L269" s="262"/>
      <c r="M269" s="262"/>
      <c r="N269" s="762"/>
    </row>
    <row r="270" spans="1:14" s="1" customFormat="1" x14ac:dyDescent="0.2">
      <c r="A270" s="262"/>
      <c r="B270" s="262"/>
      <c r="C270" s="262"/>
      <c r="D270" s="262"/>
      <c r="E270" s="262"/>
      <c r="F270" s="262"/>
      <c r="G270" s="262"/>
      <c r="H270" s="262"/>
      <c r="I270" s="262"/>
      <c r="J270" s="262"/>
      <c r="K270" s="262"/>
      <c r="L270" s="262"/>
      <c r="M270" s="262"/>
      <c r="N270" s="762"/>
    </row>
    <row r="271" spans="1:14" s="1" customFormat="1" x14ac:dyDescent="0.2">
      <c r="A271" s="262"/>
      <c r="B271" s="262"/>
      <c r="C271" s="262"/>
      <c r="D271" s="262"/>
      <c r="E271" s="262"/>
      <c r="F271" s="262"/>
      <c r="G271" s="262"/>
      <c r="H271" s="262"/>
      <c r="I271" s="262"/>
      <c r="J271" s="262"/>
      <c r="K271" s="262"/>
      <c r="L271" s="262"/>
      <c r="M271" s="262"/>
      <c r="N271" s="762"/>
    </row>
    <row r="272" spans="1:14" s="1" customFormat="1" x14ac:dyDescent="0.2">
      <c r="A272" s="262"/>
      <c r="B272" s="262"/>
      <c r="C272" s="262"/>
      <c r="D272" s="262"/>
      <c r="E272" s="262"/>
      <c r="F272" s="262"/>
      <c r="G272" s="262"/>
      <c r="H272" s="262"/>
      <c r="I272" s="262"/>
      <c r="J272" s="262"/>
      <c r="K272" s="262"/>
      <c r="L272" s="262"/>
      <c r="M272" s="262"/>
      <c r="N272" s="762"/>
    </row>
    <row r="273" spans="1:14" s="1" customFormat="1" x14ac:dyDescent="0.2">
      <c r="A273" s="262"/>
      <c r="B273" s="262"/>
      <c r="C273" s="262"/>
      <c r="D273" s="262"/>
      <c r="E273" s="262"/>
      <c r="F273" s="262"/>
      <c r="G273" s="262"/>
      <c r="H273" s="262"/>
      <c r="I273" s="262"/>
      <c r="J273" s="262"/>
      <c r="K273" s="262"/>
      <c r="L273" s="262"/>
      <c r="M273" s="262"/>
      <c r="N273" s="762"/>
    </row>
    <row r="274" spans="1:14" s="1" customFormat="1" x14ac:dyDescent="0.2">
      <c r="A274" s="262"/>
      <c r="B274" s="262"/>
      <c r="C274" s="262"/>
      <c r="D274" s="262"/>
      <c r="E274" s="262"/>
      <c r="F274" s="262"/>
      <c r="G274" s="262"/>
      <c r="H274" s="262"/>
      <c r="I274" s="262"/>
      <c r="J274" s="262"/>
      <c r="K274" s="262"/>
      <c r="L274" s="262"/>
      <c r="M274" s="262"/>
      <c r="N274" s="762"/>
    </row>
    <row r="275" spans="1:14" s="1" customFormat="1" x14ac:dyDescent="0.2">
      <c r="A275" s="262"/>
      <c r="B275" s="262"/>
      <c r="C275" s="262"/>
      <c r="D275" s="262"/>
      <c r="E275" s="262"/>
      <c r="F275" s="262"/>
      <c r="G275" s="262"/>
      <c r="H275" s="262"/>
      <c r="I275" s="262"/>
      <c r="J275" s="262"/>
      <c r="K275" s="262"/>
      <c r="L275" s="262"/>
      <c r="M275" s="262"/>
      <c r="N275" s="762"/>
    </row>
    <row r="276" spans="1:14" s="1" customFormat="1" x14ac:dyDescent="0.2">
      <c r="A276" s="262"/>
      <c r="B276" s="262"/>
      <c r="C276" s="262"/>
      <c r="D276" s="262"/>
      <c r="E276" s="262"/>
      <c r="F276" s="262"/>
      <c r="G276" s="262"/>
      <c r="H276" s="262"/>
      <c r="I276" s="262"/>
      <c r="J276" s="262"/>
      <c r="K276" s="262"/>
      <c r="L276" s="262"/>
      <c r="M276" s="262"/>
      <c r="N276" s="762"/>
    </row>
    <row r="277" spans="1:14" s="1" customFormat="1" x14ac:dyDescent="0.2">
      <c r="A277" s="262"/>
      <c r="B277" s="262"/>
      <c r="C277" s="262"/>
      <c r="D277" s="262"/>
      <c r="E277" s="262"/>
      <c r="F277" s="262"/>
      <c r="G277" s="262"/>
      <c r="H277" s="262"/>
      <c r="I277" s="262"/>
      <c r="J277" s="262"/>
      <c r="K277" s="262"/>
      <c r="L277" s="262"/>
      <c r="M277" s="262"/>
      <c r="N277" s="762"/>
    </row>
    <row r="278" spans="1:14" s="1" customFormat="1" x14ac:dyDescent="0.2">
      <c r="A278" s="262"/>
      <c r="B278" s="262"/>
      <c r="C278" s="262"/>
      <c r="D278" s="262"/>
      <c r="E278" s="262"/>
      <c r="F278" s="262"/>
      <c r="G278" s="262"/>
      <c r="H278" s="262"/>
      <c r="I278" s="262"/>
      <c r="J278" s="262"/>
      <c r="K278" s="262"/>
      <c r="L278" s="262"/>
      <c r="M278" s="262"/>
      <c r="N278" s="762"/>
    </row>
    <row r="279" spans="1:14" s="1" customFormat="1" x14ac:dyDescent="0.2">
      <c r="A279" s="262"/>
      <c r="B279" s="262"/>
      <c r="C279" s="262"/>
      <c r="D279" s="262"/>
      <c r="E279" s="262"/>
      <c r="F279" s="262"/>
      <c r="G279" s="262"/>
      <c r="H279" s="262"/>
      <c r="I279" s="262"/>
      <c r="J279" s="262"/>
      <c r="K279" s="262"/>
      <c r="L279" s="262"/>
      <c r="M279" s="262"/>
      <c r="N279" s="762"/>
    </row>
    <row r="280" spans="1:14" s="1" customFormat="1" x14ac:dyDescent="0.2">
      <c r="A280" s="262"/>
      <c r="B280" s="262"/>
      <c r="C280" s="262"/>
      <c r="D280" s="262"/>
      <c r="E280" s="262"/>
      <c r="F280" s="262"/>
      <c r="G280" s="262"/>
      <c r="H280" s="262"/>
      <c r="I280" s="262"/>
      <c r="J280" s="262"/>
      <c r="K280" s="262"/>
      <c r="L280" s="262"/>
      <c r="M280" s="262"/>
      <c r="N280" s="762"/>
    </row>
    <row r="281" spans="1:14" s="1" customFormat="1" x14ac:dyDescent="0.2">
      <c r="A281" s="262"/>
      <c r="B281" s="262"/>
      <c r="C281" s="262"/>
      <c r="D281" s="262"/>
      <c r="E281" s="262"/>
      <c r="F281" s="262"/>
      <c r="G281" s="262"/>
      <c r="H281" s="262"/>
      <c r="I281" s="262"/>
      <c r="J281" s="262"/>
      <c r="K281" s="262"/>
      <c r="L281" s="262"/>
      <c r="M281" s="262"/>
      <c r="N281" s="762"/>
    </row>
    <row r="282" spans="1:14" s="1" customFormat="1" x14ac:dyDescent="0.2">
      <c r="A282" s="262"/>
      <c r="B282" s="262"/>
      <c r="C282" s="262"/>
      <c r="D282" s="262"/>
      <c r="E282" s="262"/>
      <c r="F282" s="262"/>
      <c r="G282" s="262"/>
      <c r="H282" s="262"/>
      <c r="I282" s="262"/>
      <c r="J282" s="262"/>
      <c r="K282" s="262"/>
      <c r="L282" s="262"/>
      <c r="M282" s="262"/>
      <c r="N282" s="762"/>
    </row>
    <row r="283" spans="1:14" s="1" customFormat="1" x14ac:dyDescent="0.2">
      <c r="A283" s="262"/>
      <c r="B283" s="262"/>
      <c r="C283" s="262"/>
      <c r="D283" s="262"/>
      <c r="E283" s="262"/>
      <c r="F283" s="262"/>
      <c r="G283" s="262"/>
      <c r="H283" s="262"/>
      <c r="I283" s="262"/>
      <c r="J283" s="262"/>
      <c r="K283" s="262"/>
      <c r="L283" s="262"/>
      <c r="M283" s="262"/>
      <c r="N283" s="762"/>
    </row>
    <row r="284" spans="1:14" s="1" customFormat="1" x14ac:dyDescent="0.2">
      <c r="A284" s="262"/>
      <c r="B284" s="262"/>
      <c r="C284" s="262"/>
      <c r="D284" s="262"/>
      <c r="E284" s="262"/>
      <c r="F284" s="262"/>
      <c r="G284" s="262"/>
      <c r="H284" s="262"/>
      <c r="I284" s="262"/>
      <c r="J284" s="262"/>
      <c r="K284" s="262"/>
      <c r="L284" s="262"/>
      <c r="M284" s="262"/>
      <c r="N284" s="762"/>
    </row>
    <row r="285" spans="1:14" s="1" customFormat="1" x14ac:dyDescent="0.2">
      <c r="A285" s="262"/>
      <c r="B285" s="262"/>
      <c r="C285" s="262"/>
      <c r="D285" s="262"/>
      <c r="E285" s="262"/>
      <c r="F285" s="262"/>
      <c r="G285" s="262"/>
      <c r="H285" s="262"/>
      <c r="I285" s="262"/>
      <c r="J285" s="262"/>
      <c r="K285" s="262"/>
      <c r="L285" s="262"/>
      <c r="M285" s="262"/>
      <c r="N285" s="762"/>
    </row>
    <row r="286" spans="1:14" s="1" customFormat="1" x14ac:dyDescent="0.2">
      <c r="A286" s="262"/>
      <c r="B286" s="262"/>
      <c r="C286" s="262"/>
      <c r="D286" s="262"/>
      <c r="E286" s="262"/>
      <c r="F286" s="262"/>
      <c r="G286" s="262"/>
      <c r="H286" s="262"/>
      <c r="I286" s="262"/>
      <c r="J286" s="262"/>
      <c r="K286" s="262"/>
      <c r="L286" s="262"/>
      <c r="M286" s="262"/>
      <c r="N286" s="762"/>
    </row>
    <row r="287" spans="1:14" s="1" customFormat="1" x14ac:dyDescent="0.2">
      <c r="A287" s="262"/>
      <c r="B287" s="262"/>
      <c r="C287" s="262"/>
      <c r="D287" s="262"/>
      <c r="E287" s="262"/>
      <c r="F287" s="262"/>
      <c r="G287" s="262"/>
      <c r="H287" s="262"/>
      <c r="I287" s="262"/>
      <c r="J287" s="262"/>
      <c r="K287" s="262"/>
      <c r="L287" s="262"/>
      <c r="M287" s="262"/>
      <c r="N287" s="762"/>
    </row>
    <row r="288" spans="1:14" s="1" customFormat="1" x14ac:dyDescent="0.2">
      <c r="A288" s="262"/>
      <c r="B288" s="262"/>
      <c r="C288" s="262"/>
      <c r="D288" s="262"/>
      <c r="E288" s="262"/>
      <c r="F288" s="262"/>
      <c r="G288" s="262"/>
      <c r="H288" s="262"/>
      <c r="I288" s="262"/>
      <c r="J288" s="262"/>
      <c r="K288" s="262"/>
      <c r="L288" s="262"/>
      <c r="M288" s="262"/>
      <c r="N288" s="762"/>
    </row>
    <row r="289" spans="1:14" s="1" customFormat="1" x14ac:dyDescent="0.2">
      <c r="A289" s="262"/>
      <c r="B289" s="262"/>
      <c r="C289" s="262"/>
      <c r="D289" s="262"/>
      <c r="E289" s="262"/>
      <c r="F289" s="262"/>
      <c r="G289" s="262"/>
      <c r="H289" s="262"/>
      <c r="I289" s="262"/>
      <c r="J289" s="262"/>
      <c r="K289" s="262"/>
      <c r="L289" s="262"/>
      <c r="M289" s="262"/>
      <c r="N289" s="762"/>
    </row>
    <row r="290" spans="1:14" s="1" customFormat="1" x14ac:dyDescent="0.2">
      <c r="A290" s="262"/>
      <c r="B290" s="262"/>
      <c r="C290" s="262"/>
      <c r="D290" s="262"/>
      <c r="E290" s="262"/>
      <c r="F290" s="262"/>
      <c r="G290" s="262"/>
      <c r="H290" s="262"/>
      <c r="I290" s="262"/>
      <c r="J290" s="262"/>
      <c r="K290" s="262"/>
      <c r="L290" s="262"/>
      <c r="M290" s="262"/>
      <c r="N290" s="762"/>
    </row>
    <row r="291" spans="1:14" s="1" customFormat="1" x14ac:dyDescent="0.2">
      <c r="A291" s="262"/>
      <c r="B291" s="262"/>
      <c r="C291" s="262"/>
      <c r="D291" s="262"/>
      <c r="E291" s="262"/>
      <c r="F291" s="262"/>
      <c r="G291" s="262"/>
      <c r="H291" s="262"/>
      <c r="I291" s="262"/>
      <c r="J291" s="262"/>
      <c r="K291" s="262"/>
      <c r="L291" s="262"/>
      <c r="M291" s="262"/>
      <c r="N291" s="762"/>
    </row>
    <row r="292" spans="1:14" s="1" customFormat="1" x14ac:dyDescent="0.2">
      <c r="A292" s="262"/>
      <c r="B292" s="262"/>
      <c r="C292" s="262"/>
      <c r="D292" s="262"/>
      <c r="E292" s="262"/>
      <c r="F292" s="262"/>
      <c r="G292" s="262"/>
      <c r="H292" s="262"/>
      <c r="I292" s="262"/>
      <c r="J292" s="262"/>
      <c r="K292" s="262"/>
      <c r="L292" s="262"/>
      <c r="M292" s="262"/>
      <c r="N292" s="762"/>
    </row>
    <row r="293" spans="1:14" s="1" customFormat="1" x14ac:dyDescent="0.2">
      <c r="A293" s="262"/>
      <c r="B293" s="262"/>
      <c r="C293" s="262"/>
      <c r="D293" s="262"/>
      <c r="E293" s="262"/>
      <c r="F293" s="262"/>
      <c r="G293" s="262"/>
      <c r="H293" s="262"/>
      <c r="I293" s="262"/>
      <c r="J293" s="262"/>
      <c r="K293" s="262"/>
      <c r="L293" s="262"/>
      <c r="M293" s="262"/>
      <c r="N293" s="762"/>
    </row>
    <row r="294" spans="1:14" s="1" customFormat="1" x14ac:dyDescent="0.2">
      <c r="A294" s="262"/>
      <c r="B294" s="262"/>
      <c r="C294" s="262"/>
      <c r="D294" s="262"/>
      <c r="E294" s="262"/>
      <c r="F294" s="262"/>
      <c r="G294" s="262"/>
      <c r="H294" s="262"/>
      <c r="I294" s="262"/>
      <c r="J294" s="262"/>
      <c r="K294" s="262"/>
      <c r="L294" s="262"/>
      <c r="M294" s="262"/>
      <c r="N294" s="762"/>
    </row>
    <row r="295" spans="1:14" s="1" customFormat="1" x14ac:dyDescent="0.2">
      <c r="A295" s="262"/>
      <c r="B295" s="262"/>
      <c r="C295" s="262"/>
      <c r="D295" s="262"/>
      <c r="E295" s="262"/>
      <c r="F295" s="262"/>
      <c r="G295" s="262"/>
      <c r="H295" s="262"/>
      <c r="I295" s="262"/>
      <c r="J295" s="262"/>
      <c r="K295" s="262"/>
      <c r="L295" s="262"/>
      <c r="M295" s="262"/>
      <c r="N295" s="762"/>
    </row>
    <row r="296" spans="1:14" s="1" customFormat="1" x14ac:dyDescent="0.2">
      <c r="A296" s="262"/>
      <c r="B296" s="262"/>
      <c r="C296" s="262"/>
      <c r="D296" s="262"/>
      <c r="E296" s="262"/>
      <c r="F296" s="262"/>
      <c r="G296" s="262"/>
      <c r="H296" s="262"/>
      <c r="I296" s="262"/>
      <c r="J296" s="262"/>
      <c r="K296" s="262"/>
      <c r="L296" s="262"/>
      <c r="M296" s="262"/>
      <c r="N296" s="762"/>
    </row>
    <row r="297" spans="1:14" s="1" customFormat="1" x14ac:dyDescent="0.2">
      <c r="A297" s="262"/>
      <c r="B297" s="262"/>
      <c r="C297" s="262"/>
      <c r="D297" s="262"/>
      <c r="E297" s="262"/>
      <c r="F297" s="262"/>
      <c r="G297" s="262"/>
      <c r="H297" s="262"/>
      <c r="I297" s="262"/>
      <c r="J297" s="262"/>
      <c r="K297" s="262"/>
      <c r="L297" s="262"/>
      <c r="M297" s="262"/>
      <c r="N297" s="762"/>
    </row>
    <row r="298" spans="1:14" s="1" customFormat="1" x14ac:dyDescent="0.2">
      <c r="A298" s="262"/>
      <c r="B298" s="262"/>
      <c r="C298" s="262"/>
      <c r="D298" s="262"/>
      <c r="E298" s="262"/>
      <c r="F298" s="262"/>
      <c r="G298" s="262"/>
      <c r="H298" s="262"/>
      <c r="I298" s="262"/>
      <c r="J298" s="262"/>
      <c r="K298" s="262"/>
      <c r="L298" s="262"/>
      <c r="M298" s="262"/>
      <c r="N298" s="762"/>
    </row>
    <row r="299" spans="1:14" s="1" customFormat="1" x14ac:dyDescent="0.2">
      <c r="A299" s="262"/>
      <c r="B299" s="262"/>
      <c r="C299" s="262"/>
      <c r="D299" s="262"/>
      <c r="E299" s="262"/>
      <c r="F299" s="262"/>
      <c r="G299" s="262"/>
      <c r="H299" s="262"/>
      <c r="I299" s="262"/>
      <c r="J299" s="262"/>
      <c r="K299" s="262"/>
      <c r="L299" s="262"/>
      <c r="M299" s="262"/>
      <c r="N299" s="762"/>
    </row>
    <row r="300" spans="1:14" s="1" customFormat="1" x14ac:dyDescent="0.2">
      <c r="A300" s="262"/>
      <c r="B300" s="262"/>
      <c r="C300" s="262"/>
      <c r="D300" s="262"/>
      <c r="E300" s="262"/>
      <c r="F300" s="262"/>
      <c r="G300" s="262"/>
      <c r="H300" s="262"/>
      <c r="I300" s="262"/>
      <c r="J300" s="262"/>
      <c r="K300" s="262"/>
      <c r="L300" s="262"/>
      <c r="M300" s="262"/>
      <c r="N300" s="762"/>
    </row>
    <row r="301" spans="1:14" s="1" customFormat="1" x14ac:dyDescent="0.2">
      <c r="A301" s="262"/>
      <c r="B301" s="262"/>
      <c r="C301" s="262"/>
      <c r="D301" s="262"/>
      <c r="E301" s="262"/>
      <c r="F301" s="262"/>
      <c r="G301" s="262"/>
      <c r="H301" s="262"/>
      <c r="I301" s="262"/>
      <c r="J301" s="262"/>
      <c r="K301" s="262"/>
      <c r="L301" s="262"/>
      <c r="M301" s="262"/>
      <c r="N301" s="762"/>
    </row>
    <row r="302" spans="1:14" s="1" customFormat="1" x14ac:dyDescent="0.2">
      <c r="A302" s="262"/>
      <c r="B302" s="262"/>
      <c r="C302" s="262"/>
      <c r="D302" s="262"/>
      <c r="E302" s="262"/>
      <c r="F302" s="262"/>
      <c r="G302" s="262"/>
      <c r="H302" s="262"/>
      <c r="I302" s="262"/>
      <c r="J302" s="262"/>
      <c r="K302" s="262"/>
      <c r="L302" s="262"/>
      <c r="M302" s="262"/>
      <c r="N302" s="762"/>
    </row>
    <row r="303" spans="1:14" s="1" customFormat="1" x14ac:dyDescent="0.2">
      <c r="A303" s="262"/>
      <c r="B303" s="262"/>
      <c r="C303" s="262"/>
      <c r="D303" s="262"/>
      <c r="E303" s="262"/>
      <c r="F303" s="262"/>
      <c r="G303" s="262"/>
      <c r="H303" s="262"/>
      <c r="I303" s="262"/>
      <c r="J303" s="262"/>
      <c r="K303" s="262"/>
      <c r="L303" s="262"/>
      <c r="M303" s="262"/>
      <c r="N303" s="762"/>
    </row>
    <row r="304" spans="1:14" s="1" customFormat="1" x14ac:dyDescent="0.2">
      <c r="A304" s="262"/>
      <c r="B304" s="262"/>
      <c r="C304" s="262"/>
      <c r="D304" s="262"/>
      <c r="E304" s="262"/>
      <c r="F304" s="262"/>
      <c r="G304" s="262"/>
      <c r="H304" s="262"/>
      <c r="I304" s="262"/>
      <c r="J304" s="262"/>
      <c r="K304" s="262"/>
      <c r="L304" s="262"/>
      <c r="M304" s="262"/>
      <c r="N304" s="762"/>
    </row>
    <row r="305" spans="1:14" s="1" customFormat="1" x14ac:dyDescent="0.2">
      <c r="A305" s="262"/>
      <c r="B305" s="262"/>
      <c r="C305" s="262"/>
      <c r="D305" s="262"/>
      <c r="E305" s="262"/>
      <c r="F305" s="262"/>
      <c r="G305" s="262"/>
      <c r="H305" s="262"/>
      <c r="I305" s="262"/>
      <c r="J305" s="262"/>
      <c r="K305" s="262"/>
      <c r="L305" s="262"/>
      <c r="M305" s="262"/>
      <c r="N305" s="762"/>
    </row>
    <row r="306" spans="1:14" s="1" customFormat="1" x14ac:dyDescent="0.2">
      <c r="A306" s="262"/>
      <c r="B306" s="262"/>
      <c r="C306" s="262"/>
      <c r="D306" s="262"/>
      <c r="E306" s="262"/>
      <c r="F306" s="262"/>
      <c r="G306" s="262"/>
      <c r="H306" s="262"/>
      <c r="I306" s="262"/>
      <c r="J306" s="262"/>
      <c r="K306" s="262"/>
      <c r="L306" s="262"/>
      <c r="M306" s="262"/>
      <c r="N306" s="762"/>
    </row>
    <row r="307" spans="1:14" s="1" customFormat="1" x14ac:dyDescent="0.2">
      <c r="A307" s="262"/>
      <c r="B307" s="262"/>
      <c r="C307" s="262"/>
      <c r="D307" s="262"/>
      <c r="E307" s="262"/>
      <c r="F307" s="262"/>
      <c r="G307" s="262"/>
      <c r="H307" s="262"/>
      <c r="I307" s="262"/>
      <c r="J307" s="262"/>
      <c r="K307" s="262"/>
      <c r="L307" s="262"/>
      <c r="M307" s="262"/>
      <c r="N307" s="762"/>
    </row>
    <row r="308" spans="1:14" s="1" customFormat="1" x14ac:dyDescent="0.2">
      <c r="A308" s="262"/>
      <c r="B308" s="262"/>
      <c r="C308" s="262"/>
      <c r="D308" s="262"/>
      <c r="E308" s="262"/>
      <c r="F308" s="262"/>
      <c r="G308" s="262"/>
      <c r="H308" s="262"/>
      <c r="I308" s="262"/>
      <c r="J308" s="262"/>
      <c r="K308" s="262"/>
      <c r="L308" s="262"/>
      <c r="M308" s="262"/>
      <c r="N308" s="762"/>
    </row>
    <row r="309" spans="1:14" s="1" customFormat="1" x14ac:dyDescent="0.2">
      <c r="A309" s="262"/>
      <c r="B309" s="262"/>
      <c r="C309" s="262"/>
      <c r="D309" s="262"/>
      <c r="E309" s="262"/>
      <c r="F309" s="262"/>
      <c r="G309" s="262"/>
      <c r="H309" s="262"/>
      <c r="I309" s="262"/>
      <c r="J309" s="262"/>
      <c r="K309" s="262"/>
      <c r="L309" s="262"/>
      <c r="M309" s="262"/>
      <c r="N309" s="762"/>
    </row>
    <row r="310" spans="1:14" s="1" customFormat="1" x14ac:dyDescent="0.2">
      <c r="A310" s="262"/>
      <c r="B310" s="262"/>
      <c r="C310" s="262"/>
      <c r="D310" s="262"/>
      <c r="E310" s="262"/>
      <c r="F310" s="262"/>
      <c r="G310" s="262"/>
      <c r="H310" s="262"/>
      <c r="I310" s="262"/>
      <c r="J310" s="262"/>
      <c r="K310" s="262"/>
      <c r="L310" s="262"/>
      <c r="M310" s="262"/>
      <c r="N310" s="762"/>
    </row>
    <row r="311" spans="1:14" s="1" customFormat="1" x14ac:dyDescent="0.2">
      <c r="A311" s="262"/>
      <c r="B311" s="262"/>
      <c r="C311" s="262"/>
      <c r="D311" s="262"/>
      <c r="E311" s="262"/>
      <c r="F311" s="262"/>
      <c r="G311" s="262"/>
      <c r="H311" s="262"/>
      <c r="I311" s="262"/>
      <c r="J311" s="262"/>
      <c r="K311" s="262"/>
      <c r="L311" s="262"/>
      <c r="M311" s="262"/>
      <c r="N311" s="762"/>
    </row>
    <row r="312" spans="1:14" s="1" customFormat="1" x14ac:dyDescent="0.2">
      <c r="A312" s="262"/>
      <c r="B312" s="262"/>
      <c r="C312" s="262"/>
      <c r="D312" s="262"/>
      <c r="E312" s="262"/>
      <c r="F312" s="262"/>
      <c r="G312" s="262"/>
      <c r="H312" s="262"/>
      <c r="I312" s="262"/>
      <c r="J312" s="262"/>
      <c r="K312" s="262"/>
      <c r="L312" s="262"/>
      <c r="M312" s="262"/>
      <c r="N312" s="762"/>
    </row>
    <row r="313" spans="1:14" s="1" customFormat="1" x14ac:dyDescent="0.2">
      <c r="A313" s="262"/>
      <c r="B313" s="262"/>
      <c r="C313" s="262"/>
      <c r="D313" s="262"/>
      <c r="E313" s="262"/>
      <c r="F313" s="262"/>
      <c r="G313" s="262"/>
      <c r="H313" s="262"/>
      <c r="I313" s="262"/>
      <c r="J313" s="262"/>
      <c r="K313" s="262"/>
      <c r="L313" s="262"/>
      <c r="M313" s="262"/>
      <c r="N313" s="762"/>
    </row>
    <row r="314" spans="1:14" s="1" customFormat="1" x14ac:dyDescent="0.2">
      <c r="A314" s="262"/>
      <c r="B314" s="262"/>
      <c r="C314" s="262"/>
      <c r="D314" s="262"/>
      <c r="E314" s="262"/>
      <c r="F314" s="262"/>
      <c r="G314" s="262"/>
      <c r="H314" s="262"/>
      <c r="I314" s="262"/>
      <c r="J314" s="262"/>
      <c r="K314" s="262"/>
      <c r="L314" s="262"/>
      <c r="M314" s="262"/>
      <c r="N314" s="762"/>
    </row>
    <row r="315" spans="1:14" s="1" customFormat="1" x14ac:dyDescent="0.2">
      <c r="A315" s="262"/>
      <c r="B315" s="262"/>
      <c r="C315" s="262"/>
      <c r="D315" s="262"/>
      <c r="E315" s="262"/>
      <c r="F315" s="262"/>
      <c r="G315" s="262"/>
      <c r="H315" s="262"/>
      <c r="I315" s="262"/>
      <c r="J315" s="262"/>
      <c r="K315" s="262"/>
      <c r="L315" s="262"/>
      <c r="M315" s="262"/>
      <c r="N315" s="762"/>
    </row>
    <row r="316" spans="1:14" s="1" customFormat="1" x14ac:dyDescent="0.2">
      <c r="A316" s="262"/>
      <c r="B316" s="262"/>
      <c r="C316" s="262"/>
      <c r="D316" s="262"/>
      <c r="E316" s="262"/>
      <c r="F316" s="262"/>
      <c r="G316" s="262"/>
      <c r="H316" s="262"/>
      <c r="I316" s="262"/>
      <c r="J316" s="262"/>
      <c r="K316" s="262"/>
      <c r="L316" s="262"/>
      <c r="M316" s="262"/>
      <c r="N316" s="762"/>
    </row>
    <row r="317" spans="1:14" s="1" customFormat="1" x14ac:dyDescent="0.2">
      <c r="A317" s="262"/>
      <c r="B317" s="262"/>
      <c r="C317" s="262"/>
      <c r="D317" s="262"/>
      <c r="E317" s="262"/>
      <c r="F317" s="262"/>
      <c r="G317" s="262"/>
      <c r="H317" s="262"/>
      <c r="I317" s="262"/>
      <c r="J317" s="262"/>
      <c r="K317" s="262"/>
      <c r="L317" s="262"/>
      <c r="M317" s="262"/>
      <c r="N317" s="762"/>
    </row>
    <row r="318" spans="1:14" s="1" customFormat="1" x14ac:dyDescent="0.2">
      <c r="A318" s="262"/>
      <c r="B318" s="262"/>
      <c r="C318" s="262"/>
      <c r="D318" s="262"/>
      <c r="E318" s="262"/>
      <c r="F318" s="262"/>
      <c r="G318" s="262"/>
      <c r="H318" s="262"/>
      <c r="I318" s="262"/>
      <c r="J318" s="262"/>
      <c r="K318" s="262"/>
      <c r="L318" s="262"/>
      <c r="M318" s="262"/>
      <c r="N318" s="762"/>
    </row>
    <row r="319" spans="1:14" s="1" customFormat="1" x14ac:dyDescent="0.2">
      <c r="A319" s="262"/>
      <c r="B319" s="262"/>
      <c r="C319" s="262"/>
      <c r="D319" s="262"/>
      <c r="E319" s="262"/>
      <c r="F319" s="262"/>
      <c r="G319" s="262"/>
      <c r="H319" s="262"/>
      <c r="I319" s="262"/>
      <c r="J319" s="262"/>
      <c r="K319" s="262"/>
      <c r="L319" s="262"/>
      <c r="M319" s="262"/>
      <c r="N319" s="762"/>
    </row>
    <row r="320" spans="1:14" s="1" customFormat="1" x14ac:dyDescent="0.2">
      <c r="A320" s="262"/>
      <c r="B320" s="262"/>
      <c r="C320" s="262"/>
      <c r="D320" s="262"/>
      <c r="E320" s="262"/>
      <c r="F320" s="262"/>
      <c r="G320" s="262"/>
      <c r="H320" s="262"/>
      <c r="I320" s="262"/>
      <c r="J320" s="262"/>
      <c r="K320" s="262"/>
      <c r="L320" s="262"/>
      <c r="M320" s="262"/>
      <c r="N320" s="762"/>
    </row>
    <row r="321" spans="1:14" s="1" customFormat="1" x14ac:dyDescent="0.2">
      <c r="A321" s="262"/>
      <c r="B321" s="262"/>
      <c r="C321" s="262"/>
      <c r="D321" s="262"/>
      <c r="E321" s="262"/>
      <c r="F321" s="262"/>
      <c r="G321" s="262"/>
      <c r="H321" s="262"/>
      <c r="I321" s="262"/>
      <c r="J321" s="262"/>
      <c r="K321" s="262"/>
      <c r="L321" s="262"/>
      <c r="M321" s="262"/>
      <c r="N321" s="762"/>
    </row>
    <row r="322" spans="1:14" s="1" customFormat="1" x14ac:dyDescent="0.2">
      <c r="A322" s="262"/>
      <c r="B322" s="262"/>
      <c r="C322" s="262"/>
      <c r="D322" s="262"/>
      <c r="E322" s="262"/>
      <c r="F322" s="262"/>
      <c r="G322" s="262"/>
      <c r="H322" s="262"/>
      <c r="I322" s="262"/>
      <c r="J322" s="262"/>
      <c r="K322" s="262"/>
      <c r="L322" s="262"/>
      <c r="M322" s="262"/>
      <c r="N322" s="762"/>
    </row>
    <row r="323" spans="1:14" s="1" customFormat="1" x14ac:dyDescent="0.2">
      <c r="A323" s="262"/>
      <c r="B323" s="262"/>
      <c r="C323" s="262"/>
      <c r="D323" s="262"/>
      <c r="E323" s="262"/>
      <c r="F323" s="262"/>
      <c r="G323" s="262"/>
      <c r="H323" s="262"/>
      <c r="I323" s="262"/>
      <c r="J323" s="262"/>
      <c r="K323" s="262"/>
      <c r="L323" s="262"/>
      <c r="M323" s="262"/>
      <c r="N323" s="762"/>
    </row>
    <row r="324" spans="1:14" s="1" customFormat="1" x14ac:dyDescent="0.2">
      <c r="A324" s="262"/>
      <c r="B324" s="262"/>
      <c r="C324" s="262"/>
      <c r="D324" s="262"/>
      <c r="E324" s="262"/>
      <c r="F324" s="262"/>
      <c r="G324" s="262"/>
      <c r="H324" s="262"/>
      <c r="I324" s="262"/>
      <c r="J324" s="262"/>
      <c r="K324" s="262"/>
      <c r="L324" s="262"/>
      <c r="M324" s="262"/>
      <c r="N324" s="762"/>
    </row>
    <row r="325" spans="1:14" s="1" customFormat="1" x14ac:dyDescent="0.2">
      <c r="A325" s="262"/>
      <c r="B325" s="262"/>
      <c r="C325" s="262"/>
      <c r="D325" s="262"/>
      <c r="E325" s="262"/>
      <c r="F325" s="262"/>
      <c r="G325" s="262"/>
      <c r="H325" s="262"/>
      <c r="I325" s="262"/>
      <c r="J325" s="262"/>
      <c r="K325" s="262"/>
      <c r="L325" s="262"/>
      <c r="M325" s="262"/>
      <c r="N325" s="762"/>
    </row>
    <row r="326" spans="1:14" s="1" customFormat="1" x14ac:dyDescent="0.2">
      <c r="A326" s="262"/>
      <c r="B326" s="262"/>
      <c r="C326" s="262"/>
      <c r="D326" s="262"/>
      <c r="E326" s="262"/>
      <c r="F326" s="262"/>
      <c r="G326" s="262"/>
      <c r="H326" s="262"/>
      <c r="I326" s="262"/>
      <c r="J326" s="262"/>
      <c r="K326" s="262"/>
      <c r="L326" s="262"/>
      <c r="M326" s="262"/>
      <c r="N326" s="762"/>
    </row>
    <row r="327" spans="1:14" s="1" customFormat="1" x14ac:dyDescent="0.2">
      <c r="A327" s="262"/>
      <c r="B327" s="262"/>
      <c r="C327" s="262"/>
      <c r="D327" s="262"/>
      <c r="E327" s="262"/>
      <c r="F327" s="262"/>
      <c r="G327" s="262"/>
      <c r="H327" s="262"/>
      <c r="I327" s="262"/>
      <c r="J327" s="262"/>
      <c r="K327" s="262"/>
      <c r="L327" s="262"/>
      <c r="M327" s="262"/>
      <c r="N327" s="762"/>
    </row>
    <row r="328" spans="1:14" s="1" customFormat="1" x14ac:dyDescent="0.2">
      <c r="A328" s="262"/>
      <c r="B328" s="262"/>
      <c r="C328" s="262"/>
      <c r="D328" s="262"/>
      <c r="E328" s="262"/>
      <c r="F328" s="262"/>
      <c r="G328" s="262"/>
      <c r="H328" s="262"/>
      <c r="I328" s="262"/>
      <c r="J328" s="262"/>
      <c r="K328" s="262"/>
      <c r="L328" s="262"/>
      <c r="M328" s="262"/>
      <c r="N328" s="762"/>
    </row>
    <row r="329" spans="1:14" s="1" customFormat="1" x14ac:dyDescent="0.2">
      <c r="A329" s="262"/>
      <c r="B329" s="262"/>
      <c r="C329" s="262"/>
      <c r="D329" s="262"/>
      <c r="E329" s="262"/>
      <c r="F329" s="262"/>
      <c r="G329" s="262"/>
      <c r="H329" s="262"/>
      <c r="I329" s="262"/>
      <c r="J329" s="262"/>
      <c r="K329" s="262"/>
      <c r="L329" s="262"/>
      <c r="M329" s="262"/>
      <c r="N329" s="762"/>
    </row>
    <row r="330" spans="1:14" s="1" customFormat="1" x14ac:dyDescent="0.2">
      <c r="A330" s="262"/>
      <c r="B330" s="262"/>
      <c r="C330" s="262"/>
      <c r="D330" s="262"/>
      <c r="E330" s="262"/>
      <c r="F330" s="262"/>
      <c r="G330" s="262"/>
      <c r="H330" s="262"/>
      <c r="I330" s="262"/>
      <c r="J330" s="262"/>
      <c r="K330" s="262"/>
      <c r="L330" s="262"/>
      <c r="M330" s="262"/>
      <c r="N330" s="762"/>
    </row>
    <row r="331" spans="1:14" s="1" customFormat="1" x14ac:dyDescent="0.2">
      <c r="A331" s="262"/>
      <c r="B331" s="262"/>
      <c r="C331" s="262"/>
      <c r="D331" s="262"/>
      <c r="E331" s="262"/>
      <c r="F331" s="262"/>
      <c r="G331" s="262"/>
      <c r="H331" s="262"/>
      <c r="I331" s="262"/>
      <c r="J331" s="262"/>
      <c r="K331" s="262"/>
      <c r="L331" s="262"/>
      <c r="M331" s="262"/>
      <c r="N331" s="762"/>
    </row>
    <row r="332" spans="1:14" s="1" customFormat="1" x14ac:dyDescent="0.2">
      <c r="A332" s="262"/>
      <c r="B332" s="262"/>
      <c r="C332" s="262"/>
      <c r="D332" s="262"/>
      <c r="E332" s="262"/>
      <c r="F332" s="262"/>
      <c r="G332" s="262"/>
      <c r="H332" s="262"/>
      <c r="I332" s="262"/>
      <c r="J332" s="262"/>
      <c r="K332" s="262"/>
      <c r="L332" s="262"/>
      <c r="M332" s="262"/>
      <c r="N332" s="762"/>
    </row>
    <row r="333" spans="1:14" s="1" customFormat="1" x14ac:dyDescent="0.2">
      <c r="A333" s="262"/>
      <c r="B333" s="262"/>
      <c r="C333" s="262"/>
      <c r="D333" s="262"/>
      <c r="E333" s="262"/>
      <c r="F333" s="262"/>
      <c r="G333" s="262"/>
      <c r="H333" s="262"/>
      <c r="I333" s="262"/>
      <c r="J333" s="262"/>
      <c r="K333" s="262"/>
      <c r="L333" s="262"/>
      <c r="M333" s="262"/>
      <c r="N333" s="762"/>
    </row>
    <row r="334" spans="1:14" s="1" customFormat="1" x14ac:dyDescent="0.2">
      <c r="A334" s="262"/>
      <c r="B334" s="262"/>
      <c r="C334" s="262"/>
      <c r="D334" s="262"/>
      <c r="E334" s="262"/>
      <c r="F334" s="262"/>
      <c r="G334" s="262"/>
      <c r="H334" s="262"/>
      <c r="I334" s="262"/>
      <c r="J334" s="262"/>
      <c r="K334" s="262"/>
      <c r="L334" s="262"/>
      <c r="M334" s="262"/>
      <c r="N334" s="762"/>
    </row>
    <row r="335" spans="1:14" s="1" customFormat="1" x14ac:dyDescent="0.2">
      <c r="A335" s="262"/>
      <c r="B335" s="262"/>
      <c r="C335" s="262"/>
      <c r="D335" s="262"/>
      <c r="E335" s="262"/>
      <c r="F335" s="262"/>
      <c r="G335" s="262"/>
      <c r="H335" s="262"/>
      <c r="I335" s="262"/>
      <c r="J335" s="262"/>
      <c r="K335" s="262"/>
      <c r="L335" s="262"/>
      <c r="M335" s="262"/>
      <c r="N335" s="762"/>
    </row>
    <row r="336" spans="1:14" s="1" customFormat="1" x14ac:dyDescent="0.2">
      <c r="A336" s="262"/>
      <c r="B336" s="262"/>
      <c r="C336" s="262"/>
      <c r="D336" s="262"/>
      <c r="E336" s="262"/>
      <c r="F336" s="262"/>
      <c r="G336" s="262"/>
      <c r="H336" s="262"/>
      <c r="I336" s="262"/>
      <c r="J336" s="262"/>
      <c r="K336" s="262"/>
      <c r="L336" s="262"/>
      <c r="M336" s="262"/>
      <c r="N336" s="762"/>
    </row>
    <row r="337" spans="1:14" s="1" customFormat="1" x14ac:dyDescent="0.2">
      <c r="A337" s="262"/>
      <c r="B337" s="262"/>
      <c r="C337" s="262"/>
      <c r="D337" s="262"/>
      <c r="E337" s="262"/>
      <c r="F337" s="262"/>
      <c r="G337" s="262"/>
      <c r="H337" s="262"/>
      <c r="I337" s="262"/>
      <c r="J337" s="262"/>
      <c r="K337" s="262"/>
      <c r="L337" s="262"/>
      <c r="M337" s="262"/>
      <c r="N337" s="762"/>
    </row>
    <row r="338" spans="1:14" s="1" customFormat="1" x14ac:dyDescent="0.2">
      <c r="A338" s="262"/>
      <c r="B338" s="262"/>
      <c r="C338" s="262"/>
      <c r="D338" s="262"/>
      <c r="E338" s="262"/>
      <c r="F338" s="262"/>
      <c r="G338" s="262"/>
      <c r="H338" s="262"/>
      <c r="I338" s="262"/>
      <c r="J338" s="262"/>
      <c r="K338" s="262"/>
      <c r="L338" s="262"/>
      <c r="M338" s="262"/>
      <c r="N338" s="762"/>
    </row>
    <row r="339" spans="1:14" s="1" customFormat="1" x14ac:dyDescent="0.2">
      <c r="A339" s="262"/>
      <c r="B339" s="262"/>
      <c r="C339" s="262"/>
      <c r="D339" s="262"/>
      <c r="E339" s="262"/>
      <c r="F339" s="262"/>
      <c r="G339" s="262"/>
      <c r="H339" s="262"/>
      <c r="I339" s="262"/>
      <c r="J339" s="262"/>
      <c r="K339" s="262"/>
      <c r="L339" s="262"/>
      <c r="M339" s="262"/>
      <c r="N339" s="762"/>
    </row>
    <row r="340" spans="1:14" s="1" customFormat="1" x14ac:dyDescent="0.2">
      <c r="A340" s="262"/>
      <c r="B340" s="262"/>
      <c r="C340" s="262"/>
      <c r="D340" s="262"/>
      <c r="E340" s="262"/>
      <c r="F340" s="262"/>
      <c r="G340" s="262"/>
      <c r="H340" s="262"/>
      <c r="I340" s="262"/>
      <c r="J340" s="262"/>
      <c r="K340" s="262"/>
      <c r="L340" s="262"/>
      <c r="M340" s="262"/>
      <c r="N340" s="762"/>
    </row>
    <row r="341" spans="1:14" s="1" customFormat="1" x14ac:dyDescent="0.2">
      <c r="A341" s="262"/>
      <c r="B341" s="262"/>
      <c r="C341" s="262"/>
      <c r="D341" s="262"/>
      <c r="E341" s="262"/>
      <c r="F341" s="262"/>
      <c r="G341" s="262"/>
      <c r="H341" s="262"/>
      <c r="I341" s="262"/>
      <c r="J341" s="262"/>
      <c r="K341" s="262"/>
      <c r="L341" s="262"/>
      <c r="M341" s="262"/>
      <c r="N341" s="762"/>
    </row>
    <row r="342" spans="1:14" s="1" customFormat="1" x14ac:dyDescent="0.2">
      <c r="A342" s="262"/>
      <c r="B342" s="262"/>
      <c r="C342" s="262"/>
      <c r="D342" s="262"/>
      <c r="E342" s="262"/>
      <c r="F342" s="262"/>
      <c r="G342" s="262"/>
      <c r="H342" s="262"/>
      <c r="I342" s="262"/>
      <c r="J342" s="262"/>
      <c r="K342" s="262"/>
      <c r="L342" s="262"/>
      <c r="M342" s="262"/>
      <c r="N342" s="762"/>
    </row>
    <row r="343" spans="1:14" s="1" customFormat="1" x14ac:dyDescent="0.2">
      <c r="A343" s="262"/>
      <c r="B343" s="262"/>
      <c r="C343" s="262"/>
      <c r="D343" s="262"/>
      <c r="E343" s="262"/>
      <c r="F343" s="262"/>
      <c r="G343" s="262"/>
      <c r="H343" s="262"/>
      <c r="I343" s="262"/>
      <c r="J343" s="262"/>
      <c r="K343" s="262"/>
      <c r="L343" s="262"/>
      <c r="M343" s="262"/>
      <c r="N343" s="762"/>
    </row>
    <row r="344" spans="1:14" s="1" customFormat="1" x14ac:dyDescent="0.2">
      <c r="A344" s="262"/>
      <c r="B344" s="262"/>
      <c r="C344" s="262"/>
      <c r="D344" s="262"/>
      <c r="E344" s="262"/>
      <c r="F344" s="262"/>
      <c r="G344" s="262"/>
      <c r="H344" s="262"/>
      <c r="I344" s="262"/>
      <c r="J344" s="262"/>
      <c r="K344" s="262"/>
      <c r="L344" s="262"/>
      <c r="M344" s="262"/>
      <c r="N344" s="762"/>
    </row>
    <row r="345" spans="1:14" s="1" customFormat="1" x14ac:dyDescent="0.2">
      <c r="A345" s="262"/>
      <c r="B345" s="262"/>
      <c r="C345" s="262"/>
      <c r="D345" s="262"/>
      <c r="E345" s="262"/>
      <c r="F345" s="262"/>
      <c r="G345" s="262"/>
      <c r="H345" s="262"/>
      <c r="I345" s="262"/>
      <c r="J345" s="262"/>
      <c r="K345" s="262"/>
      <c r="L345" s="262"/>
      <c r="M345" s="262"/>
      <c r="N345" s="762"/>
    </row>
    <row r="346" spans="1:14" s="1" customFormat="1" x14ac:dyDescent="0.2">
      <c r="A346" s="262"/>
      <c r="B346" s="262"/>
      <c r="C346" s="262"/>
      <c r="D346" s="262"/>
      <c r="E346" s="262"/>
      <c r="F346" s="262"/>
      <c r="G346" s="262"/>
      <c r="H346" s="262"/>
      <c r="I346" s="262"/>
      <c r="J346" s="262"/>
      <c r="K346" s="262"/>
      <c r="L346" s="262"/>
      <c r="M346" s="262"/>
      <c r="N346" s="762"/>
    </row>
    <row r="347" spans="1:14" s="1" customFormat="1" x14ac:dyDescent="0.2">
      <c r="A347" s="262"/>
      <c r="B347" s="262"/>
      <c r="C347" s="262"/>
      <c r="D347" s="262"/>
      <c r="E347" s="262"/>
      <c r="F347" s="262"/>
      <c r="G347" s="262"/>
      <c r="H347" s="262"/>
      <c r="I347" s="262"/>
      <c r="J347" s="262"/>
      <c r="K347" s="262"/>
      <c r="L347" s="262"/>
      <c r="M347" s="262"/>
      <c r="N347" s="762"/>
    </row>
    <row r="348" spans="1:14" s="1" customFormat="1" x14ac:dyDescent="0.2">
      <c r="A348" s="262"/>
      <c r="B348" s="262"/>
      <c r="C348" s="262"/>
      <c r="D348" s="262"/>
      <c r="E348" s="262"/>
      <c r="F348" s="262"/>
      <c r="G348" s="262"/>
      <c r="H348" s="262"/>
      <c r="I348" s="262"/>
      <c r="J348" s="262"/>
      <c r="K348" s="262"/>
      <c r="L348" s="262"/>
      <c r="M348" s="262"/>
      <c r="N348" s="762"/>
    </row>
    <row r="349" spans="1:14" s="1" customFormat="1" x14ac:dyDescent="0.2">
      <c r="A349" s="262"/>
      <c r="B349" s="262"/>
      <c r="C349" s="262"/>
      <c r="D349" s="262"/>
      <c r="E349" s="262"/>
      <c r="F349" s="262"/>
      <c r="G349" s="262"/>
      <c r="H349" s="262"/>
      <c r="I349" s="262"/>
      <c r="J349" s="262"/>
      <c r="K349" s="262"/>
      <c r="L349" s="262"/>
      <c r="M349" s="262"/>
      <c r="N349" s="762"/>
    </row>
    <row r="350" spans="1:14" s="1" customFormat="1" x14ac:dyDescent="0.2">
      <c r="A350" s="262"/>
      <c r="B350" s="262"/>
      <c r="C350" s="262"/>
      <c r="D350" s="262"/>
      <c r="E350" s="262"/>
      <c r="F350" s="262"/>
      <c r="G350" s="262"/>
      <c r="H350" s="262"/>
      <c r="I350" s="262"/>
      <c r="J350" s="262"/>
      <c r="K350" s="262"/>
      <c r="L350" s="262"/>
      <c r="M350" s="262"/>
      <c r="N350" s="762"/>
    </row>
    <row r="351" spans="1:14" s="1" customFormat="1" x14ac:dyDescent="0.2">
      <c r="A351" s="262"/>
      <c r="B351" s="262"/>
      <c r="C351" s="262"/>
      <c r="D351" s="262"/>
      <c r="E351" s="262"/>
      <c r="F351" s="262"/>
      <c r="G351" s="262"/>
      <c r="H351" s="262"/>
      <c r="I351" s="262"/>
      <c r="J351" s="262"/>
      <c r="K351" s="262"/>
      <c r="L351" s="262"/>
      <c r="M351" s="262"/>
      <c r="N351" s="762"/>
    </row>
    <row r="352" spans="1:14" s="1" customFormat="1" x14ac:dyDescent="0.2">
      <c r="A352" s="262"/>
      <c r="B352" s="262"/>
      <c r="C352" s="262"/>
      <c r="D352" s="262"/>
      <c r="E352" s="262"/>
      <c r="F352" s="262"/>
      <c r="G352" s="262"/>
      <c r="H352" s="262"/>
      <c r="I352" s="262"/>
      <c r="J352" s="262"/>
      <c r="K352" s="262"/>
      <c r="L352" s="262"/>
      <c r="M352" s="262"/>
      <c r="N352" s="762"/>
    </row>
    <row r="353" spans="1:14" s="1" customFormat="1" x14ac:dyDescent="0.2">
      <c r="A353" s="262"/>
      <c r="B353" s="262"/>
      <c r="C353" s="262"/>
      <c r="D353" s="262"/>
      <c r="E353" s="262"/>
      <c r="F353" s="262"/>
      <c r="G353" s="262"/>
      <c r="H353" s="262"/>
      <c r="I353" s="262"/>
      <c r="J353" s="262"/>
      <c r="K353" s="262"/>
      <c r="L353" s="262"/>
      <c r="M353" s="262"/>
      <c r="N353" s="762"/>
    </row>
    <row r="354" spans="1:14" s="1" customFormat="1" x14ac:dyDescent="0.2">
      <c r="A354" s="262"/>
      <c r="B354" s="262"/>
      <c r="C354" s="262"/>
      <c r="D354" s="262"/>
      <c r="E354" s="262"/>
      <c r="F354" s="262"/>
      <c r="G354" s="262"/>
      <c r="H354" s="262"/>
      <c r="I354" s="262"/>
      <c r="J354" s="262"/>
      <c r="K354" s="262"/>
      <c r="L354" s="262"/>
      <c r="M354" s="262"/>
      <c r="N354" s="762"/>
    </row>
    <row r="355" spans="1:14" s="1" customFormat="1" x14ac:dyDescent="0.2">
      <c r="A355" s="262"/>
      <c r="B355" s="262"/>
      <c r="C355" s="262"/>
      <c r="D355" s="262"/>
      <c r="E355" s="262"/>
      <c r="F355" s="262"/>
      <c r="G355" s="262"/>
      <c r="H355" s="262"/>
      <c r="I355" s="262"/>
      <c r="J355" s="262"/>
      <c r="K355" s="262"/>
      <c r="L355" s="262"/>
      <c r="M355" s="262"/>
      <c r="N355" s="762"/>
    </row>
    <row r="356" spans="1:14" s="1" customFormat="1" x14ac:dyDescent="0.2">
      <c r="A356" s="262"/>
      <c r="B356" s="262"/>
      <c r="C356" s="262"/>
      <c r="D356" s="262"/>
      <c r="E356" s="262"/>
      <c r="F356" s="262"/>
      <c r="G356" s="262"/>
      <c r="H356" s="262"/>
      <c r="I356" s="262"/>
      <c r="J356" s="262"/>
      <c r="K356" s="262"/>
      <c r="L356" s="262"/>
      <c r="M356" s="262"/>
      <c r="N356" s="762"/>
    </row>
    <row r="357" spans="1:14" s="1" customFormat="1" x14ac:dyDescent="0.2">
      <c r="A357" s="262"/>
      <c r="B357" s="262"/>
      <c r="C357" s="262"/>
      <c r="D357" s="262"/>
      <c r="E357" s="262"/>
      <c r="F357" s="262"/>
      <c r="G357" s="262"/>
      <c r="H357" s="262"/>
      <c r="I357" s="262"/>
      <c r="J357" s="262"/>
      <c r="K357" s="262"/>
      <c r="L357" s="262"/>
      <c r="M357" s="262"/>
      <c r="N357" s="762"/>
    </row>
    <row r="358" spans="1:14" s="1" customFormat="1" x14ac:dyDescent="0.2">
      <c r="A358" s="262"/>
      <c r="B358" s="262"/>
      <c r="C358" s="262"/>
      <c r="D358" s="262"/>
      <c r="E358" s="262"/>
      <c r="F358" s="262"/>
      <c r="G358" s="262"/>
      <c r="H358" s="262"/>
      <c r="I358" s="262"/>
      <c r="J358" s="262"/>
      <c r="K358" s="262"/>
      <c r="L358" s="262"/>
      <c r="M358" s="262"/>
      <c r="N358" s="762"/>
    </row>
    <row r="359" spans="1:14" s="1" customFormat="1" x14ac:dyDescent="0.2">
      <c r="A359" s="262"/>
      <c r="B359" s="262"/>
      <c r="C359" s="262"/>
      <c r="D359" s="262"/>
      <c r="E359" s="262"/>
      <c r="F359" s="262"/>
      <c r="G359" s="262"/>
      <c r="H359" s="262"/>
      <c r="I359" s="262"/>
      <c r="J359" s="262"/>
      <c r="K359" s="262"/>
      <c r="L359" s="262"/>
      <c r="M359" s="262"/>
      <c r="N359" s="762"/>
    </row>
    <row r="360" spans="1:14" s="1" customFormat="1" x14ac:dyDescent="0.2">
      <c r="A360" s="262"/>
      <c r="B360" s="262"/>
      <c r="C360" s="262"/>
      <c r="D360" s="262"/>
      <c r="E360" s="262"/>
      <c r="F360" s="262"/>
      <c r="G360" s="262"/>
      <c r="H360" s="262"/>
      <c r="I360" s="262"/>
      <c r="J360" s="262"/>
      <c r="K360" s="262"/>
      <c r="L360" s="262"/>
      <c r="M360" s="262"/>
      <c r="N360" s="762"/>
    </row>
    <row r="361" spans="1:14" s="1" customFormat="1" x14ac:dyDescent="0.2">
      <c r="A361" s="262"/>
      <c r="B361" s="262"/>
      <c r="C361" s="262"/>
      <c r="D361" s="262"/>
      <c r="E361" s="262"/>
      <c r="F361" s="262"/>
      <c r="G361" s="262"/>
      <c r="H361" s="262"/>
      <c r="I361" s="262"/>
      <c r="J361" s="262"/>
      <c r="K361" s="262"/>
      <c r="L361" s="262"/>
      <c r="M361" s="262"/>
      <c r="N361" s="762"/>
    </row>
    <row r="362" spans="1:14" s="1" customFormat="1" x14ac:dyDescent="0.2">
      <c r="A362" s="262"/>
      <c r="B362" s="262"/>
      <c r="C362" s="262"/>
      <c r="D362" s="262"/>
      <c r="E362" s="262"/>
      <c r="F362" s="262"/>
      <c r="G362" s="262"/>
      <c r="H362" s="262"/>
      <c r="I362" s="262"/>
      <c r="J362" s="262"/>
      <c r="K362" s="262"/>
      <c r="L362" s="262"/>
      <c r="M362" s="262"/>
      <c r="N362" s="762"/>
    </row>
    <row r="363" spans="1:14" s="1" customFormat="1" x14ac:dyDescent="0.2">
      <c r="A363" s="262"/>
      <c r="B363" s="262"/>
      <c r="C363" s="262"/>
      <c r="D363" s="262"/>
      <c r="E363" s="262"/>
      <c r="F363" s="262"/>
      <c r="G363" s="262"/>
      <c r="H363" s="262"/>
      <c r="I363" s="262"/>
      <c r="J363" s="262"/>
      <c r="K363" s="262"/>
      <c r="L363" s="262"/>
      <c r="M363" s="262"/>
      <c r="N363" s="762"/>
    </row>
    <row r="364" spans="1:14" s="1" customFormat="1" x14ac:dyDescent="0.2">
      <c r="A364" s="262"/>
      <c r="B364" s="262"/>
      <c r="C364" s="262"/>
      <c r="D364" s="262"/>
      <c r="E364" s="262"/>
      <c r="F364" s="262"/>
      <c r="G364" s="262"/>
      <c r="H364" s="262"/>
      <c r="I364" s="262"/>
      <c r="J364" s="262"/>
      <c r="K364" s="262"/>
      <c r="L364" s="262"/>
      <c r="M364" s="262"/>
      <c r="N364" s="762"/>
    </row>
    <row r="365" spans="1:14" s="1" customFormat="1" x14ac:dyDescent="0.2">
      <c r="A365" s="262"/>
      <c r="B365" s="262"/>
      <c r="C365" s="262"/>
      <c r="D365" s="262"/>
      <c r="E365" s="262"/>
      <c r="F365" s="262"/>
      <c r="G365" s="262"/>
      <c r="H365" s="262"/>
      <c r="I365" s="262"/>
      <c r="J365" s="262"/>
      <c r="K365" s="262"/>
      <c r="L365" s="262"/>
      <c r="M365" s="262"/>
      <c r="N365" s="762"/>
    </row>
    <row r="366" spans="1:14" s="1" customFormat="1" x14ac:dyDescent="0.2">
      <c r="A366" s="262"/>
      <c r="B366" s="262"/>
      <c r="C366" s="262"/>
      <c r="D366" s="262"/>
      <c r="E366" s="262"/>
      <c r="F366" s="262"/>
      <c r="G366" s="262"/>
      <c r="H366" s="262"/>
      <c r="I366" s="262"/>
      <c r="J366" s="262"/>
      <c r="K366" s="262"/>
      <c r="L366" s="262"/>
      <c r="M366" s="262"/>
      <c r="N366" s="762"/>
    </row>
    <row r="367" spans="1:14" s="1" customFormat="1" x14ac:dyDescent="0.2">
      <c r="A367" s="262"/>
      <c r="B367" s="262"/>
      <c r="C367" s="262"/>
      <c r="D367" s="262"/>
      <c r="E367" s="262"/>
      <c r="F367" s="262"/>
      <c r="G367" s="262"/>
      <c r="H367" s="262"/>
      <c r="I367" s="262"/>
      <c r="J367" s="262"/>
      <c r="K367" s="262"/>
      <c r="L367" s="262"/>
      <c r="M367" s="262"/>
      <c r="N367" s="762"/>
    </row>
    <row r="368" spans="1:14" s="1" customFormat="1" x14ac:dyDescent="0.2">
      <c r="A368" s="262"/>
      <c r="B368" s="262"/>
      <c r="C368" s="262"/>
      <c r="D368" s="262"/>
      <c r="E368" s="262"/>
      <c r="F368" s="262"/>
      <c r="G368" s="262"/>
      <c r="H368" s="262"/>
      <c r="I368" s="262"/>
      <c r="J368" s="262"/>
      <c r="K368" s="262"/>
      <c r="L368" s="262"/>
      <c r="M368" s="262"/>
      <c r="N368" s="762"/>
    </row>
    <row r="369" spans="1:14" s="1" customFormat="1" x14ac:dyDescent="0.2">
      <c r="A369" s="262"/>
      <c r="B369" s="262"/>
      <c r="C369" s="262"/>
      <c r="D369" s="262"/>
      <c r="E369" s="262"/>
      <c r="F369" s="262"/>
      <c r="G369" s="262"/>
      <c r="H369" s="262"/>
      <c r="I369" s="262"/>
      <c r="J369" s="262"/>
      <c r="K369" s="262"/>
      <c r="L369" s="262"/>
      <c r="M369" s="262"/>
      <c r="N369" s="762"/>
    </row>
    <row r="370" spans="1:14" s="1" customFormat="1" x14ac:dyDescent="0.2">
      <c r="A370" s="262"/>
      <c r="B370" s="262"/>
      <c r="C370" s="262"/>
      <c r="D370" s="262"/>
      <c r="E370" s="262"/>
      <c r="F370" s="262"/>
      <c r="G370" s="262"/>
      <c r="H370" s="262"/>
      <c r="I370" s="262"/>
      <c r="J370" s="262"/>
      <c r="K370" s="262"/>
      <c r="L370" s="262"/>
      <c r="M370" s="262"/>
      <c r="N370" s="762"/>
    </row>
    <row r="371" spans="1:14" s="1" customFormat="1" x14ac:dyDescent="0.2">
      <c r="A371" s="262"/>
      <c r="B371" s="262"/>
      <c r="C371" s="262"/>
      <c r="D371" s="262"/>
      <c r="E371" s="262"/>
      <c r="F371" s="262"/>
      <c r="G371" s="262"/>
      <c r="H371" s="262"/>
      <c r="I371" s="262"/>
      <c r="J371" s="262"/>
      <c r="K371" s="262"/>
      <c r="L371" s="262"/>
      <c r="M371" s="262"/>
      <c r="N371" s="762"/>
    </row>
    <row r="372" spans="1:14" s="1" customFormat="1" x14ac:dyDescent="0.2">
      <c r="A372" s="262"/>
      <c r="B372" s="262"/>
      <c r="C372" s="262"/>
      <c r="D372" s="262"/>
      <c r="E372" s="262"/>
      <c r="F372" s="262"/>
      <c r="G372" s="262"/>
      <c r="H372" s="262"/>
      <c r="I372" s="262"/>
      <c r="J372" s="262"/>
      <c r="K372" s="262"/>
      <c r="L372" s="262"/>
      <c r="M372" s="262"/>
      <c r="N372" s="762"/>
    </row>
    <row r="373" spans="1:14" s="1" customFormat="1" x14ac:dyDescent="0.2">
      <c r="A373" s="262"/>
      <c r="B373" s="262"/>
      <c r="C373" s="262"/>
      <c r="D373" s="262"/>
      <c r="E373" s="262"/>
      <c r="F373" s="262"/>
      <c r="G373" s="262"/>
      <c r="H373" s="262"/>
      <c r="I373" s="262"/>
      <c r="J373" s="262"/>
      <c r="K373" s="262"/>
      <c r="L373" s="262"/>
      <c r="M373" s="262"/>
      <c r="N373" s="762"/>
    </row>
    <row r="374" spans="1:14" s="1" customFormat="1" x14ac:dyDescent="0.2">
      <c r="A374" s="262"/>
      <c r="B374" s="262"/>
      <c r="C374" s="262"/>
      <c r="D374" s="262"/>
      <c r="E374" s="262"/>
      <c r="F374" s="262"/>
      <c r="G374" s="262"/>
      <c r="H374" s="262"/>
      <c r="I374" s="262"/>
      <c r="J374" s="262"/>
      <c r="K374" s="262"/>
      <c r="L374" s="262"/>
      <c r="M374" s="262"/>
      <c r="N374" s="762"/>
    </row>
    <row r="375" spans="1:14" s="1" customFormat="1" x14ac:dyDescent="0.2">
      <c r="A375" s="262"/>
      <c r="B375" s="262"/>
      <c r="C375" s="262"/>
      <c r="D375" s="262"/>
      <c r="E375" s="262"/>
      <c r="F375" s="262"/>
      <c r="G375" s="262"/>
      <c r="H375" s="262"/>
      <c r="I375" s="262"/>
      <c r="J375" s="262"/>
      <c r="K375" s="262"/>
      <c r="L375" s="262"/>
      <c r="M375" s="262"/>
      <c r="N375" s="762"/>
    </row>
    <row r="376" spans="1:14" s="1" customFormat="1" x14ac:dyDescent="0.2">
      <c r="A376" s="262"/>
      <c r="B376" s="262"/>
      <c r="C376" s="262"/>
      <c r="D376" s="262"/>
      <c r="E376" s="262"/>
      <c r="F376" s="262"/>
      <c r="G376" s="262"/>
      <c r="H376" s="262"/>
      <c r="I376" s="262"/>
      <c r="J376" s="262"/>
      <c r="K376" s="262"/>
      <c r="L376" s="262"/>
      <c r="M376" s="262"/>
      <c r="N376" s="762"/>
    </row>
    <row r="377" spans="1:14" s="1" customFormat="1" x14ac:dyDescent="0.2">
      <c r="A377" s="262"/>
      <c r="B377" s="262"/>
      <c r="C377" s="262"/>
      <c r="D377" s="262"/>
      <c r="E377" s="262"/>
      <c r="F377" s="262"/>
      <c r="G377" s="262"/>
      <c r="H377" s="262"/>
      <c r="I377" s="262"/>
      <c r="J377" s="262"/>
      <c r="K377" s="262"/>
      <c r="L377" s="262"/>
      <c r="M377" s="262"/>
      <c r="N377" s="762"/>
    </row>
    <row r="378" spans="1:14" s="1" customFormat="1" x14ac:dyDescent="0.2">
      <c r="A378" s="262"/>
      <c r="B378" s="262"/>
      <c r="C378" s="262"/>
      <c r="D378" s="262"/>
      <c r="E378" s="262"/>
      <c r="F378" s="262"/>
      <c r="G378" s="262"/>
      <c r="H378" s="262"/>
      <c r="I378" s="262"/>
      <c r="J378" s="262"/>
      <c r="K378" s="262"/>
      <c r="L378" s="262"/>
      <c r="M378" s="262"/>
      <c r="N378" s="762"/>
    </row>
    <row r="379" spans="1:14" s="1" customFormat="1" x14ac:dyDescent="0.2">
      <c r="A379" s="262"/>
      <c r="B379" s="262"/>
      <c r="C379" s="262"/>
      <c r="D379" s="262"/>
      <c r="E379" s="262"/>
      <c r="F379" s="262"/>
      <c r="G379" s="262"/>
      <c r="H379" s="262"/>
      <c r="I379" s="262"/>
      <c r="J379" s="262"/>
      <c r="K379" s="262"/>
      <c r="L379" s="262"/>
      <c r="M379" s="262"/>
      <c r="N379" s="762"/>
    </row>
    <row r="380" spans="1:14" s="1" customFormat="1" x14ac:dyDescent="0.2">
      <c r="A380" s="262"/>
      <c r="B380" s="262"/>
      <c r="C380" s="262"/>
      <c r="D380" s="262"/>
      <c r="E380" s="262"/>
      <c r="F380" s="262"/>
      <c r="G380" s="262"/>
      <c r="H380" s="262"/>
      <c r="I380" s="262"/>
      <c r="J380" s="262"/>
      <c r="K380" s="262"/>
      <c r="L380" s="262"/>
      <c r="M380" s="262"/>
      <c r="N380" s="762"/>
    </row>
    <row r="381" spans="1:14" s="1" customFormat="1" x14ac:dyDescent="0.2">
      <c r="A381" s="262"/>
      <c r="B381" s="262"/>
      <c r="C381" s="262"/>
      <c r="D381" s="262"/>
      <c r="E381" s="262"/>
      <c r="F381" s="262"/>
      <c r="G381" s="262"/>
      <c r="H381" s="262"/>
      <c r="I381" s="262"/>
      <c r="J381" s="262"/>
      <c r="K381" s="262"/>
      <c r="L381" s="262"/>
      <c r="M381" s="262"/>
      <c r="N381" s="762"/>
    </row>
    <row r="382" spans="1:14" s="1" customFormat="1" x14ac:dyDescent="0.2">
      <c r="A382" s="262"/>
      <c r="B382" s="262"/>
      <c r="C382" s="262"/>
      <c r="D382" s="262"/>
      <c r="E382" s="262"/>
      <c r="F382" s="262"/>
      <c r="G382" s="262"/>
      <c r="H382" s="262"/>
      <c r="I382" s="262"/>
      <c r="J382" s="262"/>
      <c r="K382" s="262"/>
      <c r="L382" s="262"/>
      <c r="M382" s="262"/>
      <c r="N382" s="762"/>
    </row>
    <row r="383" spans="1:14" s="1" customFormat="1" x14ac:dyDescent="0.2">
      <c r="A383" s="262"/>
      <c r="B383" s="262"/>
      <c r="C383" s="262"/>
      <c r="D383" s="262"/>
      <c r="E383" s="262"/>
      <c r="F383" s="262"/>
      <c r="G383" s="262"/>
      <c r="H383" s="262"/>
      <c r="I383" s="262"/>
      <c r="J383" s="262"/>
      <c r="K383" s="262"/>
      <c r="L383" s="262"/>
      <c r="M383" s="262"/>
      <c r="N383" s="762"/>
    </row>
    <row r="384" spans="1:14" s="1" customFormat="1" x14ac:dyDescent="0.2">
      <c r="A384" s="262"/>
      <c r="B384" s="262"/>
      <c r="C384" s="262"/>
      <c r="D384" s="262"/>
      <c r="E384" s="262"/>
      <c r="F384" s="262"/>
      <c r="G384" s="262"/>
      <c r="H384" s="262"/>
      <c r="I384" s="262"/>
      <c r="J384" s="262"/>
      <c r="K384" s="262"/>
      <c r="L384" s="262"/>
      <c r="M384" s="262"/>
      <c r="N384" s="762"/>
    </row>
    <row r="385" spans="1:14" s="1" customFormat="1" x14ac:dyDescent="0.2">
      <c r="A385" s="262"/>
      <c r="B385" s="262"/>
      <c r="C385" s="262"/>
      <c r="D385" s="262"/>
      <c r="E385" s="262"/>
      <c r="F385" s="262"/>
      <c r="G385" s="262"/>
      <c r="H385" s="262"/>
      <c r="I385" s="262"/>
      <c r="J385" s="262"/>
      <c r="K385" s="262"/>
      <c r="L385" s="262"/>
      <c r="M385" s="262"/>
      <c r="N385" s="762"/>
    </row>
    <row r="386" spans="1:14" s="1" customFormat="1" x14ac:dyDescent="0.2">
      <c r="A386" s="262"/>
      <c r="B386" s="262"/>
      <c r="C386" s="262"/>
      <c r="D386" s="262"/>
      <c r="E386" s="262"/>
      <c r="F386" s="262"/>
      <c r="G386" s="262"/>
      <c r="H386" s="262"/>
      <c r="I386" s="262"/>
      <c r="J386" s="262"/>
      <c r="K386" s="262"/>
      <c r="L386" s="262"/>
      <c r="M386" s="262"/>
      <c r="N386" s="762"/>
    </row>
    <row r="387" spans="1:14" s="1" customFormat="1" x14ac:dyDescent="0.2">
      <c r="A387" s="262"/>
      <c r="B387" s="262"/>
      <c r="C387" s="262"/>
      <c r="D387" s="262"/>
      <c r="E387" s="262"/>
      <c r="F387" s="262"/>
      <c r="G387" s="262"/>
      <c r="H387" s="262"/>
      <c r="I387" s="262"/>
      <c r="J387" s="262"/>
      <c r="K387" s="262"/>
      <c r="L387" s="262"/>
      <c r="M387" s="262"/>
      <c r="N387" s="762"/>
    </row>
    <row r="388" spans="1:14" s="1" customFormat="1" x14ac:dyDescent="0.2">
      <c r="A388" s="262"/>
      <c r="B388" s="262"/>
      <c r="C388" s="262"/>
      <c r="D388" s="262"/>
      <c r="E388" s="262"/>
      <c r="F388" s="262"/>
      <c r="G388" s="262"/>
      <c r="H388" s="262"/>
      <c r="I388" s="262"/>
      <c r="J388" s="262"/>
      <c r="K388" s="262"/>
      <c r="L388" s="262"/>
      <c r="M388" s="262"/>
      <c r="N388" s="762"/>
    </row>
    <row r="389" spans="1:14" s="1" customFormat="1" x14ac:dyDescent="0.2">
      <c r="A389" s="262"/>
      <c r="B389" s="262"/>
      <c r="C389" s="262"/>
      <c r="D389" s="262"/>
      <c r="E389" s="262"/>
      <c r="F389" s="262"/>
      <c r="G389" s="262"/>
      <c r="H389" s="262"/>
      <c r="I389" s="262"/>
      <c r="J389" s="262"/>
      <c r="K389" s="262"/>
      <c r="L389" s="262"/>
      <c r="M389" s="262"/>
      <c r="N389" s="762"/>
    </row>
    <row r="390" spans="1:14" s="1" customFormat="1" x14ac:dyDescent="0.2">
      <c r="A390" s="262"/>
      <c r="B390" s="262"/>
      <c r="C390" s="262"/>
      <c r="D390" s="262"/>
      <c r="E390" s="262"/>
      <c r="F390" s="262"/>
      <c r="G390" s="262"/>
      <c r="H390" s="262"/>
      <c r="I390" s="262"/>
      <c r="J390" s="262"/>
      <c r="K390" s="262"/>
      <c r="L390" s="262"/>
      <c r="M390" s="262"/>
      <c r="N390" s="762"/>
    </row>
    <row r="391" spans="1:14" s="1" customFormat="1" x14ac:dyDescent="0.2">
      <c r="A391" s="262"/>
      <c r="B391" s="262"/>
      <c r="C391" s="262"/>
      <c r="D391" s="262"/>
      <c r="E391" s="262"/>
      <c r="F391" s="262"/>
      <c r="G391" s="262"/>
      <c r="H391" s="262"/>
      <c r="I391" s="262"/>
      <c r="J391" s="262"/>
      <c r="K391" s="262"/>
      <c r="L391" s="262"/>
      <c r="M391" s="262"/>
      <c r="N391" s="762"/>
    </row>
    <row r="392" spans="1:14" s="1" customFormat="1" x14ac:dyDescent="0.2">
      <c r="A392" s="262"/>
      <c r="B392" s="262"/>
      <c r="C392" s="262"/>
      <c r="D392" s="262"/>
      <c r="E392" s="262"/>
      <c r="F392" s="262"/>
      <c r="G392" s="262"/>
      <c r="H392" s="262"/>
      <c r="I392" s="262"/>
      <c r="J392" s="262"/>
      <c r="K392" s="262"/>
      <c r="L392" s="262"/>
      <c r="M392" s="262"/>
      <c r="N392" s="762"/>
    </row>
    <row r="393" spans="1:14" s="1" customFormat="1" x14ac:dyDescent="0.2">
      <c r="A393" s="262"/>
      <c r="B393" s="262"/>
      <c r="C393" s="262"/>
      <c r="D393" s="262"/>
      <c r="E393" s="262"/>
      <c r="F393" s="262"/>
      <c r="G393" s="262"/>
      <c r="H393" s="262"/>
      <c r="I393" s="262"/>
      <c r="J393" s="262"/>
      <c r="K393" s="262"/>
      <c r="L393" s="262"/>
      <c r="M393" s="262"/>
      <c r="N393" s="762"/>
    </row>
    <row r="394" spans="1:14" s="1" customFormat="1" x14ac:dyDescent="0.2">
      <c r="A394" s="262"/>
      <c r="B394" s="262"/>
      <c r="C394" s="262"/>
      <c r="D394" s="262"/>
      <c r="E394" s="262"/>
      <c r="F394" s="262"/>
      <c r="G394" s="262"/>
      <c r="H394" s="262"/>
      <c r="I394" s="262"/>
      <c r="J394" s="262"/>
      <c r="K394" s="262"/>
      <c r="L394" s="262"/>
      <c r="M394" s="262"/>
      <c r="N394" s="762"/>
    </row>
    <row r="395" spans="1:14" s="1" customFormat="1" x14ac:dyDescent="0.2">
      <c r="A395" s="262"/>
      <c r="B395" s="262"/>
      <c r="C395" s="262"/>
      <c r="D395" s="262"/>
      <c r="E395" s="262"/>
      <c r="F395" s="262"/>
      <c r="G395" s="262"/>
      <c r="H395" s="262"/>
      <c r="I395" s="262"/>
      <c r="J395" s="262"/>
      <c r="K395" s="262"/>
      <c r="L395" s="262"/>
      <c r="M395" s="262"/>
      <c r="N395" s="762"/>
    </row>
    <row r="396" spans="1:14" s="1" customFormat="1" x14ac:dyDescent="0.2">
      <c r="A396" s="262"/>
      <c r="B396" s="262"/>
      <c r="C396" s="262"/>
      <c r="D396" s="262"/>
      <c r="E396" s="262"/>
      <c r="F396" s="262"/>
      <c r="G396" s="262"/>
      <c r="H396" s="262"/>
      <c r="I396" s="262"/>
      <c r="J396" s="262"/>
      <c r="K396" s="262"/>
      <c r="L396" s="262"/>
      <c r="M396" s="262"/>
      <c r="N396" s="762"/>
    </row>
    <row r="397" spans="1:14" s="1" customFormat="1" x14ac:dyDescent="0.2">
      <c r="A397" s="262"/>
      <c r="B397" s="262"/>
      <c r="C397" s="262"/>
      <c r="D397" s="262"/>
      <c r="E397" s="262"/>
      <c r="F397" s="262"/>
      <c r="G397" s="262"/>
      <c r="H397" s="262"/>
      <c r="I397" s="262"/>
      <c r="J397" s="262"/>
      <c r="K397" s="262"/>
      <c r="L397" s="262"/>
      <c r="M397" s="262"/>
      <c r="N397" s="762"/>
    </row>
    <row r="398" spans="1:14" s="1" customFormat="1" x14ac:dyDescent="0.2">
      <c r="A398" s="262"/>
      <c r="B398" s="262"/>
      <c r="C398" s="262"/>
      <c r="D398" s="262"/>
      <c r="E398" s="262"/>
      <c r="F398" s="262"/>
      <c r="G398" s="262"/>
      <c r="H398" s="262"/>
      <c r="I398" s="262"/>
      <c r="J398" s="262"/>
      <c r="K398" s="262"/>
      <c r="L398" s="262"/>
      <c r="M398" s="262"/>
      <c r="N398" s="762"/>
    </row>
    <row r="399" spans="1:14" s="1" customFormat="1" x14ac:dyDescent="0.2">
      <c r="A399" s="262"/>
      <c r="B399" s="262"/>
      <c r="C399" s="262"/>
      <c r="D399" s="262"/>
      <c r="E399" s="262"/>
      <c r="F399" s="262"/>
      <c r="G399" s="262"/>
      <c r="H399" s="262"/>
      <c r="I399" s="262"/>
      <c r="J399" s="262"/>
      <c r="K399" s="262"/>
      <c r="L399" s="262"/>
      <c r="M399" s="262"/>
      <c r="N399" s="762"/>
    </row>
    <row r="400" spans="1:14" s="1" customFormat="1" x14ac:dyDescent="0.2">
      <c r="A400" s="262"/>
      <c r="B400" s="262"/>
      <c r="C400" s="262"/>
      <c r="D400" s="262"/>
      <c r="E400" s="262"/>
      <c r="F400" s="262"/>
      <c r="G400" s="262"/>
      <c r="H400" s="262"/>
      <c r="I400" s="262"/>
      <c r="J400" s="262"/>
      <c r="K400" s="262"/>
      <c r="L400" s="262"/>
      <c r="M400" s="262"/>
      <c r="N400" s="762"/>
    </row>
    <row r="401" spans="1:14" s="1" customFormat="1" x14ac:dyDescent="0.2">
      <c r="A401" s="262"/>
      <c r="B401" s="262"/>
      <c r="C401" s="262"/>
      <c r="D401" s="262"/>
      <c r="E401" s="262"/>
      <c r="F401" s="262"/>
      <c r="G401" s="262"/>
      <c r="H401" s="262"/>
      <c r="I401" s="262"/>
      <c r="J401" s="262"/>
      <c r="K401" s="262"/>
      <c r="L401" s="262"/>
      <c r="M401" s="262"/>
      <c r="N401" s="762"/>
    </row>
    <row r="402" spans="1:14" s="1" customFormat="1" x14ac:dyDescent="0.2">
      <c r="A402" s="262"/>
      <c r="B402" s="262"/>
      <c r="C402" s="262"/>
      <c r="D402" s="262"/>
      <c r="E402" s="262"/>
      <c r="F402" s="262"/>
      <c r="G402" s="262"/>
      <c r="H402" s="262"/>
      <c r="I402" s="262"/>
      <c r="J402" s="262"/>
      <c r="K402" s="262"/>
      <c r="L402" s="262"/>
      <c r="M402" s="262"/>
      <c r="N402" s="762"/>
    </row>
    <row r="403" spans="1:14" s="1" customFormat="1" x14ac:dyDescent="0.2">
      <c r="A403" s="262"/>
      <c r="B403" s="262"/>
      <c r="C403" s="262"/>
      <c r="D403" s="262"/>
      <c r="E403" s="262"/>
      <c r="F403" s="262"/>
      <c r="G403" s="262"/>
      <c r="H403" s="262"/>
      <c r="I403" s="262"/>
      <c r="J403" s="262"/>
      <c r="K403" s="262"/>
      <c r="L403" s="262"/>
      <c r="M403" s="262"/>
      <c r="N403" s="762"/>
    </row>
    <row r="404" spans="1:14" s="1" customFormat="1" x14ac:dyDescent="0.2">
      <c r="A404" s="262"/>
      <c r="B404" s="262"/>
      <c r="C404" s="262"/>
      <c r="D404" s="262"/>
      <c r="E404" s="262"/>
      <c r="F404" s="262"/>
      <c r="G404" s="262"/>
      <c r="H404" s="262"/>
      <c r="I404" s="262"/>
      <c r="J404" s="262"/>
      <c r="K404" s="262"/>
      <c r="L404" s="262"/>
      <c r="M404" s="262"/>
      <c r="N404" s="762"/>
    </row>
    <row r="405" spans="1:14" s="1" customFormat="1" x14ac:dyDescent="0.2">
      <c r="A405" s="262"/>
      <c r="B405" s="262"/>
      <c r="C405" s="262"/>
      <c r="D405" s="262"/>
      <c r="E405" s="262"/>
      <c r="F405" s="262"/>
      <c r="G405" s="262"/>
      <c r="H405" s="262"/>
      <c r="I405" s="262"/>
      <c r="J405" s="262"/>
      <c r="K405" s="262"/>
      <c r="L405" s="262"/>
      <c r="M405" s="262"/>
      <c r="N405" s="762"/>
    </row>
    <row r="406" spans="1:14" s="1" customFormat="1" x14ac:dyDescent="0.2">
      <c r="A406" s="262"/>
      <c r="B406" s="262"/>
      <c r="C406" s="262"/>
      <c r="D406" s="262"/>
      <c r="E406" s="262"/>
      <c r="F406" s="262"/>
      <c r="G406" s="262"/>
      <c r="H406" s="262"/>
      <c r="I406" s="262"/>
      <c r="J406" s="262"/>
      <c r="K406" s="262"/>
      <c r="L406" s="262"/>
      <c r="M406" s="262"/>
      <c r="N406" s="762"/>
    </row>
    <row r="407" spans="1:14" s="1" customFormat="1" x14ac:dyDescent="0.2">
      <c r="A407" s="262"/>
      <c r="B407" s="262"/>
      <c r="C407" s="262"/>
      <c r="D407" s="262"/>
      <c r="E407" s="262"/>
      <c r="F407" s="262"/>
      <c r="G407" s="262"/>
      <c r="H407" s="262"/>
      <c r="I407" s="262"/>
      <c r="J407" s="262"/>
      <c r="K407" s="262"/>
      <c r="L407" s="262"/>
      <c r="M407" s="262"/>
      <c r="N407" s="762"/>
    </row>
    <row r="408" spans="1:14" s="1" customFormat="1" x14ac:dyDescent="0.2">
      <c r="A408" s="262"/>
      <c r="B408" s="262"/>
      <c r="C408" s="262"/>
      <c r="D408" s="262"/>
      <c r="E408" s="262"/>
      <c r="F408" s="262"/>
      <c r="G408" s="262"/>
      <c r="H408" s="262"/>
      <c r="I408" s="262"/>
      <c r="J408" s="262"/>
      <c r="K408" s="262"/>
      <c r="L408" s="262"/>
      <c r="M408" s="262"/>
      <c r="N408" s="762"/>
    </row>
    <row r="409" spans="1:14" s="1" customFormat="1" x14ac:dyDescent="0.2">
      <c r="A409" s="262"/>
      <c r="B409" s="262"/>
      <c r="C409" s="262"/>
      <c r="D409" s="262"/>
      <c r="E409" s="262"/>
      <c r="F409" s="262"/>
      <c r="G409" s="262"/>
      <c r="H409" s="262"/>
      <c r="I409" s="262"/>
      <c r="J409" s="262"/>
      <c r="K409" s="262"/>
      <c r="L409" s="262"/>
      <c r="M409" s="262"/>
      <c r="N409" s="762"/>
    </row>
    <row r="410" spans="1:14" s="1" customFormat="1" x14ac:dyDescent="0.2">
      <c r="A410" s="262"/>
      <c r="B410" s="262"/>
      <c r="C410" s="262"/>
      <c r="D410" s="262"/>
      <c r="E410" s="262"/>
      <c r="F410" s="262"/>
      <c r="G410" s="262"/>
      <c r="H410" s="262"/>
      <c r="I410" s="262"/>
      <c r="J410" s="262"/>
      <c r="K410" s="262"/>
      <c r="L410" s="262"/>
      <c r="M410" s="262"/>
      <c r="N410" s="762"/>
    </row>
    <row r="411" spans="1:14" s="1" customFormat="1" x14ac:dyDescent="0.2">
      <c r="A411" s="262"/>
      <c r="B411" s="262"/>
      <c r="C411" s="262"/>
      <c r="D411" s="262"/>
      <c r="E411" s="262"/>
      <c r="F411" s="262"/>
      <c r="G411" s="262"/>
      <c r="H411" s="262"/>
      <c r="I411" s="262"/>
      <c r="J411" s="262"/>
      <c r="K411" s="262"/>
      <c r="L411" s="262"/>
      <c r="M411" s="262"/>
      <c r="N411" s="762"/>
    </row>
    <row r="412" spans="1:14" s="1" customFormat="1" x14ac:dyDescent="0.2">
      <c r="A412" s="262"/>
      <c r="B412" s="262"/>
      <c r="C412" s="262"/>
      <c r="D412" s="262"/>
      <c r="E412" s="262"/>
      <c r="F412" s="262"/>
      <c r="G412" s="262"/>
      <c r="H412" s="262"/>
      <c r="I412" s="262"/>
      <c r="J412" s="262"/>
      <c r="K412" s="262"/>
      <c r="L412" s="262"/>
      <c r="M412" s="262"/>
      <c r="N412" s="762"/>
    </row>
    <row r="413" spans="1:14" s="1" customFormat="1" x14ac:dyDescent="0.2">
      <c r="A413" s="262"/>
      <c r="B413" s="262"/>
      <c r="C413" s="262"/>
      <c r="D413" s="262"/>
      <c r="E413" s="262"/>
      <c r="F413" s="262"/>
      <c r="G413" s="262"/>
      <c r="H413" s="262"/>
      <c r="I413" s="262"/>
      <c r="J413" s="262"/>
      <c r="K413" s="262"/>
      <c r="L413" s="262"/>
      <c r="M413" s="262"/>
      <c r="N413" s="762"/>
    </row>
    <row r="414" spans="1:14" s="1" customFormat="1" x14ac:dyDescent="0.2">
      <c r="A414" s="262"/>
      <c r="B414" s="262"/>
      <c r="C414" s="262"/>
      <c r="D414" s="262"/>
      <c r="E414" s="262"/>
      <c r="F414" s="262"/>
      <c r="G414" s="262"/>
      <c r="H414" s="262"/>
      <c r="I414" s="262"/>
      <c r="J414" s="262"/>
      <c r="K414" s="262"/>
      <c r="L414" s="262"/>
      <c r="M414" s="262"/>
      <c r="N414" s="762"/>
    </row>
    <row r="415" spans="1:14" s="1" customFormat="1" x14ac:dyDescent="0.2">
      <c r="A415" s="262"/>
      <c r="B415" s="262"/>
      <c r="C415" s="262"/>
      <c r="D415" s="262"/>
      <c r="E415" s="262"/>
      <c r="F415" s="262"/>
      <c r="G415" s="262"/>
      <c r="H415" s="262"/>
      <c r="I415" s="262"/>
      <c r="J415" s="262"/>
      <c r="K415" s="262"/>
      <c r="L415" s="262"/>
      <c r="M415" s="262"/>
      <c r="N415" s="762"/>
    </row>
    <row r="416" spans="1:14" s="1" customFormat="1" x14ac:dyDescent="0.2">
      <c r="A416" s="262"/>
      <c r="B416" s="262"/>
      <c r="C416" s="262"/>
      <c r="D416" s="262"/>
      <c r="E416" s="262"/>
      <c r="F416" s="262"/>
      <c r="G416" s="262"/>
      <c r="H416" s="262"/>
      <c r="I416" s="262"/>
      <c r="J416" s="262"/>
      <c r="K416" s="262"/>
      <c r="L416" s="262"/>
      <c r="M416" s="262"/>
      <c r="N416" s="762"/>
    </row>
    <row r="417" spans="1:14" s="1" customFormat="1" x14ac:dyDescent="0.2">
      <c r="A417" s="262"/>
      <c r="B417" s="262"/>
      <c r="C417" s="262"/>
      <c r="D417" s="262"/>
      <c r="E417" s="262"/>
      <c r="F417" s="262"/>
      <c r="G417" s="262"/>
      <c r="H417" s="262"/>
      <c r="I417" s="262"/>
      <c r="J417" s="262"/>
      <c r="K417" s="262"/>
      <c r="L417" s="262"/>
      <c r="M417" s="262"/>
      <c r="N417" s="762"/>
    </row>
    <row r="418" spans="1:14" s="1" customFormat="1" x14ac:dyDescent="0.2">
      <c r="A418" s="262"/>
      <c r="B418" s="262"/>
      <c r="C418" s="262"/>
      <c r="D418" s="262"/>
      <c r="E418" s="262"/>
      <c r="F418" s="262"/>
      <c r="G418" s="262"/>
      <c r="H418" s="262"/>
      <c r="I418" s="262"/>
      <c r="J418" s="262"/>
      <c r="K418" s="262"/>
      <c r="L418" s="262"/>
      <c r="M418" s="262"/>
      <c r="N418" s="762"/>
    </row>
    <row r="419" spans="1:14" s="1" customFormat="1" x14ac:dyDescent="0.2">
      <c r="A419" s="262"/>
      <c r="B419" s="262"/>
      <c r="C419" s="262"/>
      <c r="D419" s="262"/>
      <c r="E419" s="262"/>
      <c r="F419" s="262"/>
      <c r="G419" s="262"/>
      <c r="H419" s="262"/>
      <c r="I419" s="262"/>
      <c r="J419" s="262"/>
      <c r="K419" s="262"/>
      <c r="L419" s="262"/>
      <c r="M419" s="262"/>
      <c r="N419" s="762"/>
    </row>
    <row r="420" spans="1:14" s="1" customFormat="1" x14ac:dyDescent="0.2">
      <c r="A420" s="262"/>
      <c r="B420" s="262"/>
      <c r="C420" s="262"/>
      <c r="D420" s="262"/>
      <c r="E420" s="262"/>
      <c r="F420" s="262"/>
      <c r="G420" s="262"/>
      <c r="H420" s="262"/>
      <c r="I420" s="262"/>
      <c r="J420" s="262"/>
      <c r="K420" s="262"/>
      <c r="L420" s="262"/>
      <c r="M420" s="262"/>
      <c r="N420" s="762"/>
    </row>
    <row r="421" spans="1:14" s="1" customFormat="1" x14ac:dyDescent="0.2">
      <c r="A421" s="262"/>
      <c r="B421" s="262"/>
      <c r="C421" s="262"/>
      <c r="D421" s="262"/>
      <c r="E421" s="262"/>
      <c r="F421" s="262"/>
      <c r="G421" s="262"/>
      <c r="H421" s="262"/>
      <c r="I421" s="262"/>
      <c r="J421" s="262"/>
      <c r="K421" s="262"/>
      <c r="L421" s="262"/>
      <c r="M421" s="262"/>
      <c r="N421" s="762"/>
    </row>
    <row r="422" spans="1:14" s="1" customFormat="1" x14ac:dyDescent="0.2">
      <c r="A422" s="262"/>
      <c r="B422" s="262"/>
      <c r="C422" s="262"/>
      <c r="D422" s="262"/>
      <c r="E422" s="262"/>
      <c r="F422" s="262"/>
      <c r="G422" s="262"/>
      <c r="H422" s="262"/>
      <c r="I422" s="262"/>
      <c r="J422" s="262"/>
      <c r="K422" s="262"/>
      <c r="L422" s="262"/>
      <c r="M422" s="262"/>
      <c r="N422" s="762"/>
    </row>
    <row r="423" spans="1:14" s="1" customFormat="1" x14ac:dyDescent="0.2">
      <c r="A423" s="262"/>
      <c r="B423" s="262"/>
      <c r="C423" s="262"/>
      <c r="D423" s="262"/>
      <c r="E423" s="262"/>
      <c r="F423" s="262"/>
      <c r="G423" s="262"/>
      <c r="H423" s="262"/>
      <c r="I423" s="262"/>
      <c r="J423" s="262"/>
      <c r="K423" s="262"/>
      <c r="L423" s="262"/>
      <c r="M423" s="262"/>
      <c r="N423" s="762"/>
    </row>
    <row r="424" spans="1:14" s="1" customFormat="1" x14ac:dyDescent="0.2">
      <c r="A424" s="262"/>
      <c r="B424" s="262"/>
      <c r="C424" s="262"/>
      <c r="D424" s="262"/>
      <c r="E424" s="262"/>
      <c r="F424" s="262"/>
      <c r="G424" s="262"/>
      <c r="H424" s="262"/>
      <c r="I424" s="262"/>
      <c r="J424" s="262"/>
      <c r="K424" s="262"/>
      <c r="L424" s="262"/>
      <c r="M424" s="262"/>
      <c r="N424" s="762"/>
    </row>
    <row r="425" spans="1:14" s="1" customFormat="1" x14ac:dyDescent="0.2">
      <c r="A425" s="262"/>
      <c r="B425" s="262"/>
      <c r="C425" s="262"/>
      <c r="D425" s="262"/>
      <c r="E425" s="262"/>
      <c r="F425" s="262"/>
      <c r="G425" s="262"/>
      <c r="H425" s="262"/>
      <c r="I425" s="262"/>
      <c r="J425" s="262"/>
      <c r="K425" s="262"/>
      <c r="L425" s="262"/>
      <c r="M425" s="262"/>
      <c r="N425" s="762"/>
    </row>
    <row r="426" spans="1:14" s="1" customFormat="1" x14ac:dyDescent="0.2">
      <c r="A426" s="262"/>
      <c r="B426" s="262"/>
      <c r="C426" s="262"/>
      <c r="D426" s="262"/>
      <c r="E426" s="262"/>
      <c r="F426" s="262"/>
      <c r="G426" s="262"/>
      <c r="H426" s="262"/>
      <c r="I426" s="262"/>
      <c r="J426" s="262"/>
      <c r="K426" s="262"/>
      <c r="L426" s="262"/>
      <c r="M426" s="262"/>
      <c r="N426" s="762"/>
    </row>
    <row r="427" spans="1:14" s="1" customFormat="1" x14ac:dyDescent="0.2">
      <c r="A427" s="262"/>
      <c r="B427" s="262"/>
      <c r="C427" s="262"/>
      <c r="D427" s="262"/>
      <c r="E427" s="262"/>
      <c r="F427" s="262"/>
      <c r="G427" s="262"/>
      <c r="H427" s="262"/>
      <c r="I427" s="262"/>
      <c r="J427" s="262"/>
      <c r="K427" s="262"/>
      <c r="L427" s="262"/>
      <c r="M427" s="262"/>
      <c r="N427" s="762"/>
    </row>
    <row r="428" spans="1:14" s="1" customFormat="1" x14ac:dyDescent="0.2">
      <c r="A428" s="262"/>
      <c r="B428" s="262"/>
      <c r="C428" s="262"/>
      <c r="D428" s="262"/>
      <c r="E428" s="262"/>
      <c r="F428" s="262"/>
      <c r="G428" s="262"/>
      <c r="H428" s="262"/>
      <c r="I428" s="262"/>
      <c r="J428" s="262"/>
      <c r="K428" s="262"/>
      <c r="L428" s="262"/>
      <c r="M428" s="262"/>
      <c r="N428" s="762"/>
    </row>
    <row r="429" spans="1:14" s="1" customFormat="1" x14ac:dyDescent="0.2">
      <c r="A429" s="262"/>
      <c r="B429" s="262"/>
      <c r="C429" s="262"/>
      <c r="D429" s="262"/>
      <c r="E429" s="262"/>
      <c r="F429" s="262"/>
      <c r="G429" s="262"/>
      <c r="H429" s="262"/>
      <c r="I429" s="262"/>
      <c r="J429" s="262"/>
      <c r="K429" s="262"/>
      <c r="L429" s="262"/>
      <c r="M429" s="262"/>
      <c r="N429" s="762"/>
    </row>
    <row r="430" spans="1:14" s="1" customFormat="1" x14ac:dyDescent="0.2">
      <c r="A430" s="262"/>
      <c r="B430" s="262"/>
      <c r="C430" s="262"/>
      <c r="D430" s="262"/>
      <c r="E430" s="262"/>
      <c r="F430" s="262"/>
      <c r="G430" s="262"/>
      <c r="H430" s="262"/>
      <c r="I430" s="262"/>
      <c r="J430" s="262"/>
      <c r="K430" s="262"/>
      <c r="L430" s="262"/>
      <c r="M430" s="262"/>
      <c r="N430" s="762"/>
    </row>
    <row r="431" spans="1:14" s="1" customFormat="1" x14ac:dyDescent="0.2">
      <c r="A431" s="262"/>
      <c r="B431" s="262"/>
      <c r="C431" s="262"/>
      <c r="D431" s="262"/>
      <c r="E431" s="262"/>
      <c r="F431" s="262"/>
      <c r="G431" s="262"/>
      <c r="H431" s="262"/>
      <c r="I431" s="262"/>
      <c r="J431" s="262"/>
      <c r="K431" s="262"/>
      <c r="L431" s="262"/>
      <c r="M431" s="262"/>
      <c r="N431" s="762"/>
    </row>
    <row r="432" spans="1:14" s="1" customFormat="1" x14ac:dyDescent="0.2">
      <c r="A432" s="262"/>
      <c r="B432" s="262"/>
      <c r="C432" s="262"/>
      <c r="D432" s="262"/>
      <c r="E432" s="262"/>
      <c r="F432" s="262"/>
      <c r="G432" s="262"/>
      <c r="H432" s="262"/>
      <c r="I432" s="262"/>
      <c r="J432" s="262"/>
      <c r="K432" s="262"/>
      <c r="L432" s="262"/>
      <c r="M432" s="262"/>
      <c r="N432" s="762"/>
    </row>
    <row r="433" spans="1:14" s="1" customFormat="1" x14ac:dyDescent="0.2">
      <c r="A433" s="262"/>
      <c r="B433" s="262"/>
      <c r="C433" s="262"/>
      <c r="D433" s="262"/>
      <c r="E433" s="262"/>
      <c r="F433" s="262"/>
      <c r="G433" s="262"/>
      <c r="H433" s="262"/>
      <c r="I433" s="262"/>
      <c r="J433" s="262"/>
      <c r="K433" s="262"/>
      <c r="L433" s="262"/>
      <c r="M433" s="262"/>
      <c r="N433" s="762"/>
    </row>
    <row r="434" spans="1:14" s="1" customFormat="1" x14ac:dyDescent="0.2">
      <c r="A434" s="262"/>
      <c r="B434" s="262"/>
      <c r="C434" s="262"/>
      <c r="D434" s="262"/>
      <c r="E434" s="262"/>
      <c r="F434" s="262"/>
      <c r="G434" s="262"/>
      <c r="H434" s="262"/>
      <c r="I434" s="262"/>
      <c r="J434" s="262"/>
      <c r="K434" s="262"/>
      <c r="L434" s="262"/>
      <c r="M434" s="262"/>
      <c r="N434" s="762"/>
    </row>
    <row r="435" spans="1:14" s="1" customFormat="1" x14ac:dyDescent="0.2">
      <c r="A435" s="262"/>
      <c r="B435" s="262"/>
      <c r="C435" s="262"/>
      <c r="D435" s="262"/>
      <c r="E435" s="262"/>
      <c r="F435" s="262"/>
      <c r="G435" s="262"/>
      <c r="H435" s="262"/>
      <c r="I435" s="262"/>
      <c r="J435" s="262"/>
      <c r="K435" s="262"/>
      <c r="L435" s="262"/>
      <c r="M435" s="262"/>
      <c r="N435" s="762"/>
    </row>
    <row r="436" spans="1:14" s="1" customFormat="1" x14ac:dyDescent="0.2">
      <c r="A436" s="262"/>
      <c r="B436" s="262"/>
      <c r="C436" s="262"/>
      <c r="D436" s="262"/>
      <c r="E436" s="262"/>
      <c r="F436" s="262"/>
      <c r="G436" s="262"/>
      <c r="H436" s="262"/>
      <c r="I436" s="262"/>
      <c r="J436" s="262"/>
      <c r="K436" s="262"/>
      <c r="L436" s="262"/>
      <c r="M436" s="262"/>
      <c r="N436" s="762"/>
    </row>
    <row r="437" spans="1:14" s="1" customFormat="1" x14ac:dyDescent="0.2">
      <c r="A437" s="262"/>
      <c r="B437" s="262"/>
      <c r="C437" s="262"/>
      <c r="D437" s="262"/>
      <c r="E437" s="262"/>
      <c r="F437" s="262"/>
      <c r="G437" s="262"/>
      <c r="H437" s="262"/>
      <c r="I437" s="262"/>
      <c r="J437" s="262"/>
      <c r="K437" s="262"/>
      <c r="L437" s="262"/>
      <c r="M437" s="262"/>
      <c r="N437" s="762"/>
    </row>
    <row r="438" spans="1:14" s="1" customFormat="1" x14ac:dyDescent="0.2">
      <c r="A438" s="262"/>
      <c r="B438" s="262"/>
      <c r="C438" s="262"/>
      <c r="D438" s="262"/>
      <c r="E438" s="262"/>
      <c r="F438" s="262"/>
      <c r="G438" s="262"/>
      <c r="H438" s="262"/>
      <c r="I438" s="262"/>
      <c r="J438" s="262"/>
      <c r="K438" s="262"/>
      <c r="L438" s="262"/>
      <c r="M438" s="262"/>
      <c r="N438" s="762"/>
    </row>
    <row r="439" spans="1:14" s="1" customFormat="1" x14ac:dyDescent="0.2">
      <c r="A439" s="262"/>
      <c r="B439" s="262"/>
      <c r="C439" s="262"/>
      <c r="D439" s="262"/>
      <c r="E439" s="262"/>
      <c r="F439" s="262"/>
      <c r="G439" s="262"/>
      <c r="H439" s="262"/>
      <c r="I439" s="262"/>
      <c r="J439" s="262"/>
      <c r="K439" s="262"/>
      <c r="L439" s="262"/>
      <c r="M439" s="262"/>
      <c r="N439" s="762"/>
    </row>
    <row r="440" spans="1:14" s="1" customFormat="1" x14ac:dyDescent="0.2">
      <c r="A440" s="262"/>
      <c r="B440" s="262"/>
      <c r="C440" s="262"/>
      <c r="D440" s="262"/>
      <c r="E440" s="262"/>
      <c r="F440" s="262"/>
      <c r="G440" s="262"/>
      <c r="H440" s="262"/>
      <c r="I440" s="262"/>
      <c r="J440" s="262"/>
      <c r="K440" s="262"/>
      <c r="L440" s="262"/>
      <c r="M440" s="262"/>
      <c r="N440" s="762"/>
    </row>
    <row r="441" spans="1:14" s="1" customFormat="1" x14ac:dyDescent="0.2">
      <c r="A441" s="262"/>
      <c r="B441" s="262"/>
      <c r="C441" s="262"/>
      <c r="D441" s="262"/>
      <c r="E441" s="262"/>
      <c r="F441" s="262"/>
      <c r="G441" s="262"/>
      <c r="H441" s="262"/>
      <c r="I441" s="262"/>
      <c r="J441" s="262"/>
      <c r="K441" s="262"/>
      <c r="L441" s="262"/>
      <c r="M441" s="262"/>
      <c r="N441" s="762"/>
    </row>
    <row r="442" spans="1:14" s="1" customFormat="1" x14ac:dyDescent="0.2">
      <c r="A442" s="262"/>
      <c r="B442" s="262"/>
      <c r="C442" s="262"/>
      <c r="D442" s="262"/>
      <c r="E442" s="262"/>
      <c r="F442" s="262"/>
      <c r="G442" s="262"/>
      <c r="H442" s="262"/>
      <c r="I442" s="262"/>
      <c r="J442" s="262"/>
      <c r="K442" s="262"/>
      <c r="L442" s="262"/>
      <c r="M442" s="262"/>
      <c r="N442" s="762"/>
    </row>
    <row r="443" spans="1:14" s="1" customFormat="1" x14ac:dyDescent="0.2">
      <c r="A443" s="262"/>
      <c r="B443" s="262"/>
      <c r="C443" s="262"/>
      <c r="D443" s="262"/>
      <c r="E443" s="262"/>
      <c r="F443" s="262"/>
      <c r="G443" s="262"/>
      <c r="H443" s="262"/>
      <c r="I443" s="262"/>
      <c r="J443" s="262"/>
      <c r="K443" s="262"/>
      <c r="L443" s="262"/>
      <c r="M443" s="262"/>
      <c r="N443" s="762"/>
    </row>
    <row r="444" spans="1:14" s="1" customFormat="1" x14ac:dyDescent="0.2">
      <c r="A444" s="262"/>
      <c r="B444" s="262"/>
      <c r="C444" s="262"/>
      <c r="D444" s="262"/>
      <c r="E444" s="262"/>
      <c r="F444" s="262"/>
      <c r="G444" s="262"/>
      <c r="H444" s="262"/>
      <c r="I444" s="262"/>
      <c r="J444" s="262"/>
      <c r="K444" s="262"/>
      <c r="L444" s="262"/>
      <c r="M444" s="262"/>
      <c r="N444" s="762"/>
    </row>
    <row r="445" spans="1:14" s="1" customFormat="1" x14ac:dyDescent="0.2">
      <c r="A445" s="262"/>
      <c r="B445" s="262"/>
      <c r="C445" s="262"/>
      <c r="D445" s="262"/>
      <c r="E445" s="262"/>
      <c r="F445" s="262"/>
      <c r="G445" s="262"/>
      <c r="H445" s="262"/>
      <c r="I445" s="262"/>
      <c r="J445" s="262"/>
      <c r="K445" s="262"/>
      <c r="L445" s="262"/>
      <c r="M445" s="262"/>
      <c r="N445" s="762"/>
    </row>
    <row r="446" spans="1:14" s="1" customFormat="1" x14ac:dyDescent="0.2">
      <c r="A446" s="262"/>
      <c r="B446" s="262"/>
      <c r="C446" s="262"/>
      <c r="D446" s="262"/>
      <c r="E446" s="262"/>
      <c r="F446" s="262"/>
      <c r="G446" s="262"/>
      <c r="H446" s="262"/>
      <c r="I446" s="262"/>
      <c r="J446" s="262"/>
      <c r="K446" s="262"/>
      <c r="L446" s="262"/>
      <c r="M446" s="262"/>
      <c r="N446" s="762"/>
    </row>
    <row r="447" spans="1:14" s="1" customFormat="1" x14ac:dyDescent="0.2">
      <c r="A447" s="262"/>
      <c r="B447" s="262"/>
      <c r="C447" s="262"/>
      <c r="D447" s="262"/>
      <c r="E447" s="262"/>
      <c r="F447" s="262"/>
      <c r="G447" s="262"/>
      <c r="H447" s="262"/>
      <c r="I447" s="262"/>
      <c r="J447" s="262"/>
      <c r="K447" s="262"/>
      <c r="L447" s="262"/>
      <c r="M447" s="262"/>
      <c r="N447" s="762"/>
    </row>
    <row r="448" spans="1:14" s="1" customFormat="1" x14ac:dyDescent="0.2">
      <c r="A448" s="262"/>
      <c r="B448" s="262"/>
      <c r="C448" s="262"/>
      <c r="D448" s="262"/>
      <c r="E448" s="262"/>
      <c r="F448" s="262"/>
      <c r="G448" s="262"/>
      <c r="H448" s="262"/>
      <c r="I448" s="262"/>
      <c r="J448" s="262"/>
      <c r="K448" s="262"/>
      <c r="L448" s="262"/>
      <c r="M448" s="262"/>
      <c r="N448" s="762"/>
    </row>
    <row r="449" spans="1:14" s="1" customFormat="1" x14ac:dyDescent="0.2">
      <c r="A449" s="262"/>
      <c r="B449" s="262"/>
      <c r="C449" s="262"/>
      <c r="D449" s="262"/>
      <c r="E449" s="262"/>
      <c r="F449" s="262"/>
      <c r="G449" s="262"/>
      <c r="H449" s="262"/>
      <c r="I449" s="262"/>
      <c r="J449" s="262"/>
      <c r="K449" s="262"/>
      <c r="L449" s="262"/>
      <c r="M449" s="262"/>
      <c r="N449" s="762"/>
    </row>
    <row r="450" spans="1:14" s="1" customFormat="1" x14ac:dyDescent="0.2">
      <c r="A450" s="262"/>
      <c r="B450" s="262"/>
      <c r="C450" s="262"/>
      <c r="D450" s="262"/>
      <c r="E450" s="262"/>
      <c r="F450" s="262"/>
      <c r="G450" s="262"/>
      <c r="H450" s="262"/>
      <c r="I450" s="262"/>
      <c r="J450" s="262"/>
      <c r="K450" s="262"/>
      <c r="L450" s="262"/>
      <c r="M450" s="262"/>
      <c r="N450" s="762"/>
    </row>
    <row r="451" spans="1:14" s="1" customFormat="1" x14ac:dyDescent="0.2">
      <c r="A451" s="262"/>
      <c r="B451" s="262"/>
      <c r="C451" s="262"/>
      <c r="D451" s="262"/>
      <c r="E451" s="262"/>
      <c r="F451" s="262"/>
      <c r="G451" s="262"/>
      <c r="H451" s="262"/>
      <c r="I451" s="262"/>
      <c r="J451" s="262"/>
      <c r="K451" s="262"/>
      <c r="L451" s="262"/>
      <c r="M451" s="262"/>
      <c r="N451" s="762"/>
    </row>
    <row r="452" spans="1:14" s="1" customFormat="1" x14ac:dyDescent="0.2">
      <c r="A452" s="262"/>
      <c r="B452" s="262"/>
      <c r="C452" s="262"/>
      <c r="D452" s="262"/>
      <c r="E452" s="262"/>
      <c r="F452" s="262"/>
      <c r="G452" s="262"/>
      <c r="H452" s="262"/>
      <c r="I452" s="262"/>
      <c r="J452" s="262"/>
      <c r="K452" s="262"/>
      <c r="L452" s="262"/>
      <c r="M452" s="262"/>
      <c r="N452" s="762"/>
    </row>
    <row r="453" spans="1:14" s="1" customFormat="1" x14ac:dyDescent="0.2">
      <c r="A453" s="262"/>
      <c r="B453" s="262"/>
      <c r="C453" s="262"/>
      <c r="D453" s="262"/>
      <c r="E453" s="262"/>
      <c r="F453" s="262"/>
      <c r="G453" s="262"/>
      <c r="H453" s="262"/>
      <c r="I453" s="262"/>
      <c r="J453" s="262"/>
      <c r="K453" s="262"/>
      <c r="L453" s="262"/>
      <c r="M453" s="262"/>
      <c r="N453" s="762"/>
    </row>
    <row r="454" spans="1:14" s="1" customFormat="1" x14ac:dyDescent="0.2">
      <c r="A454" s="262"/>
      <c r="B454" s="262"/>
      <c r="C454" s="262"/>
      <c r="D454" s="262"/>
      <c r="E454" s="262"/>
      <c r="F454" s="262"/>
      <c r="G454" s="262"/>
      <c r="H454" s="262"/>
      <c r="I454" s="262"/>
      <c r="J454" s="262"/>
      <c r="K454" s="262"/>
      <c r="L454" s="262"/>
      <c r="M454" s="262"/>
      <c r="N454" s="762"/>
    </row>
    <row r="455" spans="1:14" s="1" customFormat="1" x14ac:dyDescent="0.2">
      <c r="A455" s="262"/>
      <c r="B455" s="262"/>
      <c r="C455" s="262"/>
      <c r="D455" s="262"/>
      <c r="E455" s="262"/>
      <c r="F455" s="262"/>
      <c r="G455" s="262"/>
      <c r="H455" s="262"/>
      <c r="I455" s="262"/>
      <c r="J455" s="262"/>
      <c r="K455" s="262"/>
      <c r="L455" s="262"/>
      <c r="M455" s="262"/>
      <c r="N455" s="762"/>
    </row>
    <row r="456" spans="1:14" s="1" customFormat="1" x14ac:dyDescent="0.2">
      <c r="A456" s="262"/>
      <c r="B456" s="262"/>
      <c r="C456" s="262"/>
      <c r="D456" s="262"/>
      <c r="E456" s="262"/>
      <c r="F456" s="262"/>
      <c r="G456" s="262"/>
      <c r="H456" s="262"/>
      <c r="I456" s="262"/>
      <c r="J456" s="262"/>
      <c r="K456" s="262"/>
      <c r="L456" s="262"/>
      <c r="M456" s="262"/>
      <c r="N456" s="762"/>
    </row>
    <row r="457" spans="1:14" s="1" customFormat="1" x14ac:dyDescent="0.2">
      <c r="A457" s="262"/>
      <c r="B457" s="262"/>
      <c r="C457" s="262"/>
      <c r="D457" s="262"/>
      <c r="E457" s="262"/>
      <c r="F457" s="262"/>
      <c r="G457" s="262"/>
      <c r="H457" s="262"/>
      <c r="I457" s="262"/>
      <c r="J457" s="262"/>
      <c r="K457" s="262"/>
      <c r="L457" s="262"/>
      <c r="M457" s="262"/>
      <c r="N457" s="762"/>
    </row>
    <row r="458" spans="1:14" s="1" customFormat="1" x14ac:dyDescent="0.2">
      <c r="A458" s="262"/>
      <c r="B458" s="262"/>
      <c r="C458" s="262"/>
      <c r="D458" s="262"/>
      <c r="E458" s="262"/>
      <c r="F458" s="262"/>
      <c r="G458" s="262"/>
      <c r="H458" s="262"/>
      <c r="I458" s="262"/>
      <c r="J458" s="262"/>
      <c r="K458" s="262"/>
      <c r="L458" s="262"/>
      <c r="M458" s="262"/>
      <c r="N458" s="762"/>
    </row>
    <row r="459" spans="1:14" s="1" customFormat="1" x14ac:dyDescent="0.2">
      <c r="A459" s="262"/>
      <c r="B459" s="262"/>
      <c r="C459" s="262"/>
      <c r="D459" s="262"/>
      <c r="E459" s="262"/>
      <c r="F459" s="262"/>
      <c r="G459" s="262"/>
      <c r="H459" s="262"/>
      <c r="I459" s="262"/>
      <c r="J459" s="262"/>
      <c r="K459" s="262"/>
      <c r="L459" s="262"/>
      <c r="M459" s="262"/>
      <c r="N459" s="762"/>
    </row>
    <row r="460" spans="1:14" s="1" customFormat="1" x14ac:dyDescent="0.2">
      <c r="A460" s="262"/>
      <c r="B460" s="262"/>
      <c r="C460" s="262"/>
      <c r="D460" s="262"/>
      <c r="E460" s="262"/>
      <c r="F460" s="262"/>
      <c r="G460" s="262"/>
      <c r="H460" s="262"/>
      <c r="I460" s="262"/>
      <c r="J460" s="262"/>
      <c r="K460" s="262"/>
      <c r="L460" s="262"/>
      <c r="M460" s="262"/>
      <c r="N460" s="762"/>
    </row>
    <row r="461" spans="1:14" s="1" customFormat="1" x14ac:dyDescent="0.2">
      <c r="A461" s="262"/>
      <c r="B461" s="262"/>
      <c r="C461" s="262"/>
      <c r="D461" s="262"/>
      <c r="E461" s="262"/>
      <c r="F461" s="262"/>
      <c r="G461" s="262"/>
      <c r="H461" s="262"/>
      <c r="I461" s="262"/>
      <c r="J461" s="262"/>
      <c r="K461" s="262"/>
      <c r="L461" s="262"/>
      <c r="M461" s="262"/>
      <c r="N461" s="762"/>
    </row>
    <row r="462" spans="1:14" s="1" customFormat="1" x14ac:dyDescent="0.2">
      <c r="A462" s="262"/>
      <c r="B462" s="262"/>
      <c r="C462" s="262"/>
      <c r="D462" s="262"/>
      <c r="E462" s="262"/>
      <c r="F462" s="262"/>
      <c r="G462" s="262"/>
      <c r="H462" s="262"/>
      <c r="I462" s="262"/>
      <c r="J462" s="262"/>
      <c r="K462" s="262"/>
      <c r="L462" s="262"/>
      <c r="M462" s="262"/>
      <c r="N462" s="762"/>
    </row>
    <row r="463" spans="1:14" s="1" customFormat="1" x14ac:dyDescent="0.2">
      <c r="A463" s="262"/>
      <c r="B463" s="262"/>
      <c r="C463" s="262"/>
      <c r="D463" s="262"/>
      <c r="E463" s="262"/>
      <c r="F463" s="262"/>
      <c r="G463" s="262"/>
      <c r="H463" s="262"/>
      <c r="I463" s="262"/>
      <c r="J463" s="262"/>
      <c r="K463" s="262"/>
      <c r="L463" s="262"/>
      <c r="M463" s="262"/>
      <c r="N463" s="762"/>
    </row>
    <row r="464" spans="1:14" s="1" customFormat="1" x14ac:dyDescent="0.2">
      <c r="A464" s="262"/>
      <c r="B464" s="262"/>
      <c r="C464" s="262"/>
      <c r="D464" s="262"/>
      <c r="E464" s="262"/>
      <c r="F464" s="262"/>
      <c r="G464" s="262"/>
      <c r="H464" s="262"/>
      <c r="I464" s="262"/>
      <c r="J464" s="262"/>
      <c r="K464" s="262"/>
      <c r="L464" s="262"/>
      <c r="M464" s="262"/>
      <c r="N464" s="762"/>
    </row>
    <row r="465" spans="1:14" s="1" customFormat="1" x14ac:dyDescent="0.2">
      <c r="A465" s="262"/>
      <c r="B465" s="262"/>
      <c r="C465" s="262"/>
      <c r="D465" s="262"/>
      <c r="E465" s="262"/>
      <c r="F465" s="262"/>
      <c r="G465" s="262"/>
      <c r="H465" s="262"/>
      <c r="I465" s="262"/>
      <c r="J465" s="262"/>
      <c r="K465" s="262"/>
      <c r="L465" s="262"/>
      <c r="M465" s="262"/>
      <c r="N465" s="762"/>
    </row>
    <row r="466" spans="1:14" s="1" customFormat="1" x14ac:dyDescent="0.2">
      <c r="A466" s="262"/>
      <c r="B466" s="262"/>
      <c r="C466" s="262"/>
      <c r="D466" s="262"/>
      <c r="E466" s="262"/>
      <c r="F466" s="262"/>
      <c r="G466" s="262"/>
      <c r="H466" s="262"/>
      <c r="I466" s="262"/>
      <c r="J466" s="262"/>
      <c r="K466" s="262"/>
      <c r="L466" s="262"/>
      <c r="M466" s="262"/>
      <c r="N466" s="762"/>
    </row>
    <row r="467" spans="1:14" s="1" customFormat="1" x14ac:dyDescent="0.2">
      <c r="A467" s="262"/>
      <c r="B467" s="262"/>
      <c r="C467" s="262"/>
      <c r="D467" s="262"/>
      <c r="E467" s="262"/>
      <c r="F467" s="262"/>
      <c r="G467" s="262"/>
      <c r="H467" s="262"/>
      <c r="I467" s="262"/>
      <c r="J467" s="262"/>
      <c r="K467" s="262"/>
      <c r="L467" s="262"/>
      <c r="M467" s="262"/>
      <c r="N467" s="762"/>
    </row>
    <row r="468" spans="1:14" s="1" customFormat="1" x14ac:dyDescent="0.2">
      <c r="A468" s="262"/>
      <c r="B468" s="262"/>
      <c r="C468" s="262"/>
      <c r="D468" s="262"/>
      <c r="E468" s="262"/>
      <c r="F468" s="262"/>
      <c r="G468" s="262"/>
      <c r="H468" s="262"/>
      <c r="I468" s="262"/>
      <c r="J468" s="262"/>
      <c r="K468" s="262"/>
      <c r="L468" s="262"/>
      <c r="M468" s="262"/>
      <c r="N468" s="762"/>
    </row>
    <row r="469" spans="1:14" s="1" customFormat="1" x14ac:dyDescent="0.2">
      <c r="A469" s="262"/>
      <c r="B469" s="262"/>
      <c r="C469" s="262"/>
      <c r="D469" s="262"/>
      <c r="E469" s="262"/>
      <c r="F469" s="262"/>
      <c r="G469" s="262"/>
      <c r="H469" s="262"/>
      <c r="I469" s="262"/>
      <c r="J469" s="262"/>
      <c r="K469" s="262"/>
      <c r="L469" s="262"/>
      <c r="M469" s="262"/>
      <c r="N469" s="762"/>
    </row>
    <row r="470" spans="1:14" s="1" customFormat="1" x14ac:dyDescent="0.2">
      <c r="A470" s="262"/>
      <c r="B470" s="262"/>
      <c r="C470" s="262"/>
      <c r="D470" s="262"/>
      <c r="E470" s="262"/>
      <c r="F470" s="262"/>
      <c r="G470" s="262"/>
      <c r="H470" s="262"/>
      <c r="I470" s="262"/>
      <c r="J470" s="262"/>
      <c r="K470" s="262"/>
      <c r="L470" s="262"/>
      <c r="M470" s="262"/>
      <c r="N470" s="762"/>
    </row>
    <row r="471" spans="1:14" s="1" customFormat="1" x14ac:dyDescent="0.2">
      <c r="A471" s="262"/>
      <c r="B471" s="262"/>
      <c r="C471" s="262"/>
      <c r="D471" s="262"/>
      <c r="E471" s="262"/>
      <c r="F471" s="262"/>
      <c r="G471" s="262"/>
      <c r="H471" s="262"/>
      <c r="I471" s="262"/>
      <c r="J471" s="262"/>
      <c r="K471" s="262"/>
      <c r="L471" s="262"/>
      <c r="M471" s="262"/>
      <c r="N471" s="762"/>
    </row>
    <row r="472" spans="1:14" s="1" customFormat="1" x14ac:dyDescent="0.2">
      <c r="A472" s="262"/>
      <c r="B472" s="262"/>
      <c r="C472" s="262"/>
      <c r="D472" s="262"/>
      <c r="E472" s="262"/>
      <c r="F472" s="262"/>
      <c r="G472" s="262"/>
      <c r="H472" s="262"/>
      <c r="I472" s="262"/>
      <c r="J472" s="262"/>
      <c r="K472" s="262"/>
      <c r="L472" s="262"/>
      <c r="M472" s="262"/>
      <c r="N472" s="762"/>
    </row>
    <row r="473" spans="1:14" s="1" customFormat="1" x14ac:dyDescent="0.2">
      <c r="A473" s="262"/>
      <c r="B473" s="262"/>
      <c r="C473" s="262"/>
      <c r="D473" s="262"/>
      <c r="E473" s="262"/>
      <c r="F473" s="262"/>
      <c r="G473" s="262"/>
      <c r="H473" s="262"/>
      <c r="I473" s="262"/>
      <c r="J473" s="262"/>
      <c r="K473" s="262"/>
      <c r="L473" s="262"/>
      <c r="M473" s="262"/>
      <c r="N473" s="762"/>
    </row>
    <row r="474" spans="1:14" s="1" customFormat="1" x14ac:dyDescent="0.2">
      <c r="A474" s="262"/>
      <c r="B474" s="262"/>
      <c r="C474" s="262"/>
      <c r="D474" s="262"/>
      <c r="E474" s="262"/>
      <c r="F474" s="262"/>
      <c r="G474" s="262"/>
      <c r="H474" s="262"/>
      <c r="I474" s="262"/>
      <c r="J474" s="262"/>
      <c r="K474" s="262"/>
      <c r="L474" s="262"/>
      <c r="M474" s="262"/>
      <c r="N474" s="762"/>
    </row>
    <row r="475" spans="1:14" s="1" customFormat="1" x14ac:dyDescent="0.2">
      <c r="A475" s="262"/>
      <c r="B475" s="262"/>
      <c r="C475" s="262"/>
      <c r="D475" s="262"/>
      <c r="E475" s="262"/>
      <c r="F475" s="262"/>
      <c r="G475" s="262"/>
      <c r="H475" s="262"/>
      <c r="I475" s="262"/>
      <c r="J475" s="262"/>
      <c r="K475" s="262"/>
      <c r="L475" s="262"/>
      <c r="M475" s="262"/>
      <c r="N475" s="762"/>
    </row>
    <row r="476" spans="1:14" s="1" customFormat="1" x14ac:dyDescent="0.2">
      <c r="A476" s="262"/>
      <c r="B476" s="262"/>
      <c r="C476" s="262"/>
      <c r="D476" s="262"/>
      <c r="E476" s="262"/>
      <c r="F476" s="262"/>
      <c r="G476" s="262"/>
      <c r="H476" s="262"/>
      <c r="I476" s="262"/>
      <c r="J476" s="262"/>
      <c r="K476" s="262"/>
      <c r="L476" s="262"/>
      <c r="M476" s="262"/>
      <c r="N476" s="762"/>
    </row>
    <row r="477" spans="1:14" s="1" customFormat="1" x14ac:dyDescent="0.2">
      <c r="A477" s="262"/>
      <c r="B477" s="262"/>
      <c r="C477" s="262"/>
      <c r="D477" s="262"/>
      <c r="E477" s="262"/>
      <c r="F477" s="262"/>
      <c r="G477" s="262"/>
      <c r="H477" s="262"/>
      <c r="I477" s="262"/>
      <c r="J477" s="262"/>
      <c r="K477" s="262"/>
      <c r="L477" s="262"/>
      <c r="M477" s="262"/>
      <c r="N477" s="762"/>
    </row>
    <row r="478" spans="1:14" s="1" customFormat="1" x14ac:dyDescent="0.2">
      <c r="A478" s="262"/>
      <c r="B478" s="262"/>
      <c r="C478" s="262"/>
      <c r="D478" s="262"/>
      <c r="E478" s="262"/>
      <c r="F478" s="262"/>
      <c r="G478" s="262"/>
      <c r="H478" s="262"/>
      <c r="I478" s="262"/>
      <c r="J478" s="262"/>
      <c r="K478" s="262"/>
      <c r="L478" s="262"/>
      <c r="M478" s="262"/>
      <c r="N478" s="762"/>
    </row>
    <row r="479" spans="1:14" s="1" customFormat="1" x14ac:dyDescent="0.2">
      <c r="A479" s="262"/>
      <c r="B479" s="262"/>
      <c r="C479" s="262"/>
      <c r="D479" s="262"/>
      <c r="E479" s="262"/>
      <c r="F479" s="262"/>
      <c r="G479" s="262"/>
      <c r="H479" s="262"/>
      <c r="I479" s="262"/>
      <c r="J479" s="262"/>
      <c r="K479" s="262"/>
      <c r="L479" s="262"/>
      <c r="M479" s="262"/>
      <c r="N479" s="762"/>
    </row>
    <row r="480" spans="1:14" s="1" customFormat="1" x14ac:dyDescent="0.2">
      <c r="A480" s="262"/>
      <c r="B480" s="262"/>
      <c r="C480" s="262"/>
      <c r="D480" s="262"/>
      <c r="E480" s="262"/>
      <c r="F480" s="262"/>
      <c r="G480" s="262"/>
      <c r="H480" s="262"/>
      <c r="I480" s="262"/>
      <c r="J480" s="262"/>
      <c r="K480" s="262"/>
      <c r="L480" s="262"/>
      <c r="M480" s="262"/>
      <c r="N480" s="762"/>
    </row>
    <row r="481" spans="1:14" s="1" customFormat="1" x14ac:dyDescent="0.2">
      <c r="A481" s="262"/>
      <c r="B481" s="262"/>
      <c r="C481" s="262"/>
      <c r="D481" s="262"/>
      <c r="E481" s="262"/>
      <c r="F481" s="262"/>
      <c r="G481" s="262"/>
      <c r="H481" s="262"/>
      <c r="I481" s="262"/>
      <c r="J481" s="262"/>
      <c r="K481" s="262"/>
      <c r="L481" s="262"/>
      <c r="M481" s="262"/>
      <c r="N481" s="762"/>
    </row>
    <row r="482" spans="1:14" s="1" customFormat="1" x14ac:dyDescent="0.2">
      <c r="A482" s="262"/>
      <c r="B482" s="262"/>
      <c r="C482" s="262"/>
      <c r="D482" s="262"/>
      <c r="E482" s="262"/>
      <c r="F482" s="262"/>
      <c r="G482" s="262"/>
      <c r="H482" s="262"/>
      <c r="I482" s="262"/>
      <c r="J482" s="262"/>
      <c r="K482" s="262"/>
      <c r="L482" s="262"/>
      <c r="M482" s="262"/>
      <c r="N482" s="762"/>
    </row>
    <row r="483" spans="1:14" s="1" customFormat="1" x14ac:dyDescent="0.2">
      <c r="A483" s="262"/>
      <c r="B483" s="262"/>
      <c r="C483" s="262"/>
      <c r="D483" s="262"/>
      <c r="E483" s="262"/>
      <c r="F483" s="262"/>
      <c r="G483" s="262"/>
      <c r="H483" s="262"/>
      <c r="I483" s="262"/>
      <c r="J483" s="262"/>
      <c r="K483" s="262"/>
      <c r="L483" s="262"/>
      <c r="M483" s="262"/>
      <c r="N483" s="762"/>
    </row>
    <row r="484" spans="1:14" s="1" customFormat="1" x14ac:dyDescent="0.2">
      <c r="A484" s="262"/>
      <c r="B484" s="262"/>
      <c r="C484" s="262"/>
      <c r="D484" s="262"/>
      <c r="E484" s="262"/>
      <c r="F484" s="262"/>
      <c r="G484" s="262"/>
      <c r="H484" s="262"/>
      <c r="I484" s="262"/>
      <c r="J484" s="262"/>
      <c r="K484" s="262"/>
      <c r="L484" s="262"/>
      <c r="M484" s="262"/>
      <c r="N484" s="762"/>
    </row>
    <row r="485" spans="1:14" s="1" customFormat="1" x14ac:dyDescent="0.2">
      <c r="A485" s="262"/>
      <c r="B485" s="262"/>
      <c r="C485" s="262"/>
      <c r="D485" s="262"/>
      <c r="E485" s="262"/>
      <c r="F485" s="262"/>
      <c r="G485" s="262"/>
      <c r="H485" s="262"/>
      <c r="I485" s="262"/>
      <c r="J485" s="262"/>
      <c r="K485" s="262"/>
      <c r="L485" s="262"/>
      <c r="M485" s="262"/>
      <c r="N485" s="762"/>
    </row>
    <row r="486" spans="1:14" s="1" customFormat="1" x14ac:dyDescent="0.2">
      <c r="A486" s="262"/>
      <c r="B486" s="262"/>
      <c r="C486" s="262"/>
      <c r="D486" s="262"/>
      <c r="E486" s="262"/>
      <c r="F486" s="262"/>
      <c r="G486" s="262"/>
      <c r="H486" s="262"/>
      <c r="I486" s="262"/>
      <c r="J486" s="262"/>
      <c r="K486" s="262"/>
      <c r="L486" s="262"/>
      <c r="M486" s="262"/>
      <c r="N486" s="762"/>
    </row>
    <row r="487" spans="1:14" s="1" customFormat="1" x14ac:dyDescent="0.2">
      <c r="A487" s="262"/>
      <c r="B487" s="262"/>
      <c r="C487" s="262"/>
      <c r="D487" s="262"/>
      <c r="E487" s="262"/>
      <c r="F487" s="262"/>
      <c r="G487" s="262"/>
      <c r="H487" s="262"/>
      <c r="I487" s="262"/>
      <c r="J487" s="262"/>
      <c r="K487" s="262"/>
      <c r="L487" s="262"/>
      <c r="M487" s="262"/>
      <c r="N487" s="762"/>
    </row>
    <row r="488" spans="1:14" s="1" customFormat="1" x14ac:dyDescent="0.2">
      <c r="A488" s="262"/>
      <c r="B488" s="262"/>
      <c r="C488" s="262"/>
      <c r="D488" s="262"/>
      <c r="E488" s="262"/>
      <c r="F488" s="262"/>
      <c r="G488" s="262"/>
      <c r="H488" s="262"/>
      <c r="I488" s="262"/>
      <c r="J488" s="262"/>
      <c r="K488" s="262"/>
      <c r="L488" s="262"/>
      <c r="M488" s="262"/>
      <c r="N488" s="762"/>
    </row>
    <row r="489" spans="1:14" s="1" customFormat="1" x14ac:dyDescent="0.2">
      <c r="A489" s="262"/>
      <c r="B489" s="262"/>
      <c r="C489" s="262"/>
      <c r="D489" s="262"/>
      <c r="E489" s="262"/>
      <c r="F489" s="262"/>
      <c r="G489" s="262"/>
      <c r="H489" s="262"/>
      <c r="I489" s="262"/>
      <c r="J489" s="262"/>
      <c r="K489" s="262"/>
      <c r="L489" s="262"/>
      <c r="M489" s="262"/>
      <c r="N489" s="762"/>
    </row>
    <row r="490" spans="1:14" s="1" customFormat="1" x14ac:dyDescent="0.2">
      <c r="A490" s="262"/>
      <c r="B490" s="262"/>
      <c r="C490" s="262"/>
      <c r="D490" s="262"/>
      <c r="E490" s="262"/>
      <c r="F490" s="262"/>
      <c r="G490" s="262"/>
      <c r="H490" s="262"/>
      <c r="I490" s="262"/>
      <c r="J490" s="262"/>
      <c r="K490" s="262"/>
      <c r="L490" s="262"/>
      <c r="M490" s="262"/>
      <c r="N490" s="762"/>
    </row>
    <row r="491" spans="1:14" s="1" customFormat="1" x14ac:dyDescent="0.2">
      <c r="A491" s="262"/>
      <c r="B491" s="262"/>
      <c r="C491" s="262"/>
      <c r="D491" s="262"/>
      <c r="E491" s="262"/>
      <c r="F491" s="262"/>
      <c r="G491" s="262"/>
      <c r="H491" s="262"/>
      <c r="I491" s="262"/>
      <c r="J491" s="262"/>
      <c r="K491" s="262"/>
      <c r="L491" s="262"/>
      <c r="M491" s="262"/>
      <c r="N491" s="762"/>
    </row>
    <row r="492" spans="1:14" s="1" customFormat="1" x14ac:dyDescent="0.2">
      <c r="A492" s="262"/>
      <c r="B492" s="262"/>
      <c r="C492" s="262"/>
      <c r="D492" s="262"/>
      <c r="E492" s="262"/>
      <c r="F492" s="262"/>
      <c r="G492" s="262"/>
      <c r="H492" s="262"/>
      <c r="I492" s="262"/>
      <c r="J492" s="262"/>
      <c r="K492" s="262"/>
      <c r="L492" s="262"/>
      <c r="M492" s="262"/>
      <c r="N492" s="762"/>
    </row>
    <row r="493" spans="1:14" s="1" customFormat="1" x14ac:dyDescent="0.2">
      <c r="A493" s="262"/>
      <c r="B493" s="262"/>
      <c r="C493" s="262"/>
      <c r="D493" s="262"/>
      <c r="E493" s="262"/>
      <c r="F493" s="262"/>
      <c r="G493" s="262"/>
      <c r="H493" s="262"/>
      <c r="I493" s="262"/>
      <c r="J493" s="262"/>
      <c r="K493" s="262"/>
      <c r="L493" s="262"/>
      <c r="M493" s="262"/>
      <c r="N493" s="762"/>
    </row>
    <row r="494" spans="1:14" s="1" customFormat="1" x14ac:dyDescent="0.2">
      <c r="A494" s="262"/>
      <c r="B494" s="262"/>
      <c r="C494" s="262"/>
      <c r="D494" s="262"/>
      <c r="E494" s="262"/>
      <c r="F494" s="262"/>
      <c r="G494" s="262"/>
      <c r="H494" s="262"/>
      <c r="I494" s="262"/>
      <c r="J494" s="262"/>
      <c r="K494" s="262"/>
      <c r="L494" s="262"/>
      <c r="M494" s="262"/>
      <c r="N494" s="762"/>
    </row>
    <row r="495" spans="1:14" s="1" customFormat="1" x14ac:dyDescent="0.2">
      <c r="A495" s="262"/>
      <c r="B495" s="262"/>
      <c r="C495" s="262"/>
      <c r="D495" s="262"/>
      <c r="E495" s="262"/>
      <c r="F495" s="262"/>
      <c r="G495" s="262"/>
      <c r="H495" s="262"/>
      <c r="I495" s="262"/>
      <c r="J495" s="262"/>
      <c r="K495" s="262"/>
      <c r="L495" s="262"/>
      <c r="M495" s="262"/>
      <c r="N495" s="762"/>
    </row>
    <row r="496" spans="1:14" s="1" customFormat="1" x14ac:dyDescent="0.2">
      <c r="A496" s="262"/>
      <c r="B496" s="262"/>
      <c r="C496" s="262"/>
      <c r="D496" s="262"/>
      <c r="E496" s="262"/>
      <c r="F496" s="262"/>
      <c r="G496" s="262"/>
      <c r="H496" s="262"/>
      <c r="I496" s="262"/>
      <c r="J496" s="262"/>
      <c r="K496" s="262"/>
      <c r="L496" s="262"/>
      <c r="M496" s="262"/>
      <c r="N496" s="762"/>
    </row>
    <row r="497" spans="1:14" s="1" customFormat="1" x14ac:dyDescent="0.2">
      <c r="A497" s="262"/>
      <c r="B497" s="262"/>
      <c r="C497" s="262"/>
      <c r="D497" s="262"/>
      <c r="E497" s="262"/>
      <c r="F497" s="262"/>
      <c r="G497" s="262"/>
      <c r="H497" s="262"/>
      <c r="I497" s="262"/>
      <c r="J497" s="262"/>
      <c r="K497" s="262"/>
      <c r="L497" s="262"/>
      <c r="M497" s="262"/>
      <c r="N497" s="762"/>
    </row>
    <row r="498" spans="1:14" s="1" customFormat="1" x14ac:dyDescent="0.2">
      <c r="A498" s="262"/>
      <c r="B498" s="262"/>
      <c r="C498" s="262"/>
      <c r="D498" s="262"/>
      <c r="E498" s="262"/>
      <c r="F498" s="262"/>
      <c r="G498" s="262"/>
      <c r="H498" s="262"/>
      <c r="I498" s="262"/>
      <c r="J498" s="262"/>
      <c r="K498" s="262"/>
      <c r="L498" s="262"/>
      <c r="M498" s="262"/>
      <c r="N498" s="762"/>
    </row>
    <row r="499" spans="1:14" s="1" customFormat="1" x14ac:dyDescent="0.2">
      <c r="A499" s="262"/>
      <c r="B499" s="262"/>
      <c r="C499" s="262"/>
      <c r="D499" s="262"/>
      <c r="E499" s="262"/>
      <c r="F499" s="262"/>
      <c r="G499" s="262"/>
      <c r="H499" s="262"/>
      <c r="I499" s="262"/>
      <c r="J499" s="262"/>
      <c r="K499" s="262"/>
      <c r="L499" s="262"/>
      <c r="M499" s="262"/>
      <c r="N499" s="762"/>
    </row>
    <row r="500" spans="1:14" s="1" customFormat="1" x14ac:dyDescent="0.2">
      <c r="A500" s="262"/>
      <c r="B500" s="262"/>
      <c r="C500" s="262"/>
      <c r="D500" s="262"/>
      <c r="E500" s="262"/>
      <c r="F500" s="262"/>
      <c r="G500" s="262"/>
      <c r="H500" s="262"/>
      <c r="I500" s="262"/>
      <c r="J500" s="262"/>
      <c r="K500" s="262"/>
      <c r="L500" s="262"/>
      <c r="M500" s="262"/>
      <c r="N500" s="762"/>
    </row>
    <row r="501" spans="1:14" s="1" customFormat="1" x14ac:dyDescent="0.2">
      <c r="A501" s="262"/>
      <c r="B501" s="262"/>
      <c r="C501" s="262"/>
      <c r="D501" s="262"/>
      <c r="E501" s="262"/>
      <c r="F501" s="262"/>
      <c r="G501" s="262"/>
      <c r="H501" s="262"/>
      <c r="I501" s="262"/>
      <c r="J501" s="262"/>
      <c r="K501" s="262"/>
      <c r="L501" s="262"/>
      <c r="M501" s="262"/>
      <c r="N501" s="762"/>
    </row>
    <row r="502" spans="1:14" s="1" customFormat="1" x14ac:dyDescent="0.2">
      <c r="A502" s="262"/>
      <c r="B502" s="262"/>
      <c r="C502" s="262"/>
      <c r="D502" s="262"/>
      <c r="E502" s="262"/>
      <c r="F502" s="262"/>
      <c r="G502" s="262"/>
      <c r="H502" s="262"/>
      <c r="I502" s="262"/>
      <c r="J502" s="262"/>
      <c r="K502" s="262"/>
      <c r="L502" s="262"/>
      <c r="M502" s="262"/>
      <c r="N502" s="762"/>
    </row>
    <row r="503" spans="1:14" s="1" customFormat="1" x14ac:dyDescent="0.2">
      <c r="A503" s="262"/>
      <c r="B503" s="262"/>
      <c r="C503" s="262"/>
      <c r="D503" s="262"/>
      <c r="E503" s="262"/>
      <c r="F503" s="262"/>
      <c r="G503" s="262"/>
      <c r="H503" s="262"/>
      <c r="I503" s="262"/>
      <c r="J503" s="262"/>
      <c r="K503" s="262"/>
      <c r="L503" s="262"/>
      <c r="M503" s="262"/>
      <c r="N503" s="762"/>
    </row>
    <row r="504" spans="1:14" s="1" customFormat="1" x14ac:dyDescent="0.2">
      <c r="A504" s="262"/>
      <c r="B504" s="262"/>
      <c r="C504" s="262"/>
      <c r="D504" s="262"/>
      <c r="E504" s="262"/>
      <c r="F504" s="262"/>
      <c r="G504" s="262"/>
      <c r="H504" s="262"/>
      <c r="I504" s="262"/>
      <c r="J504" s="262"/>
      <c r="K504" s="262"/>
      <c r="L504" s="262"/>
      <c r="M504" s="262"/>
      <c r="N504" s="762"/>
    </row>
    <row r="505" spans="1:14" s="1" customFormat="1" x14ac:dyDescent="0.2">
      <c r="A505" s="262"/>
      <c r="B505" s="262"/>
      <c r="C505" s="262"/>
      <c r="D505" s="262"/>
      <c r="E505" s="262"/>
      <c r="F505" s="262"/>
      <c r="G505" s="262"/>
      <c r="H505" s="262"/>
      <c r="I505" s="262"/>
      <c r="J505" s="262"/>
      <c r="K505" s="262"/>
      <c r="L505" s="262"/>
      <c r="M505" s="262"/>
      <c r="N505" s="762"/>
    </row>
    <row r="506" spans="1:14" s="1" customFormat="1" x14ac:dyDescent="0.2">
      <c r="A506" s="262"/>
      <c r="B506" s="262"/>
      <c r="C506" s="262"/>
      <c r="D506" s="262"/>
      <c r="E506" s="262"/>
      <c r="F506" s="262"/>
      <c r="G506" s="262"/>
      <c r="H506" s="262"/>
      <c r="I506" s="262"/>
      <c r="J506" s="262"/>
      <c r="K506" s="262"/>
      <c r="L506" s="262"/>
      <c r="M506" s="262"/>
      <c r="N506" s="762"/>
    </row>
    <row r="507" spans="1:14" s="1" customFormat="1" x14ac:dyDescent="0.2">
      <c r="A507" s="262"/>
      <c r="B507" s="262"/>
      <c r="C507" s="262"/>
      <c r="D507" s="262"/>
      <c r="E507" s="262"/>
      <c r="F507" s="262"/>
      <c r="G507" s="262"/>
      <c r="H507" s="262"/>
      <c r="I507" s="262"/>
      <c r="J507" s="262"/>
      <c r="K507" s="262"/>
      <c r="L507" s="262"/>
      <c r="M507" s="262"/>
      <c r="N507" s="762"/>
    </row>
    <row r="508" spans="1:14" s="1" customFormat="1" x14ac:dyDescent="0.2">
      <c r="A508" s="262"/>
      <c r="B508" s="262"/>
      <c r="C508" s="262"/>
      <c r="D508" s="262"/>
      <c r="E508" s="262"/>
      <c r="F508" s="262"/>
      <c r="G508" s="262"/>
      <c r="H508" s="262"/>
      <c r="I508" s="262"/>
      <c r="J508" s="262"/>
      <c r="K508" s="262"/>
      <c r="L508" s="262"/>
      <c r="M508" s="262"/>
      <c r="N508" s="762"/>
    </row>
    <row r="509" spans="1:14" s="1" customFormat="1" x14ac:dyDescent="0.2">
      <c r="A509" s="262"/>
      <c r="B509" s="262"/>
      <c r="C509" s="262"/>
      <c r="D509" s="262"/>
      <c r="E509" s="262"/>
      <c r="F509" s="262"/>
      <c r="G509" s="262"/>
      <c r="H509" s="262"/>
      <c r="I509" s="262"/>
      <c r="J509" s="262"/>
      <c r="K509" s="262"/>
      <c r="L509" s="262"/>
      <c r="M509" s="262"/>
      <c r="N509" s="762"/>
    </row>
    <row r="510" spans="1:14" s="1" customFormat="1" x14ac:dyDescent="0.2">
      <c r="A510" s="262"/>
      <c r="B510" s="262"/>
      <c r="C510" s="262"/>
      <c r="D510" s="262"/>
      <c r="E510" s="262"/>
      <c r="F510" s="262"/>
      <c r="G510" s="262"/>
      <c r="H510" s="262"/>
      <c r="I510" s="262"/>
      <c r="J510" s="262"/>
      <c r="K510" s="262"/>
      <c r="L510" s="262"/>
      <c r="M510" s="262"/>
      <c r="N510" s="762"/>
    </row>
    <row r="511" spans="1:14" s="1" customFormat="1" x14ac:dyDescent="0.2">
      <c r="A511" s="262"/>
      <c r="B511" s="262"/>
      <c r="C511" s="262"/>
      <c r="D511" s="262"/>
      <c r="E511" s="262"/>
      <c r="F511" s="262"/>
      <c r="G511" s="262"/>
      <c r="H511" s="262"/>
      <c r="I511" s="262"/>
      <c r="J511" s="262"/>
      <c r="K511" s="262"/>
      <c r="L511" s="262"/>
      <c r="M511" s="262"/>
      <c r="N511" s="762"/>
    </row>
    <row r="512" spans="1:14" s="1" customFormat="1" x14ac:dyDescent="0.2">
      <c r="A512" s="262"/>
      <c r="B512" s="262"/>
      <c r="C512" s="262"/>
      <c r="D512" s="262"/>
      <c r="E512" s="262"/>
      <c r="F512" s="262"/>
      <c r="G512" s="262"/>
      <c r="H512" s="262"/>
      <c r="I512" s="262"/>
      <c r="J512" s="262"/>
      <c r="K512" s="262"/>
      <c r="L512" s="262"/>
      <c r="M512" s="262"/>
      <c r="N512" s="762"/>
    </row>
    <row r="513" spans="1:14" s="1" customFormat="1" x14ac:dyDescent="0.2">
      <c r="A513" s="262"/>
      <c r="B513" s="262"/>
      <c r="C513" s="262"/>
      <c r="D513" s="262"/>
      <c r="E513" s="262"/>
      <c r="F513" s="262"/>
      <c r="G513" s="262"/>
      <c r="H513" s="262"/>
      <c r="I513" s="262"/>
      <c r="J513" s="262"/>
      <c r="K513" s="262"/>
      <c r="L513" s="262"/>
      <c r="M513" s="262"/>
      <c r="N513" s="762"/>
    </row>
    <row r="514" spans="1:14" s="1" customFormat="1" x14ac:dyDescent="0.2">
      <c r="A514" s="262"/>
      <c r="B514" s="262"/>
      <c r="C514" s="262"/>
      <c r="D514" s="262"/>
      <c r="E514" s="262"/>
      <c r="F514" s="262"/>
      <c r="G514" s="262"/>
      <c r="H514" s="262"/>
      <c r="I514" s="262"/>
      <c r="J514" s="262"/>
      <c r="K514" s="262"/>
      <c r="L514" s="262"/>
      <c r="M514" s="262"/>
      <c r="N514" s="762"/>
    </row>
    <row r="515" spans="1:14" s="1" customFormat="1" x14ac:dyDescent="0.2">
      <c r="A515" s="262"/>
      <c r="B515" s="262"/>
      <c r="C515" s="262"/>
      <c r="D515" s="262"/>
      <c r="E515" s="262"/>
      <c r="F515" s="262"/>
      <c r="G515" s="262"/>
      <c r="H515" s="262"/>
      <c r="I515" s="262"/>
      <c r="J515" s="262"/>
      <c r="K515" s="262"/>
      <c r="L515" s="262"/>
      <c r="M515" s="262"/>
      <c r="N515" s="762"/>
    </row>
    <row r="516" spans="1:14" s="1" customFormat="1" x14ac:dyDescent="0.2">
      <c r="A516" s="262"/>
      <c r="B516" s="262"/>
      <c r="C516" s="262"/>
      <c r="D516" s="262"/>
      <c r="E516" s="262"/>
      <c r="F516" s="262"/>
      <c r="G516" s="262"/>
      <c r="H516" s="262"/>
      <c r="I516" s="262"/>
      <c r="J516" s="262"/>
      <c r="K516" s="262"/>
      <c r="L516" s="262"/>
      <c r="M516" s="262"/>
      <c r="N516" s="762"/>
    </row>
    <row r="517" spans="1:14" s="1" customFormat="1" x14ac:dyDescent="0.2">
      <c r="A517" s="262"/>
      <c r="B517" s="262"/>
      <c r="C517" s="262"/>
      <c r="D517" s="262"/>
      <c r="E517" s="262"/>
      <c r="F517" s="262"/>
      <c r="G517" s="262"/>
      <c r="H517" s="262"/>
      <c r="I517" s="262"/>
      <c r="J517" s="262"/>
      <c r="K517" s="262"/>
      <c r="L517" s="262"/>
      <c r="M517" s="262"/>
      <c r="N517" s="762"/>
    </row>
    <row r="518" spans="1:14" s="1" customFormat="1" x14ac:dyDescent="0.2">
      <c r="A518" s="262"/>
      <c r="B518" s="262"/>
      <c r="C518" s="262"/>
      <c r="D518" s="262"/>
      <c r="E518" s="262"/>
      <c r="F518" s="262"/>
      <c r="G518" s="262"/>
      <c r="H518" s="262"/>
      <c r="I518" s="262"/>
      <c r="J518" s="262"/>
      <c r="K518" s="262"/>
      <c r="L518" s="262"/>
      <c r="M518" s="262"/>
      <c r="N518" s="762"/>
    </row>
    <row r="519" spans="1:14" s="1" customFormat="1" x14ac:dyDescent="0.2">
      <c r="A519" s="262"/>
      <c r="B519" s="262"/>
      <c r="C519" s="262"/>
      <c r="D519" s="262"/>
      <c r="E519" s="262"/>
      <c r="F519" s="262"/>
      <c r="G519" s="262"/>
      <c r="H519" s="262"/>
      <c r="I519" s="262"/>
      <c r="J519" s="262"/>
      <c r="K519" s="262"/>
      <c r="L519" s="262"/>
      <c r="M519" s="262"/>
      <c r="N519" s="762"/>
    </row>
    <row r="520" spans="1:14" s="1" customFormat="1" x14ac:dyDescent="0.2">
      <c r="A520" s="262"/>
      <c r="B520" s="262"/>
      <c r="C520" s="262"/>
      <c r="D520" s="262"/>
      <c r="E520" s="262"/>
      <c r="F520" s="262"/>
      <c r="G520" s="262"/>
      <c r="H520" s="262"/>
      <c r="I520" s="262"/>
      <c r="J520" s="262"/>
      <c r="K520" s="262"/>
      <c r="L520" s="262"/>
      <c r="M520" s="262"/>
      <c r="N520" s="762"/>
    </row>
    <row r="521" spans="1:14" s="1" customFormat="1" x14ac:dyDescent="0.2">
      <c r="A521" s="262"/>
      <c r="B521" s="262"/>
      <c r="C521" s="262"/>
      <c r="D521" s="262"/>
      <c r="E521" s="262"/>
      <c r="F521" s="262"/>
      <c r="G521" s="262"/>
      <c r="H521" s="262"/>
      <c r="I521" s="262"/>
      <c r="J521" s="262"/>
      <c r="K521" s="262"/>
      <c r="L521" s="262"/>
      <c r="M521" s="262"/>
      <c r="N521" s="762"/>
    </row>
    <row r="522" spans="1:14" s="1" customFormat="1" x14ac:dyDescent="0.2">
      <c r="A522" s="262"/>
      <c r="B522" s="262"/>
      <c r="C522" s="262"/>
      <c r="D522" s="262"/>
      <c r="E522" s="262"/>
      <c r="F522" s="262"/>
      <c r="G522" s="262"/>
      <c r="H522" s="262"/>
      <c r="I522" s="262"/>
      <c r="J522" s="262"/>
      <c r="K522" s="262"/>
      <c r="L522" s="262"/>
      <c r="M522" s="262"/>
      <c r="N522" s="762"/>
    </row>
    <row r="523" spans="1:14" s="1" customFormat="1" x14ac:dyDescent="0.2">
      <c r="A523" s="262"/>
      <c r="B523" s="262"/>
      <c r="C523" s="262"/>
      <c r="D523" s="262"/>
      <c r="E523" s="262"/>
      <c r="F523" s="262"/>
      <c r="G523" s="262"/>
      <c r="H523" s="262"/>
      <c r="I523" s="262"/>
      <c r="J523" s="262"/>
      <c r="K523" s="262"/>
      <c r="L523" s="262"/>
      <c r="M523" s="262"/>
      <c r="N523" s="762"/>
    </row>
    <row r="524" spans="1:14" s="1" customFormat="1" x14ac:dyDescent="0.2">
      <c r="A524" s="262"/>
      <c r="B524" s="262"/>
      <c r="C524" s="262"/>
      <c r="D524" s="262"/>
      <c r="E524" s="262"/>
      <c r="F524" s="262"/>
      <c r="G524" s="262"/>
      <c r="H524" s="262"/>
      <c r="I524" s="262"/>
      <c r="J524" s="262"/>
      <c r="K524" s="262"/>
      <c r="L524" s="262"/>
      <c r="M524" s="262"/>
      <c r="N524" s="762"/>
    </row>
    <row r="525" spans="1:14" s="1" customFormat="1" x14ac:dyDescent="0.2">
      <c r="A525" s="262"/>
      <c r="B525" s="262"/>
      <c r="C525" s="262"/>
      <c r="D525" s="262"/>
      <c r="E525" s="262"/>
      <c r="F525" s="262"/>
      <c r="G525" s="262"/>
      <c r="H525" s="262"/>
      <c r="I525" s="262"/>
      <c r="J525" s="262"/>
      <c r="K525" s="262"/>
      <c r="L525" s="262"/>
      <c r="M525" s="262"/>
      <c r="N525" s="762"/>
    </row>
    <row r="526" spans="1:14" s="1" customFormat="1" x14ac:dyDescent="0.2">
      <c r="A526" s="262"/>
      <c r="B526" s="262"/>
      <c r="C526" s="262"/>
      <c r="D526" s="262"/>
      <c r="E526" s="262"/>
      <c r="F526" s="262"/>
      <c r="G526" s="262"/>
      <c r="H526" s="262"/>
      <c r="I526" s="262"/>
      <c r="J526" s="262"/>
      <c r="K526" s="262"/>
      <c r="L526" s="262"/>
      <c r="M526" s="262"/>
      <c r="N526" s="762"/>
    </row>
    <row r="527" spans="1:14" s="1" customFormat="1" x14ac:dyDescent="0.2">
      <c r="A527" s="262"/>
      <c r="B527" s="262"/>
      <c r="C527" s="262"/>
      <c r="D527" s="262"/>
      <c r="E527" s="262"/>
      <c r="F527" s="262"/>
      <c r="G527" s="262"/>
      <c r="H527" s="262"/>
      <c r="I527" s="262"/>
      <c r="J527" s="262"/>
      <c r="K527" s="262"/>
      <c r="L527" s="262"/>
      <c r="M527" s="262"/>
      <c r="N527" s="762"/>
    </row>
    <row r="528" spans="1:14" s="1" customFormat="1" x14ac:dyDescent="0.2">
      <c r="A528" s="262"/>
      <c r="B528" s="262"/>
      <c r="C528" s="262"/>
      <c r="D528" s="262"/>
      <c r="E528" s="262"/>
      <c r="F528" s="262"/>
      <c r="G528" s="262"/>
      <c r="H528" s="262"/>
      <c r="I528" s="262"/>
      <c r="J528" s="262"/>
      <c r="K528" s="262"/>
      <c r="L528" s="262"/>
      <c r="M528" s="262"/>
      <c r="N528" s="762"/>
    </row>
    <row r="529" spans="1:14" s="1" customFormat="1" x14ac:dyDescent="0.2">
      <c r="A529" s="262"/>
      <c r="B529" s="262"/>
      <c r="C529" s="262"/>
      <c r="D529" s="262"/>
      <c r="E529" s="262"/>
      <c r="F529" s="262"/>
      <c r="G529" s="262"/>
      <c r="H529" s="262"/>
      <c r="I529" s="262"/>
      <c r="J529" s="262"/>
      <c r="K529" s="262"/>
      <c r="L529" s="262"/>
      <c r="M529" s="262"/>
      <c r="N529" s="762"/>
    </row>
    <row r="530" spans="1:14" s="1" customFormat="1" x14ac:dyDescent="0.2">
      <c r="A530" s="262"/>
      <c r="B530" s="262"/>
      <c r="C530" s="262"/>
      <c r="D530" s="262"/>
      <c r="E530" s="262"/>
      <c r="F530" s="262"/>
      <c r="G530" s="262"/>
      <c r="H530" s="262"/>
      <c r="I530" s="262"/>
      <c r="J530" s="262"/>
      <c r="K530" s="262"/>
      <c r="L530" s="262"/>
      <c r="M530" s="262"/>
      <c r="N530" s="762"/>
    </row>
    <row r="531" spans="1:14" s="1" customFormat="1" x14ac:dyDescent="0.2">
      <c r="A531" s="262"/>
      <c r="B531" s="262"/>
      <c r="C531" s="262"/>
      <c r="D531" s="262"/>
      <c r="E531" s="262"/>
      <c r="F531" s="262"/>
      <c r="G531" s="262"/>
      <c r="H531" s="262"/>
      <c r="I531" s="262"/>
      <c r="J531" s="262"/>
      <c r="K531" s="262"/>
      <c r="L531" s="262"/>
      <c r="M531" s="262"/>
      <c r="N531" s="762"/>
    </row>
    <row r="532" spans="1:14" s="1" customFormat="1" x14ac:dyDescent="0.2">
      <c r="A532" s="262"/>
      <c r="B532" s="262"/>
      <c r="C532" s="262"/>
      <c r="D532" s="262"/>
      <c r="E532" s="262"/>
      <c r="F532" s="262"/>
      <c r="G532" s="262"/>
      <c r="H532" s="262"/>
      <c r="I532" s="262"/>
      <c r="J532" s="262"/>
      <c r="K532" s="262"/>
      <c r="L532" s="262"/>
      <c r="M532" s="262"/>
      <c r="N532" s="762"/>
    </row>
    <row r="533" spans="1:14" s="1" customFormat="1" x14ac:dyDescent="0.2">
      <c r="A533" s="262"/>
      <c r="B533" s="262"/>
      <c r="C533" s="262"/>
      <c r="D533" s="262"/>
      <c r="E533" s="262"/>
      <c r="F533" s="262"/>
      <c r="G533" s="262"/>
      <c r="H533" s="262"/>
      <c r="I533" s="262"/>
      <c r="J533" s="262"/>
      <c r="K533" s="262"/>
      <c r="L533" s="262"/>
      <c r="M533" s="262"/>
      <c r="N533" s="762"/>
    </row>
    <row r="534" spans="1:14" s="1" customFormat="1" x14ac:dyDescent="0.2">
      <c r="A534" s="262"/>
      <c r="B534" s="262"/>
      <c r="C534" s="262"/>
      <c r="D534" s="262"/>
      <c r="E534" s="262"/>
      <c r="F534" s="262"/>
      <c r="G534" s="262"/>
      <c r="H534" s="262"/>
      <c r="I534" s="262"/>
      <c r="J534" s="262"/>
      <c r="K534" s="262"/>
      <c r="L534" s="262"/>
      <c r="M534" s="262"/>
      <c r="N534" s="762"/>
    </row>
    <row r="535" spans="1:14" s="1" customFormat="1" x14ac:dyDescent="0.2">
      <c r="A535" s="262"/>
      <c r="B535" s="262"/>
      <c r="C535" s="262"/>
      <c r="D535" s="262"/>
      <c r="E535" s="262"/>
      <c r="F535" s="262"/>
      <c r="G535" s="262"/>
      <c r="H535" s="262"/>
      <c r="I535" s="262"/>
      <c r="J535" s="262"/>
      <c r="K535" s="262"/>
      <c r="L535" s="262"/>
      <c r="M535" s="262"/>
      <c r="N535" s="762"/>
    </row>
    <row r="536" spans="1:14" s="1" customFormat="1" x14ac:dyDescent="0.2">
      <c r="A536" s="262"/>
      <c r="B536" s="262"/>
      <c r="C536" s="262"/>
      <c r="D536" s="262"/>
      <c r="E536" s="262"/>
      <c r="F536" s="262"/>
      <c r="G536" s="262"/>
      <c r="H536" s="262"/>
      <c r="I536" s="262"/>
      <c r="J536" s="262"/>
      <c r="K536" s="262"/>
      <c r="L536" s="262"/>
      <c r="M536" s="262"/>
      <c r="N536" s="762"/>
    </row>
    <row r="537" spans="1:14" s="1" customFormat="1" x14ac:dyDescent="0.2">
      <c r="A537" s="262"/>
      <c r="B537" s="262"/>
      <c r="C537" s="262"/>
      <c r="D537" s="262"/>
      <c r="E537" s="262"/>
      <c r="F537" s="262"/>
      <c r="G537" s="262"/>
      <c r="H537" s="262"/>
      <c r="I537" s="262"/>
      <c r="J537" s="262"/>
      <c r="K537" s="262"/>
      <c r="L537" s="262"/>
      <c r="M537" s="262"/>
      <c r="N537" s="762"/>
    </row>
    <row r="538" spans="1:14" s="1" customFormat="1" x14ac:dyDescent="0.2">
      <c r="A538" s="262"/>
      <c r="B538" s="262"/>
      <c r="C538" s="262"/>
      <c r="D538" s="262"/>
      <c r="E538" s="262"/>
      <c r="F538" s="262"/>
      <c r="G538" s="262"/>
      <c r="H538" s="262"/>
      <c r="I538" s="262"/>
      <c r="J538" s="262"/>
      <c r="K538" s="262"/>
      <c r="L538" s="262"/>
      <c r="M538" s="262"/>
      <c r="N538" s="762"/>
    </row>
    <row r="539" spans="1:14" s="1" customFormat="1" x14ac:dyDescent="0.2">
      <c r="A539" s="262"/>
      <c r="B539" s="262"/>
      <c r="C539" s="262"/>
      <c r="D539" s="262"/>
      <c r="E539" s="262"/>
      <c r="F539" s="262"/>
      <c r="G539" s="262"/>
      <c r="H539" s="262"/>
      <c r="I539" s="262"/>
      <c r="J539" s="262"/>
      <c r="K539" s="262"/>
      <c r="L539" s="262"/>
      <c r="M539" s="262"/>
      <c r="N539" s="762"/>
    </row>
    <row r="540" spans="1:14" s="1" customFormat="1" x14ac:dyDescent="0.2">
      <c r="A540" s="262"/>
      <c r="B540" s="262"/>
      <c r="C540" s="262"/>
      <c r="D540" s="262"/>
      <c r="E540" s="262"/>
      <c r="F540" s="262"/>
      <c r="G540" s="262"/>
      <c r="H540" s="262"/>
      <c r="I540" s="262"/>
      <c r="J540" s="262"/>
      <c r="K540" s="262"/>
      <c r="L540" s="262"/>
      <c r="M540" s="262"/>
      <c r="N540" s="762"/>
    </row>
    <row r="541" spans="1:14" s="1" customFormat="1" x14ac:dyDescent="0.2">
      <c r="A541" s="262"/>
      <c r="B541" s="262"/>
      <c r="C541" s="262"/>
      <c r="D541" s="262"/>
      <c r="E541" s="262"/>
      <c r="F541" s="262"/>
      <c r="G541" s="262"/>
      <c r="H541" s="262"/>
      <c r="I541" s="262"/>
      <c r="J541" s="262"/>
      <c r="K541" s="262"/>
      <c r="L541" s="262"/>
      <c r="M541" s="262"/>
      <c r="N541" s="762"/>
    </row>
    <row r="542" spans="1:14" s="1" customFormat="1" x14ac:dyDescent="0.2">
      <c r="A542" s="262"/>
      <c r="B542" s="262"/>
      <c r="C542" s="262"/>
      <c r="D542" s="262"/>
      <c r="E542" s="262"/>
      <c r="F542" s="262"/>
      <c r="G542" s="262"/>
      <c r="H542" s="262"/>
      <c r="I542" s="262"/>
      <c r="J542" s="262"/>
      <c r="K542" s="262"/>
      <c r="L542" s="262"/>
      <c r="M542" s="262"/>
      <c r="N542" s="762"/>
    </row>
    <row r="543" spans="1:14" s="1" customFormat="1" x14ac:dyDescent="0.2">
      <c r="A543" s="262"/>
      <c r="B543" s="262"/>
      <c r="C543" s="262"/>
      <c r="D543" s="262"/>
      <c r="E543" s="262"/>
      <c r="F543" s="262"/>
      <c r="G543" s="262"/>
      <c r="H543" s="262"/>
      <c r="I543" s="262"/>
      <c r="J543" s="262"/>
      <c r="K543" s="262"/>
      <c r="L543" s="262"/>
      <c r="M543" s="262"/>
      <c r="N543" s="762"/>
    </row>
    <row r="544" spans="1:14" s="1" customFormat="1" x14ac:dyDescent="0.2">
      <c r="A544" s="262"/>
      <c r="B544" s="262"/>
      <c r="C544" s="262"/>
      <c r="D544" s="262"/>
      <c r="E544" s="262"/>
      <c r="F544" s="262"/>
      <c r="G544" s="262"/>
      <c r="H544" s="262"/>
      <c r="I544" s="262"/>
      <c r="J544" s="262"/>
      <c r="K544" s="262"/>
      <c r="L544" s="262"/>
      <c r="M544" s="262"/>
      <c r="N544" s="762"/>
    </row>
    <row r="545" spans="1:14" s="1" customFormat="1" x14ac:dyDescent="0.2">
      <c r="A545" s="262"/>
      <c r="B545" s="262"/>
      <c r="C545" s="262"/>
      <c r="D545" s="262"/>
      <c r="E545" s="262"/>
      <c r="F545" s="262"/>
      <c r="G545" s="262"/>
      <c r="H545" s="262"/>
      <c r="I545" s="262"/>
      <c r="J545" s="262"/>
      <c r="K545" s="262"/>
      <c r="L545" s="262"/>
      <c r="M545" s="262"/>
      <c r="N545" s="762"/>
    </row>
    <row r="546" spans="1:14" s="1" customFormat="1" x14ac:dyDescent="0.2">
      <c r="A546" s="262"/>
      <c r="B546" s="262"/>
      <c r="C546" s="262"/>
      <c r="D546" s="262"/>
      <c r="E546" s="262"/>
      <c r="F546" s="262"/>
      <c r="G546" s="262"/>
      <c r="H546" s="262"/>
      <c r="I546" s="262"/>
      <c r="J546" s="262"/>
      <c r="K546" s="262"/>
      <c r="L546" s="262"/>
      <c r="M546" s="262"/>
      <c r="N546" s="762"/>
    </row>
    <row r="547" spans="1:14" s="1" customFormat="1" x14ac:dyDescent="0.2">
      <c r="A547" s="262"/>
      <c r="B547" s="262"/>
      <c r="C547" s="262"/>
      <c r="D547" s="262"/>
      <c r="E547" s="262"/>
      <c r="F547" s="262"/>
      <c r="G547" s="262"/>
      <c r="H547" s="262"/>
      <c r="I547" s="262"/>
      <c r="J547" s="262"/>
      <c r="K547" s="262"/>
      <c r="L547" s="262"/>
      <c r="M547" s="262"/>
      <c r="N547" s="762"/>
    </row>
    <row r="548" spans="1:14" s="1" customFormat="1" x14ac:dyDescent="0.2">
      <c r="A548" s="262"/>
      <c r="B548" s="262"/>
      <c r="C548" s="262"/>
      <c r="D548" s="262"/>
      <c r="E548" s="262"/>
      <c r="F548" s="262"/>
      <c r="G548" s="262"/>
      <c r="H548" s="262"/>
      <c r="I548" s="262"/>
      <c r="J548" s="262"/>
      <c r="K548" s="262"/>
      <c r="L548" s="262"/>
      <c r="M548" s="262"/>
      <c r="N548" s="762"/>
    </row>
    <row r="549" spans="1:14" s="1" customFormat="1" x14ac:dyDescent="0.2">
      <c r="A549" s="262"/>
      <c r="B549" s="262"/>
      <c r="C549" s="262"/>
      <c r="D549" s="262"/>
      <c r="E549" s="262"/>
      <c r="F549" s="262"/>
      <c r="G549" s="262"/>
      <c r="H549" s="262"/>
      <c r="I549" s="262"/>
      <c r="J549" s="262"/>
      <c r="K549" s="262"/>
      <c r="L549" s="262"/>
      <c r="M549" s="262"/>
      <c r="N549" s="762"/>
    </row>
    <row r="550" spans="1:14" s="1" customFormat="1" x14ac:dyDescent="0.2">
      <c r="A550" s="262"/>
      <c r="B550" s="262"/>
      <c r="C550" s="262"/>
      <c r="D550" s="262"/>
      <c r="E550" s="262"/>
      <c r="F550" s="262"/>
      <c r="G550" s="262"/>
      <c r="H550" s="262"/>
      <c r="I550" s="262"/>
      <c r="J550" s="262"/>
      <c r="K550" s="262"/>
      <c r="L550" s="262"/>
      <c r="M550" s="262"/>
      <c r="N550" s="762"/>
    </row>
    <row r="551" spans="1:14" s="1" customFormat="1" x14ac:dyDescent="0.2">
      <c r="A551" s="262"/>
      <c r="B551" s="262"/>
      <c r="C551" s="262"/>
      <c r="D551" s="262"/>
      <c r="E551" s="262"/>
      <c r="F551" s="262"/>
      <c r="G551" s="262"/>
      <c r="H551" s="262"/>
      <c r="I551" s="262"/>
      <c r="J551" s="262"/>
      <c r="K551" s="262"/>
      <c r="L551" s="262"/>
      <c r="M551" s="262"/>
      <c r="N551" s="762"/>
    </row>
    <row r="552" spans="1:14" s="1" customFormat="1" x14ac:dyDescent="0.2">
      <c r="A552" s="262"/>
      <c r="B552" s="262"/>
      <c r="C552" s="262"/>
      <c r="D552" s="262"/>
      <c r="E552" s="262"/>
      <c r="F552" s="262"/>
      <c r="G552" s="262"/>
      <c r="H552" s="262"/>
      <c r="I552" s="262"/>
      <c r="J552" s="262"/>
      <c r="K552" s="262"/>
      <c r="L552" s="262"/>
      <c r="M552" s="262"/>
      <c r="N552" s="762"/>
    </row>
    <row r="553" spans="1:14" s="1" customFormat="1" x14ac:dyDescent="0.2">
      <c r="A553" s="262"/>
      <c r="B553" s="262"/>
      <c r="C553" s="262"/>
      <c r="D553" s="262"/>
      <c r="E553" s="262"/>
      <c r="F553" s="262"/>
      <c r="G553" s="262"/>
      <c r="H553" s="262"/>
      <c r="I553" s="262"/>
      <c r="J553" s="262"/>
      <c r="K553" s="262"/>
      <c r="L553" s="262"/>
      <c r="M553" s="262"/>
      <c r="N553" s="762"/>
    </row>
    <row r="554" spans="1:14" s="1" customFormat="1" x14ac:dyDescent="0.2">
      <c r="A554" s="262"/>
      <c r="B554" s="262"/>
      <c r="C554" s="262"/>
      <c r="D554" s="262"/>
      <c r="E554" s="262"/>
      <c r="F554" s="262"/>
      <c r="G554" s="262"/>
      <c r="H554" s="262"/>
      <c r="I554" s="262"/>
      <c r="J554" s="262"/>
      <c r="K554" s="262"/>
      <c r="L554" s="262"/>
      <c r="M554" s="262"/>
      <c r="N554" s="762"/>
    </row>
    <row r="555" spans="1:14" s="1" customFormat="1" x14ac:dyDescent="0.2">
      <c r="A555" s="262"/>
      <c r="B555" s="262"/>
      <c r="C555" s="262"/>
      <c r="D555" s="262"/>
      <c r="E555" s="262"/>
      <c r="F555" s="262"/>
      <c r="G555" s="262"/>
      <c r="H555" s="262"/>
      <c r="I555" s="262"/>
      <c r="J555" s="262"/>
      <c r="K555" s="262"/>
      <c r="L555" s="262"/>
      <c r="M555" s="262"/>
      <c r="N555" s="762"/>
    </row>
    <row r="556" spans="1:14" s="1" customFormat="1" x14ac:dyDescent="0.2">
      <c r="A556" s="262"/>
      <c r="B556" s="262"/>
      <c r="C556" s="262"/>
      <c r="D556" s="262"/>
      <c r="E556" s="262"/>
      <c r="F556" s="262"/>
      <c r="G556" s="262"/>
      <c r="H556" s="262"/>
      <c r="I556" s="262"/>
      <c r="J556" s="262"/>
      <c r="K556" s="262"/>
      <c r="L556" s="262"/>
      <c r="M556" s="262"/>
      <c r="N556" s="762"/>
    </row>
    <row r="557" spans="1:14" s="1" customFormat="1" x14ac:dyDescent="0.2">
      <c r="A557" s="262"/>
      <c r="B557" s="262"/>
      <c r="C557" s="262"/>
      <c r="D557" s="262"/>
      <c r="E557" s="262"/>
      <c r="F557" s="262"/>
      <c r="G557" s="262"/>
      <c r="H557" s="262"/>
      <c r="I557" s="262"/>
      <c r="J557" s="262"/>
      <c r="K557" s="262"/>
      <c r="L557" s="262"/>
      <c r="M557" s="262"/>
      <c r="N557" s="762"/>
    </row>
    <row r="558" spans="1:14" s="1" customFormat="1" x14ac:dyDescent="0.2">
      <c r="A558" s="262"/>
      <c r="B558" s="262"/>
      <c r="C558" s="262"/>
      <c r="D558" s="262"/>
      <c r="E558" s="262"/>
      <c r="F558" s="262"/>
      <c r="G558" s="262"/>
      <c r="H558" s="262"/>
      <c r="I558" s="262"/>
      <c r="J558" s="262"/>
      <c r="K558" s="262"/>
      <c r="L558" s="262"/>
      <c r="M558" s="262"/>
      <c r="N558" s="762"/>
    </row>
    <row r="559" spans="1:14" s="1" customFormat="1" x14ac:dyDescent="0.2">
      <c r="A559" s="262"/>
      <c r="B559" s="262"/>
      <c r="C559" s="262"/>
      <c r="D559" s="262"/>
      <c r="E559" s="262"/>
      <c r="F559" s="262"/>
      <c r="G559" s="262"/>
      <c r="H559" s="262"/>
      <c r="I559" s="262"/>
      <c r="J559" s="262"/>
      <c r="K559" s="262"/>
      <c r="L559" s="262"/>
      <c r="M559" s="262"/>
      <c r="N559" s="762"/>
    </row>
    <row r="560" spans="1:14" s="1" customFormat="1" x14ac:dyDescent="0.2">
      <c r="A560" s="262"/>
      <c r="B560" s="262"/>
      <c r="C560" s="262"/>
      <c r="D560" s="262"/>
      <c r="E560" s="262"/>
      <c r="F560" s="262"/>
      <c r="G560" s="262"/>
      <c r="H560" s="262"/>
      <c r="I560" s="262"/>
      <c r="J560" s="262"/>
      <c r="K560" s="262"/>
      <c r="L560" s="262"/>
      <c r="M560" s="262"/>
      <c r="N560" s="762"/>
    </row>
    <row r="561" spans="1:14" s="1" customFormat="1" x14ac:dyDescent="0.2">
      <c r="A561" s="262"/>
      <c r="B561" s="262"/>
      <c r="C561" s="262"/>
      <c r="D561" s="262"/>
      <c r="E561" s="262"/>
      <c r="F561" s="262"/>
      <c r="G561" s="262"/>
      <c r="H561" s="262"/>
      <c r="I561" s="262"/>
      <c r="J561" s="262"/>
      <c r="K561" s="262"/>
      <c r="L561" s="262"/>
      <c r="M561" s="262"/>
      <c r="N561" s="762"/>
    </row>
    <row r="562" spans="1:14" s="1" customFormat="1" x14ac:dyDescent="0.2">
      <c r="A562" s="262"/>
      <c r="B562" s="262"/>
      <c r="C562" s="262"/>
      <c r="D562" s="262"/>
      <c r="E562" s="262"/>
      <c r="F562" s="262"/>
      <c r="G562" s="262"/>
      <c r="H562" s="262"/>
      <c r="I562" s="262"/>
      <c r="J562" s="262"/>
      <c r="K562" s="262"/>
      <c r="L562" s="262"/>
      <c r="M562" s="262"/>
      <c r="N562" s="762"/>
    </row>
    <row r="563" spans="1:14" s="1" customFormat="1" x14ac:dyDescent="0.2">
      <c r="A563" s="262"/>
      <c r="B563" s="262"/>
      <c r="C563" s="262"/>
      <c r="D563" s="262"/>
      <c r="E563" s="262"/>
      <c r="F563" s="262"/>
      <c r="G563" s="262"/>
      <c r="H563" s="262"/>
      <c r="I563" s="262"/>
      <c r="J563" s="262"/>
      <c r="K563" s="262"/>
      <c r="L563" s="262"/>
      <c r="M563" s="262"/>
      <c r="N563" s="762"/>
    </row>
    <row r="564" spans="1:14" s="1" customFormat="1" x14ac:dyDescent="0.2">
      <c r="A564" s="262"/>
      <c r="B564" s="262"/>
      <c r="C564" s="262"/>
      <c r="D564" s="262"/>
      <c r="E564" s="262"/>
      <c r="F564" s="262"/>
      <c r="G564" s="262"/>
      <c r="H564" s="262"/>
      <c r="I564" s="262"/>
      <c r="J564" s="262"/>
      <c r="K564" s="262"/>
      <c r="L564" s="262"/>
      <c r="M564" s="262"/>
      <c r="N564" s="762"/>
    </row>
    <row r="565" spans="1:14" s="1" customFormat="1" x14ac:dyDescent="0.2">
      <c r="A565" s="262"/>
      <c r="B565" s="262"/>
      <c r="C565" s="262"/>
      <c r="D565" s="262"/>
      <c r="E565" s="262"/>
      <c r="F565" s="262"/>
      <c r="G565" s="262"/>
      <c r="H565" s="262"/>
      <c r="I565" s="262"/>
      <c r="J565" s="262"/>
      <c r="K565" s="262"/>
      <c r="L565" s="262"/>
      <c r="M565" s="262"/>
      <c r="N565" s="762"/>
    </row>
    <row r="566" spans="1:14" s="1" customFormat="1" x14ac:dyDescent="0.2">
      <c r="A566" s="262"/>
      <c r="B566" s="262"/>
      <c r="C566" s="262"/>
      <c r="D566" s="262"/>
      <c r="E566" s="262"/>
      <c r="F566" s="262"/>
      <c r="G566" s="262"/>
      <c r="H566" s="262"/>
      <c r="I566" s="262"/>
      <c r="J566" s="262"/>
      <c r="K566" s="262"/>
      <c r="L566" s="262"/>
      <c r="M566" s="262"/>
      <c r="N566" s="762"/>
    </row>
    <row r="567" spans="1:14" s="1" customFormat="1" x14ac:dyDescent="0.2">
      <c r="A567" s="262"/>
      <c r="B567" s="262"/>
      <c r="C567" s="262"/>
      <c r="D567" s="262"/>
      <c r="E567" s="262"/>
      <c r="F567" s="262"/>
      <c r="G567" s="262"/>
      <c r="H567" s="262"/>
      <c r="I567" s="262"/>
      <c r="J567" s="262"/>
      <c r="K567" s="262"/>
      <c r="L567" s="262"/>
      <c r="M567" s="262"/>
      <c r="N567" s="762"/>
    </row>
    <row r="568" spans="1:14" s="1" customFormat="1" x14ac:dyDescent="0.2">
      <c r="A568" s="262"/>
      <c r="B568" s="262"/>
      <c r="C568" s="262"/>
      <c r="D568" s="262"/>
      <c r="E568" s="262"/>
      <c r="F568" s="262"/>
      <c r="G568" s="262"/>
      <c r="H568" s="262"/>
      <c r="I568" s="262"/>
      <c r="J568" s="262"/>
      <c r="K568" s="262"/>
      <c r="L568" s="262"/>
      <c r="M568" s="262"/>
      <c r="N568" s="762"/>
    </row>
    <row r="569" spans="1:14" s="1" customFormat="1" x14ac:dyDescent="0.2">
      <c r="A569" s="262"/>
      <c r="B569" s="262"/>
      <c r="C569" s="262"/>
      <c r="D569" s="262"/>
      <c r="E569" s="262"/>
      <c r="F569" s="262"/>
      <c r="G569" s="262"/>
      <c r="H569" s="262"/>
      <c r="I569" s="262"/>
      <c r="J569" s="262"/>
      <c r="K569" s="262"/>
      <c r="L569" s="262"/>
      <c r="M569" s="262"/>
      <c r="N569" s="762"/>
    </row>
    <row r="570" spans="1:14" s="1" customFormat="1" x14ac:dyDescent="0.2">
      <c r="A570" s="262"/>
      <c r="B570" s="262"/>
      <c r="C570" s="262"/>
      <c r="D570" s="262"/>
      <c r="E570" s="262"/>
      <c r="F570" s="262"/>
      <c r="G570" s="262"/>
      <c r="H570" s="262"/>
      <c r="I570" s="262"/>
      <c r="J570" s="262"/>
      <c r="K570" s="262"/>
      <c r="L570" s="262"/>
      <c r="M570" s="262"/>
      <c r="N570" s="762"/>
    </row>
    <row r="571" spans="1:14" s="1" customFormat="1" x14ac:dyDescent="0.2">
      <c r="A571" s="262"/>
      <c r="B571" s="262"/>
      <c r="C571" s="262"/>
      <c r="D571" s="262"/>
      <c r="E571" s="262"/>
      <c r="F571" s="262"/>
      <c r="G571" s="262"/>
      <c r="H571" s="262"/>
      <c r="I571" s="262"/>
      <c r="J571" s="262"/>
      <c r="K571" s="262"/>
      <c r="L571" s="262"/>
      <c r="M571" s="262"/>
      <c r="N571" s="762"/>
    </row>
    <row r="572" spans="1:14" s="1" customFormat="1" x14ac:dyDescent="0.2">
      <c r="A572" s="262"/>
      <c r="B572" s="262"/>
      <c r="C572" s="262"/>
      <c r="D572" s="262"/>
      <c r="E572" s="262"/>
      <c r="F572" s="262"/>
      <c r="G572" s="262"/>
      <c r="H572" s="262"/>
      <c r="I572" s="262"/>
      <c r="J572" s="262"/>
      <c r="K572" s="262"/>
      <c r="L572" s="262"/>
      <c r="M572" s="262"/>
      <c r="N572" s="762"/>
    </row>
    <row r="573" spans="1:14" s="1" customFormat="1" x14ac:dyDescent="0.2">
      <c r="A573" s="262"/>
      <c r="B573" s="262"/>
      <c r="C573" s="262"/>
      <c r="D573" s="262"/>
      <c r="E573" s="262"/>
      <c r="F573" s="262"/>
      <c r="G573" s="262"/>
      <c r="H573" s="262"/>
      <c r="I573" s="262"/>
      <c r="J573" s="262"/>
      <c r="K573" s="262"/>
      <c r="L573" s="262"/>
      <c r="M573" s="262"/>
      <c r="N573" s="762"/>
    </row>
    <row r="574" spans="1:14" s="1" customFormat="1" x14ac:dyDescent="0.2">
      <c r="A574" s="262"/>
      <c r="B574" s="262"/>
      <c r="C574" s="262"/>
      <c r="D574" s="262"/>
      <c r="E574" s="262"/>
      <c r="F574" s="262"/>
      <c r="G574" s="262"/>
      <c r="H574" s="262"/>
      <c r="I574" s="262"/>
      <c r="J574" s="262"/>
      <c r="K574" s="262"/>
      <c r="L574" s="262"/>
      <c r="M574" s="262"/>
      <c r="N574" s="762"/>
    </row>
    <row r="575" spans="1:14" s="1" customFormat="1" x14ac:dyDescent="0.2">
      <c r="A575" s="262"/>
      <c r="B575" s="262"/>
      <c r="C575" s="262"/>
      <c r="D575" s="262"/>
      <c r="E575" s="262"/>
      <c r="F575" s="262"/>
      <c r="G575" s="262"/>
      <c r="H575" s="262"/>
      <c r="I575" s="262"/>
      <c r="J575" s="262"/>
      <c r="K575" s="262"/>
      <c r="L575" s="262"/>
      <c r="M575" s="262"/>
      <c r="N575" s="762"/>
    </row>
    <row r="576" spans="1:14" s="1" customFormat="1" x14ac:dyDescent="0.2">
      <c r="A576" s="262"/>
      <c r="B576" s="262"/>
      <c r="C576" s="262"/>
      <c r="D576" s="262"/>
      <c r="E576" s="262"/>
      <c r="F576" s="262"/>
      <c r="G576" s="262"/>
      <c r="H576" s="262"/>
      <c r="I576" s="262"/>
      <c r="J576" s="262"/>
      <c r="K576" s="262"/>
      <c r="L576" s="262"/>
      <c r="M576" s="262"/>
      <c r="N576" s="762"/>
    </row>
    <row r="577" spans="1:14" s="1" customFormat="1" x14ac:dyDescent="0.2">
      <c r="A577" s="262"/>
      <c r="B577" s="262"/>
      <c r="C577" s="262"/>
      <c r="D577" s="262"/>
      <c r="E577" s="262"/>
      <c r="F577" s="262"/>
      <c r="G577" s="262"/>
      <c r="H577" s="262"/>
      <c r="I577" s="262"/>
      <c r="J577" s="262"/>
      <c r="K577" s="262"/>
      <c r="L577" s="262"/>
      <c r="M577" s="262"/>
      <c r="N577" s="762"/>
    </row>
    <row r="578" spans="1:14" s="1" customFormat="1" x14ac:dyDescent="0.2">
      <c r="A578" s="262"/>
      <c r="B578" s="262"/>
      <c r="C578" s="262"/>
      <c r="D578" s="262"/>
      <c r="E578" s="262"/>
      <c r="F578" s="262"/>
      <c r="G578" s="262"/>
      <c r="H578" s="262"/>
      <c r="I578" s="262"/>
      <c r="J578" s="262"/>
      <c r="K578" s="262"/>
      <c r="L578" s="262"/>
      <c r="M578" s="262"/>
      <c r="N578" s="762"/>
    </row>
    <row r="579" spans="1:14" s="1" customFormat="1" x14ac:dyDescent="0.2">
      <c r="A579" s="262"/>
      <c r="B579" s="262"/>
      <c r="C579" s="262"/>
      <c r="D579" s="262"/>
      <c r="E579" s="262"/>
      <c r="F579" s="262"/>
      <c r="G579" s="262"/>
      <c r="H579" s="262"/>
      <c r="I579" s="262"/>
      <c r="J579" s="262"/>
      <c r="K579" s="262"/>
      <c r="L579" s="262"/>
      <c r="M579" s="262"/>
      <c r="N579" s="762"/>
    </row>
    <row r="580" spans="1:14" s="1" customFormat="1" x14ac:dyDescent="0.2">
      <c r="A580" s="262"/>
      <c r="B580" s="262"/>
      <c r="C580" s="262"/>
      <c r="D580" s="262"/>
      <c r="E580" s="262"/>
      <c r="F580" s="262"/>
      <c r="G580" s="262"/>
      <c r="H580" s="262"/>
      <c r="I580" s="262"/>
      <c r="J580" s="262"/>
      <c r="K580" s="262"/>
      <c r="L580" s="262"/>
      <c r="M580" s="262"/>
      <c r="N580" s="762"/>
    </row>
    <row r="581" spans="1:14" s="1" customFormat="1" x14ac:dyDescent="0.2">
      <c r="A581" s="262"/>
      <c r="B581" s="262"/>
      <c r="C581" s="262"/>
      <c r="D581" s="262"/>
      <c r="E581" s="262"/>
      <c r="F581" s="262"/>
      <c r="G581" s="262"/>
      <c r="H581" s="262"/>
      <c r="I581" s="262"/>
      <c r="J581" s="262"/>
      <c r="K581" s="262"/>
      <c r="L581" s="262"/>
      <c r="M581" s="262"/>
      <c r="N581" s="762"/>
    </row>
    <row r="582" spans="1:14" s="1" customFormat="1" x14ac:dyDescent="0.2">
      <c r="A582" s="262"/>
      <c r="B582" s="262"/>
      <c r="C582" s="262"/>
      <c r="D582" s="262"/>
      <c r="E582" s="262"/>
      <c r="F582" s="262"/>
      <c r="G582" s="262"/>
      <c r="H582" s="262"/>
      <c r="I582" s="262"/>
      <c r="J582" s="262"/>
      <c r="K582" s="262"/>
      <c r="L582" s="262"/>
      <c r="M582" s="262"/>
      <c r="N582" s="762"/>
    </row>
    <row r="583" spans="1:14" s="1" customFormat="1" x14ac:dyDescent="0.2">
      <c r="A583" s="262"/>
      <c r="B583" s="262"/>
      <c r="C583" s="262"/>
      <c r="D583" s="262"/>
      <c r="E583" s="262"/>
      <c r="F583" s="262"/>
      <c r="G583" s="262"/>
      <c r="H583" s="262"/>
      <c r="I583" s="262"/>
      <c r="J583" s="262"/>
      <c r="K583" s="262"/>
      <c r="L583" s="262"/>
      <c r="M583" s="262"/>
      <c r="N583" s="762"/>
    </row>
    <row r="584" spans="1:14" s="1" customFormat="1" x14ac:dyDescent="0.2">
      <c r="A584" s="262"/>
      <c r="B584" s="262"/>
      <c r="C584" s="262"/>
      <c r="D584" s="262"/>
      <c r="E584" s="262"/>
      <c r="F584" s="262"/>
      <c r="G584" s="262"/>
      <c r="H584" s="262"/>
      <c r="I584" s="262"/>
      <c r="J584" s="262"/>
      <c r="K584" s="262"/>
      <c r="L584" s="262"/>
      <c r="M584" s="262"/>
      <c r="N584" s="762"/>
    </row>
    <row r="585" spans="1:14" s="1" customFormat="1" x14ac:dyDescent="0.2">
      <c r="A585" s="262"/>
      <c r="B585" s="262"/>
      <c r="C585" s="262"/>
      <c r="D585" s="262"/>
      <c r="E585" s="262"/>
      <c r="F585" s="262"/>
      <c r="G585" s="262"/>
      <c r="H585" s="262"/>
      <c r="I585" s="262"/>
      <c r="J585" s="262"/>
      <c r="K585" s="262"/>
      <c r="L585" s="262"/>
      <c r="M585" s="262"/>
      <c r="N585" s="762"/>
    </row>
    <row r="586" spans="1:14" s="1" customFormat="1" x14ac:dyDescent="0.2">
      <c r="A586" s="262"/>
      <c r="B586" s="262"/>
      <c r="C586" s="262"/>
      <c r="D586" s="262"/>
      <c r="E586" s="262"/>
      <c r="F586" s="262"/>
      <c r="G586" s="262"/>
      <c r="H586" s="262"/>
      <c r="I586" s="262"/>
      <c r="J586" s="262"/>
      <c r="K586" s="262"/>
      <c r="L586" s="262"/>
      <c r="M586" s="262"/>
      <c r="N586" s="762"/>
    </row>
    <row r="587" spans="1:14" s="1" customFormat="1" x14ac:dyDescent="0.2">
      <c r="A587" s="262"/>
      <c r="B587" s="262"/>
      <c r="C587" s="262"/>
      <c r="D587" s="262"/>
      <c r="E587" s="262"/>
      <c r="F587" s="262"/>
      <c r="G587" s="262"/>
      <c r="H587" s="262"/>
      <c r="I587" s="262"/>
      <c r="J587" s="262"/>
      <c r="K587" s="262"/>
      <c r="L587" s="262"/>
      <c r="M587" s="262"/>
      <c r="N587" s="762"/>
    </row>
    <row r="588" spans="1:14" s="1" customFormat="1" x14ac:dyDescent="0.2">
      <c r="A588" s="262"/>
      <c r="B588" s="262"/>
      <c r="C588" s="262"/>
      <c r="D588" s="262"/>
      <c r="E588" s="262"/>
      <c r="F588" s="262"/>
      <c r="G588" s="262"/>
      <c r="H588" s="262"/>
      <c r="I588" s="262"/>
      <c r="J588" s="262"/>
      <c r="K588" s="262"/>
      <c r="L588" s="262"/>
      <c r="M588" s="262"/>
      <c r="N588" s="762"/>
    </row>
    <row r="589" spans="1:14" s="1" customFormat="1" x14ac:dyDescent="0.2">
      <c r="A589" s="262"/>
      <c r="B589" s="262"/>
      <c r="C589" s="262"/>
      <c r="D589" s="262"/>
      <c r="E589" s="262"/>
      <c r="F589" s="262"/>
      <c r="G589" s="262"/>
      <c r="H589" s="262"/>
      <c r="I589" s="262"/>
      <c r="J589" s="262"/>
      <c r="K589" s="262"/>
      <c r="L589" s="262"/>
      <c r="M589" s="262"/>
      <c r="N589" s="762"/>
    </row>
    <row r="590" spans="1:14" s="1" customFormat="1" x14ac:dyDescent="0.2">
      <c r="A590" s="262"/>
      <c r="B590" s="262"/>
      <c r="C590" s="262"/>
      <c r="D590" s="262"/>
      <c r="E590" s="262"/>
      <c r="F590" s="262"/>
      <c r="G590" s="262"/>
      <c r="H590" s="262"/>
      <c r="I590" s="262"/>
      <c r="J590" s="262"/>
      <c r="K590" s="262"/>
      <c r="L590" s="262"/>
      <c r="M590" s="262"/>
      <c r="N590" s="762"/>
    </row>
    <row r="591" spans="1:14" s="1" customFormat="1" x14ac:dyDescent="0.2">
      <c r="A591" s="262"/>
      <c r="B591" s="262"/>
      <c r="C591" s="262"/>
      <c r="D591" s="262"/>
      <c r="E591" s="262"/>
      <c r="F591" s="262"/>
      <c r="G591" s="262"/>
      <c r="H591" s="262"/>
      <c r="I591" s="262"/>
      <c r="J591" s="262"/>
      <c r="K591" s="262"/>
      <c r="L591" s="262"/>
      <c r="M591" s="262"/>
      <c r="N591" s="762"/>
    </row>
    <row r="592" spans="1:14" s="1" customFormat="1" x14ac:dyDescent="0.2">
      <c r="A592" s="262"/>
      <c r="B592" s="262"/>
      <c r="C592" s="262"/>
      <c r="D592" s="262"/>
      <c r="E592" s="262"/>
      <c r="F592" s="262"/>
      <c r="G592" s="262"/>
      <c r="H592" s="262"/>
      <c r="I592" s="262"/>
      <c r="J592" s="262"/>
      <c r="K592" s="262"/>
      <c r="L592" s="262"/>
      <c r="M592" s="262"/>
      <c r="N592" s="762"/>
    </row>
    <row r="593" spans="1:14" s="1" customFormat="1" x14ac:dyDescent="0.2">
      <c r="A593" s="262"/>
      <c r="B593" s="262"/>
      <c r="C593" s="262"/>
      <c r="D593" s="262"/>
      <c r="E593" s="262"/>
      <c r="F593" s="262"/>
      <c r="G593" s="262"/>
      <c r="H593" s="262"/>
      <c r="I593" s="262"/>
      <c r="J593" s="262"/>
      <c r="K593" s="262"/>
      <c r="L593" s="262"/>
      <c r="M593" s="262"/>
      <c r="N593" s="762"/>
    </row>
    <row r="594" spans="1:14" s="1" customFormat="1" x14ac:dyDescent="0.2">
      <c r="A594" s="262"/>
      <c r="B594" s="262"/>
      <c r="C594" s="262"/>
      <c r="D594" s="262"/>
      <c r="E594" s="262"/>
      <c r="F594" s="262"/>
      <c r="G594" s="262"/>
      <c r="H594" s="262"/>
      <c r="I594" s="262"/>
      <c r="J594" s="262"/>
      <c r="K594" s="262"/>
      <c r="L594" s="262"/>
      <c r="M594" s="262"/>
      <c r="N594" s="762"/>
    </row>
    <row r="595" spans="1:14" s="1" customFormat="1" x14ac:dyDescent="0.2">
      <c r="A595" s="262"/>
      <c r="B595" s="262"/>
      <c r="C595" s="262"/>
      <c r="D595" s="262"/>
      <c r="E595" s="262"/>
      <c r="F595" s="262"/>
      <c r="G595" s="262"/>
      <c r="H595" s="262"/>
      <c r="I595" s="262"/>
      <c r="J595" s="262"/>
      <c r="K595" s="262"/>
      <c r="L595" s="262"/>
      <c r="M595" s="262"/>
      <c r="N595" s="762"/>
    </row>
    <row r="596" spans="1:14" s="1" customFormat="1" x14ac:dyDescent="0.2">
      <c r="A596" s="262"/>
      <c r="B596" s="262"/>
      <c r="C596" s="262"/>
      <c r="D596" s="262"/>
      <c r="E596" s="262"/>
      <c r="F596" s="262"/>
      <c r="G596" s="262"/>
      <c r="H596" s="262"/>
      <c r="I596" s="262"/>
      <c r="J596" s="262"/>
      <c r="K596" s="262"/>
      <c r="L596" s="262"/>
      <c r="M596" s="262"/>
      <c r="N596" s="762"/>
    </row>
    <row r="597" spans="1:14" s="1" customFormat="1" x14ac:dyDescent="0.2">
      <c r="A597" s="262"/>
      <c r="B597" s="262"/>
      <c r="C597" s="262"/>
      <c r="D597" s="262"/>
      <c r="E597" s="262"/>
      <c r="F597" s="262"/>
      <c r="G597" s="262"/>
      <c r="H597" s="262"/>
      <c r="I597" s="262"/>
      <c r="J597" s="262"/>
      <c r="K597" s="262"/>
      <c r="L597" s="262"/>
      <c r="M597" s="262"/>
      <c r="N597" s="762"/>
    </row>
    <row r="598" spans="1:14" s="1" customFormat="1" x14ac:dyDescent="0.2">
      <c r="A598" s="262"/>
      <c r="B598" s="262"/>
      <c r="C598" s="262"/>
      <c r="D598" s="262"/>
      <c r="E598" s="262"/>
      <c r="F598" s="262"/>
      <c r="G598" s="262"/>
      <c r="H598" s="262"/>
      <c r="I598" s="262"/>
      <c r="J598" s="262"/>
      <c r="K598" s="262"/>
      <c r="L598" s="262"/>
      <c r="M598" s="262"/>
      <c r="N598" s="762"/>
    </row>
    <row r="599" spans="1:14" s="1" customFormat="1" x14ac:dyDescent="0.2">
      <c r="A599" s="262"/>
      <c r="B599" s="262"/>
      <c r="C599" s="262"/>
      <c r="D599" s="262"/>
      <c r="E599" s="262"/>
      <c r="F599" s="262"/>
      <c r="G599" s="262"/>
      <c r="H599" s="262"/>
      <c r="I599" s="262"/>
      <c r="J599" s="262"/>
      <c r="K599" s="262"/>
      <c r="L599" s="262"/>
      <c r="M599" s="262"/>
      <c r="N599" s="762"/>
    </row>
    <row r="600" spans="1:14" s="1" customFormat="1" x14ac:dyDescent="0.2">
      <c r="A600" s="262"/>
      <c r="B600" s="262"/>
      <c r="C600" s="262"/>
      <c r="D600" s="262"/>
      <c r="E600" s="262"/>
      <c r="F600" s="262"/>
      <c r="G600" s="262"/>
      <c r="H600" s="262"/>
      <c r="I600" s="262"/>
      <c r="J600" s="262"/>
      <c r="K600" s="262"/>
      <c r="L600" s="262"/>
      <c r="M600" s="262"/>
      <c r="N600" s="762"/>
    </row>
    <row r="601" spans="1:14" s="1" customFormat="1" x14ac:dyDescent="0.2">
      <c r="A601" s="262"/>
      <c r="B601" s="262"/>
      <c r="C601" s="262"/>
      <c r="D601" s="262"/>
      <c r="E601" s="262"/>
      <c r="F601" s="262"/>
      <c r="G601" s="262"/>
      <c r="H601" s="262"/>
      <c r="I601" s="262"/>
      <c r="J601" s="262"/>
      <c r="K601" s="262"/>
      <c r="L601" s="262"/>
      <c r="M601" s="262"/>
      <c r="N601" s="762"/>
    </row>
    <row r="602" spans="1:14" s="1" customFormat="1" x14ac:dyDescent="0.2">
      <c r="A602" s="262"/>
      <c r="B602" s="262"/>
      <c r="C602" s="262"/>
      <c r="D602" s="262"/>
      <c r="E602" s="262"/>
      <c r="F602" s="262"/>
      <c r="G602" s="262"/>
      <c r="H602" s="262"/>
      <c r="I602" s="262"/>
      <c r="J602" s="262"/>
      <c r="K602" s="262"/>
      <c r="L602" s="262"/>
      <c r="M602" s="262"/>
      <c r="N602" s="762"/>
    </row>
    <row r="603" spans="1:14" s="1" customFormat="1" x14ac:dyDescent="0.2">
      <c r="A603" s="262"/>
      <c r="B603" s="262"/>
      <c r="C603" s="262"/>
      <c r="D603" s="262"/>
      <c r="E603" s="262"/>
      <c r="F603" s="262"/>
      <c r="G603" s="262"/>
      <c r="H603" s="262"/>
      <c r="I603" s="262"/>
      <c r="J603" s="262"/>
      <c r="K603" s="262"/>
      <c r="L603" s="262"/>
      <c r="M603" s="262"/>
      <c r="N603" s="762"/>
    </row>
    <row r="604" spans="1:14" s="1" customFormat="1" x14ac:dyDescent="0.2">
      <c r="A604" s="262"/>
      <c r="B604" s="262"/>
      <c r="C604" s="262"/>
      <c r="D604" s="262"/>
      <c r="E604" s="262"/>
      <c r="F604" s="262"/>
      <c r="G604" s="262"/>
      <c r="H604" s="262"/>
      <c r="I604" s="262"/>
      <c r="J604" s="262"/>
      <c r="K604" s="262"/>
      <c r="L604" s="262"/>
      <c r="M604" s="262"/>
      <c r="N604" s="762"/>
    </row>
    <row r="605" spans="1:14" s="1" customFormat="1" x14ac:dyDescent="0.2">
      <c r="A605" s="262"/>
      <c r="B605" s="262"/>
      <c r="C605" s="262"/>
      <c r="D605" s="262"/>
      <c r="E605" s="262"/>
      <c r="F605" s="262"/>
      <c r="G605" s="262"/>
      <c r="H605" s="262"/>
      <c r="I605" s="262"/>
      <c r="J605" s="262"/>
      <c r="K605" s="262"/>
      <c r="L605" s="262"/>
      <c r="M605" s="262"/>
      <c r="N605" s="762"/>
    </row>
    <row r="606" spans="1:14" s="1" customFormat="1" x14ac:dyDescent="0.2">
      <c r="A606" s="262"/>
      <c r="B606" s="262"/>
      <c r="C606" s="262"/>
      <c r="D606" s="262"/>
      <c r="E606" s="262"/>
      <c r="F606" s="262"/>
      <c r="G606" s="262"/>
      <c r="H606" s="262"/>
      <c r="I606" s="262"/>
      <c r="J606" s="262"/>
      <c r="K606" s="262"/>
      <c r="L606" s="262"/>
      <c r="M606" s="262"/>
      <c r="N606" s="762"/>
    </row>
    <row r="607" spans="1:14" s="1" customFormat="1" x14ac:dyDescent="0.2">
      <c r="A607" s="262"/>
      <c r="B607" s="262"/>
      <c r="C607" s="262"/>
      <c r="D607" s="262"/>
      <c r="E607" s="262"/>
      <c r="F607" s="262"/>
      <c r="G607" s="262"/>
      <c r="H607" s="262"/>
      <c r="I607" s="262"/>
      <c r="J607" s="262"/>
      <c r="K607" s="262"/>
      <c r="L607" s="262"/>
      <c r="M607" s="262"/>
      <c r="N607" s="762"/>
    </row>
    <row r="608" spans="1:14" s="1" customFormat="1" x14ac:dyDescent="0.2">
      <c r="A608" s="262"/>
      <c r="B608" s="262"/>
      <c r="C608" s="262"/>
      <c r="D608" s="262"/>
      <c r="E608" s="262"/>
      <c r="F608" s="262"/>
      <c r="G608" s="262"/>
      <c r="H608" s="262"/>
      <c r="I608" s="262"/>
      <c r="J608" s="262"/>
      <c r="K608" s="262"/>
      <c r="L608" s="262"/>
      <c r="M608" s="262"/>
      <c r="N608" s="762"/>
    </row>
    <row r="609" spans="1:14" s="1" customFormat="1" x14ac:dyDescent="0.2">
      <c r="A609" s="262"/>
      <c r="B609" s="262"/>
      <c r="C609" s="262"/>
      <c r="D609" s="262"/>
      <c r="E609" s="262"/>
      <c r="F609" s="262"/>
      <c r="G609" s="262"/>
      <c r="H609" s="262"/>
      <c r="I609" s="262"/>
      <c r="J609" s="262"/>
      <c r="K609" s="262"/>
      <c r="L609" s="262"/>
      <c r="M609" s="262"/>
      <c r="N609" s="762"/>
    </row>
    <row r="610" spans="1:14" s="1" customFormat="1" x14ac:dyDescent="0.2">
      <c r="A610" s="262"/>
      <c r="B610" s="262"/>
      <c r="C610" s="262"/>
      <c r="D610" s="262"/>
      <c r="E610" s="262"/>
      <c r="F610" s="262"/>
      <c r="G610" s="262"/>
      <c r="H610" s="262"/>
      <c r="I610" s="262"/>
      <c r="J610" s="262"/>
      <c r="K610" s="262"/>
      <c r="L610" s="262"/>
      <c r="M610" s="262"/>
      <c r="N610" s="762"/>
    </row>
    <row r="611" spans="1:14" s="1" customFormat="1" x14ac:dyDescent="0.2">
      <c r="A611" s="262"/>
      <c r="B611" s="262"/>
      <c r="C611" s="262"/>
      <c r="D611" s="262"/>
      <c r="E611" s="262"/>
      <c r="F611" s="262"/>
      <c r="G611" s="262"/>
      <c r="H611" s="262"/>
      <c r="I611" s="262"/>
      <c r="J611" s="262"/>
      <c r="K611" s="262"/>
      <c r="L611" s="262"/>
      <c r="M611" s="262"/>
      <c r="N611" s="762"/>
    </row>
    <row r="612" spans="1:14" s="1" customFormat="1" x14ac:dyDescent="0.2">
      <c r="A612" s="262"/>
      <c r="B612" s="262"/>
      <c r="C612" s="262"/>
      <c r="D612" s="262"/>
      <c r="E612" s="262"/>
      <c r="F612" s="262"/>
      <c r="G612" s="262"/>
      <c r="H612" s="262"/>
      <c r="I612" s="262"/>
      <c r="J612" s="262"/>
      <c r="K612" s="262"/>
      <c r="L612" s="262"/>
      <c r="M612" s="262"/>
      <c r="N612" s="762"/>
    </row>
    <row r="613" spans="1:14" s="1" customFormat="1" x14ac:dyDescent="0.2">
      <c r="A613" s="262"/>
      <c r="B613" s="262"/>
      <c r="C613" s="262"/>
      <c r="D613" s="262"/>
      <c r="E613" s="262"/>
      <c r="F613" s="262"/>
      <c r="G613" s="262"/>
      <c r="H613" s="262"/>
      <c r="I613" s="262"/>
      <c r="J613" s="262"/>
      <c r="K613" s="262"/>
      <c r="L613" s="262"/>
      <c r="M613" s="262"/>
      <c r="N613" s="762"/>
    </row>
    <row r="614" spans="1:14" s="1" customFormat="1" x14ac:dyDescent="0.2">
      <c r="A614" s="262"/>
      <c r="B614" s="262"/>
      <c r="C614" s="262"/>
      <c r="D614" s="262"/>
      <c r="E614" s="262"/>
      <c r="F614" s="262"/>
      <c r="G614" s="262"/>
      <c r="H614" s="262"/>
      <c r="I614" s="262"/>
      <c r="J614" s="262"/>
      <c r="K614" s="262"/>
      <c r="L614" s="262"/>
      <c r="M614" s="262"/>
      <c r="N614" s="762"/>
    </row>
    <row r="615" spans="1:14" s="1" customFormat="1" x14ac:dyDescent="0.2">
      <c r="A615" s="262"/>
      <c r="B615" s="262"/>
      <c r="C615" s="262"/>
      <c r="D615" s="262"/>
      <c r="E615" s="262"/>
      <c r="F615" s="262"/>
      <c r="G615" s="262"/>
      <c r="H615" s="262"/>
      <c r="I615" s="262"/>
      <c r="J615" s="262"/>
      <c r="K615" s="262"/>
      <c r="L615" s="262"/>
      <c r="M615" s="262"/>
      <c r="N615" s="762"/>
    </row>
    <row r="616" spans="1:14" s="1" customFormat="1" x14ac:dyDescent="0.2">
      <c r="A616" s="262"/>
      <c r="B616" s="262"/>
      <c r="C616" s="262"/>
      <c r="D616" s="262"/>
      <c r="E616" s="262"/>
      <c r="F616" s="262"/>
      <c r="G616" s="262"/>
      <c r="H616" s="262"/>
      <c r="I616" s="262"/>
      <c r="J616" s="262"/>
      <c r="K616" s="262"/>
      <c r="L616" s="262"/>
      <c r="M616" s="262"/>
      <c r="N616" s="762"/>
    </row>
    <row r="617" spans="1:14" s="1" customFormat="1" x14ac:dyDescent="0.2">
      <c r="A617" s="262"/>
      <c r="B617" s="262"/>
      <c r="C617" s="262"/>
      <c r="D617" s="262"/>
      <c r="E617" s="262"/>
      <c r="F617" s="262"/>
      <c r="G617" s="262"/>
      <c r="H617" s="262"/>
      <c r="I617" s="262"/>
      <c r="J617" s="262"/>
      <c r="K617" s="262"/>
      <c r="L617" s="262"/>
      <c r="M617" s="262"/>
      <c r="N617" s="762"/>
    </row>
    <row r="618" spans="1:14" s="1" customFormat="1" x14ac:dyDescent="0.2">
      <c r="A618" s="262"/>
      <c r="B618" s="262"/>
      <c r="C618" s="262"/>
      <c r="D618" s="262"/>
      <c r="E618" s="262"/>
      <c r="F618" s="262"/>
      <c r="G618" s="262"/>
      <c r="H618" s="262"/>
      <c r="I618" s="262"/>
      <c r="J618" s="262"/>
      <c r="K618" s="262"/>
      <c r="L618" s="262"/>
      <c r="M618" s="262"/>
      <c r="N618" s="762"/>
    </row>
    <row r="619" spans="1:14" s="1" customFormat="1" x14ac:dyDescent="0.2">
      <c r="A619" s="262"/>
      <c r="B619" s="262"/>
      <c r="C619" s="262"/>
      <c r="D619" s="262"/>
      <c r="E619" s="262"/>
      <c r="F619" s="262"/>
      <c r="G619" s="262"/>
      <c r="H619" s="262"/>
      <c r="I619" s="262"/>
      <c r="J619" s="262"/>
      <c r="K619" s="262"/>
      <c r="L619" s="262"/>
      <c r="M619" s="262"/>
      <c r="N619" s="762"/>
    </row>
    <row r="620" spans="1:14" s="1" customFormat="1" x14ac:dyDescent="0.2">
      <c r="A620" s="262"/>
      <c r="B620" s="262"/>
      <c r="C620" s="262"/>
      <c r="D620" s="262"/>
      <c r="E620" s="262"/>
      <c r="F620" s="262"/>
      <c r="G620" s="262"/>
      <c r="H620" s="262"/>
      <c r="I620" s="262"/>
      <c r="J620" s="262"/>
      <c r="K620" s="262"/>
      <c r="L620" s="262"/>
      <c r="M620" s="262"/>
      <c r="N620" s="762"/>
    </row>
    <row r="621" spans="1:14" s="1" customFormat="1" x14ac:dyDescent="0.2">
      <c r="A621" s="262"/>
      <c r="B621" s="262"/>
      <c r="C621" s="262"/>
      <c r="D621" s="262"/>
      <c r="E621" s="262"/>
      <c r="F621" s="262"/>
      <c r="G621" s="262"/>
      <c r="H621" s="262"/>
      <c r="I621" s="262"/>
      <c r="J621" s="262"/>
      <c r="K621" s="262"/>
      <c r="L621" s="262"/>
      <c r="M621" s="262"/>
      <c r="N621" s="762"/>
    </row>
    <row r="622" spans="1:14" s="1" customFormat="1" x14ac:dyDescent="0.2">
      <c r="A622" s="262"/>
      <c r="B622" s="262"/>
      <c r="C622" s="262"/>
      <c r="D622" s="262"/>
      <c r="E622" s="262"/>
      <c r="F622" s="262"/>
      <c r="G622" s="262"/>
      <c r="H622" s="262"/>
      <c r="I622" s="262"/>
      <c r="J622" s="262"/>
      <c r="K622" s="262"/>
      <c r="L622" s="262"/>
      <c r="M622" s="262"/>
      <c r="N622" s="762"/>
    </row>
    <row r="623" spans="1:14" s="1" customFormat="1" x14ac:dyDescent="0.2">
      <c r="A623" s="262"/>
      <c r="B623" s="262"/>
      <c r="C623" s="262"/>
      <c r="D623" s="262"/>
      <c r="E623" s="262"/>
      <c r="F623" s="262"/>
      <c r="G623" s="262"/>
      <c r="H623" s="262"/>
      <c r="I623" s="262"/>
      <c r="J623" s="262"/>
      <c r="K623" s="262"/>
      <c r="L623" s="262"/>
      <c r="M623" s="262"/>
      <c r="N623" s="762"/>
    </row>
    <row r="624" spans="1:14" s="1" customFormat="1" x14ac:dyDescent="0.2">
      <c r="A624" s="262"/>
      <c r="B624" s="262"/>
      <c r="C624" s="262"/>
      <c r="D624" s="262"/>
      <c r="E624" s="262"/>
      <c r="F624" s="262"/>
      <c r="G624" s="262"/>
      <c r="H624" s="262"/>
      <c r="I624" s="262"/>
      <c r="J624" s="262"/>
      <c r="K624" s="262"/>
      <c r="L624" s="262"/>
      <c r="M624" s="262"/>
      <c r="N624" s="762"/>
    </row>
    <row r="625" spans="1:14" s="1" customFormat="1" x14ac:dyDescent="0.2">
      <c r="A625" s="262"/>
      <c r="B625" s="262"/>
      <c r="C625" s="262"/>
      <c r="D625" s="262"/>
      <c r="E625" s="262"/>
      <c r="F625" s="262"/>
      <c r="G625" s="262"/>
      <c r="H625" s="262"/>
      <c r="I625" s="262"/>
      <c r="J625" s="262"/>
      <c r="K625" s="262"/>
      <c r="L625" s="262"/>
      <c r="M625" s="262"/>
      <c r="N625" s="762"/>
    </row>
    <row r="626" spans="1:14" s="1" customFormat="1" x14ac:dyDescent="0.2">
      <c r="A626" s="262"/>
      <c r="B626" s="262"/>
      <c r="C626" s="262"/>
      <c r="D626" s="262"/>
      <c r="E626" s="262"/>
      <c r="F626" s="262"/>
      <c r="G626" s="262"/>
      <c r="H626" s="262"/>
      <c r="I626" s="262"/>
      <c r="J626" s="262"/>
      <c r="K626" s="262"/>
      <c r="L626" s="262"/>
      <c r="M626" s="262"/>
      <c r="N626" s="762"/>
    </row>
    <row r="627" spans="1:14" s="1" customFormat="1" x14ac:dyDescent="0.2">
      <c r="A627" s="262"/>
      <c r="B627" s="262"/>
      <c r="C627" s="262"/>
      <c r="D627" s="262"/>
      <c r="E627" s="262"/>
      <c r="F627" s="262"/>
      <c r="G627" s="262"/>
      <c r="H627" s="262"/>
      <c r="I627" s="262"/>
      <c r="J627" s="262"/>
      <c r="K627" s="262"/>
      <c r="L627" s="262"/>
      <c r="M627" s="262"/>
      <c r="N627" s="762"/>
    </row>
    <row r="628" spans="1:14" s="1" customFormat="1" x14ac:dyDescent="0.2">
      <c r="A628" s="262"/>
      <c r="B628" s="262"/>
      <c r="C628" s="262"/>
      <c r="D628" s="262"/>
      <c r="E628" s="262"/>
      <c r="F628" s="262"/>
      <c r="G628" s="262"/>
      <c r="H628" s="262"/>
      <c r="I628" s="262"/>
      <c r="J628" s="262"/>
      <c r="K628" s="262"/>
      <c r="L628" s="262"/>
      <c r="M628" s="262"/>
      <c r="N628" s="762"/>
    </row>
    <row r="629" spans="1:14" s="1" customFormat="1" x14ac:dyDescent="0.2">
      <c r="A629" s="262"/>
      <c r="B629" s="262"/>
      <c r="C629" s="262"/>
      <c r="D629" s="262"/>
      <c r="E629" s="262"/>
      <c r="F629" s="262"/>
      <c r="G629" s="262"/>
      <c r="H629" s="262"/>
      <c r="I629" s="262"/>
      <c r="J629" s="262"/>
      <c r="K629" s="262"/>
      <c r="L629" s="262"/>
      <c r="M629" s="262"/>
      <c r="N629" s="762"/>
    </row>
    <row r="630" spans="1:14" s="1" customFormat="1" x14ac:dyDescent="0.2">
      <c r="A630" s="262"/>
      <c r="B630" s="262"/>
      <c r="C630" s="262"/>
      <c r="D630" s="262"/>
      <c r="E630" s="262"/>
      <c r="F630" s="262"/>
      <c r="G630" s="262"/>
      <c r="H630" s="262"/>
      <c r="I630" s="262"/>
      <c r="J630" s="262"/>
      <c r="K630" s="262"/>
      <c r="L630" s="262"/>
      <c r="M630" s="262"/>
      <c r="N630" s="762"/>
    </row>
    <row r="631" spans="1:14" s="1" customFormat="1" x14ac:dyDescent="0.2">
      <c r="A631" s="262"/>
      <c r="B631" s="262"/>
      <c r="C631" s="262"/>
      <c r="D631" s="262"/>
      <c r="E631" s="262"/>
      <c r="F631" s="262"/>
      <c r="G631" s="262"/>
      <c r="H631" s="262"/>
      <c r="I631" s="262"/>
      <c r="J631" s="262"/>
      <c r="K631" s="262"/>
      <c r="L631" s="262"/>
      <c r="M631" s="262"/>
      <c r="N631" s="762"/>
    </row>
    <row r="632" spans="1:14" s="1" customFormat="1" x14ac:dyDescent="0.2">
      <c r="A632" s="262"/>
      <c r="B632" s="262"/>
      <c r="C632" s="262"/>
      <c r="D632" s="262"/>
      <c r="E632" s="262"/>
      <c r="F632" s="262"/>
      <c r="G632" s="262"/>
      <c r="H632" s="262"/>
      <c r="I632" s="262"/>
      <c r="J632" s="262"/>
      <c r="K632" s="262"/>
      <c r="L632" s="262"/>
      <c r="M632" s="262"/>
      <c r="N632" s="762"/>
    </row>
    <row r="633" spans="1:14" s="1" customFormat="1" x14ac:dyDescent="0.2">
      <c r="A633" s="262"/>
      <c r="B633" s="262"/>
      <c r="C633" s="262"/>
      <c r="D633" s="262"/>
      <c r="E633" s="262"/>
      <c r="F633" s="262"/>
      <c r="G633" s="262"/>
      <c r="H633" s="262"/>
      <c r="I633" s="262"/>
      <c r="J633" s="262"/>
      <c r="K633" s="262"/>
      <c r="L633" s="262"/>
      <c r="M633" s="262"/>
      <c r="N633" s="762"/>
    </row>
    <row r="634" spans="1:14" s="1" customFormat="1" x14ac:dyDescent="0.2">
      <c r="A634" s="262"/>
      <c r="B634" s="262"/>
      <c r="C634" s="262"/>
      <c r="D634" s="262"/>
      <c r="E634" s="262"/>
      <c r="F634" s="262"/>
      <c r="G634" s="262"/>
      <c r="H634" s="262"/>
      <c r="I634" s="262"/>
      <c r="J634" s="262"/>
      <c r="K634" s="262"/>
      <c r="L634" s="262"/>
      <c r="M634" s="262"/>
      <c r="N634" s="762"/>
    </row>
    <row r="635" spans="1:14" s="1" customFormat="1" x14ac:dyDescent="0.2">
      <c r="A635" s="262"/>
      <c r="B635" s="262"/>
      <c r="C635" s="262"/>
      <c r="D635" s="262"/>
      <c r="E635" s="262"/>
      <c r="F635" s="262"/>
      <c r="G635" s="262"/>
      <c r="H635" s="262"/>
      <c r="I635" s="262"/>
      <c r="J635" s="262"/>
      <c r="K635" s="262"/>
      <c r="L635" s="262"/>
      <c r="M635" s="262"/>
      <c r="N635" s="762"/>
    </row>
    <row r="636" spans="1:14" s="1" customFormat="1" x14ac:dyDescent="0.2">
      <c r="A636" s="262"/>
      <c r="B636" s="262"/>
      <c r="C636" s="262"/>
      <c r="D636" s="262"/>
      <c r="E636" s="262"/>
      <c r="F636" s="262"/>
      <c r="G636" s="262"/>
      <c r="H636" s="262"/>
      <c r="I636" s="262"/>
      <c r="J636" s="262"/>
      <c r="K636" s="262"/>
      <c r="L636" s="262"/>
      <c r="M636" s="262"/>
      <c r="N636" s="762"/>
    </row>
    <row r="637" spans="1:14" s="1" customFormat="1" x14ac:dyDescent="0.2">
      <c r="A637" s="262"/>
      <c r="B637" s="262"/>
      <c r="C637" s="262"/>
      <c r="D637" s="262"/>
      <c r="E637" s="262"/>
      <c r="F637" s="262"/>
      <c r="G637" s="262"/>
      <c r="H637" s="262"/>
      <c r="I637" s="262"/>
      <c r="J637" s="262"/>
      <c r="K637" s="262"/>
      <c r="L637" s="262"/>
      <c r="M637" s="262"/>
      <c r="N637" s="762"/>
    </row>
    <row r="638" spans="1:14" s="1" customFormat="1" x14ac:dyDescent="0.2">
      <c r="A638" s="262"/>
      <c r="B638" s="262"/>
      <c r="C638" s="262"/>
      <c r="D638" s="262"/>
      <c r="E638" s="262"/>
      <c r="F638" s="262"/>
      <c r="G638" s="262"/>
      <c r="H638" s="262"/>
      <c r="I638" s="262"/>
      <c r="J638" s="262"/>
      <c r="K638" s="262"/>
      <c r="L638" s="262"/>
      <c r="M638" s="262"/>
      <c r="N638" s="762"/>
    </row>
    <row r="639" spans="1:14" s="1" customFormat="1" x14ac:dyDescent="0.2">
      <c r="A639" s="262"/>
      <c r="B639" s="262"/>
      <c r="C639" s="262"/>
      <c r="D639" s="262"/>
      <c r="E639" s="262"/>
      <c r="F639" s="262"/>
      <c r="G639" s="262"/>
      <c r="H639" s="262"/>
      <c r="I639" s="262"/>
      <c r="J639" s="262"/>
      <c r="K639" s="262"/>
      <c r="L639" s="262"/>
      <c r="M639" s="262"/>
      <c r="N639" s="762"/>
    </row>
    <row r="640" spans="1:14" s="1" customFormat="1" x14ac:dyDescent="0.2">
      <c r="A640" s="262"/>
      <c r="B640" s="262"/>
      <c r="C640" s="262"/>
      <c r="D640" s="262"/>
      <c r="E640" s="262"/>
      <c r="F640" s="262"/>
      <c r="G640" s="262"/>
      <c r="H640" s="262"/>
      <c r="I640" s="262"/>
      <c r="J640" s="262"/>
      <c r="K640" s="262"/>
      <c r="L640" s="262"/>
      <c r="M640" s="262"/>
      <c r="N640" s="762"/>
    </row>
    <row r="641" spans="1:14" s="1" customFormat="1" x14ac:dyDescent="0.2">
      <c r="A641" s="262"/>
      <c r="B641" s="262"/>
      <c r="C641" s="262"/>
      <c r="D641" s="262"/>
      <c r="E641" s="262"/>
      <c r="F641" s="262"/>
      <c r="G641" s="262"/>
      <c r="H641" s="262"/>
      <c r="I641" s="262"/>
      <c r="J641" s="262"/>
      <c r="K641" s="262"/>
      <c r="L641" s="262"/>
      <c r="M641" s="262"/>
      <c r="N641" s="762"/>
    </row>
    <row r="642" spans="1:14" s="1" customFormat="1" x14ac:dyDescent="0.2">
      <c r="A642" s="262"/>
      <c r="B642" s="262"/>
      <c r="C642" s="262"/>
      <c r="D642" s="262"/>
      <c r="E642" s="262"/>
      <c r="F642" s="262"/>
      <c r="G642" s="262"/>
      <c r="H642" s="262"/>
      <c r="I642" s="262"/>
      <c r="J642" s="262"/>
      <c r="K642" s="262"/>
      <c r="L642" s="262"/>
      <c r="M642" s="262"/>
      <c r="N642" s="762"/>
    </row>
    <row r="643" spans="1:14" s="1" customFormat="1" x14ac:dyDescent="0.2">
      <c r="A643" s="262"/>
      <c r="B643" s="262"/>
      <c r="C643" s="262"/>
      <c r="D643" s="262"/>
      <c r="E643" s="262"/>
      <c r="F643" s="262"/>
      <c r="G643" s="262"/>
      <c r="H643" s="262"/>
      <c r="I643" s="262"/>
      <c r="J643" s="262"/>
      <c r="K643" s="262"/>
      <c r="L643" s="262"/>
      <c r="M643" s="262"/>
      <c r="N643" s="762"/>
    </row>
    <row r="644" spans="1:14" s="1" customFormat="1" x14ac:dyDescent="0.2">
      <c r="A644" s="262"/>
      <c r="B644" s="262"/>
      <c r="C644" s="262"/>
      <c r="D644" s="262"/>
      <c r="E644" s="262"/>
      <c r="F644" s="262"/>
      <c r="G644" s="262"/>
      <c r="H644" s="262"/>
      <c r="I644" s="262"/>
      <c r="J644" s="262"/>
      <c r="K644" s="262"/>
      <c r="L644" s="262"/>
      <c r="M644" s="262"/>
      <c r="N644" s="762"/>
    </row>
    <row r="645" spans="1:14" s="1" customFormat="1" x14ac:dyDescent="0.2">
      <c r="A645" s="262"/>
      <c r="B645" s="262"/>
      <c r="C645" s="262"/>
      <c r="D645" s="262"/>
      <c r="E645" s="262"/>
      <c r="F645" s="262"/>
      <c r="G645" s="262"/>
      <c r="H645" s="262"/>
      <c r="I645" s="262"/>
      <c r="J645" s="262"/>
      <c r="K645" s="262"/>
      <c r="L645" s="262"/>
      <c r="M645" s="262"/>
      <c r="N645" s="762"/>
    </row>
    <row r="646" spans="1:14" s="1" customFormat="1" x14ac:dyDescent="0.2">
      <c r="A646" s="262"/>
      <c r="B646" s="262"/>
      <c r="C646" s="262"/>
      <c r="D646" s="262"/>
      <c r="E646" s="262"/>
      <c r="F646" s="262"/>
      <c r="G646" s="262"/>
      <c r="H646" s="262"/>
      <c r="I646" s="262"/>
      <c r="J646" s="262"/>
      <c r="K646" s="262"/>
      <c r="L646" s="262"/>
      <c r="M646" s="262"/>
      <c r="N646" s="762"/>
    </row>
    <row r="647" spans="1:14" s="1" customFormat="1" x14ac:dyDescent="0.2">
      <c r="A647" s="262"/>
      <c r="B647" s="262"/>
      <c r="C647" s="262"/>
      <c r="D647" s="262"/>
      <c r="E647" s="262"/>
      <c r="F647" s="262"/>
      <c r="G647" s="262"/>
      <c r="H647" s="262"/>
      <c r="I647" s="262"/>
      <c r="J647" s="262"/>
      <c r="K647" s="262"/>
      <c r="L647" s="262"/>
      <c r="M647" s="262"/>
      <c r="N647" s="762"/>
    </row>
    <row r="648" spans="1:14" s="1" customFormat="1" x14ac:dyDescent="0.2">
      <c r="A648" s="262"/>
      <c r="B648" s="262"/>
      <c r="C648" s="262"/>
      <c r="D648" s="262"/>
      <c r="E648" s="262"/>
      <c r="F648" s="262"/>
      <c r="G648" s="262"/>
      <c r="H648" s="262"/>
      <c r="I648" s="262"/>
      <c r="J648" s="262"/>
      <c r="K648" s="262"/>
      <c r="L648" s="262"/>
      <c r="M648" s="262"/>
      <c r="N648" s="762"/>
    </row>
    <row r="649" spans="1:14" s="1" customFormat="1" x14ac:dyDescent="0.2">
      <c r="A649" s="262"/>
      <c r="B649" s="262"/>
      <c r="C649" s="262"/>
      <c r="D649" s="262"/>
      <c r="E649" s="262"/>
      <c r="F649" s="262"/>
      <c r="G649" s="262"/>
      <c r="H649" s="262"/>
      <c r="I649" s="262"/>
      <c r="J649" s="262"/>
      <c r="K649" s="262"/>
      <c r="L649" s="262"/>
      <c r="M649" s="262"/>
      <c r="N649" s="762"/>
    </row>
    <row r="650" spans="1:14" s="1" customFormat="1" x14ac:dyDescent="0.2">
      <c r="A650" s="262"/>
      <c r="B650" s="262"/>
      <c r="C650" s="262"/>
      <c r="D650" s="262"/>
      <c r="E650" s="262"/>
      <c r="F650" s="262"/>
      <c r="G650" s="262"/>
      <c r="H650" s="262"/>
      <c r="I650" s="262"/>
      <c r="J650" s="262"/>
      <c r="K650" s="262"/>
      <c r="L650" s="262"/>
      <c r="M650" s="262"/>
      <c r="N650" s="762"/>
    </row>
    <row r="651" spans="1:14" s="1" customFormat="1" x14ac:dyDescent="0.2">
      <c r="A651" s="262"/>
      <c r="B651" s="262"/>
      <c r="C651" s="262"/>
      <c r="D651" s="262"/>
      <c r="E651" s="262"/>
      <c r="F651" s="262"/>
      <c r="G651" s="262"/>
      <c r="H651" s="262"/>
      <c r="I651" s="262"/>
      <c r="J651" s="262"/>
      <c r="K651" s="262"/>
      <c r="L651" s="262"/>
      <c r="M651" s="262"/>
      <c r="N651" s="762"/>
    </row>
    <row r="652" spans="1:14" s="1" customFormat="1" x14ac:dyDescent="0.2">
      <c r="A652" s="262"/>
      <c r="B652" s="262"/>
      <c r="C652" s="262"/>
      <c r="D652" s="262"/>
      <c r="E652" s="262"/>
      <c r="F652" s="262"/>
      <c r="G652" s="262"/>
      <c r="H652" s="262"/>
      <c r="I652" s="262"/>
      <c r="J652" s="262"/>
      <c r="K652" s="262"/>
      <c r="L652" s="262"/>
      <c r="M652" s="262"/>
      <c r="N652" s="762"/>
    </row>
    <row r="653" spans="1:14" s="1" customFormat="1" x14ac:dyDescent="0.2">
      <c r="A653" s="262"/>
      <c r="B653" s="262"/>
      <c r="C653" s="262"/>
      <c r="D653" s="262"/>
      <c r="E653" s="262"/>
      <c r="F653" s="262"/>
      <c r="G653" s="262"/>
      <c r="H653" s="262"/>
      <c r="I653" s="262"/>
      <c r="J653" s="262"/>
      <c r="K653" s="262"/>
      <c r="L653" s="262"/>
      <c r="M653" s="262"/>
      <c r="N653" s="762"/>
    </row>
    <row r="654" spans="1:14" s="1" customFormat="1" x14ac:dyDescent="0.2">
      <c r="A654" s="262"/>
      <c r="B654" s="262"/>
      <c r="C654" s="262"/>
      <c r="D654" s="262"/>
      <c r="E654" s="262"/>
      <c r="F654" s="262"/>
      <c r="G654" s="262"/>
      <c r="H654" s="262"/>
      <c r="I654" s="262"/>
      <c r="J654" s="262"/>
      <c r="K654" s="262"/>
      <c r="L654" s="262"/>
      <c r="M654" s="262"/>
      <c r="N654" s="762"/>
    </row>
    <row r="655" spans="1:14" s="1" customFormat="1" x14ac:dyDescent="0.2">
      <c r="A655" s="262"/>
      <c r="B655" s="262"/>
      <c r="C655" s="262"/>
      <c r="D655" s="262"/>
      <c r="E655" s="262"/>
      <c r="F655" s="262"/>
      <c r="G655" s="262"/>
      <c r="H655" s="262"/>
      <c r="I655" s="262"/>
      <c r="J655" s="262"/>
      <c r="K655" s="262"/>
      <c r="L655" s="262"/>
      <c r="M655" s="262"/>
      <c r="N655" s="762"/>
    </row>
    <row r="656" spans="1:14" s="1" customFormat="1" x14ac:dyDescent="0.2">
      <c r="A656" s="262"/>
      <c r="B656" s="262"/>
      <c r="C656" s="262"/>
      <c r="D656" s="262"/>
      <c r="E656" s="262"/>
      <c r="F656" s="262"/>
      <c r="G656" s="262"/>
      <c r="H656" s="262"/>
      <c r="I656" s="262"/>
      <c r="J656" s="262"/>
      <c r="K656" s="262"/>
      <c r="L656" s="262"/>
      <c r="M656" s="262"/>
      <c r="N656" s="762"/>
    </row>
    <row r="657" spans="1:14" s="1" customFormat="1" x14ac:dyDescent="0.2">
      <c r="A657" s="262"/>
      <c r="B657" s="262"/>
      <c r="C657" s="262"/>
      <c r="D657" s="262"/>
      <c r="E657" s="262"/>
      <c r="F657" s="262"/>
      <c r="G657" s="262"/>
      <c r="H657" s="262"/>
      <c r="I657" s="262"/>
      <c r="J657" s="262"/>
      <c r="K657" s="262"/>
      <c r="L657" s="262"/>
      <c r="M657" s="262"/>
      <c r="N657" s="762"/>
    </row>
    <row r="658" spans="1:14" s="1" customFormat="1" x14ac:dyDescent="0.2">
      <c r="A658" s="262"/>
      <c r="B658" s="262"/>
      <c r="C658" s="262"/>
      <c r="D658" s="262"/>
      <c r="E658" s="262"/>
      <c r="F658" s="262"/>
      <c r="G658" s="262"/>
      <c r="H658" s="262"/>
      <c r="I658" s="262"/>
      <c r="J658" s="262"/>
      <c r="K658" s="262"/>
      <c r="L658" s="262"/>
      <c r="M658" s="262"/>
      <c r="N658" s="762"/>
    </row>
    <row r="659" spans="1:14" s="1" customFormat="1" x14ac:dyDescent="0.2">
      <c r="A659" s="262"/>
      <c r="B659" s="262"/>
      <c r="C659" s="262"/>
      <c r="D659" s="262"/>
      <c r="E659" s="262"/>
      <c r="F659" s="262"/>
      <c r="G659" s="262"/>
      <c r="H659" s="262"/>
      <c r="I659" s="262"/>
      <c r="J659" s="262"/>
      <c r="K659" s="262"/>
      <c r="L659" s="262"/>
      <c r="M659" s="262"/>
      <c r="N659" s="762"/>
    </row>
    <row r="660" spans="1:14" s="1" customFormat="1" x14ac:dyDescent="0.2">
      <c r="A660" s="262"/>
      <c r="B660" s="262"/>
      <c r="C660" s="262"/>
      <c r="D660" s="262"/>
      <c r="E660" s="262"/>
      <c r="F660" s="262"/>
      <c r="G660" s="262"/>
      <c r="H660" s="262"/>
      <c r="I660" s="262"/>
      <c r="J660" s="262"/>
      <c r="K660" s="262"/>
      <c r="L660" s="262"/>
      <c r="M660" s="262"/>
      <c r="N660" s="762"/>
    </row>
    <row r="661" spans="1:14" s="1" customFormat="1" x14ac:dyDescent="0.2">
      <c r="A661" s="262"/>
      <c r="B661" s="262"/>
      <c r="C661" s="262"/>
      <c r="D661" s="262"/>
      <c r="E661" s="262"/>
      <c r="F661" s="262"/>
      <c r="G661" s="262"/>
      <c r="H661" s="262"/>
      <c r="I661" s="262"/>
      <c r="J661" s="262"/>
      <c r="K661" s="262"/>
      <c r="L661" s="262"/>
      <c r="M661" s="262"/>
      <c r="N661" s="762"/>
    </row>
    <row r="662" spans="1:14" s="1" customFormat="1" x14ac:dyDescent="0.2">
      <c r="A662" s="262"/>
      <c r="B662" s="262"/>
      <c r="C662" s="262"/>
      <c r="D662" s="262"/>
      <c r="E662" s="262"/>
      <c r="F662" s="262"/>
      <c r="G662" s="262"/>
      <c r="H662" s="262"/>
      <c r="I662" s="262"/>
      <c r="J662" s="262"/>
      <c r="K662" s="262"/>
      <c r="L662" s="262"/>
      <c r="M662" s="262"/>
      <c r="N662" s="762"/>
    </row>
    <row r="663" spans="1:14" s="1" customFormat="1" x14ac:dyDescent="0.2">
      <c r="A663" s="262"/>
      <c r="B663" s="262"/>
      <c r="C663" s="262"/>
      <c r="D663" s="262"/>
      <c r="E663" s="262"/>
      <c r="F663" s="262"/>
      <c r="G663" s="262"/>
      <c r="H663" s="262"/>
      <c r="I663" s="262"/>
      <c r="J663" s="262"/>
      <c r="K663" s="262"/>
      <c r="L663" s="262"/>
      <c r="M663" s="262"/>
      <c r="N663" s="762"/>
    </row>
    <row r="664" spans="1:14" s="1" customFormat="1" x14ac:dyDescent="0.2">
      <c r="A664" s="262"/>
      <c r="B664" s="262"/>
      <c r="C664" s="262"/>
      <c r="D664" s="262"/>
      <c r="E664" s="262"/>
      <c r="F664" s="262"/>
      <c r="G664" s="262"/>
      <c r="H664" s="262"/>
      <c r="I664" s="262"/>
      <c r="J664" s="262"/>
      <c r="K664" s="262"/>
      <c r="L664" s="262"/>
      <c r="M664" s="262"/>
      <c r="N664" s="762"/>
    </row>
    <row r="665" spans="1:14" s="1" customFormat="1" x14ac:dyDescent="0.2">
      <c r="A665" s="262"/>
      <c r="B665" s="262"/>
      <c r="C665" s="262"/>
      <c r="D665" s="262"/>
      <c r="E665" s="262"/>
      <c r="F665" s="262"/>
      <c r="G665" s="262"/>
      <c r="H665" s="262"/>
      <c r="I665" s="262"/>
      <c r="J665" s="262"/>
      <c r="K665" s="262"/>
      <c r="L665" s="262"/>
      <c r="M665" s="262"/>
      <c r="N665" s="762"/>
    </row>
    <row r="666" spans="1:14" s="1" customFormat="1" x14ac:dyDescent="0.2">
      <c r="A666" s="262"/>
      <c r="B666" s="262"/>
      <c r="C666" s="262"/>
      <c r="D666" s="262"/>
      <c r="E666" s="262"/>
      <c r="F666" s="262"/>
      <c r="G666" s="262"/>
      <c r="H666" s="262"/>
      <c r="I666" s="262"/>
      <c r="J666" s="262"/>
      <c r="K666" s="262"/>
      <c r="L666" s="262"/>
      <c r="M666" s="262"/>
      <c r="N666" s="762"/>
    </row>
    <row r="667" spans="1:14" s="1" customFormat="1" x14ac:dyDescent="0.2">
      <c r="A667" s="262"/>
      <c r="B667" s="262"/>
      <c r="C667" s="262"/>
      <c r="D667" s="262"/>
      <c r="E667" s="262"/>
      <c r="F667" s="262"/>
      <c r="G667" s="262"/>
      <c r="H667" s="262"/>
      <c r="I667" s="262"/>
      <c r="J667" s="262"/>
      <c r="K667" s="262"/>
      <c r="L667" s="262"/>
      <c r="M667" s="262"/>
      <c r="N667" s="762"/>
    </row>
    <row r="668" spans="1:14" s="1" customFormat="1" x14ac:dyDescent="0.2">
      <c r="A668" s="262"/>
      <c r="B668" s="262"/>
      <c r="C668" s="262"/>
      <c r="D668" s="262"/>
      <c r="E668" s="262"/>
      <c r="F668" s="262"/>
      <c r="G668" s="262"/>
      <c r="H668" s="262"/>
      <c r="I668" s="262"/>
      <c r="J668" s="262"/>
      <c r="K668" s="262"/>
      <c r="L668" s="262"/>
      <c r="M668" s="262"/>
      <c r="N668" s="762"/>
    </row>
    <row r="669" spans="1:14" s="1" customFormat="1" x14ac:dyDescent="0.2">
      <c r="A669" s="262"/>
      <c r="B669" s="262"/>
      <c r="C669" s="262"/>
      <c r="D669" s="262"/>
      <c r="E669" s="262"/>
      <c r="F669" s="262"/>
      <c r="G669" s="262"/>
      <c r="H669" s="262"/>
      <c r="I669" s="262"/>
      <c r="J669" s="262"/>
      <c r="K669" s="262"/>
      <c r="L669" s="262"/>
      <c r="M669" s="262"/>
      <c r="N669" s="762"/>
    </row>
    <row r="670" spans="1:14" s="1" customFormat="1" x14ac:dyDescent="0.2">
      <c r="A670" s="262"/>
      <c r="B670" s="262"/>
      <c r="C670" s="262"/>
      <c r="D670" s="262"/>
      <c r="E670" s="262"/>
      <c r="F670" s="262"/>
      <c r="G670" s="262"/>
      <c r="H670" s="262"/>
      <c r="I670" s="262"/>
      <c r="J670" s="262"/>
      <c r="K670" s="262"/>
      <c r="L670" s="262"/>
      <c r="M670" s="262"/>
      <c r="N670" s="762"/>
    </row>
    <row r="671" spans="1:14" s="1" customFormat="1" x14ac:dyDescent="0.2">
      <c r="A671" s="262"/>
      <c r="B671" s="262"/>
      <c r="C671" s="262"/>
      <c r="D671" s="262"/>
      <c r="E671" s="262"/>
      <c r="F671" s="262"/>
      <c r="G671" s="262"/>
      <c r="H671" s="262"/>
      <c r="I671" s="262"/>
      <c r="J671" s="262"/>
      <c r="K671" s="262"/>
      <c r="L671" s="262"/>
      <c r="M671" s="262"/>
      <c r="N671" s="762"/>
    </row>
    <row r="672" spans="1:14" s="1" customFormat="1" x14ac:dyDescent="0.2">
      <c r="A672" s="262"/>
      <c r="B672" s="262"/>
      <c r="C672" s="262"/>
      <c r="D672" s="262"/>
      <c r="E672" s="262"/>
      <c r="F672" s="262"/>
      <c r="G672" s="262"/>
      <c r="H672" s="262"/>
      <c r="I672" s="262"/>
      <c r="J672" s="262"/>
      <c r="K672" s="262"/>
      <c r="L672" s="262"/>
      <c r="M672" s="262"/>
      <c r="N672" s="762"/>
    </row>
    <row r="673" spans="1:14" s="1" customFormat="1" x14ac:dyDescent="0.2">
      <c r="A673" s="262"/>
      <c r="B673" s="262"/>
      <c r="C673" s="262"/>
      <c r="D673" s="262"/>
      <c r="E673" s="262"/>
      <c r="F673" s="262"/>
      <c r="G673" s="262"/>
      <c r="H673" s="262"/>
      <c r="I673" s="262"/>
      <c r="J673" s="262"/>
      <c r="K673" s="262"/>
      <c r="L673" s="262"/>
      <c r="M673" s="262"/>
      <c r="N673" s="762"/>
    </row>
    <row r="674" spans="1:14" s="1" customFormat="1" x14ac:dyDescent="0.2">
      <c r="A674" s="262"/>
      <c r="B674" s="262"/>
      <c r="C674" s="262"/>
      <c r="D674" s="262"/>
      <c r="E674" s="262"/>
      <c r="F674" s="262"/>
      <c r="G674" s="262"/>
      <c r="H674" s="262"/>
      <c r="I674" s="262"/>
      <c r="J674" s="262"/>
      <c r="K674" s="262"/>
      <c r="L674" s="262"/>
      <c r="M674" s="262"/>
      <c r="N674" s="762"/>
    </row>
    <row r="675" spans="1:14" s="1" customFormat="1" x14ac:dyDescent="0.2">
      <c r="A675" s="262"/>
      <c r="B675" s="262"/>
      <c r="C675" s="262"/>
      <c r="D675" s="262"/>
      <c r="E675" s="262"/>
      <c r="F675" s="262"/>
      <c r="G675" s="262"/>
      <c r="H675" s="262"/>
      <c r="I675" s="262"/>
      <c r="J675" s="262"/>
      <c r="K675" s="262"/>
      <c r="L675" s="262"/>
      <c r="M675" s="262"/>
      <c r="N675" s="762"/>
    </row>
    <row r="676" spans="1:14" s="1" customFormat="1" x14ac:dyDescent="0.2">
      <c r="A676" s="262"/>
      <c r="B676" s="262"/>
      <c r="C676" s="262"/>
      <c r="D676" s="262"/>
      <c r="E676" s="262"/>
      <c r="F676" s="262"/>
      <c r="G676" s="262"/>
      <c r="H676" s="262"/>
      <c r="I676" s="262"/>
      <c r="J676" s="262"/>
      <c r="K676" s="262"/>
      <c r="L676" s="262"/>
      <c r="M676" s="262"/>
      <c r="N676" s="762"/>
    </row>
    <row r="677" spans="1:14" s="1" customFormat="1" x14ac:dyDescent="0.2">
      <c r="A677" s="262"/>
      <c r="B677" s="262"/>
      <c r="C677" s="262"/>
      <c r="D677" s="262"/>
      <c r="E677" s="262"/>
      <c r="F677" s="262"/>
      <c r="G677" s="262"/>
      <c r="H677" s="262"/>
      <c r="I677" s="262"/>
      <c r="J677" s="262"/>
      <c r="K677" s="262"/>
      <c r="L677" s="262"/>
      <c r="M677" s="262"/>
      <c r="N677" s="762"/>
    </row>
    <row r="678" spans="1:14" s="1" customFormat="1" x14ac:dyDescent="0.2">
      <c r="A678" s="262"/>
      <c r="B678" s="262"/>
      <c r="C678" s="262"/>
      <c r="D678" s="262"/>
      <c r="E678" s="262"/>
      <c r="F678" s="262"/>
      <c r="G678" s="262"/>
      <c r="H678" s="262"/>
      <c r="I678" s="262"/>
      <c r="J678" s="262"/>
      <c r="K678" s="262"/>
      <c r="L678" s="262"/>
      <c r="M678" s="262"/>
      <c r="N678" s="762"/>
    </row>
    <row r="679" spans="1:14" s="1" customFormat="1" x14ac:dyDescent="0.2">
      <c r="A679" s="262"/>
      <c r="B679" s="262"/>
      <c r="C679" s="262"/>
      <c r="D679" s="262"/>
      <c r="E679" s="262"/>
      <c r="F679" s="262"/>
      <c r="G679" s="262"/>
      <c r="H679" s="262"/>
      <c r="I679" s="262"/>
      <c r="J679" s="262"/>
      <c r="K679" s="262"/>
      <c r="L679" s="262"/>
      <c r="M679" s="262"/>
      <c r="N679" s="762"/>
    </row>
    <row r="680" spans="1:14" s="1" customFormat="1" x14ac:dyDescent="0.2">
      <c r="A680" s="262"/>
      <c r="B680" s="262"/>
      <c r="C680" s="262"/>
      <c r="D680" s="262"/>
      <c r="E680" s="262"/>
      <c r="F680" s="262"/>
      <c r="G680" s="262"/>
      <c r="H680" s="262"/>
      <c r="I680" s="262"/>
      <c r="J680" s="262"/>
      <c r="K680" s="262"/>
      <c r="L680" s="262"/>
      <c r="M680" s="262"/>
      <c r="N680" s="762"/>
    </row>
    <row r="681" spans="1:14" s="1" customFormat="1" x14ac:dyDescent="0.2">
      <c r="A681" s="262"/>
      <c r="B681" s="262"/>
      <c r="C681" s="262"/>
      <c r="D681" s="262"/>
      <c r="E681" s="262"/>
      <c r="F681" s="262"/>
      <c r="G681" s="262"/>
      <c r="H681" s="262"/>
      <c r="I681" s="262"/>
      <c r="J681" s="262"/>
      <c r="K681" s="262"/>
      <c r="L681" s="262"/>
      <c r="M681" s="262"/>
      <c r="N681" s="762"/>
    </row>
    <row r="682" spans="1:14" s="1" customFormat="1" x14ac:dyDescent="0.2">
      <c r="A682" s="262"/>
      <c r="B682" s="262"/>
      <c r="C682" s="262"/>
      <c r="D682" s="262"/>
      <c r="E682" s="262"/>
      <c r="F682" s="262"/>
      <c r="G682" s="262"/>
      <c r="H682" s="262"/>
      <c r="I682" s="262"/>
      <c r="J682" s="262"/>
      <c r="K682" s="262"/>
      <c r="L682" s="262"/>
      <c r="M682" s="262"/>
      <c r="N682" s="762"/>
    </row>
    <row r="683" spans="1:14" s="1" customFormat="1" x14ac:dyDescent="0.2">
      <c r="A683" s="262"/>
      <c r="B683" s="262"/>
      <c r="C683" s="262"/>
      <c r="D683" s="262"/>
      <c r="E683" s="262"/>
      <c r="F683" s="262"/>
      <c r="G683" s="262"/>
      <c r="H683" s="262"/>
      <c r="I683" s="262"/>
      <c r="J683" s="262"/>
      <c r="K683" s="262"/>
      <c r="L683" s="262"/>
      <c r="M683" s="262"/>
      <c r="N683" s="762"/>
    </row>
    <row r="684" spans="1:14" s="1" customFormat="1" x14ac:dyDescent="0.2">
      <c r="A684" s="262"/>
      <c r="B684" s="262"/>
      <c r="C684" s="262"/>
      <c r="D684" s="262"/>
      <c r="E684" s="262"/>
      <c r="F684" s="262"/>
      <c r="G684" s="262"/>
      <c r="H684" s="262"/>
      <c r="I684" s="262"/>
      <c r="J684" s="262"/>
      <c r="K684" s="262"/>
      <c r="L684" s="262"/>
      <c r="M684" s="262"/>
      <c r="N684" s="762"/>
    </row>
    <row r="685" spans="1:14" s="1" customFormat="1" x14ac:dyDescent="0.2">
      <c r="A685" s="262"/>
      <c r="B685" s="262"/>
      <c r="C685" s="262"/>
      <c r="D685" s="262"/>
      <c r="E685" s="262"/>
      <c r="F685" s="262"/>
      <c r="G685" s="262"/>
      <c r="H685" s="262"/>
      <c r="I685" s="262"/>
      <c r="J685" s="262"/>
      <c r="K685" s="262"/>
      <c r="L685" s="262"/>
      <c r="M685" s="262"/>
      <c r="N685" s="762"/>
    </row>
    <row r="686" spans="1:14" s="1" customFormat="1" x14ac:dyDescent="0.2">
      <c r="A686" s="262"/>
      <c r="B686" s="262"/>
      <c r="C686" s="262"/>
      <c r="D686" s="262"/>
      <c r="E686" s="262"/>
      <c r="F686" s="262"/>
      <c r="G686" s="262"/>
      <c r="H686" s="262"/>
      <c r="I686" s="262"/>
      <c r="J686" s="262"/>
      <c r="K686" s="262"/>
      <c r="L686" s="262"/>
      <c r="M686" s="262"/>
      <c r="N686" s="762"/>
    </row>
    <row r="687" spans="1:14" s="1" customFormat="1" x14ac:dyDescent="0.2">
      <c r="A687" s="262"/>
      <c r="B687" s="262"/>
      <c r="C687" s="262"/>
      <c r="D687" s="262"/>
      <c r="E687" s="262"/>
      <c r="F687" s="262"/>
      <c r="G687" s="262"/>
      <c r="H687" s="262"/>
      <c r="I687" s="262"/>
      <c r="J687" s="262"/>
      <c r="K687" s="262"/>
      <c r="L687" s="262"/>
      <c r="M687" s="262"/>
      <c r="N687" s="762"/>
    </row>
    <row r="688" spans="1:14" s="1" customFormat="1" x14ac:dyDescent="0.2">
      <c r="A688" s="262"/>
      <c r="B688" s="262"/>
      <c r="C688" s="262"/>
      <c r="D688" s="262"/>
      <c r="E688" s="262"/>
      <c r="F688" s="262"/>
      <c r="G688" s="262"/>
      <c r="H688" s="262"/>
      <c r="I688" s="262"/>
      <c r="J688" s="262"/>
      <c r="K688" s="262"/>
      <c r="L688" s="262"/>
      <c r="M688" s="262"/>
      <c r="N688" s="762"/>
    </row>
    <row r="689" spans="1:14" s="1" customFormat="1" x14ac:dyDescent="0.2">
      <c r="A689" s="262"/>
      <c r="B689" s="262"/>
      <c r="C689" s="262"/>
      <c r="D689" s="262"/>
      <c r="E689" s="262"/>
      <c r="F689" s="262"/>
      <c r="G689" s="262"/>
      <c r="H689" s="262"/>
      <c r="I689" s="262"/>
      <c r="J689" s="262"/>
      <c r="K689" s="262"/>
      <c r="L689" s="262"/>
      <c r="M689" s="262"/>
      <c r="N689" s="762"/>
    </row>
    <row r="690" spans="1:14" s="1" customFormat="1" x14ac:dyDescent="0.2">
      <c r="A690" s="262"/>
      <c r="B690" s="262"/>
      <c r="C690" s="262"/>
      <c r="D690" s="262"/>
      <c r="E690" s="262"/>
      <c r="F690" s="262"/>
      <c r="G690" s="262"/>
      <c r="H690" s="262"/>
      <c r="I690" s="262"/>
      <c r="J690" s="262"/>
      <c r="K690" s="262"/>
      <c r="L690" s="262"/>
      <c r="M690" s="262"/>
      <c r="N690" s="762"/>
    </row>
    <row r="691" spans="1:14" s="1" customFormat="1" x14ac:dyDescent="0.2">
      <c r="A691" s="262"/>
      <c r="B691" s="262"/>
      <c r="C691" s="262"/>
      <c r="D691" s="262"/>
      <c r="E691" s="262"/>
      <c r="F691" s="262"/>
      <c r="G691" s="262"/>
      <c r="H691" s="262"/>
      <c r="I691" s="262"/>
      <c r="J691" s="262"/>
      <c r="K691" s="262"/>
      <c r="L691" s="262"/>
      <c r="M691" s="262"/>
      <c r="N691" s="762"/>
    </row>
    <row r="692" spans="1:14" s="1" customFormat="1" x14ac:dyDescent="0.2">
      <c r="A692" s="262"/>
      <c r="B692" s="262"/>
      <c r="C692" s="262"/>
      <c r="D692" s="262"/>
      <c r="E692" s="262"/>
      <c r="F692" s="262"/>
      <c r="G692" s="262"/>
      <c r="H692" s="262"/>
      <c r="I692" s="262"/>
      <c r="J692" s="262"/>
      <c r="K692" s="262"/>
      <c r="L692" s="262"/>
      <c r="M692" s="262"/>
      <c r="N692" s="762"/>
    </row>
    <row r="693" spans="1:14" s="1" customFormat="1" x14ac:dyDescent="0.2">
      <c r="A693" s="262"/>
      <c r="B693" s="262"/>
      <c r="C693" s="262"/>
      <c r="D693" s="262"/>
      <c r="E693" s="262"/>
      <c r="F693" s="262"/>
      <c r="G693" s="262"/>
      <c r="H693" s="262"/>
      <c r="I693" s="262"/>
      <c r="J693" s="262"/>
      <c r="K693" s="262"/>
      <c r="L693" s="262"/>
      <c r="M693" s="262"/>
      <c r="N693" s="762"/>
    </row>
    <row r="694" spans="1:14" s="1" customFormat="1" x14ac:dyDescent="0.2">
      <c r="A694" s="262"/>
      <c r="B694" s="262"/>
      <c r="C694" s="262"/>
      <c r="D694" s="262"/>
      <c r="E694" s="262"/>
      <c r="F694" s="262"/>
      <c r="G694" s="262"/>
      <c r="H694" s="262"/>
      <c r="I694" s="262"/>
      <c r="J694" s="262"/>
      <c r="K694" s="262"/>
      <c r="L694" s="262"/>
      <c r="M694" s="262"/>
      <c r="N694" s="762"/>
    </row>
    <row r="695" spans="1:14" s="1" customFormat="1" x14ac:dyDescent="0.2">
      <c r="A695" s="262"/>
      <c r="B695" s="262"/>
      <c r="C695" s="262"/>
      <c r="D695" s="262"/>
      <c r="E695" s="262"/>
      <c r="F695" s="262"/>
      <c r="G695" s="262"/>
      <c r="H695" s="262"/>
      <c r="I695" s="262"/>
      <c r="J695" s="262"/>
      <c r="K695" s="262"/>
      <c r="L695" s="262"/>
      <c r="M695" s="262"/>
      <c r="N695" s="762"/>
    </row>
    <row r="696" spans="1:14" s="1" customFormat="1" x14ac:dyDescent="0.2">
      <c r="A696" s="262"/>
      <c r="B696" s="262"/>
      <c r="C696" s="262"/>
      <c r="D696" s="262"/>
      <c r="E696" s="262"/>
      <c r="F696" s="262"/>
      <c r="G696" s="262"/>
      <c r="H696" s="262"/>
      <c r="I696" s="262"/>
      <c r="J696" s="262"/>
      <c r="K696" s="262"/>
      <c r="L696" s="262"/>
      <c r="M696" s="262"/>
      <c r="N696" s="762"/>
    </row>
    <row r="697" spans="1:14" s="1" customFormat="1" x14ac:dyDescent="0.2">
      <c r="A697" s="262"/>
      <c r="B697" s="262"/>
      <c r="C697" s="262"/>
      <c r="D697" s="262"/>
      <c r="E697" s="262"/>
      <c r="F697" s="262"/>
      <c r="G697" s="262"/>
      <c r="H697" s="262"/>
      <c r="I697" s="262"/>
      <c r="J697" s="262"/>
      <c r="K697" s="262"/>
      <c r="L697" s="262"/>
      <c r="M697" s="262"/>
      <c r="N697" s="762"/>
    </row>
    <row r="698" spans="1:14" s="1" customFormat="1" x14ac:dyDescent="0.2">
      <c r="A698" s="262"/>
      <c r="B698" s="262"/>
      <c r="C698" s="262"/>
      <c r="D698" s="262"/>
      <c r="E698" s="262"/>
      <c r="F698" s="262"/>
      <c r="G698" s="262"/>
      <c r="H698" s="262"/>
      <c r="I698" s="262"/>
      <c r="J698" s="262"/>
      <c r="K698" s="262"/>
      <c r="L698" s="262"/>
      <c r="M698" s="262"/>
      <c r="N698" s="762"/>
    </row>
    <row r="699" spans="1:14" s="1" customFormat="1" x14ac:dyDescent="0.2">
      <c r="A699" s="262"/>
      <c r="B699" s="262"/>
      <c r="C699" s="262"/>
      <c r="D699" s="262"/>
      <c r="E699" s="262"/>
      <c r="F699" s="262"/>
      <c r="G699" s="262"/>
      <c r="H699" s="262"/>
      <c r="I699" s="262"/>
      <c r="J699" s="262"/>
      <c r="K699" s="262"/>
      <c r="L699" s="262"/>
      <c r="M699" s="262"/>
      <c r="N699" s="762"/>
    </row>
    <row r="700" spans="1:14" s="1" customFormat="1" x14ac:dyDescent="0.2">
      <c r="A700" s="262"/>
      <c r="B700" s="262"/>
      <c r="C700" s="262"/>
      <c r="D700" s="262"/>
      <c r="E700" s="262"/>
      <c r="F700" s="262"/>
      <c r="G700" s="262"/>
      <c r="H700" s="262"/>
      <c r="I700" s="262"/>
      <c r="J700" s="262"/>
      <c r="K700" s="262"/>
      <c r="L700" s="262"/>
      <c r="M700" s="262"/>
      <c r="N700" s="762"/>
    </row>
    <row r="701" spans="1:14" s="1" customFormat="1" x14ac:dyDescent="0.2">
      <c r="A701" s="262"/>
      <c r="B701" s="262"/>
      <c r="C701" s="262"/>
      <c r="D701" s="262"/>
      <c r="E701" s="262"/>
      <c r="F701" s="262"/>
      <c r="G701" s="262"/>
      <c r="H701" s="262"/>
      <c r="I701" s="262"/>
      <c r="J701" s="262"/>
      <c r="K701" s="262"/>
      <c r="L701" s="262"/>
      <c r="M701" s="262"/>
      <c r="N701" s="762"/>
    </row>
    <row r="702" spans="1:14" s="1" customFormat="1" x14ac:dyDescent="0.2">
      <c r="A702" s="262"/>
      <c r="B702" s="262"/>
      <c r="C702" s="262"/>
      <c r="D702" s="262"/>
      <c r="E702" s="262"/>
      <c r="F702" s="262"/>
      <c r="G702" s="262"/>
      <c r="H702" s="262"/>
      <c r="I702" s="262"/>
      <c r="J702" s="262"/>
      <c r="K702" s="262"/>
      <c r="L702" s="262"/>
      <c r="M702" s="262"/>
      <c r="N702" s="762"/>
    </row>
    <row r="703" spans="1:14" s="1" customFormat="1" x14ac:dyDescent="0.2">
      <c r="A703" s="262"/>
      <c r="B703" s="262"/>
      <c r="C703" s="262"/>
      <c r="D703" s="262"/>
      <c r="E703" s="262"/>
      <c r="F703" s="262"/>
      <c r="G703" s="262"/>
      <c r="H703" s="262"/>
      <c r="I703" s="262"/>
      <c r="J703" s="262"/>
      <c r="K703" s="262"/>
      <c r="L703" s="262"/>
      <c r="M703" s="262"/>
      <c r="N703" s="762"/>
    </row>
    <row r="704" spans="1:14" s="1" customFormat="1" x14ac:dyDescent="0.2">
      <c r="A704" s="262"/>
      <c r="B704" s="262"/>
      <c r="C704" s="262"/>
      <c r="D704" s="262"/>
      <c r="E704" s="262"/>
      <c r="F704" s="262"/>
      <c r="G704" s="262"/>
      <c r="H704" s="262"/>
      <c r="I704" s="262"/>
      <c r="J704" s="262"/>
      <c r="K704" s="262"/>
      <c r="L704" s="262"/>
      <c r="M704" s="262"/>
      <c r="N704" s="762"/>
    </row>
    <row r="705" spans="1:14" s="1" customFormat="1" x14ac:dyDescent="0.2">
      <c r="A705" s="262"/>
      <c r="B705" s="262"/>
      <c r="C705" s="262"/>
      <c r="D705" s="262"/>
      <c r="E705" s="262"/>
      <c r="F705" s="262"/>
      <c r="G705" s="262"/>
      <c r="H705" s="262"/>
      <c r="I705" s="262"/>
      <c r="J705" s="262"/>
      <c r="K705" s="262"/>
      <c r="L705" s="262"/>
      <c r="M705" s="262"/>
      <c r="N705" s="762"/>
    </row>
    <row r="706" spans="1:14" s="1" customFormat="1" x14ac:dyDescent="0.2">
      <c r="A706" s="262"/>
      <c r="B706" s="262"/>
      <c r="C706" s="262"/>
      <c r="D706" s="262"/>
      <c r="E706" s="262"/>
      <c r="F706" s="262"/>
      <c r="G706" s="262"/>
      <c r="H706" s="262"/>
      <c r="I706" s="262"/>
      <c r="J706" s="262"/>
      <c r="K706" s="262"/>
      <c r="L706" s="262"/>
      <c r="M706" s="262"/>
      <c r="N706" s="762"/>
    </row>
    <row r="707" spans="1:14" s="1" customFormat="1" x14ac:dyDescent="0.2">
      <c r="A707" s="262"/>
      <c r="B707" s="262"/>
      <c r="C707" s="262"/>
      <c r="D707" s="262"/>
      <c r="E707" s="262"/>
      <c r="F707" s="262"/>
      <c r="G707" s="262"/>
      <c r="H707" s="262"/>
      <c r="I707" s="262"/>
      <c r="J707" s="262"/>
      <c r="K707" s="262"/>
      <c r="L707" s="262"/>
      <c r="M707" s="262"/>
      <c r="N707" s="762"/>
    </row>
    <row r="708" spans="1:14" s="1" customFormat="1" x14ac:dyDescent="0.2">
      <c r="A708" s="262"/>
      <c r="B708" s="262"/>
      <c r="C708" s="262"/>
      <c r="D708" s="262"/>
      <c r="E708" s="262"/>
      <c r="F708" s="262"/>
      <c r="G708" s="262"/>
      <c r="H708" s="262"/>
      <c r="I708" s="262"/>
      <c r="J708" s="262"/>
      <c r="K708" s="262"/>
      <c r="L708" s="262"/>
      <c r="M708" s="262"/>
      <c r="N708" s="762"/>
    </row>
    <row r="709" spans="1:14" s="1" customFormat="1" x14ac:dyDescent="0.2">
      <c r="A709" s="262"/>
      <c r="B709" s="262"/>
      <c r="C709" s="262"/>
      <c r="D709" s="262"/>
      <c r="E709" s="262"/>
      <c r="F709" s="262"/>
      <c r="G709" s="262"/>
      <c r="H709" s="262"/>
      <c r="I709" s="262"/>
      <c r="J709" s="262"/>
      <c r="K709" s="262"/>
      <c r="L709" s="262"/>
      <c r="M709" s="262"/>
      <c r="N709" s="762"/>
    </row>
    <row r="710" spans="1:14" s="1" customFormat="1" x14ac:dyDescent="0.2">
      <c r="A710" s="262"/>
      <c r="B710" s="262"/>
      <c r="C710" s="262"/>
      <c r="D710" s="262"/>
      <c r="E710" s="262"/>
      <c r="F710" s="262"/>
      <c r="G710" s="262"/>
      <c r="H710" s="262"/>
      <c r="I710" s="262"/>
      <c r="J710" s="262"/>
      <c r="K710" s="262"/>
      <c r="L710" s="262"/>
      <c r="M710" s="262"/>
      <c r="N710" s="762"/>
    </row>
    <row r="711" spans="1:14" s="1" customFormat="1" x14ac:dyDescent="0.2">
      <c r="A711" s="262"/>
      <c r="B711" s="262"/>
      <c r="C711" s="262"/>
      <c r="D711" s="262"/>
      <c r="E711" s="262"/>
      <c r="F711" s="262"/>
      <c r="G711" s="262"/>
      <c r="H711" s="262"/>
      <c r="I711" s="262"/>
      <c r="J711" s="262"/>
      <c r="K711" s="262"/>
      <c r="L711" s="262"/>
      <c r="M711" s="262"/>
      <c r="N711" s="762"/>
    </row>
    <row r="712" spans="1:14" s="1" customFormat="1" x14ac:dyDescent="0.2">
      <c r="A712" s="262"/>
      <c r="B712" s="262"/>
      <c r="C712" s="262"/>
      <c r="D712" s="262"/>
      <c r="E712" s="262"/>
      <c r="F712" s="262"/>
      <c r="G712" s="262"/>
      <c r="H712" s="262"/>
      <c r="I712" s="262"/>
      <c r="J712" s="262"/>
      <c r="K712" s="262"/>
      <c r="L712" s="262"/>
      <c r="M712" s="262"/>
      <c r="N712" s="762"/>
    </row>
    <row r="713" spans="1:14" s="1" customFormat="1" x14ac:dyDescent="0.2">
      <c r="A713" s="262"/>
      <c r="B713" s="262"/>
      <c r="C713" s="262"/>
      <c r="D713" s="262"/>
      <c r="E713" s="262"/>
      <c r="F713" s="262"/>
      <c r="G713" s="262"/>
      <c r="H713" s="262"/>
      <c r="I713" s="262"/>
      <c r="J713" s="262"/>
      <c r="K713" s="262"/>
      <c r="L713" s="262"/>
      <c r="M713" s="262"/>
      <c r="N713" s="762"/>
    </row>
    <row r="714" spans="1:14" s="1" customFormat="1" x14ac:dyDescent="0.2">
      <c r="A714" s="262"/>
      <c r="B714" s="262"/>
      <c r="C714" s="262"/>
      <c r="D714" s="262"/>
      <c r="E714" s="262"/>
      <c r="F714" s="262"/>
      <c r="G714" s="262"/>
      <c r="H714" s="262"/>
      <c r="I714" s="262"/>
      <c r="J714" s="262"/>
      <c r="K714" s="262"/>
      <c r="L714" s="262"/>
      <c r="M714" s="262"/>
      <c r="N714" s="762"/>
    </row>
    <row r="715" spans="1:14" s="1" customFormat="1" x14ac:dyDescent="0.2">
      <c r="A715" s="262"/>
      <c r="B715" s="262"/>
      <c r="C715" s="262"/>
      <c r="D715" s="262"/>
      <c r="E715" s="262"/>
      <c r="F715" s="262"/>
      <c r="G715" s="262"/>
      <c r="H715" s="262"/>
      <c r="I715" s="262"/>
      <c r="J715" s="262"/>
      <c r="K715" s="262"/>
      <c r="L715" s="262"/>
      <c r="M715" s="262"/>
      <c r="N715" s="762"/>
    </row>
    <row r="716" spans="1:14" s="1" customFormat="1" x14ac:dyDescent="0.2">
      <c r="A716" s="262"/>
      <c r="B716" s="262"/>
      <c r="C716" s="262"/>
      <c r="D716" s="262"/>
      <c r="E716" s="262"/>
      <c r="F716" s="262"/>
      <c r="G716" s="262"/>
      <c r="H716" s="262"/>
      <c r="I716" s="262"/>
      <c r="J716" s="262"/>
      <c r="K716" s="262"/>
      <c r="L716" s="262"/>
      <c r="M716" s="262"/>
      <c r="N716" s="762"/>
    </row>
    <row r="717" spans="1:14" s="1" customFormat="1" x14ac:dyDescent="0.2">
      <c r="A717" s="262"/>
      <c r="B717" s="262"/>
      <c r="C717" s="262"/>
      <c r="D717" s="262"/>
      <c r="E717" s="262"/>
      <c r="F717" s="262"/>
      <c r="G717" s="262"/>
      <c r="H717" s="262"/>
      <c r="I717" s="262"/>
      <c r="J717" s="262"/>
      <c r="K717" s="262"/>
      <c r="L717" s="262"/>
      <c r="M717" s="262"/>
      <c r="N717" s="762"/>
    </row>
    <row r="718" spans="1:14" s="1" customFormat="1" x14ac:dyDescent="0.2">
      <c r="A718" s="262"/>
      <c r="B718" s="262"/>
      <c r="C718" s="262"/>
      <c r="D718" s="262"/>
      <c r="E718" s="262"/>
      <c r="F718" s="262"/>
      <c r="G718" s="262"/>
      <c r="H718" s="262"/>
      <c r="I718" s="262"/>
      <c r="J718" s="262"/>
      <c r="K718" s="262"/>
      <c r="L718" s="262"/>
      <c r="M718" s="262"/>
      <c r="N718" s="762"/>
    </row>
    <row r="719" spans="1:14" s="1" customFormat="1" x14ac:dyDescent="0.2">
      <c r="A719" s="262"/>
      <c r="B719" s="262"/>
      <c r="C719" s="262"/>
      <c r="D719" s="262"/>
      <c r="E719" s="262"/>
      <c r="F719" s="262"/>
      <c r="G719" s="262"/>
      <c r="H719" s="262"/>
      <c r="I719" s="262"/>
      <c r="J719" s="262"/>
      <c r="K719" s="262"/>
      <c r="L719" s="262"/>
      <c r="M719" s="262"/>
      <c r="N719" s="762"/>
    </row>
    <row r="720" spans="1:14" s="1" customFormat="1" x14ac:dyDescent="0.2">
      <c r="A720" s="262"/>
      <c r="B720" s="262"/>
      <c r="C720" s="262"/>
      <c r="D720" s="262"/>
      <c r="E720" s="262"/>
      <c r="F720" s="262"/>
      <c r="G720" s="262"/>
      <c r="H720" s="262"/>
      <c r="I720" s="262"/>
      <c r="J720" s="262"/>
      <c r="K720" s="262"/>
      <c r="L720" s="262"/>
      <c r="M720" s="262"/>
      <c r="N720" s="762"/>
    </row>
    <row r="721" spans="1:14" s="1" customFormat="1" x14ac:dyDescent="0.2">
      <c r="A721" s="262"/>
      <c r="B721" s="262"/>
      <c r="C721" s="262"/>
      <c r="D721" s="262"/>
      <c r="E721" s="262"/>
      <c r="F721" s="262"/>
      <c r="G721" s="262"/>
      <c r="H721" s="262"/>
      <c r="I721" s="262"/>
      <c r="J721" s="262"/>
      <c r="K721" s="262"/>
      <c r="L721" s="262"/>
      <c r="M721" s="262"/>
      <c r="N721" s="762"/>
    </row>
    <row r="722" spans="1:14" s="1" customFormat="1" x14ac:dyDescent="0.2">
      <c r="A722" s="262"/>
      <c r="B722" s="262"/>
      <c r="C722" s="262"/>
      <c r="D722" s="262"/>
      <c r="E722" s="262"/>
      <c r="F722" s="262"/>
      <c r="G722" s="262"/>
      <c r="H722" s="262"/>
      <c r="I722" s="262"/>
      <c r="J722" s="262"/>
      <c r="K722" s="262"/>
      <c r="L722" s="262"/>
      <c r="M722" s="262"/>
      <c r="N722" s="762"/>
    </row>
    <row r="723" spans="1:14" s="1" customFormat="1" x14ac:dyDescent="0.2">
      <c r="A723" s="262"/>
      <c r="B723" s="262"/>
      <c r="C723" s="262"/>
      <c r="D723" s="262"/>
      <c r="E723" s="262"/>
      <c r="F723" s="262"/>
      <c r="G723" s="262"/>
      <c r="H723" s="262"/>
      <c r="I723" s="262"/>
      <c r="J723" s="262"/>
      <c r="K723" s="262"/>
      <c r="L723" s="262"/>
      <c r="M723" s="262"/>
      <c r="N723" s="762"/>
    </row>
    <row r="724" spans="1:14" s="1" customFormat="1" x14ac:dyDescent="0.2">
      <c r="A724" s="262"/>
      <c r="B724" s="262"/>
      <c r="C724" s="262"/>
      <c r="D724" s="262"/>
      <c r="E724" s="262"/>
      <c r="F724" s="262"/>
      <c r="G724" s="262"/>
      <c r="H724" s="262"/>
      <c r="I724" s="262"/>
      <c r="J724" s="262"/>
      <c r="K724" s="262"/>
      <c r="L724" s="262"/>
      <c r="M724" s="262"/>
      <c r="N724" s="762"/>
    </row>
    <row r="725" spans="1:14" s="1" customFormat="1" x14ac:dyDescent="0.2">
      <c r="A725" s="262"/>
      <c r="B725" s="262"/>
      <c r="C725" s="262"/>
      <c r="D725" s="262"/>
      <c r="E725" s="262"/>
      <c r="F725" s="262"/>
      <c r="G725" s="262"/>
      <c r="H725" s="262"/>
      <c r="I725" s="262"/>
      <c r="J725" s="262"/>
      <c r="K725" s="262"/>
      <c r="L725" s="262"/>
      <c r="M725" s="262"/>
      <c r="N725" s="762"/>
    </row>
    <row r="726" spans="1:14" s="1" customFormat="1" x14ac:dyDescent="0.2">
      <c r="A726" s="262"/>
      <c r="B726" s="262"/>
      <c r="C726" s="262"/>
      <c r="D726" s="262"/>
      <c r="E726" s="262"/>
      <c r="F726" s="262"/>
      <c r="G726" s="262"/>
      <c r="H726" s="262"/>
      <c r="I726" s="262"/>
      <c r="J726" s="262"/>
      <c r="K726" s="262"/>
      <c r="L726" s="262"/>
      <c r="M726" s="262"/>
      <c r="N726" s="762"/>
    </row>
    <row r="727" spans="1:14" s="1" customFormat="1" x14ac:dyDescent="0.2">
      <c r="A727" s="262"/>
      <c r="B727" s="262"/>
      <c r="C727" s="262"/>
      <c r="D727" s="262"/>
      <c r="E727" s="262"/>
      <c r="F727" s="262"/>
      <c r="G727" s="262"/>
      <c r="H727" s="262"/>
      <c r="I727" s="262"/>
      <c r="J727" s="262"/>
      <c r="K727" s="262"/>
      <c r="L727" s="262"/>
      <c r="M727" s="262"/>
      <c r="N727" s="762"/>
    </row>
    <row r="728" spans="1:14" s="1" customFormat="1" x14ac:dyDescent="0.2">
      <c r="A728" s="262"/>
      <c r="B728" s="262"/>
      <c r="C728" s="262"/>
      <c r="D728" s="262"/>
      <c r="E728" s="262"/>
      <c r="F728" s="262"/>
      <c r="G728" s="262"/>
      <c r="H728" s="262"/>
      <c r="I728" s="262"/>
      <c r="J728" s="262"/>
      <c r="K728" s="262"/>
      <c r="L728" s="262"/>
      <c r="M728" s="262"/>
      <c r="N728" s="762"/>
    </row>
    <row r="729" spans="1:14" s="1" customFormat="1" x14ac:dyDescent="0.2">
      <c r="A729" s="262"/>
      <c r="B729" s="262"/>
      <c r="C729" s="262"/>
      <c r="D729" s="262"/>
      <c r="E729" s="262"/>
      <c r="F729" s="262"/>
      <c r="G729" s="262"/>
      <c r="H729" s="262"/>
      <c r="I729" s="262"/>
      <c r="J729" s="262"/>
      <c r="K729" s="262"/>
      <c r="L729" s="262"/>
      <c r="M729" s="262"/>
      <c r="N729" s="762"/>
    </row>
    <row r="730" spans="1:14" s="1" customFormat="1" x14ac:dyDescent="0.2">
      <c r="A730" s="262"/>
      <c r="B730" s="262"/>
      <c r="C730" s="262"/>
      <c r="D730" s="262"/>
      <c r="E730" s="262"/>
      <c r="F730" s="262"/>
      <c r="G730" s="262"/>
      <c r="H730" s="262"/>
      <c r="I730" s="262"/>
      <c r="J730" s="262"/>
      <c r="K730" s="262"/>
      <c r="L730" s="262"/>
      <c r="M730" s="262"/>
      <c r="N730" s="762"/>
    </row>
    <row r="731" spans="1:14" s="1" customFormat="1" x14ac:dyDescent="0.2">
      <c r="A731" s="262"/>
      <c r="B731" s="262"/>
      <c r="C731" s="262"/>
      <c r="D731" s="262"/>
      <c r="E731" s="262"/>
      <c r="F731" s="262"/>
      <c r="G731" s="262"/>
      <c r="H731" s="262"/>
      <c r="I731" s="262"/>
      <c r="J731" s="262"/>
      <c r="K731" s="262"/>
      <c r="L731" s="262"/>
      <c r="M731" s="262"/>
      <c r="N731" s="762"/>
    </row>
    <row r="732" spans="1:14" s="1" customFormat="1" x14ac:dyDescent="0.2">
      <c r="A732" s="262"/>
      <c r="B732" s="262"/>
      <c r="C732" s="262"/>
      <c r="D732" s="262"/>
      <c r="E732" s="262"/>
      <c r="F732" s="262"/>
      <c r="G732" s="262"/>
      <c r="H732" s="262"/>
      <c r="I732" s="262"/>
      <c r="J732" s="262"/>
      <c r="K732" s="262"/>
      <c r="L732" s="262"/>
      <c r="M732" s="262"/>
      <c r="N732" s="762"/>
    </row>
    <row r="733" spans="1:14" s="1" customFormat="1" x14ac:dyDescent="0.2">
      <c r="A733" s="262"/>
      <c r="B733" s="262"/>
      <c r="C733" s="262"/>
      <c r="D733" s="262"/>
      <c r="E733" s="262"/>
      <c r="F733" s="262"/>
      <c r="G733" s="262"/>
      <c r="H733" s="262"/>
      <c r="I733" s="262"/>
      <c r="J733" s="262"/>
      <c r="K733" s="262"/>
      <c r="L733" s="262"/>
      <c r="M733" s="262"/>
      <c r="N733" s="762"/>
    </row>
    <row r="734" spans="1:14" s="1" customFormat="1" x14ac:dyDescent="0.2">
      <c r="A734" s="262"/>
      <c r="B734" s="262"/>
      <c r="C734" s="262"/>
      <c r="D734" s="262"/>
      <c r="E734" s="262"/>
      <c r="F734" s="262"/>
      <c r="G734" s="262"/>
      <c r="H734" s="262"/>
      <c r="I734" s="262"/>
      <c r="J734" s="262"/>
      <c r="K734" s="262"/>
      <c r="L734" s="262"/>
      <c r="M734" s="262"/>
      <c r="N734" s="762"/>
    </row>
    <row r="735" spans="1:14" s="1" customFormat="1" x14ac:dyDescent="0.2">
      <c r="A735" s="262"/>
      <c r="B735" s="262"/>
      <c r="C735" s="262"/>
      <c r="D735" s="262"/>
      <c r="E735" s="262"/>
      <c r="F735" s="262"/>
      <c r="G735" s="262"/>
      <c r="H735" s="262"/>
      <c r="I735" s="262"/>
      <c r="J735" s="262"/>
      <c r="K735" s="262"/>
      <c r="L735" s="262"/>
      <c r="M735" s="262"/>
      <c r="N735" s="762"/>
    </row>
    <row r="736" spans="1:14" s="1" customFormat="1" x14ac:dyDescent="0.2">
      <c r="A736" s="262"/>
      <c r="B736" s="262"/>
      <c r="C736" s="262"/>
      <c r="D736" s="262"/>
      <c r="E736" s="262"/>
      <c r="F736" s="262"/>
      <c r="G736" s="262"/>
      <c r="H736" s="262"/>
      <c r="I736" s="262"/>
      <c r="J736" s="262"/>
      <c r="K736" s="262"/>
      <c r="L736" s="262"/>
      <c r="M736" s="262"/>
      <c r="N736" s="762"/>
    </row>
    <row r="737" spans="1:14" s="1" customFormat="1" x14ac:dyDescent="0.2">
      <c r="A737" s="262"/>
      <c r="B737" s="262"/>
      <c r="C737" s="262"/>
      <c r="D737" s="262"/>
      <c r="E737" s="262"/>
      <c r="F737" s="262"/>
      <c r="G737" s="262"/>
      <c r="H737" s="262"/>
      <c r="I737" s="262"/>
      <c r="J737" s="262"/>
      <c r="K737" s="262"/>
      <c r="L737" s="262"/>
      <c r="M737" s="262"/>
      <c r="N737" s="762"/>
    </row>
    <row r="738" spans="1:14" s="1" customFormat="1" x14ac:dyDescent="0.2">
      <c r="A738" s="262"/>
      <c r="B738" s="262"/>
      <c r="C738" s="262"/>
      <c r="D738" s="262"/>
      <c r="E738" s="262"/>
      <c r="F738" s="262"/>
      <c r="G738" s="262"/>
      <c r="H738" s="262"/>
      <c r="I738" s="262"/>
      <c r="J738" s="262"/>
      <c r="K738" s="262"/>
      <c r="L738" s="262"/>
      <c r="M738" s="262"/>
      <c r="N738" s="762"/>
    </row>
    <row r="739" spans="1:14" s="1" customFormat="1" x14ac:dyDescent="0.2">
      <c r="A739" s="262"/>
      <c r="B739" s="262"/>
      <c r="C739" s="262"/>
      <c r="D739" s="262"/>
      <c r="E739" s="262"/>
      <c r="F739" s="262"/>
      <c r="G739" s="262"/>
      <c r="H739" s="262"/>
      <c r="I739" s="262"/>
      <c r="J739" s="262"/>
      <c r="K739" s="262"/>
      <c r="L739" s="262"/>
      <c r="M739" s="262"/>
      <c r="N739" s="762"/>
    </row>
    <row r="740" spans="1:14" s="1" customFormat="1" x14ac:dyDescent="0.2">
      <c r="A740" s="262"/>
      <c r="B740" s="262"/>
      <c r="C740" s="262"/>
      <c r="D740" s="262"/>
      <c r="E740" s="262"/>
      <c r="F740" s="262"/>
      <c r="G740" s="262"/>
      <c r="H740" s="262"/>
      <c r="I740" s="262"/>
      <c r="J740" s="262"/>
      <c r="K740" s="262"/>
      <c r="L740" s="262"/>
      <c r="M740" s="262"/>
      <c r="N740" s="762"/>
    </row>
    <row r="741" spans="1:14" s="1" customFormat="1" x14ac:dyDescent="0.2">
      <c r="A741" s="262"/>
      <c r="B741" s="262"/>
      <c r="C741" s="262"/>
      <c r="D741" s="262"/>
      <c r="E741" s="262"/>
      <c r="F741" s="262"/>
      <c r="G741" s="262"/>
      <c r="H741" s="262"/>
      <c r="I741" s="262"/>
      <c r="J741" s="262"/>
      <c r="K741" s="262"/>
      <c r="L741" s="262"/>
      <c r="M741" s="262"/>
      <c r="N741" s="762"/>
    </row>
    <row r="742" spans="1:14" s="1" customFormat="1" x14ac:dyDescent="0.2">
      <c r="A742" s="262"/>
      <c r="B742" s="262"/>
      <c r="C742" s="262"/>
      <c r="D742" s="262"/>
      <c r="E742" s="262"/>
      <c r="F742" s="262"/>
      <c r="G742" s="262"/>
      <c r="H742" s="262"/>
      <c r="I742" s="262"/>
      <c r="J742" s="262"/>
      <c r="K742" s="262"/>
      <c r="L742" s="262"/>
      <c r="M742" s="262"/>
      <c r="N742" s="762"/>
    </row>
    <row r="743" spans="1:14" s="1" customFormat="1" x14ac:dyDescent="0.2">
      <c r="A743" s="262"/>
      <c r="B743" s="262"/>
      <c r="C743" s="262"/>
      <c r="D743" s="262"/>
      <c r="E743" s="262"/>
      <c r="F743" s="262"/>
      <c r="G743" s="262"/>
      <c r="H743" s="262"/>
      <c r="I743" s="262"/>
      <c r="J743" s="262"/>
      <c r="K743" s="262"/>
      <c r="L743" s="262"/>
      <c r="M743" s="262"/>
      <c r="N743" s="762"/>
    </row>
    <row r="744" spans="1:14" s="1" customFormat="1" x14ac:dyDescent="0.2">
      <c r="N744" s="762"/>
    </row>
    <row r="745" spans="1:14" s="1" customFormat="1" x14ac:dyDescent="0.2">
      <c r="N745" s="762"/>
    </row>
    <row r="746" spans="1:14" s="1" customFormat="1" x14ac:dyDescent="0.2">
      <c r="N746" s="762"/>
    </row>
    <row r="747" spans="1:14" s="1" customFormat="1" x14ac:dyDescent="0.2">
      <c r="N747" s="762"/>
    </row>
    <row r="748" spans="1:14" s="1" customFormat="1" x14ac:dyDescent="0.2">
      <c r="N748" s="762"/>
    </row>
    <row r="749" spans="1:14" s="1" customFormat="1" x14ac:dyDescent="0.2">
      <c r="N749" s="762"/>
    </row>
    <row r="750" spans="1:14" s="1" customFormat="1" x14ac:dyDescent="0.2">
      <c r="N750" s="762"/>
    </row>
    <row r="751" spans="1:14" s="1" customFormat="1" x14ac:dyDescent="0.2">
      <c r="N751" s="762"/>
    </row>
    <row r="752" spans="1:14" s="1" customFormat="1" x14ac:dyDescent="0.2">
      <c r="N752" s="762"/>
    </row>
    <row r="753" spans="14:14" s="1" customFormat="1" x14ac:dyDescent="0.2">
      <c r="N753" s="762"/>
    </row>
    <row r="754" spans="14:14" s="1" customFormat="1" x14ac:dyDescent="0.2">
      <c r="N754" s="762"/>
    </row>
    <row r="755" spans="14:14" s="1" customFormat="1" x14ac:dyDescent="0.2">
      <c r="N755" s="762"/>
    </row>
    <row r="756" spans="14:14" s="1" customFormat="1" x14ac:dyDescent="0.2">
      <c r="N756" s="762"/>
    </row>
    <row r="757" spans="14:14" s="1" customFormat="1" x14ac:dyDescent="0.2">
      <c r="N757" s="762"/>
    </row>
    <row r="758" spans="14:14" s="1" customFormat="1" x14ac:dyDescent="0.2">
      <c r="N758" s="762"/>
    </row>
    <row r="759" spans="14:14" s="1" customFormat="1" x14ac:dyDescent="0.2">
      <c r="N759" s="762"/>
    </row>
    <row r="760" spans="14:14" s="1" customFormat="1" x14ac:dyDescent="0.2">
      <c r="N760" s="762"/>
    </row>
    <row r="761" spans="14:14" s="1" customFormat="1" x14ac:dyDescent="0.2">
      <c r="N761" s="762"/>
    </row>
    <row r="762" spans="14:14" s="1" customFormat="1" x14ac:dyDescent="0.2">
      <c r="N762" s="762"/>
    </row>
    <row r="763" spans="14:14" s="1" customFormat="1" x14ac:dyDescent="0.2">
      <c r="N763" s="762"/>
    </row>
    <row r="764" spans="14:14" s="1" customFormat="1" x14ac:dyDescent="0.2">
      <c r="N764" s="762"/>
    </row>
    <row r="765" spans="14:14" s="1" customFormat="1" x14ac:dyDescent="0.2">
      <c r="N765" s="762"/>
    </row>
    <row r="766" spans="14:14" s="1" customFormat="1" x14ac:dyDescent="0.2">
      <c r="N766" s="762"/>
    </row>
    <row r="767" spans="14:14" s="1" customFormat="1" x14ac:dyDescent="0.2">
      <c r="N767" s="762"/>
    </row>
    <row r="768" spans="14:14" s="1" customFormat="1" x14ac:dyDescent="0.2">
      <c r="N768" s="762"/>
    </row>
    <row r="769" spans="14:14" s="1" customFormat="1" x14ac:dyDescent="0.2">
      <c r="N769" s="762"/>
    </row>
    <row r="770" spans="14:14" s="1" customFormat="1" x14ac:dyDescent="0.2">
      <c r="N770" s="762"/>
    </row>
    <row r="771" spans="14:14" s="1" customFormat="1" x14ac:dyDescent="0.2">
      <c r="N771" s="762"/>
    </row>
    <row r="772" spans="14:14" s="1" customFormat="1" x14ac:dyDescent="0.2">
      <c r="N772" s="762"/>
    </row>
    <row r="773" spans="14:14" s="1" customFormat="1" x14ac:dyDescent="0.2">
      <c r="N773" s="762"/>
    </row>
    <row r="774" spans="14:14" s="1" customFormat="1" x14ac:dyDescent="0.2">
      <c r="N774" s="762"/>
    </row>
    <row r="775" spans="14:14" s="1" customFormat="1" x14ac:dyDescent="0.2">
      <c r="N775" s="762"/>
    </row>
    <row r="776" spans="14:14" s="1" customFormat="1" x14ac:dyDescent="0.2">
      <c r="N776" s="762"/>
    </row>
    <row r="777" spans="14:14" s="1" customFormat="1" x14ac:dyDescent="0.2">
      <c r="N777" s="762"/>
    </row>
    <row r="778" spans="14:14" s="1" customFormat="1" x14ac:dyDescent="0.2">
      <c r="N778" s="762"/>
    </row>
    <row r="779" spans="14:14" s="1" customFormat="1" x14ac:dyDescent="0.2">
      <c r="N779" s="762"/>
    </row>
    <row r="780" spans="14:14" s="1" customFormat="1" x14ac:dyDescent="0.2">
      <c r="N780" s="762"/>
    </row>
    <row r="781" spans="14:14" s="1" customFormat="1" x14ac:dyDescent="0.2">
      <c r="N781" s="762"/>
    </row>
    <row r="782" spans="14:14" s="1" customFormat="1" x14ac:dyDescent="0.2">
      <c r="N782" s="762"/>
    </row>
    <row r="783" spans="14:14" s="1" customFormat="1" x14ac:dyDescent="0.2">
      <c r="N783" s="762"/>
    </row>
    <row r="784" spans="14:14" s="1" customFormat="1" x14ac:dyDescent="0.2">
      <c r="N784" s="762"/>
    </row>
    <row r="785" spans="14:14" s="1" customFormat="1" x14ac:dyDescent="0.2">
      <c r="N785" s="762"/>
    </row>
    <row r="786" spans="14:14" s="1" customFormat="1" x14ac:dyDescent="0.2">
      <c r="N786" s="762"/>
    </row>
    <row r="787" spans="14:14" s="1" customFormat="1" x14ac:dyDescent="0.2">
      <c r="N787" s="762"/>
    </row>
    <row r="788" spans="14:14" s="1" customFormat="1" x14ac:dyDescent="0.2">
      <c r="N788" s="762"/>
    </row>
    <row r="789" spans="14:14" s="1" customFormat="1" x14ac:dyDescent="0.2">
      <c r="N789" s="762"/>
    </row>
    <row r="790" spans="14:14" s="1" customFormat="1" x14ac:dyDescent="0.2">
      <c r="N790" s="762"/>
    </row>
    <row r="791" spans="14:14" s="1" customFormat="1" x14ac:dyDescent="0.2">
      <c r="N791" s="762"/>
    </row>
    <row r="792" spans="14:14" s="1" customFormat="1" x14ac:dyDescent="0.2">
      <c r="N792" s="762"/>
    </row>
    <row r="793" spans="14:14" s="1" customFormat="1" x14ac:dyDescent="0.2">
      <c r="N793" s="762"/>
    </row>
    <row r="794" spans="14:14" s="1" customFormat="1" x14ac:dyDescent="0.2">
      <c r="N794" s="762"/>
    </row>
    <row r="795" spans="14:14" s="1" customFormat="1" x14ac:dyDescent="0.2">
      <c r="N795" s="762"/>
    </row>
    <row r="796" spans="14:14" s="1" customFormat="1" x14ac:dyDescent="0.2">
      <c r="N796" s="762"/>
    </row>
    <row r="797" spans="14:14" s="1" customFormat="1" x14ac:dyDescent="0.2">
      <c r="N797" s="762"/>
    </row>
    <row r="798" spans="14:14" s="1" customFormat="1" x14ac:dyDescent="0.2">
      <c r="N798" s="762"/>
    </row>
    <row r="799" spans="14:14" s="1" customFormat="1" x14ac:dyDescent="0.2">
      <c r="N799" s="762"/>
    </row>
    <row r="800" spans="14:14" s="1" customFormat="1" x14ac:dyDescent="0.2">
      <c r="N800" s="762"/>
    </row>
    <row r="801" spans="14:14" s="1" customFormat="1" x14ac:dyDescent="0.2">
      <c r="N801" s="762"/>
    </row>
    <row r="802" spans="14:14" s="1" customFormat="1" x14ac:dyDescent="0.2">
      <c r="N802" s="762"/>
    </row>
    <row r="803" spans="14:14" s="1" customFormat="1" x14ac:dyDescent="0.2">
      <c r="N803" s="762"/>
    </row>
    <row r="804" spans="14:14" s="1" customFormat="1" x14ac:dyDescent="0.2">
      <c r="N804" s="762"/>
    </row>
    <row r="805" spans="14:14" s="1" customFormat="1" x14ac:dyDescent="0.2">
      <c r="N805" s="762"/>
    </row>
    <row r="806" spans="14:14" s="1" customFormat="1" x14ac:dyDescent="0.2">
      <c r="N806" s="762"/>
    </row>
    <row r="807" spans="14:14" s="1" customFormat="1" x14ac:dyDescent="0.2">
      <c r="N807" s="762"/>
    </row>
    <row r="808" spans="14:14" s="1" customFormat="1" x14ac:dyDescent="0.2">
      <c r="N808" s="762"/>
    </row>
    <row r="809" spans="14:14" s="1" customFormat="1" x14ac:dyDescent="0.2">
      <c r="N809" s="762"/>
    </row>
    <row r="810" spans="14:14" s="1" customFormat="1" x14ac:dyDescent="0.2">
      <c r="N810" s="762"/>
    </row>
    <row r="811" spans="14:14" s="1" customFormat="1" x14ac:dyDescent="0.2">
      <c r="N811" s="762"/>
    </row>
    <row r="812" spans="14:14" s="1" customFormat="1" x14ac:dyDescent="0.2">
      <c r="N812" s="762"/>
    </row>
    <row r="813" spans="14:14" s="1" customFormat="1" x14ac:dyDescent="0.2">
      <c r="N813" s="762"/>
    </row>
    <row r="814" spans="14:14" s="1" customFormat="1" x14ac:dyDescent="0.2">
      <c r="N814" s="762"/>
    </row>
    <row r="815" spans="14:14" s="1" customFormat="1" x14ac:dyDescent="0.2">
      <c r="N815" s="762"/>
    </row>
    <row r="816" spans="14:14" s="1" customFormat="1" x14ac:dyDescent="0.2">
      <c r="N816" s="762"/>
    </row>
    <row r="817" spans="14:14" s="1" customFormat="1" x14ac:dyDescent="0.2">
      <c r="N817" s="762"/>
    </row>
    <row r="818" spans="14:14" s="1" customFormat="1" x14ac:dyDescent="0.2">
      <c r="N818" s="762"/>
    </row>
    <row r="819" spans="14:14" s="1" customFormat="1" x14ac:dyDescent="0.2">
      <c r="N819" s="762"/>
    </row>
    <row r="820" spans="14:14" s="1" customFormat="1" x14ac:dyDescent="0.2">
      <c r="N820" s="762"/>
    </row>
    <row r="821" spans="14:14" s="1" customFormat="1" x14ac:dyDescent="0.2">
      <c r="N821" s="762"/>
    </row>
    <row r="822" spans="14:14" s="1" customFormat="1" x14ac:dyDescent="0.2">
      <c r="N822" s="762"/>
    </row>
    <row r="823" spans="14:14" s="1" customFormat="1" x14ac:dyDescent="0.2">
      <c r="N823" s="762"/>
    </row>
    <row r="824" spans="14:14" s="1" customFormat="1" x14ac:dyDescent="0.2">
      <c r="N824" s="762"/>
    </row>
    <row r="825" spans="14:14" s="1" customFormat="1" x14ac:dyDescent="0.2">
      <c r="N825" s="762"/>
    </row>
    <row r="826" spans="14:14" s="1" customFormat="1" x14ac:dyDescent="0.2">
      <c r="N826" s="762"/>
    </row>
    <row r="827" spans="14:14" s="1" customFormat="1" x14ac:dyDescent="0.2">
      <c r="N827" s="762"/>
    </row>
    <row r="828" spans="14:14" s="1" customFormat="1" x14ac:dyDescent="0.2">
      <c r="N828" s="762"/>
    </row>
    <row r="829" spans="14:14" s="1" customFormat="1" x14ac:dyDescent="0.2">
      <c r="N829" s="762"/>
    </row>
    <row r="830" spans="14:14" s="1" customFormat="1" x14ac:dyDescent="0.2">
      <c r="N830" s="762"/>
    </row>
    <row r="831" spans="14:14" s="1" customFormat="1" x14ac:dyDescent="0.2">
      <c r="N831" s="762"/>
    </row>
    <row r="832" spans="14:14" s="1" customFormat="1" x14ac:dyDescent="0.2">
      <c r="N832" s="762"/>
    </row>
    <row r="833" spans="14:14" s="1" customFormat="1" x14ac:dyDescent="0.2">
      <c r="N833" s="762"/>
    </row>
    <row r="834" spans="14:14" s="1" customFormat="1" x14ac:dyDescent="0.2">
      <c r="N834" s="762"/>
    </row>
    <row r="835" spans="14:14" s="1" customFormat="1" x14ac:dyDescent="0.2">
      <c r="N835" s="762"/>
    </row>
    <row r="836" spans="14:14" s="1" customFormat="1" x14ac:dyDescent="0.2">
      <c r="N836" s="762"/>
    </row>
    <row r="837" spans="14:14" s="1" customFormat="1" x14ac:dyDescent="0.2">
      <c r="N837" s="762"/>
    </row>
    <row r="838" spans="14:14" s="1" customFormat="1" x14ac:dyDescent="0.2">
      <c r="N838" s="762"/>
    </row>
    <row r="839" spans="14:14" s="1" customFormat="1" x14ac:dyDescent="0.2">
      <c r="N839" s="762"/>
    </row>
    <row r="840" spans="14:14" s="1" customFormat="1" x14ac:dyDescent="0.2">
      <c r="N840" s="762"/>
    </row>
    <row r="841" spans="14:14" s="1" customFormat="1" x14ac:dyDescent="0.2">
      <c r="N841" s="762"/>
    </row>
    <row r="842" spans="14:14" s="1" customFormat="1" x14ac:dyDescent="0.2">
      <c r="N842" s="762"/>
    </row>
    <row r="843" spans="14:14" s="1" customFormat="1" x14ac:dyDescent="0.2">
      <c r="N843" s="762"/>
    </row>
    <row r="844" spans="14:14" s="1" customFormat="1" x14ac:dyDescent="0.2">
      <c r="N844" s="762"/>
    </row>
    <row r="845" spans="14:14" s="1" customFormat="1" x14ac:dyDescent="0.2">
      <c r="N845" s="762"/>
    </row>
    <row r="846" spans="14:14" s="1" customFormat="1" x14ac:dyDescent="0.2">
      <c r="N846" s="762"/>
    </row>
    <row r="847" spans="14:14" s="1" customFormat="1" x14ac:dyDescent="0.2">
      <c r="N847" s="762"/>
    </row>
    <row r="848" spans="14:14" s="1" customFormat="1" x14ac:dyDescent="0.2">
      <c r="N848" s="762"/>
    </row>
    <row r="849" spans="14:14" s="1" customFormat="1" x14ac:dyDescent="0.2">
      <c r="N849" s="762"/>
    </row>
    <row r="850" spans="14:14" s="1" customFormat="1" x14ac:dyDescent="0.2">
      <c r="N850" s="762"/>
    </row>
    <row r="851" spans="14:14" s="1" customFormat="1" x14ac:dyDescent="0.2">
      <c r="N851" s="762"/>
    </row>
    <row r="852" spans="14:14" s="1" customFormat="1" x14ac:dyDescent="0.2">
      <c r="N852" s="762"/>
    </row>
    <row r="853" spans="14:14" s="1" customFormat="1" x14ac:dyDescent="0.2">
      <c r="N853" s="762"/>
    </row>
    <row r="854" spans="14:14" s="1" customFormat="1" x14ac:dyDescent="0.2">
      <c r="N854" s="762"/>
    </row>
    <row r="855" spans="14:14" s="1" customFormat="1" x14ac:dyDescent="0.2">
      <c r="N855" s="762"/>
    </row>
    <row r="856" spans="14:14" s="1" customFormat="1" x14ac:dyDescent="0.2">
      <c r="N856" s="762"/>
    </row>
    <row r="857" spans="14:14" s="1" customFormat="1" x14ac:dyDescent="0.2">
      <c r="N857" s="762"/>
    </row>
    <row r="858" spans="14:14" s="1" customFormat="1" x14ac:dyDescent="0.2">
      <c r="N858" s="762"/>
    </row>
    <row r="859" spans="14:14" s="1" customFormat="1" x14ac:dyDescent="0.2">
      <c r="N859" s="762"/>
    </row>
    <row r="860" spans="14:14" s="1" customFormat="1" x14ac:dyDescent="0.2">
      <c r="N860" s="762"/>
    </row>
    <row r="861" spans="14:14" s="1" customFormat="1" x14ac:dyDescent="0.2">
      <c r="N861" s="762"/>
    </row>
    <row r="862" spans="14:14" s="1" customFormat="1" x14ac:dyDescent="0.2">
      <c r="N862" s="762"/>
    </row>
    <row r="863" spans="14:14" s="1" customFormat="1" x14ac:dyDescent="0.2">
      <c r="N863" s="762"/>
    </row>
    <row r="864" spans="14:14" s="1" customFormat="1" x14ac:dyDescent="0.2">
      <c r="N864" s="762"/>
    </row>
    <row r="865" spans="14:14" s="1" customFormat="1" x14ac:dyDescent="0.2">
      <c r="N865" s="762"/>
    </row>
    <row r="866" spans="14:14" s="1" customFormat="1" x14ac:dyDescent="0.2">
      <c r="N866" s="762"/>
    </row>
    <row r="867" spans="14:14" s="1" customFormat="1" x14ac:dyDescent="0.2">
      <c r="N867" s="762"/>
    </row>
    <row r="868" spans="14:14" s="1" customFormat="1" x14ac:dyDescent="0.2">
      <c r="N868" s="762"/>
    </row>
    <row r="869" spans="14:14" s="1" customFormat="1" x14ac:dyDescent="0.2">
      <c r="N869" s="762"/>
    </row>
    <row r="870" spans="14:14" s="1" customFormat="1" x14ac:dyDescent="0.2">
      <c r="N870" s="762"/>
    </row>
    <row r="871" spans="14:14" s="1" customFormat="1" x14ac:dyDescent="0.2">
      <c r="N871" s="762"/>
    </row>
    <row r="872" spans="14:14" s="1" customFormat="1" x14ac:dyDescent="0.2">
      <c r="N872" s="762"/>
    </row>
    <row r="873" spans="14:14" s="1" customFormat="1" x14ac:dyDescent="0.2">
      <c r="N873" s="762"/>
    </row>
    <row r="874" spans="14:14" s="1" customFormat="1" x14ac:dyDescent="0.2">
      <c r="N874" s="762"/>
    </row>
    <row r="875" spans="14:14" s="1" customFormat="1" x14ac:dyDescent="0.2">
      <c r="N875" s="762"/>
    </row>
    <row r="876" spans="14:14" s="1" customFormat="1" x14ac:dyDescent="0.2">
      <c r="N876" s="762"/>
    </row>
    <row r="877" spans="14:14" s="1" customFormat="1" x14ac:dyDescent="0.2">
      <c r="N877" s="762"/>
    </row>
    <row r="878" spans="14:14" s="1" customFormat="1" x14ac:dyDescent="0.2">
      <c r="N878" s="762"/>
    </row>
    <row r="879" spans="14:14" s="1" customFormat="1" x14ac:dyDescent="0.2">
      <c r="N879" s="762"/>
    </row>
    <row r="880" spans="14:14" s="1" customFormat="1" x14ac:dyDescent="0.2">
      <c r="N880" s="762"/>
    </row>
    <row r="881" spans="14:14" s="1" customFormat="1" x14ac:dyDescent="0.2">
      <c r="N881" s="762"/>
    </row>
    <row r="882" spans="14:14" s="1" customFormat="1" x14ac:dyDescent="0.2">
      <c r="N882" s="762"/>
    </row>
    <row r="883" spans="14:14" s="1" customFormat="1" x14ac:dyDescent="0.2">
      <c r="N883" s="762"/>
    </row>
    <row r="884" spans="14:14" s="1" customFormat="1" x14ac:dyDescent="0.2">
      <c r="N884" s="762"/>
    </row>
    <row r="885" spans="14:14" s="1" customFormat="1" x14ac:dyDescent="0.2">
      <c r="N885" s="762"/>
    </row>
    <row r="886" spans="14:14" s="1" customFormat="1" x14ac:dyDescent="0.2">
      <c r="N886" s="762"/>
    </row>
    <row r="887" spans="14:14" s="1" customFormat="1" x14ac:dyDescent="0.2">
      <c r="N887" s="762"/>
    </row>
    <row r="888" spans="14:14" s="1" customFormat="1" x14ac:dyDescent="0.2">
      <c r="N888" s="762"/>
    </row>
    <row r="889" spans="14:14" s="1" customFormat="1" x14ac:dyDescent="0.2">
      <c r="N889" s="762"/>
    </row>
    <row r="890" spans="14:14" s="1" customFormat="1" x14ac:dyDescent="0.2">
      <c r="N890" s="762"/>
    </row>
    <row r="891" spans="14:14" s="1" customFormat="1" x14ac:dyDescent="0.2">
      <c r="N891" s="762"/>
    </row>
    <row r="892" spans="14:14" s="1" customFormat="1" x14ac:dyDescent="0.2">
      <c r="N892" s="762"/>
    </row>
    <row r="893" spans="14:14" s="1" customFormat="1" x14ac:dyDescent="0.2">
      <c r="N893" s="762"/>
    </row>
    <row r="894" spans="14:14" s="1" customFormat="1" x14ac:dyDescent="0.2">
      <c r="N894" s="762"/>
    </row>
    <row r="895" spans="14:14" s="1" customFormat="1" x14ac:dyDescent="0.2">
      <c r="N895" s="762"/>
    </row>
    <row r="896" spans="14:14" s="1" customFormat="1" x14ac:dyDescent="0.2">
      <c r="N896" s="762"/>
    </row>
    <row r="897" spans="14:14" s="1" customFormat="1" x14ac:dyDescent="0.2">
      <c r="N897" s="762"/>
    </row>
    <row r="898" spans="14:14" s="1" customFormat="1" x14ac:dyDescent="0.2">
      <c r="N898" s="762"/>
    </row>
    <row r="899" spans="14:14" s="1" customFormat="1" x14ac:dyDescent="0.2">
      <c r="N899" s="762"/>
    </row>
    <row r="900" spans="14:14" s="1" customFormat="1" x14ac:dyDescent="0.2">
      <c r="N900" s="762"/>
    </row>
    <row r="901" spans="14:14" s="1" customFormat="1" x14ac:dyDescent="0.2">
      <c r="N901" s="762"/>
    </row>
    <row r="902" spans="14:14" s="1" customFormat="1" x14ac:dyDescent="0.2">
      <c r="N902" s="762"/>
    </row>
    <row r="903" spans="14:14" s="1" customFormat="1" x14ac:dyDescent="0.2">
      <c r="N903" s="762"/>
    </row>
    <row r="904" spans="14:14" s="1" customFormat="1" x14ac:dyDescent="0.2">
      <c r="N904" s="762"/>
    </row>
    <row r="905" spans="14:14" s="1" customFormat="1" x14ac:dyDescent="0.2">
      <c r="N905" s="762"/>
    </row>
    <row r="906" spans="14:14" s="1" customFormat="1" x14ac:dyDescent="0.2">
      <c r="N906" s="762"/>
    </row>
    <row r="907" spans="14:14" s="1" customFormat="1" x14ac:dyDescent="0.2">
      <c r="N907" s="762"/>
    </row>
    <row r="908" spans="14:14" s="1" customFormat="1" x14ac:dyDescent="0.2">
      <c r="N908" s="762"/>
    </row>
    <row r="909" spans="14:14" s="1" customFormat="1" x14ac:dyDescent="0.2">
      <c r="N909" s="762"/>
    </row>
    <row r="910" spans="14:14" s="1" customFormat="1" x14ac:dyDescent="0.2">
      <c r="N910" s="762"/>
    </row>
    <row r="911" spans="14:14" s="1" customFormat="1" x14ac:dyDescent="0.2">
      <c r="N911" s="762"/>
    </row>
    <row r="912" spans="14:14" s="1" customFormat="1" x14ac:dyDescent="0.2">
      <c r="N912" s="762"/>
    </row>
    <row r="913" spans="14:14" s="1" customFormat="1" x14ac:dyDescent="0.2">
      <c r="N913" s="762"/>
    </row>
    <row r="914" spans="14:14" s="1" customFormat="1" x14ac:dyDescent="0.2">
      <c r="N914" s="762"/>
    </row>
    <row r="915" spans="14:14" s="1" customFormat="1" x14ac:dyDescent="0.2">
      <c r="N915" s="762"/>
    </row>
    <row r="916" spans="14:14" s="1" customFormat="1" x14ac:dyDescent="0.2">
      <c r="N916" s="762"/>
    </row>
    <row r="917" spans="14:14" s="1" customFormat="1" x14ac:dyDescent="0.2">
      <c r="N917" s="762"/>
    </row>
    <row r="918" spans="14:14" s="1" customFormat="1" x14ac:dyDescent="0.2">
      <c r="N918" s="762"/>
    </row>
    <row r="919" spans="14:14" s="1" customFormat="1" x14ac:dyDescent="0.2">
      <c r="N919" s="762"/>
    </row>
    <row r="920" spans="14:14" s="1" customFormat="1" x14ac:dyDescent="0.2">
      <c r="N920" s="762"/>
    </row>
    <row r="921" spans="14:14" s="1" customFormat="1" x14ac:dyDescent="0.2">
      <c r="N921" s="762"/>
    </row>
    <row r="922" spans="14:14" s="1" customFormat="1" x14ac:dyDescent="0.2">
      <c r="N922" s="762"/>
    </row>
    <row r="923" spans="14:14" s="1" customFormat="1" x14ac:dyDescent="0.2">
      <c r="N923" s="762"/>
    </row>
    <row r="924" spans="14:14" s="1" customFormat="1" x14ac:dyDescent="0.2">
      <c r="N924" s="762"/>
    </row>
    <row r="925" spans="14:14" s="1" customFormat="1" x14ac:dyDescent="0.2">
      <c r="N925" s="762"/>
    </row>
    <row r="926" spans="14:14" s="1" customFormat="1" x14ac:dyDescent="0.2">
      <c r="N926" s="762"/>
    </row>
    <row r="927" spans="14:14" s="1" customFormat="1" x14ac:dyDescent="0.2">
      <c r="N927" s="762"/>
    </row>
    <row r="928" spans="14:14" s="1" customFormat="1" x14ac:dyDescent="0.2">
      <c r="N928" s="762"/>
    </row>
    <row r="929" spans="14:14" s="1" customFormat="1" x14ac:dyDescent="0.2">
      <c r="N929" s="762"/>
    </row>
    <row r="930" spans="14:14" s="1" customFormat="1" x14ac:dyDescent="0.2">
      <c r="N930" s="762"/>
    </row>
    <row r="931" spans="14:14" s="1" customFormat="1" x14ac:dyDescent="0.2">
      <c r="N931" s="762"/>
    </row>
    <row r="932" spans="14:14" s="1" customFormat="1" x14ac:dyDescent="0.2">
      <c r="N932" s="762"/>
    </row>
    <row r="933" spans="14:14" s="1" customFormat="1" x14ac:dyDescent="0.2">
      <c r="N933" s="762"/>
    </row>
    <row r="934" spans="14:14" s="1" customFormat="1" x14ac:dyDescent="0.2">
      <c r="N934" s="762"/>
    </row>
    <row r="935" spans="14:14" s="1" customFormat="1" x14ac:dyDescent="0.2">
      <c r="N935" s="762"/>
    </row>
    <row r="936" spans="14:14" s="1" customFormat="1" x14ac:dyDescent="0.2">
      <c r="N936" s="762"/>
    </row>
    <row r="937" spans="14:14" s="1" customFormat="1" x14ac:dyDescent="0.2">
      <c r="N937" s="762"/>
    </row>
    <row r="938" spans="14:14" s="1" customFormat="1" x14ac:dyDescent="0.2">
      <c r="N938" s="762"/>
    </row>
    <row r="939" spans="14:14" s="1" customFormat="1" x14ac:dyDescent="0.2">
      <c r="N939" s="762"/>
    </row>
    <row r="940" spans="14:14" s="1" customFormat="1" x14ac:dyDescent="0.2">
      <c r="N940" s="762"/>
    </row>
    <row r="941" spans="14:14" s="1" customFormat="1" x14ac:dyDescent="0.2">
      <c r="N941" s="762"/>
    </row>
    <row r="942" spans="14:14" s="1" customFormat="1" x14ac:dyDescent="0.2">
      <c r="N942" s="762"/>
    </row>
    <row r="943" spans="14:14" s="1" customFormat="1" x14ac:dyDescent="0.2">
      <c r="N943" s="762"/>
    </row>
    <row r="944" spans="14:14" s="1" customFormat="1" x14ac:dyDescent="0.2">
      <c r="N944" s="762"/>
    </row>
    <row r="945" spans="14:14" s="1" customFormat="1" x14ac:dyDescent="0.2">
      <c r="N945" s="762"/>
    </row>
    <row r="946" spans="14:14" s="1" customFormat="1" x14ac:dyDescent="0.2">
      <c r="N946" s="762"/>
    </row>
    <row r="947" spans="14:14" s="1" customFormat="1" x14ac:dyDescent="0.2">
      <c r="N947" s="762"/>
    </row>
    <row r="948" spans="14:14" s="1" customFormat="1" x14ac:dyDescent="0.2">
      <c r="N948" s="762"/>
    </row>
    <row r="949" spans="14:14" s="1" customFormat="1" x14ac:dyDescent="0.2">
      <c r="N949" s="762"/>
    </row>
    <row r="950" spans="14:14" s="1" customFormat="1" x14ac:dyDescent="0.2">
      <c r="N950" s="762"/>
    </row>
    <row r="951" spans="14:14" s="1" customFormat="1" x14ac:dyDescent="0.2">
      <c r="N951" s="762"/>
    </row>
    <row r="952" spans="14:14" s="1" customFormat="1" x14ac:dyDescent="0.2">
      <c r="N952" s="762"/>
    </row>
    <row r="953" spans="14:14" s="1" customFormat="1" x14ac:dyDescent="0.2">
      <c r="N953" s="762"/>
    </row>
    <row r="954" spans="14:14" s="1" customFormat="1" x14ac:dyDescent="0.2">
      <c r="N954" s="762"/>
    </row>
    <row r="955" spans="14:14" s="1" customFormat="1" x14ac:dyDescent="0.2">
      <c r="N955" s="762"/>
    </row>
    <row r="956" spans="14:14" s="1" customFormat="1" x14ac:dyDescent="0.2">
      <c r="N956" s="762"/>
    </row>
    <row r="957" spans="14:14" s="1" customFormat="1" x14ac:dyDescent="0.2">
      <c r="N957" s="762"/>
    </row>
    <row r="958" spans="14:14" s="1" customFormat="1" x14ac:dyDescent="0.2">
      <c r="N958" s="762"/>
    </row>
    <row r="959" spans="14:14" s="1" customFormat="1" x14ac:dyDescent="0.2">
      <c r="N959" s="762"/>
    </row>
    <row r="960" spans="14:14" s="1" customFormat="1" x14ac:dyDescent="0.2">
      <c r="N960" s="762"/>
    </row>
    <row r="961" spans="14:14" s="1" customFormat="1" x14ac:dyDescent="0.2">
      <c r="N961" s="762"/>
    </row>
    <row r="962" spans="14:14" s="1" customFormat="1" x14ac:dyDescent="0.2">
      <c r="N962" s="762"/>
    </row>
    <row r="963" spans="14:14" s="1" customFormat="1" x14ac:dyDescent="0.2">
      <c r="N963" s="762"/>
    </row>
    <row r="964" spans="14:14" s="1" customFormat="1" x14ac:dyDescent="0.2">
      <c r="N964" s="762"/>
    </row>
    <row r="965" spans="14:14" s="1" customFormat="1" x14ac:dyDescent="0.2">
      <c r="N965" s="762"/>
    </row>
    <row r="966" spans="14:14" s="1" customFormat="1" x14ac:dyDescent="0.2">
      <c r="N966" s="762"/>
    </row>
    <row r="967" spans="14:14" s="1" customFormat="1" x14ac:dyDescent="0.2">
      <c r="N967" s="762"/>
    </row>
    <row r="968" spans="14:14" s="1" customFormat="1" x14ac:dyDescent="0.2">
      <c r="N968" s="762"/>
    </row>
    <row r="969" spans="14:14" s="1" customFormat="1" x14ac:dyDescent="0.2">
      <c r="N969" s="762"/>
    </row>
    <row r="970" spans="14:14" s="1" customFormat="1" x14ac:dyDescent="0.2">
      <c r="N970" s="762"/>
    </row>
    <row r="971" spans="14:14" s="1" customFormat="1" x14ac:dyDescent="0.2">
      <c r="N971" s="762"/>
    </row>
    <row r="972" spans="14:14" s="1" customFormat="1" x14ac:dyDescent="0.2">
      <c r="N972" s="762"/>
    </row>
    <row r="973" spans="14:14" s="1" customFormat="1" x14ac:dyDescent="0.2">
      <c r="N973" s="762"/>
    </row>
    <row r="974" spans="14:14" s="1" customFormat="1" x14ac:dyDescent="0.2">
      <c r="N974" s="762"/>
    </row>
    <row r="975" spans="14:14" s="1" customFormat="1" x14ac:dyDescent="0.2">
      <c r="N975" s="762"/>
    </row>
    <row r="976" spans="14:14" s="1" customFormat="1" x14ac:dyDescent="0.2">
      <c r="N976" s="762"/>
    </row>
    <row r="977" spans="14:14" s="1" customFormat="1" x14ac:dyDescent="0.2">
      <c r="N977" s="762"/>
    </row>
    <row r="978" spans="14:14" s="1" customFormat="1" x14ac:dyDescent="0.2">
      <c r="N978" s="762"/>
    </row>
    <row r="979" spans="14:14" s="1" customFormat="1" x14ac:dyDescent="0.2">
      <c r="N979" s="762"/>
    </row>
    <row r="980" spans="14:14" s="1" customFormat="1" x14ac:dyDescent="0.2">
      <c r="N980" s="762"/>
    </row>
    <row r="981" spans="14:14" s="1" customFormat="1" x14ac:dyDescent="0.2">
      <c r="N981" s="762"/>
    </row>
    <row r="982" spans="14:14" s="1" customFormat="1" x14ac:dyDescent="0.2">
      <c r="N982" s="762"/>
    </row>
    <row r="983" spans="14:14" s="1" customFormat="1" x14ac:dyDescent="0.2">
      <c r="N983" s="762"/>
    </row>
    <row r="984" spans="14:14" s="1" customFormat="1" x14ac:dyDescent="0.2">
      <c r="N984" s="762"/>
    </row>
    <row r="985" spans="14:14" s="1" customFormat="1" x14ac:dyDescent="0.2">
      <c r="N985" s="762"/>
    </row>
    <row r="986" spans="14:14" s="1" customFormat="1" x14ac:dyDescent="0.2">
      <c r="N986" s="762"/>
    </row>
    <row r="987" spans="14:14" s="1" customFormat="1" x14ac:dyDescent="0.2">
      <c r="N987" s="762"/>
    </row>
    <row r="988" spans="14:14" s="1" customFormat="1" x14ac:dyDescent="0.2">
      <c r="N988" s="762"/>
    </row>
    <row r="989" spans="14:14" s="1" customFormat="1" x14ac:dyDescent="0.2">
      <c r="N989" s="762"/>
    </row>
    <row r="990" spans="14:14" s="1" customFormat="1" x14ac:dyDescent="0.2">
      <c r="N990" s="762"/>
    </row>
    <row r="991" spans="14:14" s="1" customFormat="1" x14ac:dyDescent="0.2">
      <c r="N991" s="762"/>
    </row>
    <row r="992" spans="14:14" s="1" customFormat="1" x14ac:dyDescent="0.2">
      <c r="N992" s="762"/>
    </row>
    <row r="993" spans="14:14" s="1" customFormat="1" x14ac:dyDescent="0.2">
      <c r="N993" s="762"/>
    </row>
    <row r="994" spans="14:14" s="1" customFormat="1" x14ac:dyDescent="0.2">
      <c r="N994" s="762"/>
    </row>
    <row r="995" spans="14:14" s="1" customFormat="1" x14ac:dyDescent="0.2">
      <c r="N995" s="762"/>
    </row>
    <row r="996" spans="14:14" s="1" customFormat="1" x14ac:dyDescent="0.2">
      <c r="N996" s="762"/>
    </row>
    <row r="997" spans="14:14" s="1" customFormat="1" x14ac:dyDescent="0.2">
      <c r="N997" s="762"/>
    </row>
    <row r="998" spans="14:14" s="1" customFormat="1" x14ac:dyDescent="0.2">
      <c r="N998" s="762"/>
    </row>
    <row r="999" spans="14:14" s="1" customFormat="1" x14ac:dyDescent="0.2">
      <c r="N999" s="762"/>
    </row>
    <row r="1000" spans="14:14" s="1" customFormat="1" x14ac:dyDescent="0.2">
      <c r="N1000" s="762"/>
    </row>
    <row r="1001" spans="14:14" s="1" customFormat="1" x14ac:dyDescent="0.2">
      <c r="N1001" s="762"/>
    </row>
    <row r="1002" spans="14:14" s="1" customFormat="1" x14ac:dyDescent="0.2">
      <c r="N1002" s="762"/>
    </row>
    <row r="1003" spans="14:14" s="1" customFormat="1" x14ac:dyDescent="0.2">
      <c r="N1003" s="762"/>
    </row>
    <row r="1004" spans="14:14" s="1" customFormat="1" x14ac:dyDescent="0.2">
      <c r="N1004" s="762"/>
    </row>
    <row r="1005" spans="14:14" s="1" customFormat="1" x14ac:dyDescent="0.2">
      <c r="N1005" s="762"/>
    </row>
    <row r="1006" spans="14:14" s="1" customFormat="1" x14ac:dyDescent="0.2">
      <c r="N1006" s="762"/>
    </row>
    <row r="1007" spans="14:14" s="1" customFormat="1" x14ac:dyDescent="0.2">
      <c r="N1007" s="762"/>
    </row>
    <row r="1008" spans="14:14" s="1" customFormat="1" x14ac:dyDescent="0.2">
      <c r="N1008" s="762"/>
    </row>
    <row r="1009" spans="14:14" s="1" customFormat="1" x14ac:dyDescent="0.2">
      <c r="N1009" s="762"/>
    </row>
    <row r="1010" spans="14:14" s="1" customFormat="1" x14ac:dyDescent="0.2">
      <c r="N1010" s="762"/>
    </row>
    <row r="1011" spans="14:14" s="1" customFormat="1" x14ac:dyDescent="0.2">
      <c r="N1011" s="762"/>
    </row>
    <row r="1012" spans="14:14" s="1" customFormat="1" x14ac:dyDescent="0.2">
      <c r="N1012" s="762"/>
    </row>
    <row r="1013" spans="14:14" s="1" customFormat="1" x14ac:dyDescent="0.2">
      <c r="N1013" s="762"/>
    </row>
    <row r="1014" spans="14:14" s="1" customFormat="1" x14ac:dyDescent="0.2">
      <c r="N1014" s="762"/>
    </row>
    <row r="1015" spans="14:14" s="1" customFormat="1" x14ac:dyDescent="0.2">
      <c r="N1015" s="762"/>
    </row>
    <row r="1016" spans="14:14" s="1" customFormat="1" x14ac:dyDescent="0.2">
      <c r="N1016" s="762"/>
    </row>
    <row r="1017" spans="14:14" s="1" customFormat="1" x14ac:dyDescent="0.2">
      <c r="N1017" s="762"/>
    </row>
    <row r="1018" spans="14:14" s="1" customFormat="1" x14ac:dyDescent="0.2">
      <c r="N1018" s="762"/>
    </row>
    <row r="1019" spans="14:14" s="1" customFormat="1" x14ac:dyDescent="0.2">
      <c r="N1019" s="762"/>
    </row>
    <row r="1020" spans="14:14" s="1" customFormat="1" x14ac:dyDescent="0.2">
      <c r="N1020" s="762"/>
    </row>
    <row r="1021" spans="14:14" s="1" customFormat="1" x14ac:dyDescent="0.2">
      <c r="N1021" s="762"/>
    </row>
    <row r="1022" spans="14:14" s="1" customFormat="1" x14ac:dyDescent="0.2">
      <c r="N1022" s="762"/>
    </row>
    <row r="1023" spans="14:14" s="1" customFormat="1" x14ac:dyDescent="0.2">
      <c r="N1023" s="762"/>
    </row>
    <row r="1024" spans="14:14" s="1" customFormat="1" x14ac:dyDescent="0.2">
      <c r="N1024" s="762"/>
    </row>
    <row r="1025" spans="14:14" s="1" customFormat="1" x14ac:dyDescent="0.2">
      <c r="N1025" s="762"/>
    </row>
    <row r="1026" spans="14:14" s="1" customFormat="1" x14ac:dyDescent="0.2">
      <c r="N1026" s="762"/>
    </row>
    <row r="1027" spans="14:14" s="1" customFormat="1" x14ac:dyDescent="0.2">
      <c r="N1027" s="762"/>
    </row>
    <row r="1028" spans="14:14" s="1" customFormat="1" x14ac:dyDescent="0.2">
      <c r="N1028" s="762"/>
    </row>
    <row r="1029" spans="14:14" s="1" customFormat="1" x14ac:dyDescent="0.2">
      <c r="N1029" s="762"/>
    </row>
    <row r="1030" spans="14:14" s="1" customFormat="1" x14ac:dyDescent="0.2">
      <c r="N1030" s="762"/>
    </row>
    <row r="1031" spans="14:14" s="1" customFormat="1" x14ac:dyDescent="0.2">
      <c r="N1031" s="762"/>
    </row>
    <row r="1032" spans="14:14" s="1" customFormat="1" x14ac:dyDescent="0.2">
      <c r="N1032" s="762"/>
    </row>
    <row r="1033" spans="14:14" s="1" customFormat="1" x14ac:dyDescent="0.2">
      <c r="N1033" s="762"/>
    </row>
    <row r="1034" spans="14:14" s="1" customFormat="1" x14ac:dyDescent="0.2">
      <c r="N1034" s="762"/>
    </row>
    <row r="1035" spans="14:14" s="1" customFormat="1" x14ac:dyDescent="0.2">
      <c r="N1035" s="762"/>
    </row>
    <row r="1036" spans="14:14" s="1" customFormat="1" x14ac:dyDescent="0.2">
      <c r="N1036" s="762"/>
    </row>
    <row r="1037" spans="14:14" s="1" customFormat="1" x14ac:dyDescent="0.2">
      <c r="N1037" s="762"/>
    </row>
    <row r="1038" spans="14:14" s="1" customFormat="1" x14ac:dyDescent="0.2">
      <c r="N1038" s="762"/>
    </row>
    <row r="1039" spans="14:14" s="1" customFormat="1" x14ac:dyDescent="0.2">
      <c r="N1039" s="762"/>
    </row>
    <row r="1040" spans="14:14" s="1" customFormat="1" x14ac:dyDescent="0.2">
      <c r="N1040" s="762"/>
    </row>
    <row r="1041" spans="14:14" s="1" customFormat="1" x14ac:dyDescent="0.2">
      <c r="N1041" s="762"/>
    </row>
    <row r="1042" spans="14:14" s="1" customFormat="1" x14ac:dyDescent="0.2">
      <c r="N1042" s="762"/>
    </row>
    <row r="1043" spans="14:14" s="1" customFormat="1" x14ac:dyDescent="0.2">
      <c r="N1043" s="762"/>
    </row>
    <row r="1044" spans="14:14" s="1" customFormat="1" x14ac:dyDescent="0.2">
      <c r="N1044" s="762"/>
    </row>
    <row r="1045" spans="14:14" s="1" customFormat="1" x14ac:dyDescent="0.2">
      <c r="N1045" s="762"/>
    </row>
    <row r="1046" spans="14:14" s="1" customFormat="1" x14ac:dyDescent="0.2">
      <c r="N1046" s="762"/>
    </row>
    <row r="1047" spans="14:14" s="1" customFormat="1" x14ac:dyDescent="0.2">
      <c r="N1047" s="762"/>
    </row>
    <row r="1048" spans="14:14" s="1" customFormat="1" x14ac:dyDescent="0.2">
      <c r="N1048" s="762"/>
    </row>
    <row r="1049" spans="14:14" s="1" customFormat="1" x14ac:dyDescent="0.2">
      <c r="N1049" s="762"/>
    </row>
    <row r="1050" spans="14:14" s="1" customFormat="1" x14ac:dyDescent="0.2">
      <c r="N1050" s="762"/>
    </row>
    <row r="1051" spans="14:14" s="1" customFormat="1" x14ac:dyDescent="0.2">
      <c r="N1051" s="762"/>
    </row>
    <row r="1052" spans="14:14" s="1" customFormat="1" x14ac:dyDescent="0.2">
      <c r="N1052" s="762"/>
    </row>
    <row r="1053" spans="14:14" s="1" customFormat="1" x14ac:dyDescent="0.2">
      <c r="N1053" s="762"/>
    </row>
    <row r="1054" spans="14:14" s="1" customFormat="1" x14ac:dyDescent="0.2">
      <c r="N1054" s="762"/>
    </row>
    <row r="1055" spans="14:14" s="1" customFormat="1" x14ac:dyDescent="0.2">
      <c r="N1055" s="762"/>
    </row>
    <row r="1056" spans="14:14" s="1" customFormat="1" x14ac:dyDescent="0.2">
      <c r="N1056" s="762"/>
    </row>
    <row r="1057" spans="14:14" s="1" customFormat="1" x14ac:dyDescent="0.2">
      <c r="N1057" s="762"/>
    </row>
    <row r="1058" spans="14:14" s="1" customFormat="1" x14ac:dyDescent="0.2">
      <c r="N1058" s="762"/>
    </row>
    <row r="1059" spans="14:14" s="1" customFormat="1" x14ac:dyDescent="0.2">
      <c r="N1059" s="762"/>
    </row>
    <row r="1060" spans="14:14" s="1" customFormat="1" x14ac:dyDescent="0.2">
      <c r="N1060" s="762"/>
    </row>
    <row r="1061" spans="14:14" s="1" customFormat="1" x14ac:dyDescent="0.2">
      <c r="N1061" s="762"/>
    </row>
    <row r="1062" spans="14:14" s="1" customFormat="1" x14ac:dyDescent="0.2">
      <c r="N1062" s="762"/>
    </row>
    <row r="1063" spans="14:14" s="1" customFormat="1" x14ac:dyDescent="0.2">
      <c r="N1063" s="762"/>
    </row>
    <row r="1064" spans="14:14" s="1" customFormat="1" x14ac:dyDescent="0.2">
      <c r="N1064" s="762"/>
    </row>
    <row r="1065" spans="14:14" s="1" customFormat="1" x14ac:dyDescent="0.2">
      <c r="N1065" s="762"/>
    </row>
    <row r="1066" spans="14:14" s="1" customFormat="1" x14ac:dyDescent="0.2">
      <c r="N1066" s="762"/>
    </row>
    <row r="1067" spans="14:14" s="1" customFormat="1" x14ac:dyDescent="0.2">
      <c r="N1067" s="762"/>
    </row>
    <row r="1068" spans="14:14" s="1" customFormat="1" x14ac:dyDescent="0.2">
      <c r="N1068" s="762"/>
    </row>
    <row r="1069" spans="14:14" s="1" customFormat="1" x14ac:dyDescent="0.2">
      <c r="N1069" s="762"/>
    </row>
    <row r="1070" spans="14:14" s="1" customFormat="1" x14ac:dyDescent="0.2">
      <c r="N1070" s="762"/>
    </row>
    <row r="1071" spans="14:14" s="1" customFormat="1" x14ac:dyDescent="0.2">
      <c r="N1071" s="762"/>
    </row>
    <row r="1072" spans="14:14" s="1" customFormat="1" x14ac:dyDescent="0.2">
      <c r="N1072" s="762"/>
    </row>
    <row r="1073" spans="14:14" s="1" customFormat="1" x14ac:dyDescent="0.2">
      <c r="N1073" s="762"/>
    </row>
    <row r="1074" spans="14:14" s="1" customFormat="1" x14ac:dyDescent="0.2">
      <c r="N1074" s="762"/>
    </row>
    <row r="1075" spans="14:14" s="1" customFormat="1" x14ac:dyDescent="0.2">
      <c r="N1075" s="762"/>
    </row>
    <row r="1076" spans="14:14" s="1" customFormat="1" x14ac:dyDescent="0.2">
      <c r="N1076" s="762"/>
    </row>
    <row r="1077" spans="14:14" s="1" customFormat="1" x14ac:dyDescent="0.2">
      <c r="N1077" s="762"/>
    </row>
    <row r="1078" spans="14:14" s="1" customFormat="1" x14ac:dyDescent="0.2">
      <c r="N1078" s="762"/>
    </row>
    <row r="1079" spans="14:14" s="1" customFormat="1" x14ac:dyDescent="0.2">
      <c r="N1079" s="762"/>
    </row>
    <row r="1080" spans="14:14" s="1" customFormat="1" x14ac:dyDescent="0.2">
      <c r="N1080" s="762"/>
    </row>
    <row r="1081" spans="14:14" s="1" customFormat="1" x14ac:dyDescent="0.2">
      <c r="N1081" s="762"/>
    </row>
    <row r="1082" spans="14:14" s="1" customFormat="1" x14ac:dyDescent="0.2">
      <c r="N1082" s="762"/>
    </row>
    <row r="1083" spans="14:14" s="1" customFormat="1" x14ac:dyDescent="0.2">
      <c r="N1083" s="762"/>
    </row>
    <row r="1084" spans="14:14" s="1" customFormat="1" x14ac:dyDescent="0.2">
      <c r="N1084" s="762"/>
    </row>
    <row r="1085" spans="14:14" s="1" customFormat="1" x14ac:dyDescent="0.2">
      <c r="N1085" s="762"/>
    </row>
    <row r="1086" spans="14:14" s="1" customFormat="1" x14ac:dyDescent="0.2">
      <c r="N1086" s="762"/>
    </row>
    <row r="1087" spans="14:14" s="1" customFormat="1" x14ac:dyDescent="0.2">
      <c r="N1087" s="762"/>
    </row>
    <row r="1088" spans="14:14" s="1" customFormat="1" x14ac:dyDescent="0.2">
      <c r="N1088" s="762"/>
    </row>
    <row r="1089" spans="14:14" s="1" customFormat="1" x14ac:dyDescent="0.2">
      <c r="N1089" s="762"/>
    </row>
    <row r="1090" spans="14:14" s="1" customFormat="1" x14ac:dyDescent="0.2">
      <c r="N1090" s="762"/>
    </row>
    <row r="1091" spans="14:14" s="1" customFormat="1" x14ac:dyDescent="0.2">
      <c r="N1091" s="762"/>
    </row>
    <row r="1092" spans="14:14" s="1" customFormat="1" x14ac:dyDescent="0.2">
      <c r="N1092" s="762"/>
    </row>
    <row r="1093" spans="14:14" s="1" customFormat="1" x14ac:dyDescent="0.2">
      <c r="N1093" s="762"/>
    </row>
    <row r="1094" spans="14:14" s="1" customFormat="1" x14ac:dyDescent="0.2">
      <c r="N1094" s="762"/>
    </row>
    <row r="1095" spans="14:14" s="1" customFormat="1" x14ac:dyDescent="0.2">
      <c r="N1095" s="762"/>
    </row>
    <row r="1096" spans="14:14" s="1" customFormat="1" x14ac:dyDescent="0.2">
      <c r="N1096" s="762"/>
    </row>
    <row r="1097" spans="14:14" s="1" customFormat="1" x14ac:dyDescent="0.2">
      <c r="N1097" s="762"/>
    </row>
    <row r="1098" spans="14:14" s="1" customFormat="1" x14ac:dyDescent="0.2">
      <c r="N1098" s="762"/>
    </row>
    <row r="1099" spans="14:14" s="1" customFormat="1" x14ac:dyDescent="0.2">
      <c r="N1099" s="762"/>
    </row>
    <row r="1100" spans="14:14" s="1" customFormat="1" x14ac:dyDescent="0.2">
      <c r="N1100" s="762"/>
    </row>
    <row r="1101" spans="14:14" s="1" customFormat="1" x14ac:dyDescent="0.2">
      <c r="N1101" s="762"/>
    </row>
    <row r="1102" spans="14:14" s="1" customFormat="1" x14ac:dyDescent="0.2">
      <c r="N1102" s="762"/>
    </row>
    <row r="1103" spans="14:14" s="1" customFormat="1" x14ac:dyDescent="0.2">
      <c r="N1103" s="762"/>
    </row>
    <row r="1104" spans="14:14" s="1" customFormat="1" x14ac:dyDescent="0.2">
      <c r="N1104" s="762"/>
    </row>
    <row r="1105" spans="14:14" s="1" customFormat="1" x14ac:dyDescent="0.2">
      <c r="N1105" s="762"/>
    </row>
    <row r="1106" spans="14:14" s="1" customFormat="1" x14ac:dyDescent="0.2">
      <c r="N1106" s="762"/>
    </row>
    <row r="1107" spans="14:14" s="1" customFormat="1" x14ac:dyDescent="0.2">
      <c r="N1107" s="762"/>
    </row>
    <row r="1108" spans="14:14" s="1" customFormat="1" x14ac:dyDescent="0.2">
      <c r="N1108" s="762"/>
    </row>
    <row r="1109" spans="14:14" s="1" customFormat="1" x14ac:dyDescent="0.2">
      <c r="N1109" s="762"/>
    </row>
    <row r="1110" spans="14:14" s="1" customFormat="1" x14ac:dyDescent="0.2">
      <c r="N1110" s="762"/>
    </row>
    <row r="1111" spans="14:14" s="1" customFormat="1" x14ac:dyDescent="0.2">
      <c r="N1111" s="762"/>
    </row>
    <row r="1112" spans="14:14" s="1" customFormat="1" x14ac:dyDescent="0.2">
      <c r="N1112" s="762"/>
    </row>
    <row r="1113" spans="14:14" s="1" customFormat="1" x14ac:dyDescent="0.2">
      <c r="N1113" s="762"/>
    </row>
    <row r="1114" spans="14:14" s="1" customFormat="1" x14ac:dyDescent="0.2">
      <c r="N1114" s="762"/>
    </row>
    <row r="1115" spans="14:14" s="1" customFormat="1" x14ac:dyDescent="0.2">
      <c r="N1115" s="762"/>
    </row>
    <row r="1116" spans="14:14" s="1" customFormat="1" x14ac:dyDescent="0.2">
      <c r="N1116" s="762"/>
    </row>
    <row r="1117" spans="14:14" s="1" customFormat="1" x14ac:dyDescent="0.2">
      <c r="N1117" s="762"/>
    </row>
    <row r="1118" spans="14:14" s="1" customFormat="1" x14ac:dyDescent="0.2">
      <c r="N1118" s="762"/>
    </row>
    <row r="1119" spans="14:14" s="1" customFormat="1" x14ac:dyDescent="0.2">
      <c r="N1119" s="762"/>
    </row>
    <row r="1120" spans="14:14" s="1" customFormat="1" x14ac:dyDescent="0.2">
      <c r="N1120" s="762"/>
    </row>
    <row r="1121" spans="14:14" s="1" customFormat="1" x14ac:dyDescent="0.2">
      <c r="N1121" s="762"/>
    </row>
    <row r="1122" spans="14:14" s="1" customFormat="1" x14ac:dyDescent="0.2">
      <c r="N1122" s="762"/>
    </row>
    <row r="1123" spans="14:14" s="1" customFormat="1" x14ac:dyDescent="0.2">
      <c r="N1123" s="762"/>
    </row>
    <row r="1124" spans="14:14" s="1" customFormat="1" x14ac:dyDescent="0.2">
      <c r="N1124" s="762"/>
    </row>
    <row r="1125" spans="14:14" s="1" customFormat="1" x14ac:dyDescent="0.2">
      <c r="N1125" s="762"/>
    </row>
    <row r="1126" spans="14:14" s="1" customFormat="1" x14ac:dyDescent="0.2">
      <c r="N1126" s="762"/>
    </row>
    <row r="1127" spans="14:14" s="1" customFormat="1" x14ac:dyDescent="0.2">
      <c r="N1127" s="762"/>
    </row>
    <row r="1128" spans="14:14" s="1" customFormat="1" x14ac:dyDescent="0.2">
      <c r="N1128" s="762"/>
    </row>
    <row r="1129" spans="14:14" s="1" customFormat="1" x14ac:dyDescent="0.2">
      <c r="N1129" s="762"/>
    </row>
    <row r="1130" spans="14:14" s="1" customFormat="1" x14ac:dyDescent="0.2">
      <c r="N1130" s="762"/>
    </row>
    <row r="1131" spans="14:14" s="1" customFormat="1" x14ac:dyDescent="0.2">
      <c r="N1131" s="762"/>
    </row>
    <row r="1132" spans="14:14" s="1" customFormat="1" x14ac:dyDescent="0.2">
      <c r="N1132" s="762"/>
    </row>
    <row r="1133" spans="14:14" s="1" customFormat="1" x14ac:dyDescent="0.2">
      <c r="N1133" s="762"/>
    </row>
    <row r="1134" spans="14:14" s="1" customFormat="1" x14ac:dyDescent="0.2">
      <c r="N1134" s="762"/>
    </row>
    <row r="1135" spans="14:14" s="1" customFormat="1" x14ac:dyDescent="0.2">
      <c r="N1135" s="762"/>
    </row>
    <row r="1136" spans="14:14" s="1" customFormat="1" x14ac:dyDescent="0.2">
      <c r="N1136" s="762"/>
    </row>
    <row r="1137" spans="14:14" s="1" customFormat="1" x14ac:dyDescent="0.2">
      <c r="N1137" s="762"/>
    </row>
    <row r="1138" spans="14:14" s="1" customFormat="1" x14ac:dyDescent="0.2">
      <c r="N1138" s="762"/>
    </row>
    <row r="1139" spans="14:14" s="1" customFormat="1" x14ac:dyDescent="0.2">
      <c r="N1139" s="762"/>
    </row>
    <row r="1140" spans="14:14" s="1" customFormat="1" x14ac:dyDescent="0.2">
      <c r="N1140" s="762"/>
    </row>
    <row r="1141" spans="14:14" s="1" customFormat="1" x14ac:dyDescent="0.2">
      <c r="N1141" s="762"/>
    </row>
    <row r="1142" spans="14:14" s="1" customFormat="1" x14ac:dyDescent="0.2">
      <c r="N1142" s="762"/>
    </row>
    <row r="1143" spans="14:14" s="1" customFormat="1" x14ac:dyDescent="0.2">
      <c r="N1143" s="762"/>
    </row>
    <row r="1144" spans="14:14" s="1" customFormat="1" x14ac:dyDescent="0.2">
      <c r="N1144" s="762"/>
    </row>
    <row r="1145" spans="14:14" s="1" customFormat="1" x14ac:dyDescent="0.2">
      <c r="N1145" s="762"/>
    </row>
    <row r="1146" spans="14:14" s="1" customFormat="1" x14ac:dyDescent="0.2">
      <c r="N1146" s="762"/>
    </row>
    <row r="1147" spans="14:14" s="1" customFormat="1" x14ac:dyDescent="0.2">
      <c r="N1147" s="762"/>
    </row>
    <row r="1148" spans="14:14" s="1" customFormat="1" x14ac:dyDescent="0.2">
      <c r="N1148" s="762"/>
    </row>
    <row r="1149" spans="14:14" s="1" customFormat="1" x14ac:dyDescent="0.2">
      <c r="N1149" s="762"/>
    </row>
    <row r="1150" spans="14:14" s="1" customFormat="1" x14ac:dyDescent="0.2">
      <c r="N1150" s="762"/>
    </row>
    <row r="1151" spans="14:14" s="1" customFormat="1" x14ac:dyDescent="0.2">
      <c r="N1151" s="762"/>
    </row>
    <row r="1152" spans="14:14" s="1" customFormat="1" x14ac:dyDescent="0.2">
      <c r="N1152" s="762"/>
    </row>
    <row r="1153" spans="14:14" s="1" customFormat="1" x14ac:dyDescent="0.2">
      <c r="N1153" s="762"/>
    </row>
    <row r="1154" spans="14:14" s="1" customFormat="1" x14ac:dyDescent="0.2">
      <c r="N1154" s="762"/>
    </row>
    <row r="1155" spans="14:14" s="1" customFormat="1" x14ac:dyDescent="0.2">
      <c r="N1155" s="762"/>
    </row>
    <row r="1156" spans="14:14" s="1" customFormat="1" x14ac:dyDescent="0.2">
      <c r="N1156" s="762"/>
    </row>
    <row r="1157" spans="14:14" s="1" customFormat="1" x14ac:dyDescent="0.2">
      <c r="N1157" s="762"/>
    </row>
    <row r="1158" spans="14:14" s="1" customFormat="1" x14ac:dyDescent="0.2">
      <c r="N1158" s="762"/>
    </row>
    <row r="1159" spans="14:14" s="1" customFormat="1" x14ac:dyDescent="0.2">
      <c r="N1159" s="762"/>
    </row>
    <row r="1160" spans="14:14" s="1" customFormat="1" x14ac:dyDescent="0.2">
      <c r="N1160" s="762"/>
    </row>
    <row r="1161" spans="14:14" s="1" customFormat="1" x14ac:dyDescent="0.2">
      <c r="N1161" s="762"/>
    </row>
    <row r="1162" spans="14:14" s="1" customFormat="1" x14ac:dyDescent="0.2">
      <c r="N1162" s="762"/>
    </row>
    <row r="1163" spans="14:14" s="1" customFormat="1" x14ac:dyDescent="0.2">
      <c r="N1163" s="762"/>
    </row>
    <row r="1164" spans="14:14" s="1" customFormat="1" x14ac:dyDescent="0.2">
      <c r="N1164" s="762"/>
    </row>
    <row r="1165" spans="14:14" s="1" customFormat="1" x14ac:dyDescent="0.2">
      <c r="N1165" s="762"/>
    </row>
    <row r="1166" spans="14:14" s="1" customFormat="1" x14ac:dyDescent="0.2">
      <c r="N1166" s="762"/>
    </row>
    <row r="1167" spans="14:14" s="1" customFormat="1" x14ac:dyDescent="0.2">
      <c r="N1167" s="762"/>
    </row>
    <row r="1168" spans="14:14" s="1" customFormat="1" x14ac:dyDescent="0.2">
      <c r="N1168" s="762"/>
    </row>
    <row r="1169" spans="14:14" s="1" customFormat="1" x14ac:dyDescent="0.2">
      <c r="N1169" s="762"/>
    </row>
    <row r="1170" spans="14:14" s="1" customFormat="1" x14ac:dyDescent="0.2">
      <c r="N1170" s="762"/>
    </row>
    <row r="1171" spans="14:14" s="1" customFormat="1" x14ac:dyDescent="0.2">
      <c r="N1171" s="762"/>
    </row>
    <row r="1172" spans="14:14" s="1" customFormat="1" x14ac:dyDescent="0.2">
      <c r="N1172" s="762"/>
    </row>
    <row r="1173" spans="14:14" s="1" customFormat="1" x14ac:dyDescent="0.2">
      <c r="N1173" s="762"/>
    </row>
    <row r="1174" spans="14:14" s="1" customFormat="1" x14ac:dyDescent="0.2">
      <c r="N1174" s="762"/>
    </row>
    <row r="1175" spans="14:14" s="1" customFormat="1" x14ac:dyDescent="0.2">
      <c r="N1175" s="762"/>
    </row>
    <row r="1176" spans="14:14" s="1" customFormat="1" x14ac:dyDescent="0.2">
      <c r="N1176" s="762"/>
    </row>
    <row r="1177" spans="14:14" s="1" customFormat="1" x14ac:dyDescent="0.2">
      <c r="N1177" s="762"/>
    </row>
    <row r="1178" spans="14:14" s="1" customFormat="1" x14ac:dyDescent="0.2">
      <c r="N1178" s="762"/>
    </row>
    <row r="1179" spans="14:14" s="1" customFormat="1" x14ac:dyDescent="0.2">
      <c r="N1179" s="762"/>
    </row>
    <row r="1180" spans="14:14" s="1" customFormat="1" x14ac:dyDescent="0.2">
      <c r="N1180" s="762"/>
    </row>
    <row r="1181" spans="14:14" s="1" customFormat="1" x14ac:dyDescent="0.2">
      <c r="N1181" s="762"/>
    </row>
    <row r="1182" spans="14:14" s="1" customFormat="1" x14ac:dyDescent="0.2">
      <c r="N1182" s="762"/>
    </row>
    <row r="1183" spans="14:14" s="1" customFormat="1" x14ac:dyDescent="0.2">
      <c r="N1183" s="762"/>
    </row>
    <row r="1184" spans="14:14" s="1" customFormat="1" x14ac:dyDescent="0.2">
      <c r="N1184" s="762"/>
    </row>
    <row r="1185" spans="14:14" s="1" customFormat="1" x14ac:dyDescent="0.2">
      <c r="N1185" s="762"/>
    </row>
    <row r="1186" spans="14:14" s="1" customFormat="1" x14ac:dyDescent="0.2">
      <c r="N1186" s="762"/>
    </row>
  </sheetData>
  <sheetProtection sheet="1" objects="1" scenarios="1"/>
  <mergeCells count="4">
    <mergeCell ref="F77:L77"/>
    <mergeCell ref="A5:L5"/>
    <mergeCell ref="J2:L2"/>
    <mergeCell ref="J3:L3"/>
  </mergeCells>
  <pageMargins left="0.70866141732283472" right="0.70866141732283472" top="0.74803149606299213" bottom="0.74803149606299213" header="0.31496062992125989" footer="0.31496062992125989"/>
  <pageSetup paperSize="9" scale="63" fitToHeight="0" orientation="portrait" r:id="rId1"/>
  <headerFooter>
    <oddHeader>&amp;C&amp;"Arial"&amp;10 Commerce Commission Information Disclosure Template</oddHeader>
    <oddFooter>&amp;L&amp;"Arial,Regular" &amp;P&amp;C&amp;"Arial,Regular" &amp;F&amp;R&amp;"Arial,Regular" &amp;A</oddFooter>
  </headerFooter>
  <rowBreaks count="1" manualBreakCount="1">
    <brk id="49" max="12"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rgb="FF99CCFF"/>
    <pageSetUpPr fitToPage="1"/>
  </sheetPr>
  <dimension ref="A1:L40"/>
  <sheetViews>
    <sheetView showGridLines="0" zoomScaleNormal="100" zoomScaleSheetLayoutView="70" workbookViewId="0"/>
  </sheetViews>
  <sheetFormatPr defaultRowHeight="12.75" x14ac:dyDescent="0.2"/>
  <cols>
    <col min="1" max="1" width="4.42578125" customWidth="1"/>
    <col min="2" max="2" width="3.7109375" style="257" customWidth="1"/>
    <col min="3" max="3" width="2.85546875" customWidth="1"/>
    <col min="4" max="5" width="2.85546875" style="310" customWidth="1"/>
    <col min="6" max="6" width="39.42578125" customWidth="1"/>
    <col min="7" max="7" width="14.28515625" customWidth="1"/>
    <col min="8" max="8" width="32.7109375" style="310" customWidth="1"/>
    <col min="9" max="9" width="16.140625" customWidth="1"/>
    <col min="10" max="10" width="11.7109375" customWidth="1"/>
    <col min="11" max="11" width="43.7109375" customWidth="1"/>
    <col min="12" max="12" width="2.7109375" customWidth="1"/>
  </cols>
  <sheetData>
    <row r="1" spans="1:12" ht="12.75" customHeight="1" x14ac:dyDescent="0.2">
      <c r="A1" s="181"/>
      <c r="B1" s="256"/>
      <c r="C1" s="256"/>
      <c r="D1" s="256"/>
      <c r="E1" s="256"/>
      <c r="F1" s="256"/>
      <c r="G1" s="256"/>
      <c r="H1" s="256"/>
      <c r="I1" s="256"/>
      <c r="J1" s="256"/>
      <c r="K1" s="256"/>
      <c r="L1" s="182"/>
    </row>
    <row r="2" spans="1:12" ht="18" customHeight="1" x14ac:dyDescent="0.3">
      <c r="A2" s="183"/>
      <c r="B2" s="211"/>
      <c r="C2" s="211"/>
      <c r="D2" s="211"/>
      <c r="E2" s="211"/>
      <c r="F2" s="211"/>
      <c r="G2" s="306"/>
      <c r="H2" s="306" t="s">
        <v>5</v>
      </c>
      <c r="I2" s="949" t="str">
        <f>IF(NOT(ISBLANK(CoverSheet!$C$8)),CoverSheet!$C$8,"")</f>
        <v/>
      </c>
      <c r="J2" s="949"/>
      <c r="K2" s="949"/>
      <c r="L2" s="138"/>
    </row>
    <row r="3" spans="1:12" ht="18" customHeight="1" x14ac:dyDescent="0.25">
      <c r="A3" s="183"/>
      <c r="B3" s="211"/>
      <c r="C3" s="211"/>
      <c r="D3" s="211"/>
      <c r="E3" s="211"/>
      <c r="F3" s="211"/>
      <c r="G3" s="306"/>
      <c r="H3" s="306" t="s">
        <v>3</v>
      </c>
      <c r="I3" s="950" t="str">
        <f>IF(ISNUMBER(CoverSheet!$C$12),CoverSheet!$C$12,"")</f>
        <v/>
      </c>
      <c r="J3" s="950"/>
      <c r="K3" s="950"/>
      <c r="L3" s="139"/>
    </row>
    <row r="4" spans="1:12" ht="20.25" customHeight="1" x14ac:dyDescent="0.35">
      <c r="A4" s="383" t="s">
        <v>325</v>
      </c>
      <c r="B4" s="307"/>
      <c r="C4" s="211"/>
      <c r="D4" s="211"/>
      <c r="E4" s="211"/>
      <c r="F4" s="211"/>
      <c r="G4" s="211"/>
      <c r="H4" s="211"/>
      <c r="I4" s="211"/>
      <c r="J4" s="211"/>
      <c r="K4" s="211"/>
      <c r="L4" s="204"/>
    </row>
    <row r="5" spans="1:12" s="497" customFormat="1" ht="43.5" customHeight="1" x14ac:dyDescent="0.2">
      <c r="A5" s="930" t="s">
        <v>364</v>
      </c>
      <c r="B5" s="931"/>
      <c r="C5" s="931"/>
      <c r="D5" s="931"/>
      <c r="E5" s="931"/>
      <c r="F5" s="931"/>
      <c r="G5" s="931"/>
      <c r="H5" s="931"/>
      <c r="I5" s="931"/>
      <c r="J5" s="931"/>
      <c r="K5" s="931"/>
      <c r="L5" s="537"/>
    </row>
    <row r="6" spans="1:12" x14ac:dyDescent="0.2">
      <c r="A6" s="644" t="s">
        <v>666</v>
      </c>
      <c r="B6" s="52"/>
      <c r="C6" s="52"/>
      <c r="D6" s="52"/>
      <c r="E6" s="52"/>
      <c r="F6" s="52"/>
      <c r="G6" s="211"/>
      <c r="H6" s="211"/>
      <c r="I6" s="211"/>
      <c r="J6" s="211"/>
      <c r="K6" s="211"/>
      <c r="L6" s="204"/>
    </row>
    <row r="7" spans="1:12" ht="30" customHeight="1" x14ac:dyDescent="0.3">
      <c r="A7" s="348">
        <v>7</v>
      </c>
      <c r="B7" s="538"/>
      <c r="C7" s="425" t="s">
        <v>499</v>
      </c>
      <c r="D7" s="407"/>
      <c r="E7" s="407"/>
      <c r="F7" s="505"/>
      <c r="G7" s="505"/>
      <c r="H7" s="505"/>
      <c r="I7" s="539" t="s">
        <v>46</v>
      </c>
      <c r="J7" s="540"/>
      <c r="K7" s="540"/>
      <c r="L7" s="184"/>
    </row>
    <row r="8" spans="1:12" ht="15" customHeight="1" x14ac:dyDescent="0.2">
      <c r="A8" s="348">
        <v>8</v>
      </c>
      <c r="B8" s="538"/>
      <c r="C8" s="505"/>
      <c r="D8" s="505"/>
      <c r="E8" s="505"/>
      <c r="F8" s="432" t="s">
        <v>118</v>
      </c>
      <c r="G8" s="505"/>
      <c r="H8" s="505"/>
      <c r="I8" s="694"/>
      <c r="J8" s="505"/>
      <c r="K8" s="540"/>
      <c r="L8" s="184"/>
    </row>
    <row r="9" spans="1:12" ht="15" customHeight="1" x14ac:dyDescent="0.2">
      <c r="A9" s="348">
        <v>9</v>
      </c>
      <c r="B9" s="538"/>
      <c r="C9" s="505"/>
      <c r="D9" s="505"/>
      <c r="E9" s="505"/>
      <c r="F9" s="432" t="s">
        <v>119</v>
      </c>
      <c r="G9" s="505"/>
      <c r="H9" s="505"/>
      <c r="I9" s="694"/>
      <c r="J9" s="505"/>
      <c r="K9" s="540"/>
      <c r="L9" s="184"/>
    </row>
    <row r="10" spans="1:12" ht="15" customHeight="1" x14ac:dyDescent="0.2">
      <c r="A10" s="348">
        <v>10</v>
      </c>
      <c r="B10" s="538"/>
      <c r="C10" s="505"/>
      <c r="D10" s="505"/>
      <c r="E10" s="505"/>
      <c r="F10" s="432" t="s">
        <v>204</v>
      </c>
      <c r="G10" s="505"/>
      <c r="H10" s="505"/>
      <c r="I10" s="694"/>
      <c r="J10" s="505"/>
      <c r="K10" s="540"/>
      <c r="L10" s="184"/>
    </row>
    <row r="11" spans="1:12" ht="15" customHeight="1" x14ac:dyDescent="0.2">
      <c r="A11" s="348">
        <v>11</v>
      </c>
      <c r="B11" s="538"/>
      <c r="C11" s="505"/>
      <c r="D11" s="505"/>
      <c r="E11" s="505"/>
      <c r="F11" s="432" t="s">
        <v>218</v>
      </c>
      <c r="G11" s="505"/>
      <c r="H11" s="505"/>
      <c r="I11" s="694"/>
      <c r="J11" s="505"/>
      <c r="K11" s="540"/>
      <c r="L11" s="184"/>
    </row>
    <row r="12" spans="1:12" ht="15" customHeight="1" x14ac:dyDescent="0.2">
      <c r="A12" s="348">
        <v>12</v>
      </c>
      <c r="B12" s="538"/>
      <c r="C12" s="505"/>
      <c r="D12" s="505"/>
      <c r="E12" s="505"/>
      <c r="F12" s="432" t="s">
        <v>219</v>
      </c>
      <c r="G12" s="505"/>
      <c r="H12" s="505"/>
      <c r="I12" s="694"/>
      <c r="J12" s="505"/>
      <c r="K12" s="540"/>
      <c r="L12" s="184"/>
    </row>
    <row r="13" spans="1:12" ht="30" customHeight="1" x14ac:dyDescent="0.3">
      <c r="A13" s="348">
        <v>13</v>
      </c>
      <c r="B13" s="538"/>
      <c r="C13" s="425" t="s">
        <v>500</v>
      </c>
      <c r="D13" s="407"/>
      <c r="E13" s="407"/>
      <c r="F13" s="505"/>
      <c r="G13" s="505"/>
      <c r="H13" s="505"/>
      <c r="I13" s="505"/>
      <c r="J13" s="505"/>
      <c r="K13" s="505"/>
      <c r="L13" s="184"/>
    </row>
    <row r="14" spans="1:12" ht="20.100000000000001" customHeight="1" x14ac:dyDescent="0.2">
      <c r="A14" s="348">
        <v>14</v>
      </c>
      <c r="B14" s="538"/>
      <c r="C14" s="505"/>
      <c r="D14" s="505"/>
      <c r="E14" s="505"/>
      <c r="F14" s="541" t="s">
        <v>710</v>
      </c>
      <c r="G14" s="542"/>
      <c r="H14" s="951" t="s">
        <v>711</v>
      </c>
      <c r="I14" s="951"/>
      <c r="J14" s="951"/>
      <c r="K14" s="951"/>
      <c r="L14" s="184"/>
    </row>
    <row r="15" spans="1:12" ht="15" customHeight="1" x14ac:dyDescent="0.2">
      <c r="A15" s="348">
        <v>15</v>
      </c>
      <c r="B15" s="538"/>
      <c r="C15" s="505"/>
      <c r="D15" s="505"/>
      <c r="E15" s="505"/>
      <c r="F15" s="853"/>
      <c r="G15" s="505"/>
      <c r="H15" s="952"/>
      <c r="I15" s="953"/>
      <c r="J15" s="953"/>
      <c r="K15" s="954"/>
      <c r="L15" s="184"/>
    </row>
    <row r="16" spans="1:12" ht="15" customHeight="1" x14ac:dyDescent="0.2">
      <c r="A16" s="348">
        <v>16</v>
      </c>
      <c r="B16" s="538"/>
      <c r="C16" s="505"/>
      <c r="D16" s="505"/>
      <c r="E16" s="505"/>
      <c r="F16" s="853"/>
      <c r="G16" s="505"/>
      <c r="H16" s="952"/>
      <c r="I16" s="953"/>
      <c r="J16" s="953"/>
      <c r="K16" s="954"/>
      <c r="L16" s="184"/>
    </row>
    <row r="17" spans="1:12" ht="15" customHeight="1" x14ac:dyDescent="0.2">
      <c r="A17" s="348">
        <v>17</v>
      </c>
      <c r="B17" s="538"/>
      <c r="C17" s="505"/>
      <c r="D17" s="505"/>
      <c r="E17" s="505"/>
      <c r="F17" s="853"/>
      <c r="G17" s="505"/>
      <c r="H17" s="952"/>
      <c r="I17" s="953"/>
      <c r="J17" s="953"/>
      <c r="K17" s="954"/>
      <c r="L17" s="184"/>
    </row>
    <row r="18" spans="1:12" ht="15" customHeight="1" x14ac:dyDescent="0.2">
      <c r="A18" s="348">
        <v>18</v>
      </c>
      <c r="B18" s="538"/>
      <c r="C18" s="505"/>
      <c r="D18" s="505"/>
      <c r="E18" s="505"/>
      <c r="F18" s="853"/>
      <c r="G18" s="505"/>
      <c r="H18" s="952"/>
      <c r="I18" s="953"/>
      <c r="J18" s="953"/>
      <c r="K18" s="954"/>
      <c r="L18" s="184"/>
    </row>
    <row r="19" spans="1:12" ht="15" customHeight="1" x14ac:dyDescent="0.2">
      <c r="A19" s="348">
        <v>19</v>
      </c>
      <c r="B19" s="538"/>
      <c r="C19" s="505"/>
      <c r="D19" s="505"/>
      <c r="E19" s="505"/>
      <c r="F19" s="853"/>
      <c r="G19" s="505"/>
      <c r="H19" s="952"/>
      <c r="I19" s="953"/>
      <c r="J19" s="953"/>
      <c r="K19" s="954"/>
      <c r="L19" s="184"/>
    </row>
    <row r="20" spans="1:12" ht="15" customHeight="1" x14ac:dyDescent="0.2">
      <c r="A20" s="348">
        <v>20</v>
      </c>
      <c r="B20" s="538"/>
      <c r="C20" s="505"/>
      <c r="D20" s="505"/>
      <c r="E20" s="505"/>
      <c r="F20" s="853"/>
      <c r="G20" s="505"/>
      <c r="H20" s="952"/>
      <c r="I20" s="953"/>
      <c r="J20" s="953"/>
      <c r="K20" s="954"/>
      <c r="L20" s="184"/>
    </row>
    <row r="21" spans="1:12" s="326" customFormat="1" ht="15" customHeight="1" x14ac:dyDescent="0.2">
      <c r="A21" s="348"/>
      <c r="B21" s="538"/>
      <c r="C21" s="505"/>
      <c r="D21" s="505"/>
      <c r="E21" s="505"/>
      <c r="F21" s="813" t="s">
        <v>708</v>
      </c>
      <c r="G21" s="538"/>
      <c r="H21" s="505"/>
      <c r="I21" s="505"/>
      <c r="J21" s="505"/>
      <c r="K21" s="505"/>
      <c r="L21" s="184"/>
    </row>
    <row r="22" spans="1:12" ht="30" customHeight="1" x14ac:dyDescent="0.3">
      <c r="A22" s="348">
        <v>21</v>
      </c>
      <c r="B22" s="538"/>
      <c r="C22" s="425" t="s">
        <v>501</v>
      </c>
      <c r="D22" s="407"/>
      <c r="E22" s="407"/>
      <c r="F22" s="505"/>
      <c r="G22" s="505"/>
      <c r="H22" s="505"/>
      <c r="I22" s="505"/>
      <c r="J22" s="505"/>
      <c r="K22" s="505"/>
      <c r="L22" s="184"/>
    </row>
    <row r="23" spans="1:12" ht="54" customHeight="1" x14ac:dyDescent="0.2">
      <c r="A23" s="348">
        <v>22</v>
      </c>
      <c r="B23" s="538"/>
      <c r="C23" s="505"/>
      <c r="D23" s="505"/>
      <c r="E23" s="505"/>
      <c r="F23" s="543" t="s">
        <v>710</v>
      </c>
      <c r="G23" s="544" t="s">
        <v>712</v>
      </c>
      <c r="H23" s="948" t="s">
        <v>713</v>
      </c>
      <c r="I23" s="948"/>
      <c r="J23" s="543" t="s">
        <v>714</v>
      </c>
      <c r="K23" s="543" t="s">
        <v>715</v>
      </c>
      <c r="L23" s="184"/>
    </row>
    <row r="24" spans="1:12" ht="15" customHeight="1" x14ac:dyDescent="0.2">
      <c r="A24" s="348">
        <v>23</v>
      </c>
      <c r="B24" s="538"/>
      <c r="C24" s="505"/>
      <c r="D24" s="505"/>
      <c r="E24" s="505"/>
      <c r="F24" s="853"/>
      <c r="G24" s="854" t="s">
        <v>358</v>
      </c>
      <c r="H24" s="946"/>
      <c r="I24" s="947"/>
      <c r="J24" s="683"/>
      <c r="K24" s="853"/>
      <c r="L24" s="184"/>
    </row>
    <row r="25" spans="1:12" ht="15" customHeight="1" x14ac:dyDescent="0.2">
      <c r="A25" s="348">
        <v>24</v>
      </c>
      <c r="B25" s="538"/>
      <c r="C25" s="505"/>
      <c r="D25" s="505"/>
      <c r="E25" s="505"/>
      <c r="F25" s="853"/>
      <c r="G25" s="854" t="s">
        <v>358</v>
      </c>
      <c r="H25" s="946"/>
      <c r="I25" s="947"/>
      <c r="J25" s="683"/>
      <c r="K25" s="853"/>
      <c r="L25" s="184"/>
    </row>
    <row r="26" spans="1:12" ht="15" customHeight="1" x14ac:dyDescent="0.2">
      <c r="A26" s="348">
        <v>25</v>
      </c>
      <c r="B26" s="538"/>
      <c r="C26" s="505"/>
      <c r="D26" s="505"/>
      <c r="E26" s="505"/>
      <c r="F26" s="853"/>
      <c r="G26" s="854" t="s">
        <v>358</v>
      </c>
      <c r="H26" s="946"/>
      <c r="I26" s="947"/>
      <c r="J26" s="683"/>
      <c r="K26" s="853"/>
      <c r="L26" s="184"/>
    </row>
    <row r="27" spans="1:12" ht="15" customHeight="1" x14ac:dyDescent="0.2">
      <c r="A27" s="348">
        <v>26</v>
      </c>
      <c r="B27" s="538"/>
      <c r="C27" s="505"/>
      <c r="D27" s="505"/>
      <c r="E27" s="505"/>
      <c r="F27" s="853"/>
      <c r="G27" s="854" t="s">
        <v>358</v>
      </c>
      <c r="H27" s="946"/>
      <c r="I27" s="947"/>
      <c r="J27" s="683"/>
      <c r="K27" s="853"/>
      <c r="L27" s="184"/>
    </row>
    <row r="28" spans="1:12" ht="15" customHeight="1" x14ac:dyDescent="0.2">
      <c r="A28" s="348">
        <v>27</v>
      </c>
      <c r="B28" s="538"/>
      <c r="C28" s="505"/>
      <c r="D28" s="505"/>
      <c r="E28" s="505"/>
      <c r="F28" s="853"/>
      <c r="G28" s="854" t="s">
        <v>358</v>
      </c>
      <c r="H28" s="946"/>
      <c r="I28" s="947"/>
      <c r="J28" s="683"/>
      <c r="K28" s="853"/>
      <c r="L28" s="184"/>
    </row>
    <row r="29" spans="1:12" ht="15" customHeight="1" x14ac:dyDescent="0.2">
      <c r="A29" s="348">
        <v>28</v>
      </c>
      <c r="B29" s="538"/>
      <c r="C29" s="505"/>
      <c r="D29" s="505"/>
      <c r="E29" s="505"/>
      <c r="F29" s="853"/>
      <c r="G29" s="854" t="s">
        <v>358</v>
      </c>
      <c r="H29" s="946"/>
      <c r="I29" s="947"/>
      <c r="J29" s="683"/>
      <c r="K29" s="853"/>
      <c r="L29" s="184"/>
    </row>
    <row r="30" spans="1:12" ht="15" customHeight="1" x14ac:dyDescent="0.2">
      <c r="A30" s="348">
        <v>29</v>
      </c>
      <c r="B30" s="538"/>
      <c r="C30" s="505"/>
      <c r="D30" s="505"/>
      <c r="E30" s="505"/>
      <c r="F30" s="853"/>
      <c r="G30" s="854" t="s">
        <v>358</v>
      </c>
      <c r="H30" s="946"/>
      <c r="I30" s="947"/>
      <c r="J30" s="683"/>
      <c r="K30" s="853"/>
      <c r="L30" s="184"/>
    </row>
    <row r="31" spans="1:12" ht="15" customHeight="1" x14ac:dyDescent="0.2">
      <c r="A31" s="348">
        <v>30</v>
      </c>
      <c r="B31" s="538"/>
      <c r="C31" s="505"/>
      <c r="D31" s="505"/>
      <c r="E31" s="505"/>
      <c r="F31" s="853"/>
      <c r="G31" s="854" t="s">
        <v>358</v>
      </c>
      <c r="H31" s="946"/>
      <c r="I31" s="947"/>
      <c r="J31" s="683"/>
      <c r="K31" s="853"/>
      <c r="L31" s="184"/>
    </row>
    <row r="32" spans="1:12" ht="15" customHeight="1" x14ac:dyDescent="0.2">
      <c r="A32" s="348">
        <v>31</v>
      </c>
      <c r="B32" s="538"/>
      <c r="C32" s="505"/>
      <c r="D32" s="505"/>
      <c r="E32" s="505"/>
      <c r="F32" s="853"/>
      <c r="G32" s="854" t="s">
        <v>358</v>
      </c>
      <c r="H32" s="946"/>
      <c r="I32" s="947"/>
      <c r="J32" s="683"/>
      <c r="K32" s="853"/>
      <c r="L32" s="184"/>
    </row>
    <row r="33" spans="1:12" ht="15" customHeight="1" x14ac:dyDescent="0.2">
      <c r="A33" s="348">
        <v>32</v>
      </c>
      <c r="B33" s="538"/>
      <c r="C33" s="505"/>
      <c r="D33" s="505"/>
      <c r="E33" s="505"/>
      <c r="F33" s="853"/>
      <c r="G33" s="854" t="s">
        <v>358</v>
      </c>
      <c r="H33" s="946"/>
      <c r="I33" s="947"/>
      <c r="J33" s="683"/>
      <c r="K33" s="853"/>
      <c r="L33" s="184"/>
    </row>
    <row r="34" spans="1:12" ht="15" customHeight="1" x14ac:dyDescent="0.2">
      <c r="A34" s="348">
        <v>33</v>
      </c>
      <c r="B34" s="538"/>
      <c r="C34" s="505"/>
      <c r="D34" s="505"/>
      <c r="E34" s="505"/>
      <c r="F34" s="853"/>
      <c r="G34" s="854" t="s">
        <v>358</v>
      </c>
      <c r="H34" s="946"/>
      <c r="I34" s="947"/>
      <c r="J34" s="683"/>
      <c r="K34" s="853"/>
      <c r="L34" s="184"/>
    </row>
    <row r="35" spans="1:12" ht="15" customHeight="1" x14ac:dyDescent="0.2">
      <c r="A35" s="348">
        <v>34</v>
      </c>
      <c r="B35" s="538"/>
      <c r="C35" s="505"/>
      <c r="D35" s="505"/>
      <c r="E35" s="505"/>
      <c r="F35" s="853"/>
      <c r="G35" s="854" t="s">
        <v>358</v>
      </c>
      <c r="H35" s="946"/>
      <c r="I35" s="947"/>
      <c r="J35" s="683"/>
      <c r="K35" s="853"/>
      <c r="L35" s="184"/>
    </row>
    <row r="36" spans="1:12" ht="15" customHeight="1" x14ac:dyDescent="0.2">
      <c r="A36" s="348">
        <v>35</v>
      </c>
      <c r="B36" s="538"/>
      <c r="C36" s="505"/>
      <c r="D36" s="505"/>
      <c r="E36" s="505"/>
      <c r="F36" s="853"/>
      <c r="G36" s="854" t="s">
        <v>358</v>
      </c>
      <c r="H36" s="946"/>
      <c r="I36" s="947"/>
      <c r="J36" s="683"/>
      <c r="K36" s="853"/>
      <c r="L36" s="184"/>
    </row>
    <row r="37" spans="1:12" ht="15" customHeight="1" x14ac:dyDescent="0.2">
      <c r="A37" s="348">
        <v>36</v>
      </c>
      <c r="B37" s="538"/>
      <c r="C37" s="505"/>
      <c r="D37" s="505"/>
      <c r="E37" s="505"/>
      <c r="F37" s="853"/>
      <c r="G37" s="854" t="s">
        <v>358</v>
      </c>
      <c r="H37" s="946"/>
      <c r="I37" s="947"/>
      <c r="J37" s="683"/>
      <c r="K37" s="853"/>
      <c r="L37" s="184"/>
    </row>
    <row r="38" spans="1:12" ht="15" customHeight="1" x14ac:dyDescent="0.2">
      <c r="A38" s="348">
        <v>37</v>
      </c>
      <c r="B38" s="538"/>
      <c r="C38" s="505"/>
      <c r="D38" s="505"/>
      <c r="E38" s="505"/>
      <c r="F38" s="853"/>
      <c r="G38" s="854" t="s">
        <v>358</v>
      </c>
      <c r="H38" s="946"/>
      <c r="I38" s="947"/>
      <c r="J38" s="683"/>
      <c r="K38" s="853"/>
      <c r="L38" s="184"/>
    </row>
    <row r="39" spans="1:12" s="326" customFormat="1" ht="15" customHeight="1" x14ac:dyDescent="0.2">
      <c r="A39" s="348"/>
      <c r="B39" s="538"/>
      <c r="C39" s="505"/>
      <c r="D39" s="505"/>
      <c r="E39" s="505"/>
      <c r="F39" s="813" t="s">
        <v>708</v>
      </c>
      <c r="G39" s="505"/>
      <c r="H39" s="505"/>
      <c r="I39" s="538"/>
      <c r="J39" s="505"/>
      <c r="K39" s="505"/>
      <c r="L39" s="184"/>
    </row>
    <row r="40" spans="1:12" x14ac:dyDescent="0.2">
      <c r="A40" s="349"/>
      <c r="B40" s="308"/>
      <c r="C40" s="185"/>
      <c r="D40" s="185"/>
      <c r="E40" s="185"/>
      <c r="F40" s="185"/>
      <c r="G40" s="185"/>
      <c r="H40" s="185"/>
      <c r="I40" s="185"/>
      <c r="J40" s="185"/>
      <c r="K40" s="185"/>
      <c r="L40" s="62"/>
    </row>
  </sheetData>
  <sheetProtection sheet="1" objects="1" scenarios="1" formatRows="0" insertRows="0"/>
  <mergeCells count="26">
    <mergeCell ref="I2:K2"/>
    <mergeCell ref="I3:K3"/>
    <mergeCell ref="A5:K5"/>
    <mergeCell ref="H14:K14"/>
    <mergeCell ref="H34:I34"/>
    <mergeCell ref="H19:K19"/>
    <mergeCell ref="H24:I24"/>
    <mergeCell ref="H25:I25"/>
    <mergeCell ref="H26:I26"/>
    <mergeCell ref="H27:I27"/>
    <mergeCell ref="H28:I28"/>
    <mergeCell ref="H15:K15"/>
    <mergeCell ref="H16:K16"/>
    <mergeCell ref="H17:K17"/>
    <mergeCell ref="H18:K18"/>
    <mergeCell ref="H20:K20"/>
    <mergeCell ref="H35:I35"/>
    <mergeCell ref="H36:I36"/>
    <mergeCell ref="H37:I37"/>
    <mergeCell ref="H38:I38"/>
    <mergeCell ref="H23:I23"/>
    <mergeCell ref="H29:I29"/>
    <mergeCell ref="H30:I30"/>
    <mergeCell ref="H31:I31"/>
    <mergeCell ref="H32:I32"/>
    <mergeCell ref="H33:I33"/>
  </mergeCells>
  <dataValidations count="6">
    <dataValidation allowBlank="1" showInputMessage="1" showErrorMessage="1" prompt="Please enter text_x000a_" sqref="F15:F20"/>
    <dataValidation allowBlank="1" showInputMessage="1" showErrorMessage="1" prompt="Please enter text" sqref="F24:F38 H24:I38 H15:K20 K24:K38"/>
    <dataValidation type="list" allowBlank="1" showInputMessage="1" showErrorMessage="1" prompt="Please select from available drop-down options" sqref="G24:G38">
      <formula1>"Opex,Sales,Capex,[Select one]"</formula1>
    </dataValidation>
    <dataValidation allowBlank="1" prompt="Please enter text_x000a_" sqref="F39 F21"/>
    <dataValidation allowBlank="1" showInputMessage="1" sqref="G39"/>
    <dataValidation allowBlank="1" prompt="Please enter text" sqref="H21:K21"/>
  </dataValidations>
  <pageMargins left="0.70866141732283472" right="0.70866141732283472" top="0.74803149606299213" bottom="0.74803149606299213" header="0.31496062992125989" footer="0.31496062992125989"/>
  <pageSetup paperSize="9" scale="65" orientation="landscape" r:id="rId1"/>
  <headerFooter>
    <oddHeader>&amp;C&amp;"Arial"&amp;10 Commerce Commission Information Disclosure Template</oddHeader>
    <oddFooter>&amp;L&amp;"Arial,Regular" &amp;P&amp;C&amp;"Arial,Regular" &amp;F&amp;R&amp;"Arial,Regular"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Named Ranges</vt:lpstr>
      </vt:variant>
      <vt:variant>
        <vt:i4>29</vt:i4>
      </vt:variant>
    </vt:vector>
  </HeadingPairs>
  <TitlesOfParts>
    <vt:vector size="51" baseType="lpstr">
      <vt:lpstr>CoverSheet</vt:lpstr>
      <vt:lpstr>TOC</vt:lpstr>
      <vt:lpstr>Guidelines</vt:lpstr>
      <vt:lpstr>S1.Analytical Ratios</vt:lpstr>
      <vt:lpstr>S2.Return on Investment</vt:lpstr>
      <vt:lpstr>S3.Regulatory Profit</vt:lpstr>
      <vt:lpstr>S4.RAB Value (Rolled Forward)</vt:lpstr>
      <vt:lpstr>S5a.Regulatory Tax Allowance </vt:lpstr>
      <vt:lpstr>S5b.Related Party Transactions</vt:lpstr>
      <vt:lpstr>S5c.TCSD Allowance</vt:lpstr>
      <vt:lpstr>S5d.Cost Allocations</vt:lpstr>
      <vt:lpstr>S5e.Asset Allocations</vt:lpstr>
      <vt:lpstr>S6a.Actual Expenditure Capex</vt:lpstr>
      <vt:lpstr>S6b.Actual Expenditure Opex</vt:lpstr>
      <vt:lpstr>S7.Actual vs Forecast Exp</vt:lpstr>
      <vt:lpstr>S8.Billed Quantities+Revenues</vt:lpstr>
      <vt:lpstr>S9a.Asset Register</vt:lpstr>
      <vt:lpstr>S9b.Asset Age Profile</vt:lpstr>
      <vt:lpstr>S9c.Pipeline Data</vt:lpstr>
      <vt:lpstr>S9d.Demand</vt:lpstr>
      <vt:lpstr>S10a.Reliability</vt:lpstr>
      <vt:lpstr>S10b.Integrity</vt:lpstr>
      <vt:lpstr>CoverSheet!Print_Area</vt:lpstr>
      <vt:lpstr>Guidelines!Print_Area</vt:lpstr>
      <vt:lpstr>'S1.Analytical Ratios'!Print_Area</vt:lpstr>
      <vt:lpstr>S10a.Reliability!Print_Area</vt:lpstr>
      <vt:lpstr>S10b.Integrity!Print_Area</vt:lpstr>
      <vt:lpstr>'S2.Return on Investment'!Print_Area</vt:lpstr>
      <vt:lpstr>'S3.Regulatory Profit'!Print_Area</vt:lpstr>
      <vt:lpstr>'S4.RAB Value (Rolled Forward)'!Print_Area</vt:lpstr>
      <vt:lpstr>'S5a.Regulatory Tax Allowance '!Print_Area</vt:lpstr>
      <vt:lpstr>'S5b.Related Party Transactions'!Print_Area</vt:lpstr>
      <vt:lpstr>'S5c.TCSD Allowance'!Print_Area</vt:lpstr>
      <vt:lpstr>'S5d.Cost Allocations'!Print_Area</vt:lpstr>
      <vt:lpstr>'S5e.Asset Allocations'!Print_Area</vt:lpstr>
      <vt:lpstr>'S6a.Actual Expenditure Capex'!Print_Area</vt:lpstr>
      <vt:lpstr>'S6b.Actual Expenditure Opex'!Print_Area</vt:lpstr>
      <vt:lpstr>'S7.Actual vs Forecast Exp'!Print_Area</vt:lpstr>
      <vt:lpstr>'S8.Billed Quantities+Revenues'!Print_Area</vt:lpstr>
      <vt:lpstr>'S9a.Asset Register'!Print_Area</vt:lpstr>
      <vt:lpstr>'S9b.Asset Age Profile'!Print_Area</vt:lpstr>
      <vt:lpstr>'S9c.Pipeline Data'!Print_Area</vt:lpstr>
      <vt:lpstr>S9d.Demand!Print_Area</vt:lpstr>
      <vt:lpstr>TOC!Print_Area</vt:lpstr>
      <vt:lpstr>Guidelines!Print_Titles</vt:lpstr>
      <vt:lpstr>'S2.Return on Investment'!Print_Titles</vt:lpstr>
      <vt:lpstr>'S4.RAB Value (Rolled Forward)'!Print_Titles</vt:lpstr>
      <vt:lpstr>'S5a.Regulatory Tax Allowance '!Print_Titles</vt:lpstr>
      <vt:lpstr>'S5d.Cost Allocations'!Print_Titles</vt:lpstr>
      <vt:lpstr>'S5e.Asset Allocations'!Print_Titles</vt:lpstr>
      <vt:lpstr>'S6a.Actual Expenditure Capex'!Print_Titles</vt:lpstr>
    </vt:vector>
  </TitlesOfParts>
  <Company>Commerce Commission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GDB Information Disclosure Templates Draft 16 Jan</dc:title>
  <dc:creator>ComCom</dc:creator>
  <cp:lastModifiedBy>Leighton Wong</cp:lastModifiedBy>
  <cp:lastPrinted>2014-04-02T21:57:55Z</cp:lastPrinted>
  <dcterms:created xsi:type="dcterms:W3CDTF">2010-01-15T02:39:26Z</dcterms:created>
  <dcterms:modified xsi:type="dcterms:W3CDTF">2014-04-13T23:22:36Z</dcterms:modified>
</cp:coreProperties>
</file>