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15" yWindow="-15" windowWidth="57630" windowHeight="14505" tabRatio="916"/>
  </bookViews>
  <sheets>
    <sheet name="CoverSheet" sheetId="9" r:id="rId1"/>
    <sheet name="Description" sheetId="20" r:id="rId2"/>
    <sheet name="Table of Contents" sheetId="11" r:id="rId3"/>
    <sheet name="Inputs 1" sheetId="39" r:id="rId4"/>
    <sheet name="Inputs 2" sheetId="37" r:id="rId5"/>
    <sheet name="Inputs 4" sheetId="14" r:id="rId6"/>
    <sheet name="Inputs 5" sheetId="26" r:id="rId7"/>
    <sheet name="Inputs 7" sheetId="31" r:id="rId8"/>
    <sheet name="Inputs 8" sheetId="33" r:id="rId9"/>
    <sheet name="Selection" sheetId="28" r:id="rId10"/>
    <sheet name="Calculation" sheetId="12" r:id="rId11"/>
    <sheet name="Outputs" sheetId="16" r:id="rId12"/>
  </sheets>
  <definedNames>
    <definedName name="d_Scenarios">Description!$C$6:$C$11</definedName>
    <definedName name="_xlnm.Print_Area" localSheetId="10">Calculation!$A$1:$K$329</definedName>
    <definedName name="_xlnm.Print_Area" localSheetId="0">CoverSheet!$A$1:$D$18</definedName>
    <definedName name="_xlnm.Print_Area" localSheetId="1">Description!$A$1:$F$59</definedName>
    <definedName name="_xlnm.Print_Area" localSheetId="3">'Inputs 1'!$A$1:$T$120</definedName>
    <definedName name="_xlnm.Print_Area" localSheetId="4">'Inputs 2'!$A$1:$T$120</definedName>
    <definedName name="_xlnm.Print_Area" localSheetId="5">'Inputs 4'!$A$1:$T$120</definedName>
    <definedName name="_xlnm.Print_Area" localSheetId="6">'Inputs 5'!$A$1:$T$120</definedName>
    <definedName name="_xlnm.Print_Area" localSheetId="7">'Inputs 7'!$A$1:$T$120</definedName>
    <definedName name="_xlnm.Print_Area" localSheetId="8">'Inputs 8'!$A$1:$T$120</definedName>
    <definedName name="_xlnm.Print_Area" localSheetId="11">Outputs!$A$1:$U$106</definedName>
    <definedName name="_xlnm.Print_Area" localSheetId="9">Selection!$A$1:$V$120</definedName>
    <definedName name="_xlnm.Print_Area" localSheetId="2">'Table of Contents'!$A$1:$E$17</definedName>
    <definedName name="r_Alternate">Description!$C$29</definedName>
    <definedName name="r_EDBname">Selection!$C$4</definedName>
    <definedName name="r_EDBnumber">Selection!$C$5</definedName>
    <definedName name="r_Output">Outputs!$A$3:$T$106</definedName>
    <definedName name="r_Scenario">Selection!$C$7</definedName>
    <definedName name="Z_2F530BD0_D284_4ADF_AC7F_C1C966DD4D52_.wvu.PrintArea" localSheetId="3" hidden="1">'Inputs 1'!$A$1:$S$5</definedName>
    <definedName name="Z_2F530BD0_D284_4ADF_AC7F_C1C966DD4D52_.wvu.PrintArea" localSheetId="4" hidden="1">'Inputs 2'!$A$1:$S$5</definedName>
    <definedName name="Z_2F530BD0_D284_4ADF_AC7F_C1C966DD4D52_.wvu.PrintArea" localSheetId="5" hidden="1">'Inputs 4'!$A$1:$S$5</definedName>
    <definedName name="Z_2F530BD0_D284_4ADF_AC7F_C1C966DD4D52_.wvu.PrintArea" localSheetId="6" hidden="1">'Inputs 5'!$A$1:$S$5</definedName>
    <definedName name="Z_2F530BD0_D284_4ADF_AC7F_C1C966DD4D52_.wvu.PrintArea" localSheetId="7" hidden="1">'Inputs 7'!$A$1:$S$5</definedName>
    <definedName name="Z_2F530BD0_D284_4ADF_AC7F_C1C966DD4D52_.wvu.PrintArea" localSheetId="8" hidden="1">'Inputs 8'!$A$1:$S$5</definedName>
    <definedName name="Z_2F530BD0_D284_4ADF_AC7F_C1C966DD4D52_.wvu.PrintArea" localSheetId="11" hidden="1">Outputs!$A$1:$S$10</definedName>
    <definedName name="Z_2F530BD0_D284_4ADF_AC7F_C1C966DD4D52_.wvu.PrintArea" localSheetId="9" hidden="1">Selection!$A$1:$S$5</definedName>
  </definedNames>
  <calcPr calcId="145621"/>
</workbook>
</file>

<file path=xl/calcChain.xml><?xml version="1.0" encoding="utf-8"?>
<calcChain xmlns="http://schemas.openxmlformats.org/spreadsheetml/2006/main">
  <c r="C5" i="16" l="1"/>
  <c r="R59" i="31" l="1"/>
  <c r="Q59" i="31"/>
  <c r="P59" i="31"/>
  <c r="O59" i="31"/>
  <c r="N59" i="31"/>
  <c r="M59" i="31"/>
  <c r="L59" i="31"/>
  <c r="K59" i="31"/>
  <c r="J59" i="31"/>
  <c r="I59" i="31"/>
  <c r="H59" i="31"/>
  <c r="G59" i="31"/>
  <c r="F59" i="31"/>
  <c r="E59" i="31"/>
  <c r="D59" i="31"/>
  <c r="C59" i="31"/>
  <c r="R58" i="31"/>
  <c r="Q58" i="31"/>
  <c r="P58" i="31"/>
  <c r="O58" i="31"/>
  <c r="N58" i="31"/>
  <c r="M58" i="31"/>
  <c r="L58" i="31"/>
  <c r="K58" i="31"/>
  <c r="J58" i="31"/>
  <c r="I58" i="31"/>
  <c r="H58" i="31"/>
  <c r="G58" i="31"/>
  <c r="F58" i="31"/>
  <c r="E58" i="31"/>
  <c r="D58" i="31"/>
  <c r="C58" i="31"/>
  <c r="R57" i="31"/>
  <c r="Q57" i="31"/>
  <c r="P57" i="31"/>
  <c r="O57" i="31"/>
  <c r="N57" i="31"/>
  <c r="M57" i="31"/>
  <c r="L57" i="31"/>
  <c r="K57" i="31"/>
  <c r="J57" i="31"/>
  <c r="I57" i="31"/>
  <c r="H57" i="31"/>
  <c r="G57" i="31"/>
  <c r="F57" i="31"/>
  <c r="E57" i="31"/>
  <c r="D57" i="31"/>
  <c r="C57" i="31"/>
  <c r="B81" i="16" l="1"/>
  <c r="B82" i="16"/>
  <c r="C6" i="16"/>
  <c r="S52" i="26" l="1"/>
  <c r="S52" i="37"/>
  <c r="R52" i="37"/>
  <c r="R52" i="14" s="1"/>
  <c r="R52" i="26" s="1"/>
  <c r="Q52" i="37"/>
  <c r="Q52" i="14" s="1"/>
  <c r="Q52" i="26" s="1"/>
  <c r="P52" i="37"/>
  <c r="P52" i="14" s="1"/>
  <c r="P52" i="26" s="1"/>
  <c r="O52" i="37"/>
  <c r="O52" i="14" s="1"/>
  <c r="O52" i="26" s="1"/>
  <c r="N52" i="37"/>
  <c r="N52" i="14" s="1"/>
  <c r="N52" i="26" s="1"/>
  <c r="M52" i="37"/>
  <c r="M52" i="14" s="1"/>
  <c r="M52" i="26" s="1"/>
  <c r="L52" i="37"/>
  <c r="L52" i="14" s="1"/>
  <c r="L52" i="26" s="1"/>
  <c r="K52" i="37"/>
  <c r="K52" i="14" s="1"/>
  <c r="K52" i="26" s="1"/>
  <c r="J52" i="37"/>
  <c r="J52" i="14" s="1"/>
  <c r="J52" i="26" s="1"/>
  <c r="I52" i="37"/>
  <c r="I52" i="14" s="1"/>
  <c r="I52" i="26" s="1"/>
  <c r="H52" i="37"/>
  <c r="H52" i="14" s="1"/>
  <c r="H52" i="26" s="1"/>
  <c r="G52" i="37"/>
  <c r="G52" i="14" s="1"/>
  <c r="G52" i="26" s="1"/>
  <c r="F52" i="37"/>
  <c r="F52" i="14" s="1"/>
  <c r="F52" i="26" s="1"/>
  <c r="E52" i="37"/>
  <c r="E52" i="14" s="1"/>
  <c r="E52" i="26" s="1"/>
  <c r="D52" i="37"/>
  <c r="D52" i="14" s="1"/>
  <c r="D52" i="26" s="1"/>
  <c r="C52" i="37"/>
  <c r="C52" i="14" s="1"/>
  <c r="C52" i="26" s="1"/>
  <c r="J315" i="12"/>
  <c r="I315" i="12"/>
  <c r="H315" i="12"/>
  <c r="G315" i="12"/>
  <c r="F315" i="12"/>
  <c r="G318" i="12"/>
  <c r="F318" i="12"/>
  <c r="R52" i="28"/>
  <c r="L52" i="28"/>
  <c r="J52" i="28"/>
  <c r="C52" i="28"/>
  <c r="E52" i="28"/>
  <c r="F52" i="28"/>
  <c r="P52" i="28"/>
  <c r="U52" i="28"/>
  <c r="K52" i="28"/>
  <c r="O52" i="28"/>
  <c r="H52" i="28"/>
  <c r="G52" i="28"/>
  <c r="Q52" i="28"/>
  <c r="I52" i="28"/>
  <c r="S52" i="28"/>
  <c r="D52" i="28"/>
  <c r="N52" i="28"/>
  <c r="M52" i="28"/>
  <c r="H52" i="31" l="1"/>
  <c r="H52" i="33" s="1"/>
  <c r="E52" i="31"/>
  <c r="E52" i="33" s="1"/>
  <c r="I52" i="31"/>
  <c r="I52" i="33" s="1"/>
  <c r="M52" i="31"/>
  <c r="M52" i="33" s="1"/>
  <c r="Q52" i="31"/>
  <c r="Q52" i="33" s="1"/>
  <c r="G52" i="31"/>
  <c r="G52" i="33" s="1"/>
  <c r="D52" i="31"/>
  <c r="D52" i="33" s="1"/>
  <c r="L52" i="31"/>
  <c r="L52" i="33" s="1"/>
  <c r="F52" i="31"/>
  <c r="F52" i="33" s="1"/>
  <c r="J52" i="31"/>
  <c r="J52" i="33" s="1"/>
  <c r="N52" i="31"/>
  <c r="N52" i="33" s="1"/>
  <c r="R52" i="31"/>
  <c r="R52" i="33" s="1"/>
  <c r="C52" i="31"/>
  <c r="C52" i="33" s="1"/>
  <c r="K52" i="31"/>
  <c r="K52" i="33" s="1"/>
  <c r="O52" i="31"/>
  <c r="O52" i="33" s="1"/>
  <c r="P52" i="31"/>
  <c r="P52" i="33" s="1"/>
  <c r="S52" i="31"/>
  <c r="S52" i="33" s="1"/>
  <c r="H26" i="14"/>
  <c r="G26" i="14"/>
  <c r="F26" i="14"/>
  <c r="E26" i="14"/>
  <c r="D26" i="14"/>
  <c r="C26" i="14"/>
  <c r="S73" i="37" l="1"/>
  <c r="S73" i="14" s="1"/>
  <c r="R73" i="37"/>
  <c r="R73" i="14" s="1"/>
  <c r="Q73" i="37"/>
  <c r="Q73" i="14" s="1"/>
  <c r="P73" i="37"/>
  <c r="P73" i="14" s="1"/>
  <c r="O73" i="37"/>
  <c r="O73" i="14" s="1"/>
  <c r="N73" i="37"/>
  <c r="N73" i="14" s="1"/>
  <c r="M73" i="37"/>
  <c r="M73" i="14" s="1"/>
  <c r="L73" i="37"/>
  <c r="L73" i="14" s="1"/>
  <c r="K73" i="37"/>
  <c r="K73" i="14" s="1"/>
  <c r="J73" i="37"/>
  <c r="J73" i="14" s="1"/>
  <c r="I73" i="37"/>
  <c r="I73" i="14" s="1"/>
  <c r="H73" i="37"/>
  <c r="H73" i="14" s="1"/>
  <c r="G73" i="37"/>
  <c r="G73" i="14" s="1"/>
  <c r="F73" i="37"/>
  <c r="F73" i="14" s="1"/>
  <c r="E73" i="37"/>
  <c r="E73" i="14" s="1"/>
  <c r="D73" i="37"/>
  <c r="D73" i="14" s="1"/>
  <c r="C73" i="37"/>
  <c r="C73" i="14" s="1"/>
  <c r="S72" i="37"/>
  <c r="S72" i="14" s="1"/>
  <c r="R72" i="37"/>
  <c r="R72" i="14" s="1"/>
  <c r="Q72" i="37"/>
  <c r="Q72" i="14" s="1"/>
  <c r="P72" i="37"/>
  <c r="P72" i="14" s="1"/>
  <c r="O72" i="37"/>
  <c r="O72" i="14" s="1"/>
  <c r="N72" i="37"/>
  <c r="N72" i="14" s="1"/>
  <c r="M72" i="37"/>
  <c r="M72" i="14" s="1"/>
  <c r="L72" i="37"/>
  <c r="L72" i="14" s="1"/>
  <c r="K72" i="37"/>
  <c r="K72" i="14" s="1"/>
  <c r="J72" i="37"/>
  <c r="J72" i="14" s="1"/>
  <c r="I72" i="37"/>
  <c r="I72" i="14" s="1"/>
  <c r="H72" i="37"/>
  <c r="H72" i="14" s="1"/>
  <c r="G72" i="37"/>
  <c r="G72" i="14" s="1"/>
  <c r="F72" i="37"/>
  <c r="F72" i="14" s="1"/>
  <c r="E72" i="37"/>
  <c r="E72" i="14" s="1"/>
  <c r="D72" i="37"/>
  <c r="D72" i="14" s="1"/>
  <c r="C72" i="37"/>
  <c r="C72" i="14" s="1"/>
  <c r="S71" i="37"/>
  <c r="S71" i="14" s="1"/>
  <c r="R71" i="37"/>
  <c r="R71" i="14" s="1"/>
  <c r="Q71" i="37"/>
  <c r="Q71" i="14" s="1"/>
  <c r="P71" i="37"/>
  <c r="P71" i="14" s="1"/>
  <c r="O71" i="37"/>
  <c r="O71" i="14" s="1"/>
  <c r="N71" i="37"/>
  <c r="N71" i="14" s="1"/>
  <c r="M71" i="37"/>
  <c r="M71" i="14" s="1"/>
  <c r="L71" i="37"/>
  <c r="L71" i="14" s="1"/>
  <c r="K71" i="37"/>
  <c r="K71" i="14" s="1"/>
  <c r="J71" i="37"/>
  <c r="J71" i="14" s="1"/>
  <c r="I71" i="37"/>
  <c r="I71" i="14" s="1"/>
  <c r="H71" i="37"/>
  <c r="H71" i="14" s="1"/>
  <c r="G71" i="37"/>
  <c r="G71" i="14" s="1"/>
  <c r="F71" i="37"/>
  <c r="F71" i="14" s="1"/>
  <c r="E71" i="37"/>
  <c r="E71" i="14" s="1"/>
  <c r="D71" i="37"/>
  <c r="D71" i="14" s="1"/>
  <c r="C71" i="37"/>
  <c r="C71" i="14" s="1"/>
  <c r="S70" i="37"/>
  <c r="R70" i="37"/>
  <c r="Q70" i="37"/>
  <c r="P70" i="37"/>
  <c r="O70" i="37"/>
  <c r="N70" i="37"/>
  <c r="M70" i="37"/>
  <c r="L70" i="37"/>
  <c r="K70" i="37"/>
  <c r="J70" i="37"/>
  <c r="I70" i="37"/>
  <c r="H70" i="37"/>
  <c r="G70" i="37"/>
  <c r="F70" i="37"/>
  <c r="E70" i="37"/>
  <c r="D70" i="37"/>
  <c r="C70" i="37"/>
  <c r="S69" i="37"/>
  <c r="R69" i="37"/>
  <c r="Q69" i="37"/>
  <c r="P69" i="37"/>
  <c r="O69" i="37"/>
  <c r="N69" i="37"/>
  <c r="M69" i="37"/>
  <c r="L69" i="37"/>
  <c r="K69" i="37"/>
  <c r="J69" i="37"/>
  <c r="I69" i="37"/>
  <c r="H69" i="37"/>
  <c r="G69" i="37"/>
  <c r="F69" i="37"/>
  <c r="E69" i="37"/>
  <c r="D69" i="37"/>
  <c r="C69" i="37"/>
  <c r="S66" i="37"/>
  <c r="S66" i="14" s="1"/>
  <c r="R66" i="37"/>
  <c r="R66" i="14" s="1"/>
  <c r="Q66" i="37"/>
  <c r="Q66" i="14" s="1"/>
  <c r="P66" i="37"/>
  <c r="P66" i="14" s="1"/>
  <c r="O66" i="37"/>
  <c r="O66" i="14" s="1"/>
  <c r="N66" i="37"/>
  <c r="N66" i="14" s="1"/>
  <c r="M66" i="37"/>
  <c r="M66" i="14" s="1"/>
  <c r="L66" i="37"/>
  <c r="L66" i="14" s="1"/>
  <c r="K66" i="37"/>
  <c r="K66" i="14" s="1"/>
  <c r="J66" i="37"/>
  <c r="J66" i="14" s="1"/>
  <c r="I66" i="37"/>
  <c r="I66" i="14" s="1"/>
  <c r="H66" i="37"/>
  <c r="H66" i="14" s="1"/>
  <c r="G66" i="37"/>
  <c r="G66" i="14" s="1"/>
  <c r="F66" i="37"/>
  <c r="F66" i="14" s="1"/>
  <c r="E66" i="37"/>
  <c r="E66" i="14" s="1"/>
  <c r="D66" i="37"/>
  <c r="D66" i="14" s="1"/>
  <c r="C66" i="37"/>
  <c r="C66" i="14" s="1"/>
  <c r="S65" i="37"/>
  <c r="S65" i="14" s="1"/>
  <c r="R65" i="37"/>
  <c r="R65" i="14" s="1"/>
  <c r="Q65" i="37"/>
  <c r="Q65" i="14" s="1"/>
  <c r="P65" i="37"/>
  <c r="P65" i="14" s="1"/>
  <c r="O65" i="37"/>
  <c r="O65" i="14" s="1"/>
  <c r="N65" i="37"/>
  <c r="N65" i="14" s="1"/>
  <c r="M65" i="37"/>
  <c r="M65" i="14" s="1"/>
  <c r="L65" i="37"/>
  <c r="L65" i="14" s="1"/>
  <c r="K65" i="37"/>
  <c r="K65" i="14" s="1"/>
  <c r="J65" i="37"/>
  <c r="J65" i="14" s="1"/>
  <c r="I65" i="37"/>
  <c r="I65" i="14" s="1"/>
  <c r="H65" i="37"/>
  <c r="H65" i="14" s="1"/>
  <c r="G65" i="37"/>
  <c r="G65" i="14" s="1"/>
  <c r="F65" i="37"/>
  <c r="F65" i="14" s="1"/>
  <c r="E65" i="37"/>
  <c r="E65" i="14" s="1"/>
  <c r="D65" i="37"/>
  <c r="D65" i="14" s="1"/>
  <c r="C65" i="37"/>
  <c r="C65" i="14" s="1"/>
  <c r="S64" i="37"/>
  <c r="S64" i="14" s="1"/>
  <c r="R64" i="37"/>
  <c r="R64" i="14" s="1"/>
  <c r="Q64" i="37"/>
  <c r="Q64" i="14" s="1"/>
  <c r="P64" i="37"/>
  <c r="P64" i="14" s="1"/>
  <c r="O64" i="37"/>
  <c r="O64" i="14" s="1"/>
  <c r="N64" i="37"/>
  <c r="N64" i="14" s="1"/>
  <c r="M64" i="37"/>
  <c r="M64" i="14" s="1"/>
  <c r="L64" i="37"/>
  <c r="L64" i="14" s="1"/>
  <c r="K64" i="37"/>
  <c r="K64" i="14" s="1"/>
  <c r="J64" i="37"/>
  <c r="J64" i="14" s="1"/>
  <c r="I64" i="37"/>
  <c r="I64" i="14" s="1"/>
  <c r="H64" i="37"/>
  <c r="H64" i="14" s="1"/>
  <c r="G64" i="37"/>
  <c r="G64" i="14" s="1"/>
  <c r="F64" i="37"/>
  <c r="F64" i="14" s="1"/>
  <c r="E64" i="37"/>
  <c r="E64" i="14" s="1"/>
  <c r="D64" i="37"/>
  <c r="D64" i="14" s="1"/>
  <c r="C64" i="37"/>
  <c r="C64" i="14" s="1"/>
  <c r="S63" i="37"/>
  <c r="S63" i="14" s="1"/>
  <c r="R63" i="37"/>
  <c r="R63" i="14" s="1"/>
  <c r="Q63" i="37"/>
  <c r="Q63" i="14" s="1"/>
  <c r="P63" i="37"/>
  <c r="P63" i="14" s="1"/>
  <c r="O63" i="37"/>
  <c r="O63" i="14" s="1"/>
  <c r="N63" i="37"/>
  <c r="N63" i="14" s="1"/>
  <c r="M63" i="37"/>
  <c r="M63" i="14" s="1"/>
  <c r="L63" i="37"/>
  <c r="L63" i="14" s="1"/>
  <c r="K63" i="37"/>
  <c r="K63" i="14" s="1"/>
  <c r="J63" i="37"/>
  <c r="J63" i="14" s="1"/>
  <c r="I63" i="37"/>
  <c r="I63" i="14" s="1"/>
  <c r="H63" i="37"/>
  <c r="H63" i="14" s="1"/>
  <c r="G63" i="37"/>
  <c r="G63" i="14" s="1"/>
  <c r="F63" i="37"/>
  <c r="F63" i="14" s="1"/>
  <c r="E63" i="37"/>
  <c r="E63" i="14" s="1"/>
  <c r="D63" i="37"/>
  <c r="D63" i="14" s="1"/>
  <c r="C63" i="37"/>
  <c r="C63" i="14" s="1"/>
  <c r="S62" i="37"/>
  <c r="S62" i="14" s="1"/>
  <c r="R62" i="37"/>
  <c r="R62" i="14" s="1"/>
  <c r="Q62" i="37"/>
  <c r="Q62" i="14" s="1"/>
  <c r="P62" i="37"/>
  <c r="P62" i="14" s="1"/>
  <c r="O62" i="37"/>
  <c r="O62" i="14" s="1"/>
  <c r="N62" i="37"/>
  <c r="N62" i="14" s="1"/>
  <c r="M62" i="37"/>
  <c r="M62" i="14" s="1"/>
  <c r="L62" i="37"/>
  <c r="L62" i="14" s="1"/>
  <c r="K62" i="37"/>
  <c r="K62" i="14" s="1"/>
  <c r="J62" i="37"/>
  <c r="J62" i="14" s="1"/>
  <c r="I62" i="37"/>
  <c r="I62" i="14" s="1"/>
  <c r="H62" i="37"/>
  <c r="H62" i="14" s="1"/>
  <c r="G62" i="37"/>
  <c r="G62" i="14" s="1"/>
  <c r="F62" i="37"/>
  <c r="F62" i="14" s="1"/>
  <c r="E62" i="37"/>
  <c r="E62" i="14" s="1"/>
  <c r="D62" i="37"/>
  <c r="D62" i="14" s="1"/>
  <c r="C62" i="37"/>
  <c r="C62" i="14" s="1"/>
  <c r="S59" i="37"/>
  <c r="S59" i="14" s="1"/>
  <c r="R59" i="37"/>
  <c r="R59" i="14" s="1"/>
  <c r="Q59" i="37"/>
  <c r="Q59" i="14" s="1"/>
  <c r="P59" i="37"/>
  <c r="P59" i="14" s="1"/>
  <c r="O59" i="37"/>
  <c r="O59" i="14" s="1"/>
  <c r="N59" i="37"/>
  <c r="N59" i="14" s="1"/>
  <c r="M59" i="37"/>
  <c r="M59" i="14" s="1"/>
  <c r="L59" i="37"/>
  <c r="L59" i="14" s="1"/>
  <c r="K59" i="37"/>
  <c r="K59" i="14" s="1"/>
  <c r="J59" i="37"/>
  <c r="J59" i="14" s="1"/>
  <c r="I59" i="37"/>
  <c r="I59" i="14" s="1"/>
  <c r="H59" i="37"/>
  <c r="H59" i="14" s="1"/>
  <c r="G59" i="37"/>
  <c r="G59" i="14" s="1"/>
  <c r="F59" i="37"/>
  <c r="F59" i="14" s="1"/>
  <c r="E59" i="37"/>
  <c r="E59" i="14" s="1"/>
  <c r="D59" i="37"/>
  <c r="D59" i="14" s="1"/>
  <c r="C59" i="37"/>
  <c r="C59" i="14" s="1"/>
  <c r="S58" i="37"/>
  <c r="S58" i="14" s="1"/>
  <c r="R58" i="37"/>
  <c r="R58" i="14" s="1"/>
  <c r="Q58" i="37"/>
  <c r="Q58" i="14" s="1"/>
  <c r="P58" i="37"/>
  <c r="P58" i="14" s="1"/>
  <c r="O58" i="37"/>
  <c r="O58" i="14" s="1"/>
  <c r="N58" i="37"/>
  <c r="N58" i="14" s="1"/>
  <c r="M58" i="37"/>
  <c r="M58" i="14" s="1"/>
  <c r="L58" i="37"/>
  <c r="L58" i="14" s="1"/>
  <c r="K58" i="37"/>
  <c r="K58" i="14" s="1"/>
  <c r="J58" i="37"/>
  <c r="J58" i="14" s="1"/>
  <c r="I58" i="37"/>
  <c r="I58" i="14" s="1"/>
  <c r="H58" i="37"/>
  <c r="H58" i="14" s="1"/>
  <c r="G58" i="37"/>
  <c r="G58" i="14" s="1"/>
  <c r="F58" i="37"/>
  <c r="F58" i="14" s="1"/>
  <c r="E58" i="37"/>
  <c r="E58" i="14" s="1"/>
  <c r="D58" i="37"/>
  <c r="D58" i="14" s="1"/>
  <c r="C58" i="37"/>
  <c r="C58" i="14" s="1"/>
  <c r="S57" i="37"/>
  <c r="S57" i="14" s="1"/>
  <c r="R57" i="37"/>
  <c r="R57" i="14" s="1"/>
  <c r="Q57" i="37"/>
  <c r="Q57" i="14" s="1"/>
  <c r="P57" i="37"/>
  <c r="P57" i="14" s="1"/>
  <c r="O57" i="37"/>
  <c r="O57" i="14" s="1"/>
  <c r="N57" i="37"/>
  <c r="N57" i="14" s="1"/>
  <c r="M57" i="37"/>
  <c r="M57" i="14" s="1"/>
  <c r="L57" i="37"/>
  <c r="L57" i="14" s="1"/>
  <c r="K57" i="37"/>
  <c r="K57" i="14" s="1"/>
  <c r="J57" i="37"/>
  <c r="J57" i="14" s="1"/>
  <c r="I57" i="37"/>
  <c r="I57" i="14" s="1"/>
  <c r="H57" i="37"/>
  <c r="H57" i="14" s="1"/>
  <c r="G57" i="37"/>
  <c r="G57" i="14" s="1"/>
  <c r="F57" i="37"/>
  <c r="F57" i="14" s="1"/>
  <c r="E57" i="37"/>
  <c r="E57" i="14" s="1"/>
  <c r="D57" i="37"/>
  <c r="D57" i="14" s="1"/>
  <c r="C57" i="37"/>
  <c r="C57" i="14" s="1"/>
  <c r="S56" i="37"/>
  <c r="S56" i="14" s="1"/>
  <c r="R56" i="37"/>
  <c r="R56" i="14" s="1"/>
  <c r="Q56" i="37"/>
  <c r="Q56" i="14" s="1"/>
  <c r="P56" i="37"/>
  <c r="P56" i="14" s="1"/>
  <c r="O56" i="37"/>
  <c r="O56" i="14" s="1"/>
  <c r="N56" i="37"/>
  <c r="N56" i="14" s="1"/>
  <c r="M56" i="37"/>
  <c r="M56" i="14" s="1"/>
  <c r="L56" i="37"/>
  <c r="L56" i="14" s="1"/>
  <c r="K56" i="37"/>
  <c r="K56" i="14" s="1"/>
  <c r="J56" i="37"/>
  <c r="J56" i="14" s="1"/>
  <c r="I56" i="37"/>
  <c r="I56" i="14" s="1"/>
  <c r="H56" i="37"/>
  <c r="H56" i="14" s="1"/>
  <c r="G56" i="37"/>
  <c r="G56" i="14" s="1"/>
  <c r="F56" i="37"/>
  <c r="F56" i="14" s="1"/>
  <c r="E56" i="37"/>
  <c r="E56" i="14" s="1"/>
  <c r="D56" i="37"/>
  <c r="D56" i="14" s="1"/>
  <c r="C56" i="37"/>
  <c r="C56" i="14" s="1"/>
  <c r="S55" i="37"/>
  <c r="S55" i="14" s="1"/>
  <c r="R55" i="37"/>
  <c r="R55" i="14" s="1"/>
  <c r="Q55" i="37"/>
  <c r="Q55" i="14" s="1"/>
  <c r="P55" i="37"/>
  <c r="P55" i="14" s="1"/>
  <c r="O55" i="37"/>
  <c r="O55" i="14" s="1"/>
  <c r="N55" i="37"/>
  <c r="N55" i="14" s="1"/>
  <c r="M55" i="37"/>
  <c r="M55" i="14" s="1"/>
  <c r="L55" i="37"/>
  <c r="L55" i="14" s="1"/>
  <c r="K55" i="37"/>
  <c r="K55" i="14" s="1"/>
  <c r="J55" i="37"/>
  <c r="J55" i="14" s="1"/>
  <c r="I55" i="37"/>
  <c r="I55" i="14" s="1"/>
  <c r="H55" i="37"/>
  <c r="H55" i="14" s="1"/>
  <c r="G55" i="37"/>
  <c r="G55" i="14" s="1"/>
  <c r="F55" i="37"/>
  <c r="F55" i="14" s="1"/>
  <c r="E55" i="37"/>
  <c r="E55" i="14" s="1"/>
  <c r="D55" i="37"/>
  <c r="D55" i="14" s="1"/>
  <c r="C55" i="37"/>
  <c r="C55" i="14" s="1"/>
  <c r="S51" i="37"/>
  <c r="R51" i="37"/>
  <c r="R51" i="14" s="1"/>
  <c r="Q51" i="37"/>
  <c r="Q51" i="14" s="1"/>
  <c r="P51" i="37"/>
  <c r="P51" i="14" s="1"/>
  <c r="O51" i="37"/>
  <c r="O51" i="14" s="1"/>
  <c r="N51" i="37"/>
  <c r="N51" i="14" s="1"/>
  <c r="M51" i="37"/>
  <c r="M51" i="14" s="1"/>
  <c r="L51" i="37"/>
  <c r="L51" i="14" s="1"/>
  <c r="K51" i="37"/>
  <c r="K51" i="14" s="1"/>
  <c r="J51" i="37"/>
  <c r="J51" i="14" s="1"/>
  <c r="I51" i="37"/>
  <c r="I51" i="14" s="1"/>
  <c r="H51" i="37"/>
  <c r="H51" i="14" s="1"/>
  <c r="G51" i="37"/>
  <c r="G51" i="14" s="1"/>
  <c r="F51" i="37"/>
  <c r="F51" i="14" s="1"/>
  <c r="E51" i="37"/>
  <c r="E51" i="14" s="1"/>
  <c r="D51" i="37"/>
  <c r="D51" i="14" s="1"/>
  <c r="C51" i="37"/>
  <c r="C51" i="14" s="1"/>
  <c r="S50" i="37"/>
  <c r="R50" i="37"/>
  <c r="R50" i="14" s="1"/>
  <c r="Q50" i="37"/>
  <c r="Q50" i="14" s="1"/>
  <c r="P50" i="37"/>
  <c r="P50" i="14" s="1"/>
  <c r="O50" i="37"/>
  <c r="O50" i="14" s="1"/>
  <c r="N50" i="37"/>
  <c r="N50" i="14" s="1"/>
  <c r="M50" i="37"/>
  <c r="M50" i="14" s="1"/>
  <c r="L50" i="37"/>
  <c r="L50" i="14" s="1"/>
  <c r="K50" i="37"/>
  <c r="K50" i="14" s="1"/>
  <c r="J50" i="37"/>
  <c r="J50" i="14" s="1"/>
  <c r="I50" i="37"/>
  <c r="I50" i="14" s="1"/>
  <c r="H50" i="37"/>
  <c r="H50" i="14" s="1"/>
  <c r="G50" i="37"/>
  <c r="G50" i="14" s="1"/>
  <c r="F50" i="37"/>
  <c r="F50" i="14" s="1"/>
  <c r="E50" i="37"/>
  <c r="E50" i="14" s="1"/>
  <c r="D50" i="37"/>
  <c r="D50" i="14" s="1"/>
  <c r="C50" i="37"/>
  <c r="C50" i="14" s="1"/>
  <c r="S49" i="37"/>
  <c r="R49" i="37"/>
  <c r="R49" i="14" s="1"/>
  <c r="Q49" i="37"/>
  <c r="Q49" i="14" s="1"/>
  <c r="P49" i="37"/>
  <c r="P49" i="14" s="1"/>
  <c r="O49" i="37"/>
  <c r="O49" i="14" s="1"/>
  <c r="N49" i="37"/>
  <c r="N49" i="14" s="1"/>
  <c r="M49" i="37"/>
  <c r="M49" i="14" s="1"/>
  <c r="L49" i="37"/>
  <c r="L49" i="14" s="1"/>
  <c r="K49" i="37"/>
  <c r="K49" i="14" s="1"/>
  <c r="J49" i="37"/>
  <c r="J49" i="14" s="1"/>
  <c r="I49" i="37"/>
  <c r="I49" i="14" s="1"/>
  <c r="H49" i="37"/>
  <c r="H49" i="14" s="1"/>
  <c r="G49" i="37"/>
  <c r="G49" i="14" s="1"/>
  <c r="F49" i="37"/>
  <c r="F49" i="14" s="1"/>
  <c r="E49" i="37"/>
  <c r="E49" i="14" s="1"/>
  <c r="D49" i="37"/>
  <c r="D49" i="14" s="1"/>
  <c r="C49" i="37"/>
  <c r="C49" i="14" s="1"/>
  <c r="S48" i="37"/>
  <c r="R48" i="37"/>
  <c r="R48" i="14" s="1"/>
  <c r="Q48" i="37"/>
  <c r="Q48" i="14" s="1"/>
  <c r="P48" i="37"/>
  <c r="P48" i="14" s="1"/>
  <c r="O48" i="37"/>
  <c r="O48" i="14" s="1"/>
  <c r="N48" i="37"/>
  <c r="N48" i="14" s="1"/>
  <c r="M48" i="37"/>
  <c r="M48" i="14" s="1"/>
  <c r="L48" i="37"/>
  <c r="L48" i="14" s="1"/>
  <c r="K48" i="37"/>
  <c r="K48" i="14" s="1"/>
  <c r="J48" i="37"/>
  <c r="J48" i="14" s="1"/>
  <c r="I48" i="37"/>
  <c r="I48" i="14" s="1"/>
  <c r="H48" i="37"/>
  <c r="H48" i="14" s="1"/>
  <c r="G48" i="37"/>
  <c r="G48" i="14" s="1"/>
  <c r="F48" i="37"/>
  <c r="F48" i="14" s="1"/>
  <c r="E48" i="37"/>
  <c r="E48" i="14" s="1"/>
  <c r="D48" i="37"/>
  <c r="D48" i="14" s="1"/>
  <c r="C48" i="37"/>
  <c r="C48" i="14" s="1"/>
  <c r="S47" i="37"/>
  <c r="S47" i="14" s="1"/>
  <c r="R47" i="37"/>
  <c r="R47" i="14" s="1"/>
  <c r="Q47" i="37"/>
  <c r="Q47" i="14" s="1"/>
  <c r="P47" i="37"/>
  <c r="P47" i="14" s="1"/>
  <c r="O47" i="37"/>
  <c r="O47" i="14" s="1"/>
  <c r="N47" i="37"/>
  <c r="N47" i="14" s="1"/>
  <c r="M47" i="37"/>
  <c r="M47" i="14" s="1"/>
  <c r="L47" i="37"/>
  <c r="L47" i="14" s="1"/>
  <c r="K47" i="37"/>
  <c r="K47" i="14" s="1"/>
  <c r="J47" i="37"/>
  <c r="J47" i="14" s="1"/>
  <c r="I47" i="37"/>
  <c r="I47" i="14" s="1"/>
  <c r="H47" i="37"/>
  <c r="H47" i="14" s="1"/>
  <c r="G47" i="37"/>
  <c r="G47" i="14" s="1"/>
  <c r="F47" i="37"/>
  <c r="F47" i="14" s="1"/>
  <c r="E47" i="37"/>
  <c r="E47" i="14" s="1"/>
  <c r="D47" i="37"/>
  <c r="D47" i="14" s="1"/>
  <c r="C47" i="37"/>
  <c r="C47" i="14" s="1"/>
  <c r="S46" i="37"/>
  <c r="S46" i="14" s="1"/>
  <c r="R46" i="37"/>
  <c r="R46" i="14" s="1"/>
  <c r="Q46" i="37"/>
  <c r="Q46" i="14" s="1"/>
  <c r="P46" i="37"/>
  <c r="P46" i="14" s="1"/>
  <c r="O46" i="37"/>
  <c r="O46" i="14" s="1"/>
  <c r="N46" i="37"/>
  <c r="N46" i="14" s="1"/>
  <c r="M46" i="37"/>
  <c r="M46" i="14" s="1"/>
  <c r="L46" i="37"/>
  <c r="L46" i="14" s="1"/>
  <c r="K46" i="37"/>
  <c r="K46" i="14" s="1"/>
  <c r="J46" i="37"/>
  <c r="J46" i="14" s="1"/>
  <c r="I46" i="37"/>
  <c r="I46" i="14" s="1"/>
  <c r="H46" i="37"/>
  <c r="H46" i="14" s="1"/>
  <c r="G46" i="37"/>
  <c r="G46" i="14" s="1"/>
  <c r="F46" i="37"/>
  <c r="F46" i="14" s="1"/>
  <c r="E46" i="37"/>
  <c r="E46" i="14" s="1"/>
  <c r="D46" i="37"/>
  <c r="D46" i="14" s="1"/>
  <c r="C46" i="37"/>
  <c r="C46" i="14" s="1"/>
  <c r="S45" i="37"/>
  <c r="R45" i="37"/>
  <c r="Q45" i="37"/>
  <c r="P45" i="37"/>
  <c r="O45" i="37"/>
  <c r="N45" i="37"/>
  <c r="M45" i="37"/>
  <c r="L45" i="37"/>
  <c r="K45" i="37"/>
  <c r="J45" i="37"/>
  <c r="I45" i="37"/>
  <c r="H45" i="37"/>
  <c r="G45" i="37"/>
  <c r="F45" i="37"/>
  <c r="E45" i="37"/>
  <c r="D45" i="37"/>
  <c r="C45" i="37"/>
  <c r="S44" i="37"/>
  <c r="R44" i="37"/>
  <c r="R44" i="14" s="1"/>
  <c r="Q44" i="37"/>
  <c r="Q44" i="14" s="1"/>
  <c r="P44" i="37"/>
  <c r="P44" i="14" s="1"/>
  <c r="O44" i="37"/>
  <c r="O44" i="14" s="1"/>
  <c r="N44" i="37"/>
  <c r="N44" i="14" s="1"/>
  <c r="M44" i="37"/>
  <c r="M44" i="14" s="1"/>
  <c r="L44" i="37"/>
  <c r="L44" i="14" s="1"/>
  <c r="K44" i="37"/>
  <c r="K44" i="14" s="1"/>
  <c r="J44" i="37"/>
  <c r="J44" i="14" s="1"/>
  <c r="I44" i="37"/>
  <c r="I44" i="14" s="1"/>
  <c r="H44" i="37"/>
  <c r="H44" i="14" s="1"/>
  <c r="G44" i="37"/>
  <c r="G44" i="14" s="1"/>
  <c r="F44" i="37"/>
  <c r="F44" i="14" s="1"/>
  <c r="E44" i="37"/>
  <c r="E44" i="14" s="1"/>
  <c r="D44" i="37"/>
  <c r="D44" i="14" s="1"/>
  <c r="C44" i="37"/>
  <c r="C44" i="14" s="1"/>
  <c r="S43" i="37"/>
  <c r="S43" i="14" s="1"/>
  <c r="R43" i="37"/>
  <c r="R43" i="14" s="1"/>
  <c r="Q43" i="37"/>
  <c r="Q43" i="14" s="1"/>
  <c r="P43" i="37"/>
  <c r="P43" i="14" s="1"/>
  <c r="O43" i="37"/>
  <c r="O43" i="14" s="1"/>
  <c r="N43" i="37"/>
  <c r="N43" i="14" s="1"/>
  <c r="M43" i="37"/>
  <c r="M43" i="14" s="1"/>
  <c r="L43" i="37"/>
  <c r="L43" i="14" s="1"/>
  <c r="K43" i="37"/>
  <c r="K43" i="14" s="1"/>
  <c r="J43" i="37"/>
  <c r="J43" i="14" s="1"/>
  <c r="I43" i="37"/>
  <c r="I43" i="14" s="1"/>
  <c r="H43" i="37"/>
  <c r="H43" i="14" s="1"/>
  <c r="G43" i="37"/>
  <c r="G43" i="14" s="1"/>
  <c r="F43" i="37"/>
  <c r="F43" i="14" s="1"/>
  <c r="E43" i="37"/>
  <c r="E43" i="14" s="1"/>
  <c r="D43" i="37"/>
  <c r="D43" i="14" s="1"/>
  <c r="C43" i="37"/>
  <c r="C43" i="14" s="1"/>
  <c r="S42" i="37"/>
  <c r="S42" i="14" s="1"/>
  <c r="R42" i="37"/>
  <c r="R42" i="14" s="1"/>
  <c r="Q42" i="37"/>
  <c r="Q42" i="14" s="1"/>
  <c r="P42" i="37"/>
  <c r="P42" i="14" s="1"/>
  <c r="O42" i="37"/>
  <c r="O42" i="14" s="1"/>
  <c r="N42" i="37"/>
  <c r="N42" i="14" s="1"/>
  <c r="M42" i="37"/>
  <c r="M42" i="14" s="1"/>
  <c r="L42" i="37"/>
  <c r="L42" i="14" s="1"/>
  <c r="K42" i="37"/>
  <c r="K42" i="14" s="1"/>
  <c r="J42" i="37"/>
  <c r="J42" i="14" s="1"/>
  <c r="I42" i="37"/>
  <c r="I42" i="14" s="1"/>
  <c r="H42" i="37"/>
  <c r="H42" i="14" s="1"/>
  <c r="G42" i="37"/>
  <c r="G42" i="14" s="1"/>
  <c r="F42" i="37"/>
  <c r="F42" i="14" s="1"/>
  <c r="E42" i="37"/>
  <c r="E42" i="14" s="1"/>
  <c r="D42" i="37"/>
  <c r="D42" i="14" s="1"/>
  <c r="C42" i="37"/>
  <c r="C42" i="14" s="1"/>
  <c r="S41" i="37"/>
  <c r="S41" i="14" s="1"/>
  <c r="R41" i="37"/>
  <c r="R41" i="14" s="1"/>
  <c r="Q41" i="37"/>
  <c r="Q41" i="14" s="1"/>
  <c r="P41" i="37"/>
  <c r="P41" i="14" s="1"/>
  <c r="O41" i="37"/>
  <c r="O41" i="14" s="1"/>
  <c r="N41" i="37"/>
  <c r="N41" i="14" s="1"/>
  <c r="M41" i="37"/>
  <c r="M41" i="14" s="1"/>
  <c r="L41" i="37"/>
  <c r="L41" i="14" s="1"/>
  <c r="K41" i="37"/>
  <c r="K41" i="14" s="1"/>
  <c r="J41" i="37"/>
  <c r="J41" i="14" s="1"/>
  <c r="I41" i="37"/>
  <c r="I41" i="14" s="1"/>
  <c r="H41" i="37"/>
  <c r="H41" i="14" s="1"/>
  <c r="G41" i="37"/>
  <c r="G41" i="14" s="1"/>
  <c r="F41" i="37"/>
  <c r="F41" i="14" s="1"/>
  <c r="E41" i="37"/>
  <c r="E41" i="14" s="1"/>
  <c r="D41" i="37"/>
  <c r="D41" i="14" s="1"/>
  <c r="C41" i="37"/>
  <c r="C41" i="14" s="1"/>
  <c r="S40" i="37"/>
  <c r="R40" i="37"/>
  <c r="R40" i="14" s="1"/>
  <c r="Q40" i="37"/>
  <c r="Q40" i="14" s="1"/>
  <c r="P40" i="37"/>
  <c r="P40" i="14" s="1"/>
  <c r="O40" i="37"/>
  <c r="O40" i="14" s="1"/>
  <c r="N40" i="37"/>
  <c r="N40" i="14" s="1"/>
  <c r="M40" i="37"/>
  <c r="M40" i="14" s="1"/>
  <c r="L40" i="37"/>
  <c r="L40" i="14" s="1"/>
  <c r="K40" i="37"/>
  <c r="K40" i="14" s="1"/>
  <c r="J40" i="37"/>
  <c r="J40" i="14" s="1"/>
  <c r="I40" i="37"/>
  <c r="I40" i="14" s="1"/>
  <c r="H40" i="37"/>
  <c r="H40" i="14" s="1"/>
  <c r="G40" i="37"/>
  <c r="G40" i="14" s="1"/>
  <c r="F40" i="37"/>
  <c r="F40" i="14" s="1"/>
  <c r="E40" i="37"/>
  <c r="E40" i="14" s="1"/>
  <c r="D40" i="37"/>
  <c r="D40" i="14" s="1"/>
  <c r="C40" i="37"/>
  <c r="C40" i="14" s="1"/>
  <c r="S39" i="37"/>
  <c r="R39" i="37"/>
  <c r="Q39" i="37"/>
  <c r="P39" i="37"/>
  <c r="O39" i="37"/>
  <c r="N39" i="37"/>
  <c r="M39" i="37"/>
  <c r="L39" i="37"/>
  <c r="K39" i="37"/>
  <c r="J39" i="37"/>
  <c r="I39" i="37"/>
  <c r="H39" i="37"/>
  <c r="G39" i="37"/>
  <c r="F39" i="37"/>
  <c r="E39" i="37"/>
  <c r="D39" i="37"/>
  <c r="C39" i="37"/>
  <c r="S38" i="37"/>
  <c r="S38" i="14" s="1"/>
  <c r="R38" i="37"/>
  <c r="R38" i="14" s="1"/>
  <c r="Q38" i="37"/>
  <c r="Q38" i="14" s="1"/>
  <c r="P38" i="37"/>
  <c r="P38" i="14" s="1"/>
  <c r="O38" i="37"/>
  <c r="O38" i="14" s="1"/>
  <c r="N38" i="37"/>
  <c r="N38" i="14" s="1"/>
  <c r="M38" i="37"/>
  <c r="M38" i="14" s="1"/>
  <c r="L38" i="37"/>
  <c r="L38" i="14" s="1"/>
  <c r="K38" i="37"/>
  <c r="K38" i="14" s="1"/>
  <c r="J38" i="37"/>
  <c r="J38" i="14" s="1"/>
  <c r="I38" i="37"/>
  <c r="I38" i="14" s="1"/>
  <c r="H38" i="37"/>
  <c r="H38" i="14" s="1"/>
  <c r="G38" i="37"/>
  <c r="G38" i="14" s="1"/>
  <c r="F38" i="37"/>
  <c r="F38" i="14" s="1"/>
  <c r="E38" i="37"/>
  <c r="E38" i="14" s="1"/>
  <c r="D38" i="37"/>
  <c r="D38" i="14" s="1"/>
  <c r="C38" i="37"/>
  <c r="C38" i="14" s="1"/>
  <c r="S37" i="37"/>
  <c r="R37" i="37"/>
  <c r="R37" i="14" s="1"/>
  <c r="Q37" i="37"/>
  <c r="Q37" i="14" s="1"/>
  <c r="P37" i="37"/>
  <c r="P37" i="14" s="1"/>
  <c r="O37" i="37"/>
  <c r="O37" i="14" s="1"/>
  <c r="N37" i="37"/>
  <c r="N37" i="14" s="1"/>
  <c r="M37" i="37"/>
  <c r="M37" i="14" s="1"/>
  <c r="L37" i="37"/>
  <c r="L37" i="14" s="1"/>
  <c r="K37" i="37"/>
  <c r="K37" i="14" s="1"/>
  <c r="J37" i="37"/>
  <c r="J37" i="14" s="1"/>
  <c r="I37" i="37"/>
  <c r="I37" i="14" s="1"/>
  <c r="H37" i="37"/>
  <c r="H37" i="14" s="1"/>
  <c r="G37" i="37"/>
  <c r="G37" i="14" s="1"/>
  <c r="F37" i="37"/>
  <c r="F37" i="14" s="1"/>
  <c r="E37" i="37"/>
  <c r="E37" i="14" s="1"/>
  <c r="D37" i="37"/>
  <c r="D37" i="14" s="1"/>
  <c r="C37" i="37"/>
  <c r="C37" i="14" s="1"/>
  <c r="S36" i="37"/>
  <c r="R36" i="37"/>
  <c r="R36" i="14" s="1"/>
  <c r="Q36" i="37"/>
  <c r="Q36" i="14" s="1"/>
  <c r="P36" i="37"/>
  <c r="P36" i="14" s="1"/>
  <c r="O36" i="37"/>
  <c r="O36" i="14" s="1"/>
  <c r="N36" i="37"/>
  <c r="N36" i="14" s="1"/>
  <c r="M36" i="37"/>
  <c r="M36" i="14" s="1"/>
  <c r="L36" i="37"/>
  <c r="L36" i="14" s="1"/>
  <c r="K36" i="37"/>
  <c r="K36" i="14" s="1"/>
  <c r="J36" i="37"/>
  <c r="J36" i="14" s="1"/>
  <c r="I36" i="37"/>
  <c r="I36" i="14" s="1"/>
  <c r="H36" i="37"/>
  <c r="H36" i="14" s="1"/>
  <c r="G36" i="37"/>
  <c r="G36" i="14" s="1"/>
  <c r="F36" i="37"/>
  <c r="F36" i="14" s="1"/>
  <c r="E36" i="37"/>
  <c r="E36" i="14" s="1"/>
  <c r="D36" i="37"/>
  <c r="D36" i="14" s="1"/>
  <c r="C36" i="37"/>
  <c r="C36" i="14" s="1"/>
  <c r="S35" i="37"/>
  <c r="R35" i="37"/>
  <c r="Q35" i="37"/>
  <c r="P35" i="37"/>
  <c r="O35" i="37"/>
  <c r="N35" i="37"/>
  <c r="M35" i="37"/>
  <c r="L35" i="37"/>
  <c r="K35" i="37"/>
  <c r="J35" i="37"/>
  <c r="I35" i="37"/>
  <c r="H35" i="37"/>
  <c r="G35" i="37"/>
  <c r="F35" i="37"/>
  <c r="E35" i="37"/>
  <c r="D35" i="37"/>
  <c r="C35" i="37"/>
  <c r="H30" i="37"/>
  <c r="H30" i="14" s="1"/>
  <c r="G30" i="37"/>
  <c r="G30" i="14" s="1"/>
  <c r="F30" i="37"/>
  <c r="F30" i="14" s="1"/>
  <c r="E30" i="37"/>
  <c r="E30" i="14" s="1"/>
  <c r="D30" i="37"/>
  <c r="D30" i="14" s="1"/>
  <c r="H29" i="37"/>
  <c r="H29" i="14" s="1"/>
  <c r="G29" i="37"/>
  <c r="G29" i="14" s="1"/>
  <c r="F29" i="37"/>
  <c r="F29" i="14" s="1"/>
  <c r="E29" i="37"/>
  <c r="E29" i="14" s="1"/>
  <c r="D29" i="37"/>
  <c r="D29" i="14" s="1"/>
  <c r="H28" i="37"/>
  <c r="H28" i="14" s="1"/>
  <c r="G28" i="37"/>
  <c r="G28" i="14" s="1"/>
  <c r="F28" i="37"/>
  <c r="F28" i="14" s="1"/>
  <c r="E28" i="37"/>
  <c r="E28" i="14" s="1"/>
  <c r="D28" i="37"/>
  <c r="D28" i="14" s="1"/>
  <c r="H27" i="37"/>
  <c r="H27" i="14" s="1"/>
  <c r="G27" i="37"/>
  <c r="G27" i="14" s="1"/>
  <c r="F27" i="37"/>
  <c r="F27" i="14" s="1"/>
  <c r="E27" i="37"/>
  <c r="E27" i="14" s="1"/>
  <c r="D27" i="37"/>
  <c r="D27" i="14" s="1"/>
  <c r="H25" i="37"/>
  <c r="H25" i="14" s="1"/>
  <c r="G25" i="37"/>
  <c r="G25" i="14" s="1"/>
  <c r="F25" i="37"/>
  <c r="F25" i="14" s="1"/>
  <c r="E25" i="37"/>
  <c r="E25" i="14" s="1"/>
  <c r="D25" i="37"/>
  <c r="D25" i="14" s="1"/>
  <c r="C25" i="37"/>
  <c r="C25" i="14" s="1"/>
  <c r="C22" i="37"/>
  <c r="C22" i="14" s="1"/>
  <c r="C21" i="37"/>
  <c r="C21" i="14" s="1"/>
  <c r="C20" i="37"/>
  <c r="C20" i="14" s="1"/>
  <c r="C19" i="37"/>
  <c r="C19" i="14" s="1"/>
  <c r="C18" i="37"/>
  <c r="C18" i="14" s="1"/>
  <c r="C17" i="37"/>
  <c r="C17" i="14" s="1"/>
  <c r="C14" i="37"/>
  <c r="C14" i="14" s="1"/>
  <c r="C13" i="37"/>
  <c r="C13" i="14" s="1"/>
  <c r="C12" i="37"/>
  <c r="C12" i="14" s="1"/>
  <c r="C11" i="37"/>
  <c r="C11" i="14" s="1"/>
  <c r="C10" i="37"/>
  <c r="C10" i="14" s="1"/>
  <c r="S9" i="16" l="1"/>
  <c r="R9" i="16"/>
  <c r="Q9" i="16"/>
  <c r="P9" i="16"/>
  <c r="O9" i="16"/>
  <c r="N9" i="16"/>
  <c r="M9" i="16"/>
  <c r="L9" i="16"/>
  <c r="K9" i="16"/>
  <c r="J9" i="16"/>
  <c r="I9" i="16"/>
  <c r="H9" i="16"/>
  <c r="G9" i="16"/>
  <c r="F9" i="16"/>
  <c r="E9" i="16"/>
  <c r="D9" i="16"/>
  <c r="C9" i="16"/>
  <c r="C4" i="16"/>
  <c r="C6" i="28" l="1"/>
  <c r="S87" i="39"/>
  <c r="S87" i="37" s="1"/>
  <c r="S87" i="14" s="1"/>
  <c r="S86" i="39"/>
  <c r="S86" i="37" s="1"/>
  <c r="S86" i="14" s="1"/>
  <c r="S85" i="39"/>
  <c r="S85" i="37" s="1"/>
  <c r="S85" i="14" s="1"/>
  <c r="S84" i="39"/>
  <c r="S84" i="37" s="1"/>
  <c r="R84" i="39"/>
  <c r="R84" i="37" s="1"/>
  <c r="Q84" i="39"/>
  <c r="Q84" i="37" s="1"/>
  <c r="P84" i="39"/>
  <c r="P84" i="37" s="1"/>
  <c r="O84" i="39"/>
  <c r="O84" i="37" s="1"/>
  <c r="N84" i="39"/>
  <c r="N84" i="37" s="1"/>
  <c r="M84" i="39"/>
  <c r="M84" i="37" s="1"/>
  <c r="L84" i="39"/>
  <c r="L84" i="37" s="1"/>
  <c r="K84" i="39"/>
  <c r="K84" i="37" s="1"/>
  <c r="J84" i="39"/>
  <c r="J84" i="37" s="1"/>
  <c r="I84" i="39"/>
  <c r="I84" i="37" s="1"/>
  <c r="H84" i="39"/>
  <c r="H84" i="37" s="1"/>
  <c r="G84" i="39"/>
  <c r="G84" i="37" s="1"/>
  <c r="F84" i="39"/>
  <c r="F84" i="37" s="1"/>
  <c r="E84" i="39"/>
  <c r="E84" i="37" s="1"/>
  <c r="D84" i="39"/>
  <c r="D84" i="37" s="1"/>
  <c r="C84" i="39"/>
  <c r="C84" i="37" s="1"/>
  <c r="S83" i="39"/>
  <c r="S83" i="37" s="1"/>
  <c r="R83" i="39"/>
  <c r="R83" i="37" s="1"/>
  <c r="Q83" i="39"/>
  <c r="Q83" i="37" s="1"/>
  <c r="P83" i="39"/>
  <c r="P83" i="37" s="1"/>
  <c r="O83" i="39"/>
  <c r="O83" i="37" s="1"/>
  <c r="N83" i="39"/>
  <c r="N83" i="37" s="1"/>
  <c r="M83" i="39"/>
  <c r="M83" i="37" s="1"/>
  <c r="L83" i="39"/>
  <c r="L83" i="37" s="1"/>
  <c r="K83" i="39"/>
  <c r="K83" i="37" s="1"/>
  <c r="J83" i="39"/>
  <c r="J83" i="37" s="1"/>
  <c r="I83" i="39"/>
  <c r="I83" i="37" s="1"/>
  <c r="H83" i="39"/>
  <c r="H83" i="37" s="1"/>
  <c r="G83" i="39"/>
  <c r="G83" i="37" s="1"/>
  <c r="F83" i="39"/>
  <c r="F83" i="37" s="1"/>
  <c r="E83" i="39"/>
  <c r="E83" i="37" s="1"/>
  <c r="D83" i="39"/>
  <c r="D83" i="37" s="1"/>
  <c r="C83" i="39"/>
  <c r="C83" i="37" s="1"/>
  <c r="R59" i="33"/>
  <c r="Q59" i="33"/>
  <c r="P59" i="33"/>
  <c r="O59" i="33"/>
  <c r="N59" i="33"/>
  <c r="M59" i="33"/>
  <c r="L59" i="33"/>
  <c r="K59" i="33"/>
  <c r="J59" i="33"/>
  <c r="I59" i="33"/>
  <c r="H59" i="33"/>
  <c r="G59" i="33"/>
  <c r="F59" i="33"/>
  <c r="E59" i="33"/>
  <c r="D59" i="33"/>
  <c r="C59" i="33"/>
  <c r="R58" i="33"/>
  <c r="Q58" i="33"/>
  <c r="P58" i="33"/>
  <c r="O58" i="33"/>
  <c r="N58" i="33"/>
  <c r="M58" i="33"/>
  <c r="L58" i="33"/>
  <c r="K58" i="33"/>
  <c r="J58" i="33"/>
  <c r="I58" i="33"/>
  <c r="H58" i="33"/>
  <c r="G58" i="33"/>
  <c r="F58" i="33"/>
  <c r="E58" i="33"/>
  <c r="D58" i="33"/>
  <c r="C58" i="33"/>
  <c r="R57" i="33"/>
  <c r="Q57" i="33"/>
  <c r="P57" i="33"/>
  <c r="O57" i="33"/>
  <c r="N57" i="33"/>
  <c r="M57" i="33"/>
  <c r="L57" i="33"/>
  <c r="K57" i="33"/>
  <c r="J57" i="33"/>
  <c r="I57" i="33"/>
  <c r="H57" i="33"/>
  <c r="G57" i="33"/>
  <c r="F57" i="33"/>
  <c r="E57" i="33"/>
  <c r="D57" i="33"/>
  <c r="C57" i="33"/>
  <c r="S70" i="26"/>
  <c r="S70" i="31" s="1"/>
  <c r="S70" i="33" s="1"/>
  <c r="R70" i="26"/>
  <c r="Q70" i="26"/>
  <c r="Q70" i="31" s="1"/>
  <c r="P70" i="26"/>
  <c r="O70" i="26"/>
  <c r="N70" i="26"/>
  <c r="N70" i="31" s="1"/>
  <c r="M70" i="26"/>
  <c r="L70" i="26"/>
  <c r="K70" i="26"/>
  <c r="J70" i="26"/>
  <c r="I70" i="26"/>
  <c r="H70" i="26"/>
  <c r="H70" i="31" s="1"/>
  <c r="G70" i="26"/>
  <c r="G70" i="31" s="1"/>
  <c r="G70" i="33" s="1"/>
  <c r="F70" i="26"/>
  <c r="E70" i="26"/>
  <c r="D70" i="26"/>
  <c r="C70" i="26"/>
  <c r="S69" i="26"/>
  <c r="R69" i="26"/>
  <c r="R69" i="31" s="1"/>
  <c r="Q69" i="26"/>
  <c r="Q69" i="31" s="1"/>
  <c r="P69" i="26"/>
  <c r="P69" i="31" s="1"/>
  <c r="P69" i="33" s="1"/>
  <c r="O69" i="26"/>
  <c r="N69" i="26"/>
  <c r="M69" i="26"/>
  <c r="L69" i="26"/>
  <c r="K69" i="26"/>
  <c r="J69" i="26"/>
  <c r="J69" i="31" s="1"/>
  <c r="I69" i="26"/>
  <c r="H69" i="26"/>
  <c r="G69" i="26"/>
  <c r="F69" i="26"/>
  <c r="E69" i="26"/>
  <c r="D69" i="26"/>
  <c r="C69" i="26"/>
  <c r="S116" i="39"/>
  <c r="R116" i="39"/>
  <c r="Q116" i="39"/>
  <c r="P116" i="39"/>
  <c r="O116" i="39"/>
  <c r="N116" i="39"/>
  <c r="M116" i="39"/>
  <c r="L116" i="39"/>
  <c r="K116" i="39"/>
  <c r="J116" i="39"/>
  <c r="I116" i="39"/>
  <c r="H116" i="39"/>
  <c r="G116" i="39"/>
  <c r="F116" i="39"/>
  <c r="E116" i="39"/>
  <c r="D116" i="39"/>
  <c r="C116" i="39"/>
  <c r="S108" i="39"/>
  <c r="R108" i="39"/>
  <c r="Q108" i="39"/>
  <c r="P108" i="39"/>
  <c r="O108" i="39"/>
  <c r="N108" i="39"/>
  <c r="M108" i="39"/>
  <c r="L108" i="39"/>
  <c r="K108" i="39"/>
  <c r="J108" i="39"/>
  <c r="I108" i="39"/>
  <c r="H108" i="39"/>
  <c r="G108" i="39"/>
  <c r="F108" i="39"/>
  <c r="E108" i="39"/>
  <c r="D108" i="39"/>
  <c r="C108" i="39"/>
  <c r="S92" i="39"/>
  <c r="S92" i="37" s="1"/>
  <c r="S92" i="14" s="1"/>
  <c r="R92" i="39"/>
  <c r="R92" i="37" s="1"/>
  <c r="R92" i="14" s="1"/>
  <c r="Q92" i="39"/>
  <c r="Q92" i="37" s="1"/>
  <c r="Q92" i="14" s="1"/>
  <c r="P92" i="39"/>
  <c r="O92" i="39"/>
  <c r="N92" i="39"/>
  <c r="N92" i="37" s="1"/>
  <c r="N92" i="14" s="1"/>
  <c r="M92" i="39"/>
  <c r="M92" i="37" s="1"/>
  <c r="M92" i="14" s="1"/>
  <c r="L92" i="39"/>
  <c r="L92" i="37" s="1"/>
  <c r="L92" i="14" s="1"/>
  <c r="K92" i="39"/>
  <c r="K92" i="37" s="1"/>
  <c r="K92" i="14" s="1"/>
  <c r="J92" i="39"/>
  <c r="J92" i="37" s="1"/>
  <c r="J92" i="14" s="1"/>
  <c r="I92" i="39"/>
  <c r="I92" i="37" s="1"/>
  <c r="I92" i="14" s="1"/>
  <c r="H92" i="39"/>
  <c r="G92" i="39"/>
  <c r="G92" i="37" s="1"/>
  <c r="G92" i="14" s="1"/>
  <c r="F92" i="39"/>
  <c r="F92" i="37" s="1"/>
  <c r="F92" i="14" s="1"/>
  <c r="E92" i="39"/>
  <c r="D92" i="39"/>
  <c r="D92" i="37" s="1"/>
  <c r="D92" i="14" s="1"/>
  <c r="C92" i="39"/>
  <c r="C92" i="37" s="1"/>
  <c r="C92" i="14" s="1"/>
  <c r="S119" i="39"/>
  <c r="R119" i="39"/>
  <c r="Q119" i="39"/>
  <c r="P119" i="39"/>
  <c r="O119" i="39"/>
  <c r="N119" i="39"/>
  <c r="M119" i="39"/>
  <c r="L119" i="39"/>
  <c r="K119" i="39"/>
  <c r="J119" i="39"/>
  <c r="I119" i="39"/>
  <c r="H119" i="39"/>
  <c r="G119" i="39"/>
  <c r="F119" i="39"/>
  <c r="E119" i="39"/>
  <c r="D119" i="39"/>
  <c r="C119" i="39"/>
  <c r="S118" i="39"/>
  <c r="R118" i="39"/>
  <c r="Q118" i="39"/>
  <c r="P118" i="39"/>
  <c r="O118" i="39"/>
  <c r="N118" i="39"/>
  <c r="M118" i="39"/>
  <c r="L118" i="39"/>
  <c r="K118" i="39"/>
  <c r="J118" i="39"/>
  <c r="I118" i="39"/>
  <c r="H118" i="39"/>
  <c r="G118" i="39"/>
  <c r="F118" i="39"/>
  <c r="E118" i="39"/>
  <c r="D118" i="39"/>
  <c r="C118" i="39"/>
  <c r="S117" i="39"/>
  <c r="R117" i="39"/>
  <c r="Q117" i="39"/>
  <c r="P117" i="39"/>
  <c r="O117" i="39"/>
  <c r="N117" i="39"/>
  <c r="M117" i="39"/>
  <c r="L117" i="39"/>
  <c r="K117" i="39"/>
  <c r="J117" i="39"/>
  <c r="I117" i="39"/>
  <c r="H117" i="39"/>
  <c r="G117" i="39"/>
  <c r="F117" i="39"/>
  <c r="E117" i="39"/>
  <c r="D117" i="39"/>
  <c r="C117" i="39"/>
  <c r="S115" i="39"/>
  <c r="R115" i="39"/>
  <c r="Q115" i="39"/>
  <c r="P115" i="39"/>
  <c r="O115" i="39"/>
  <c r="N115" i="39"/>
  <c r="M115" i="39"/>
  <c r="L115" i="39"/>
  <c r="K115" i="39"/>
  <c r="J115" i="39"/>
  <c r="I115" i="39"/>
  <c r="H115" i="39"/>
  <c r="G115" i="39"/>
  <c r="F115" i="39"/>
  <c r="E115" i="39"/>
  <c r="D115" i="39"/>
  <c r="C115" i="39"/>
  <c r="S114" i="39"/>
  <c r="R114" i="39"/>
  <c r="Q114" i="39"/>
  <c r="P114" i="39"/>
  <c r="O114" i="39"/>
  <c r="N114" i="39"/>
  <c r="M114" i="39"/>
  <c r="L114" i="39"/>
  <c r="K114" i="39"/>
  <c r="J114" i="39"/>
  <c r="I114" i="39"/>
  <c r="H114" i="39"/>
  <c r="G114" i="39"/>
  <c r="F114" i="39"/>
  <c r="E114" i="39"/>
  <c r="D114" i="39"/>
  <c r="C114" i="39"/>
  <c r="S111" i="39"/>
  <c r="R111" i="39"/>
  <c r="Q111" i="39"/>
  <c r="P111" i="39"/>
  <c r="O111" i="39"/>
  <c r="N111" i="39"/>
  <c r="M111" i="39"/>
  <c r="L111" i="39"/>
  <c r="K111" i="39"/>
  <c r="J111" i="39"/>
  <c r="I111" i="39"/>
  <c r="H111" i="39"/>
  <c r="G111" i="39"/>
  <c r="F111" i="39"/>
  <c r="E111" i="39"/>
  <c r="D111" i="39"/>
  <c r="C111" i="39"/>
  <c r="S110" i="39"/>
  <c r="R110" i="39"/>
  <c r="Q110" i="39"/>
  <c r="P110" i="39"/>
  <c r="O110" i="39"/>
  <c r="N110" i="39"/>
  <c r="M110" i="39"/>
  <c r="L110" i="39"/>
  <c r="K110" i="39"/>
  <c r="J110" i="39"/>
  <c r="I110" i="39"/>
  <c r="H110" i="39"/>
  <c r="G110" i="39"/>
  <c r="F110" i="39"/>
  <c r="E110" i="39"/>
  <c r="D110" i="39"/>
  <c r="C110" i="39"/>
  <c r="S109" i="39"/>
  <c r="R109" i="39"/>
  <c r="Q109" i="39"/>
  <c r="P109" i="39"/>
  <c r="O109" i="39"/>
  <c r="N109" i="39"/>
  <c r="M109" i="39"/>
  <c r="L109" i="39"/>
  <c r="K109" i="39"/>
  <c r="J109" i="39"/>
  <c r="I109" i="39"/>
  <c r="H109" i="39"/>
  <c r="G109" i="39"/>
  <c r="F109" i="39"/>
  <c r="E109" i="39"/>
  <c r="D109" i="39"/>
  <c r="C109" i="39"/>
  <c r="S107" i="39"/>
  <c r="R107" i="39"/>
  <c r="Q107" i="39"/>
  <c r="P107" i="39"/>
  <c r="O107" i="39"/>
  <c r="N107" i="39"/>
  <c r="M107" i="39"/>
  <c r="L107" i="39"/>
  <c r="K107" i="39"/>
  <c r="J107" i="39"/>
  <c r="I107" i="39"/>
  <c r="H107" i="39"/>
  <c r="G107" i="39"/>
  <c r="F107" i="39"/>
  <c r="E107" i="39"/>
  <c r="D107" i="39"/>
  <c r="C107" i="39"/>
  <c r="S106" i="39"/>
  <c r="R106" i="39"/>
  <c r="Q106" i="39"/>
  <c r="P106" i="39"/>
  <c r="O106" i="39"/>
  <c r="N106" i="39"/>
  <c r="M106" i="39"/>
  <c r="L106" i="39"/>
  <c r="K106" i="39"/>
  <c r="J106" i="39"/>
  <c r="I106" i="39"/>
  <c r="H106" i="39"/>
  <c r="G106" i="39"/>
  <c r="F106" i="39"/>
  <c r="E106" i="39"/>
  <c r="D106" i="39"/>
  <c r="C106" i="39"/>
  <c r="S103" i="39"/>
  <c r="R103" i="39"/>
  <c r="Q103" i="39"/>
  <c r="P103" i="39"/>
  <c r="O103" i="39"/>
  <c r="N103" i="39"/>
  <c r="M103" i="39"/>
  <c r="L103" i="39"/>
  <c r="K103" i="39"/>
  <c r="J103" i="39"/>
  <c r="I103" i="39"/>
  <c r="H103" i="39"/>
  <c r="G103" i="39"/>
  <c r="F103" i="39"/>
  <c r="E103" i="39"/>
  <c r="D103" i="39"/>
  <c r="C103" i="39"/>
  <c r="S102" i="39"/>
  <c r="R102" i="39"/>
  <c r="Q102" i="39"/>
  <c r="P102" i="39"/>
  <c r="O102" i="39"/>
  <c r="N102" i="39"/>
  <c r="M102" i="39"/>
  <c r="M102" i="37" s="1"/>
  <c r="M102" i="14" s="1"/>
  <c r="L102" i="39"/>
  <c r="K102" i="39"/>
  <c r="J102" i="39"/>
  <c r="I102" i="39"/>
  <c r="H102" i="39"/>
  <c r="G102" i="39"/>
  <c r="F102" i="39"/>
  <c r="E102" i="39"/>
  <c r="D102" i="39"/>
  <c r="D102" i="37" s="1"/>
  <c r="D102" i="14" s="1"/>
  <c r="C102" i="39"/>
  <c r="S101" i="39"/>
  <c r="R101" i="39"/>
  <c r="Q101" i="39"/>
  <c r="P101" i="39"/>
  <c r="O101" i="39"/>
  <c r="N101" i="39"/>
  <c r="M101" i="39"/>
  <c r="L101" i="39"/>
  <c r="K101" i="39"/>
  <c r="J101" i="39"/>
  <c r="I101" i="39"/>
  <c r="H101" i="39"/>
  <c r="G101" i="39"/>
  <c r="F101" i="39"/>
  <c r="E101" i="39"/>
  <c r="D101" i="39"/>
  <c r="C101" i="39"/>
  <c r="S100" i="39"/>
  <c r="R100" i="39"/>
  <c r="Q100" i="39"/>
  <c r="P100" i="39"/>
  <c r="O100" i="39"/>
  <c r="N100" i="39"/>
  <c r="M100" i="39"/>
  <c r="L100" i="39"/>
  <c r="K100" i="39"/>
  <c r="J100" i="39"/>
  <c r="I100" i="39"/>
  <c r="H100" i="39"/>
  <c r="G100" i="39"/>
  <c r="F100" i="39"/>
  <c r="E100" i="39"/>
  <c r="D100" i="39"/>
  <c r="C100" i="39"/>
  <c r="S99" i="39"/>
  <c r="R99" i="39"/>
  <c r="Q99" i="39"/>
  <c r="P99" i="39"/>
  <c r="O99" i="39"/>
  <c r="N99" i="39"/>
  <c r="M99" i="39"/>
  <c r="L99" i="39"/>
  <c r="K99" i="39"/>
  <c r="J99" i="39"/>
  <c r="I99" i="39"/>
  <c r="H99" i="39"/>
  <c r="G99" i="39"/>
  <c r="F99" i="39"/>
  <c r="E99" i="39"/>
  <c r="D99" i="39"/>
  <c r="C99" i="39"/>
  <c r="S98" i="39"/>
  <c r="R98" i="39"/>
  <c r="Q98" i="39"/>
  <c r="P98" i="39"/>
  <c r="O98" i="39"/>
  <c r="N98" i="39"/>
  <c r="M98" i="39"/>
  <c r="L98" i="39"/>
  <c r="K98" i="39"/>
  <c r="J98" i="39"/>
  <c r="I98" i="39"/>
  <c r="H98" i="39"/>
  <c r="G98" i="39"/>
  <c r="F98" i="39"/>
  <c r="E98" i="39"/>
  <c r="D98" i="39"/>
  <c r="C98" i="39"/>
  <c r="S95" i="39"/>
  <c r="S95" i="37" s="1"/>
  <c r="S95" i="14" s="1"/>
  <c r="R95" i="39"/>
  <c r="R95" i="37" s="1"/>
  <c r="R95" i="14" s="1"/>
  <c r="Q95" i="39"/>
  <c r="P95" i="39"/>
  <c r="P95" i="37" s="1"/>
  <c r="P95" i="14" s="1"/>
  <c r="O95" i="39"/>
  <c r="N95" i="39"/>
  <c r="M95" i="39"/>
  <c r="M95" i="37" s="1"/>
  <c r="M95" i="14" s="1"/>
  <c r="L95" i="39"/>
  <c r="K95" i="39"/>
  <c r="K95" i="37" s="1"/>
  <c r="K95" i="14" s="1"/>
  <c r="J95" i="39"/>
  <c r="J95" i="37" s="1"/>
  <c r="J95" i="14" s="1"/>
  <c r="I95" i="39"/>
  <c r="I95" i="37" s="1"/>
  <c r="I95" i="14" s="1"/>
  <c r="H95" i="39"/>
  <c r="G95" i="39"/>
  <c r="F95" i="39"/>
  <c r="E95" i="39"/>
  <c r="D95" i="39"/>
  <c r="C95" i="39"/>
  <c r="S94" i="39"/>
  <c r="S94" i="37" s="1"/>
  <c r="S94" i="14" s="1"/>
  <c r="R94" i="39"/>
  <c r="R94" i="37" s="1"/>
  <c r="R94" i="14" s="1"/>
  <c r="Q94" i="39"/>
  <c r="P94" i="39"/>
  <c r="P94" i="37" s="1"/>
  <c r="P94" i="14" s="1"/>
  <c r="O94" i="39"/>
  <c r="N94" i="39"/>
  <c r="M94" i="39"/>
  <c r="L94" i="39"/>
  <c r="K94" i="39"/>
  <c r="J94" i="39"/>
  <c r="J94" i="37" s="1"/>
  <c r="J94" i="14" s="1"/>
  <c r="I94" i="39"/>
  <c r="I94" i="37" s="1"/>
  <c r="I94" i="14" s="1"/>
  <c r="H94" i="39"/>
  <c r="G94" i="39"/>
  <c r="F94" i="39"/>
  <c r="E94" i="39"/>
  <c r="D94" i="39"/>
  <c r="C94" i="39"/>
  <c r="C94" i="37" s="1"/>
  <c r="C94" i="14" s="1"/>
  <c r="S93" i="39"/>
  <c r="R93" i="39"/>
  <c r="Q93" i="39"/>
  <c r="P93" i="39"/>
  <c r="O93" i="39"/>
  <c r="O93" i="37" s="1"/>
  <c r="O93" i="14" s="1"/>
  <c r="N93" i="39"/>
  <c r="M93" i="39"/>
  <c r="L93" i="39"/>
  <c r="L93" i="37" s="1"/>
  <c r="L93" i="14" s="1"/>
  <c r="K93" i="39"/>
  <c r="J93" i="39"/>
  <c r="I93" i="39"/>
  <c r="H93" i="39"/>
  <c r="G93" i="39"/>
  <c r="F93" i="39"/>
  <c r="F93" i="37" s="1"/>
  <c r="F93" i="14" s="1"/>
  <c r="E93" i="39"/>
  <c r="D93" i="39"/>
  <c r="D93" i="37" s="1"/>
  <c r="D93" i="14" s="1"/>
  <c r="C93" i="39"/>
  <c r="C93" i="37" s="1"/>
  <c r="C93" i="14" s="1"/>
  <c r="S91" i="39"/>
  <c r="R91" i="39"/>
  <c r="Q91" i="39"/>
  <c r="P91" i="39"/>
  <c r="O91" i="39"/>
  <c r="N91" i="39"/>
  <c r="N91" i="37" s="1"/>
  <c r="N91" i="14" s="1"/>
  <c r="M91" i="39"/>
  <c r="L91" i="39"/>
  <c r="K91" i="39"/>
  <c r="K91" i="37" s="1"/>
  <c r="K91" i="14" s="1"/>
  <c r="J91" i="39"/>
  <c r="I91" i="39"/>
  <c r="H91" i="39"/>
  <c r="H91" i="37" s="1"/>
  <c r="H91" i="14" s="1"/>
  <c r="G91" i="39"/>
  <c r="F91" i="39"/>
  <c r="E91" i="39"/>
  <c r="E91" i="37" s="1"/>
  <c r="E91" i="14" s="1"/>
  <c r="D91" i="39"/>
  <c r="C91" i="39"/>
  <c r="S90" i="39"/>
  <c r="R90" i="39"/>
  <c r="Q90" i="39"/>
  <c r="Q90" i="37" s="1"/>
  <c r="Q90" i="14" s="1"/>
  <c r="P90" i="39"/>
  <c r="O90" i="39"/>
  <c r="N90" i="39"/>
  <c r="N90" i="37" s="1"/>
  <c r="N90" i="14" s="1"/>
  <c r="M90" i="39"/>
  <c r="M90" i="37" s="1"/>
  <c r="M90" i="14" s="1"/>
  <c r="L90" i="39"/>
  <c r="K90" i="39"/>
  <c r="K90" i="37" s="1"/>
  <c r="K90" i="14" s="1"/>
  <c r="J90" i="39"/>
  <c r="I90" i="39"/>
  <c r="H90" i="39"/>
  <c r="H90" i="37" s="1"/>
  <c r="H90" i="14" s="1"/>
  <c r="G90" i="39"/>
  <c r="F90" i="39"/>
  <c r="E90" i="39"/>
  <c r="E90" i="37" s="1"/>
  <c r="E90" i="14" s="1"/>
  <c r="D90" i="39"/>
  <c r="C90" i="39"/>
  <c r="R87" i="39"/>
  <c r="Q87" i="39"/>
  <c r="P87" i="39"/>
  <c r="O87" i="39"/>
  <c r="N87" i="39"/>
  <c r="M87" i="39"/>
  <c r="M87" i="37" s="1"/>
  <c r="M87" i="14" s="1"/>
  <c r="L87" i="39"/>
  <c r="K87" i="39"/>
  <c r="J87" i="39"/>
  <c r="I87" i="39"/>
  <c r="H87" i="39"/>
  <c r="G87" i="39"/>
  <c r="F87" i="39"/>
  <c r="E87" i="39"/>
  <c r="D87" i="39"/>
  <c r="C87" i="39"/>
  <c r="R86" i="39"/>
  <c r="Q86" i="39"/>
  <c r="P86" i="39"/>
  <c r="O86" i="39"/>
  <c r="N86" i="39"/>
  <c r="M86" i="39"/>
  <c r="M86" i="37" s="1"/>
  <c r="M86" i="14" s="1"/>
  <c r="L86" i="39"/>
  <c r="K86" i="39"/>
  <c r="J86" i="39"/>
  <c r="I86" i="39"/>
  <c r="H86" i="39"/>
  <c r="G86" i="39"/>
  <c r="F86" i="39"/>
  <c r="E86" i="39"/>
  <c r="D86" i="39"/>
  <c r="C86" i="39"/>
  <c r="R85" i="39"/>
  <c r="Q85" i="39"/>
  <c r="P85" i="39"/>
  <c r="O85" i="39"/>
  <c r="N85" i="39"/>
  <c r="M85" i="39"/>
  <c r="M85" i="37" s="1"/>
  <c r="M85" i="14" s="1"/>
  <c r="L85" i="39"/>
  <c r="K85" i="39"/>
  <c r="J85" i="39"/>
  <c r="I85" i="39"/>
  <c r="H85" i="39"/>
  <c r="G85" i="39"/>
  <c r="F85" i="39"/>
  <c r="E85" i="39"/>
  <c r="D85" i="39"/>
  <c r="C85" i="39"/>
  <c r="S80" i="39"/>
  <c r="S80" i="37" s="1"/>
  <c r="S80" i="14" s="1"/>
  <c r="R80" i="39"/>
  <c r="R80" i="37" s="1"/>
  <c r="R80" i="14" s="1"/>
  <c r="R80" i="26" s="1"/>
  <c r="Q80" i="39"/>
  <c r="Q80" i="37" s="1"/>
  <c r="Q80" i="14" s="1"/>
  <c r="P80" i="39"/>
  <c r="P80" i="37" s="1"/>
  <c r="P80" i="14" s="1"/>
  <c r="P80" i="26" s="1"/>
  <c r="O80" i="39"/>
  <c r="O80" i="37" s="1"/>
  <c r="O80" i="14" s="1"/>
  <c r="O80" i="26" s="1"/>
  <c r="N80" i="39"/>
  <c r="N80" i="37" s="1"/>
  <c r="N80" i="14" s="1"/>
  <c r="M80" i="39"/>
  <c r="M80" i="37" s="1"/>
  <c r="M80" i="14" s="1"/>
  <c r="M80" i="26" s="1"/>
  <c r="L80" i="39"/>
  <c r="L80" i="37" s="1"/>
  <c r="L80" i="14" s="1"/>
  <c r="L80" i="26" s="1"/>
  <c r="K80" i="39"/>
  <c r="K80" i="37" s="1"/>
  <c r="K80" i="14" s="1"/>
  <c r="J80" i="39"/>
  <c r="J80" i="37" s="1"/>
  <c r="J80" i="14" s="1"/>
  <c r="J80" i="26" s="1"/>
  <c r="I80" i="39"/>
  <c r="I80" i="37" s="1"/>
  <c r="I80" i="14" s="1"/>
  <c r="I80" i="26" s="1"/>
  <c r="H80" i="39"/>
  <c r="H80" i="37" s="1"/>
  <c r="H80" i="14" s="1"/>
  <c r="H80" i="26" s="1"/>
  <c r="G80" i="39"/>
  <c r="G80" i="37" s="1"/>
  <c r="G80" i="14" s="1"/>
  <c r="G80" i="26" s="1"/>
  <c r="F80" i="39"/>
  <c r="F80" i="37" s="1"/>
  <c r="F80" i="14" s="1"/>
  <c r="E80" i="39"/>
  <c r="E80" i="37" s="1"/>
  <c r="E80" i="14" s="1"/>
  <c r="E80" i="26" s="1"/>
  <c r="D80" i="39"/>
  <c r="D80" i="37" s="1"/>
  <c r="D80" i="14" s="1"/>
  <c r="D80" i="26" s="1"/>
  <c r="C80" i="39"/>
  <c r="C80" i="37" s="1"/>
  <c r="C80" i="14" s="1"/>
  <c r="C80" i="26" s="1"/>
  <c r="S79" i="39"/>
  <c r="S79" i="37" s="1"/>
  <c r="S79" i="14" s="1"/>
  <c r="R79" i="39"/>
  <c r="R79" i="37" s="1"/>
  <c r="R79" i="14" s="1"/>
  <c r="R79" i="26" s="1"/>
  <c r="Q79" i="39"/>
  <c r="Q79" i="37" s="1"/>
  <c r="Q79" i="14" s="1"/>
  <c r="Q79" i="26" s="1"/>
  <c r="P79" i="39"/>
  <c r="P79" i="37" s="1"/>
  <c r="P79" i="14" s="1"/>
  <c r="P79" i="26" s="1"/>
  <c r="O79" i="39"/>
  <c r="O79" i="37" s="1"/>
  <c r="O79" i="14" s="1"/>
  <c r="N79" i="39"/>
  <c r="N79" i="37" s="1"/>
  <c r="N79" i="14" s="1"/>
  <c r="N79" i="26" s="1"/>
  <c r="M79" i="39"/>
  <c r="M79" i="37" s="1"/>
  <c r="M79" i="14" s="1"/>
  <c r="M79" i="26" s="1"/>
  <c r="L79" i="39"/>
  <c r="L79" i="37" s="1"/>
  <c r="L79" i="14" s="1"/>
  <c r="L79" i="26" s="1"/>
  <c r="K79" i="39"/>
  <c r="K79" i="37" s="1"/>
  <c r="K79" i="14" s="1"/>
  <c r="K79" i="26" s="1"/>
  <c r="J79" i="39"/>
  <c r="J79" i="37" s="1"/>
  <c r="J79" i="14" s="1"/>
  <c r="J79" i="26" s="1"/>
  <c r="I79" i="39"/>
  <c r="I79" i="37" s="1"/>
  <c r="I79" i="14" s="1"/>
  <c r="I79" i="26" s="1"/>
  <c r="H79" i="39"/>
  <c r="H79" i="37" s="1"/>
  <c r="H79" i="14" s="1"/>
  <c r="H79" i="26" s="1"/>
  <c r="G79" i="39"/>
  <c r="G79" i="37" s="1"/>
  <c r="G79" i="14" s="1"/>
  <c r="F79" i="39"/>
  <c r="F79" i="37" s="1"/>
  <c r="F79" i="14" s="1"/>
  <c r="F79" i="26" s="1"/>
  <c r="E79" i="39"/>
  <c r="E79" i="37" s="1"/>
  <c r="E79" i="14" s="1"/>
  <c r="E79" i="26" s="1"/>
  <c r="D79" i="39"/>
  <c r="D79" i="37" s="1"/>
  <c r="D79" i="14" s="1"/>
  <c r="D79" i="26" s="1"/>
  <c r="C79" i="39"/>
  <c r="C79" i="37" s="1"/>
  <c r="C79" i="14" s="1"/>
  <c r="S78" i="39"/>
  <c r="S78" i="37" s="1"/>
  <c r="S78" i="14" s="1"/>
  <c r="S78" i="26" s="1"/>
  <c r="R78" i="39"/>
  <c r="R78" i="37" s="1"/>
  <c r="R78" i="14" s="1"/>
  <c r="R78" i="26" s="1"/>
  <c r="Q78" i="39"/>
  <c r="Q78" i="37" s="1"/>
  <c r="Q78" i="14" s="1"/>
  <c r="Q78" i="26" s="1"/>
  <c r="P78" i="39"/>
  <c r="P78" i="37" s="1"/>
  <c r="P78" i="14" s="1"/>
  <c r="O78" i="39"/>
  <c r="O78" i="37" s="1"/>
  <c r="O78" i="14" s="1"/>
  <c r="O78" i="26" s="1"/>
  <c r="N78" i="39"/>
  <c r="N78" i="37" s="1"/>
  <c r="N78" i="14" s="1"/>
  <c r="N78" i="26" s="1"/>
  <c r="M78" i="39"/>
  <c r="M78" i="37" s="1"/>
  <c r="M78" i="14" s="1"/>
  <c r="M78" i="26" s="1"/>
  <c r="L78" i="39"/>
  <c r="L78" i="37" s="1"/>
  <c r="L78" i="14" s="1"/>
  <c r="L78" i="26" s="1"/>
  <c r="K78" i="39"/>
  <c r="K78" i="37" s="1"/>
  <c r="K78" i="14" s="1"/>
  <c r="K78" i="26" s="1"/>
  <c r="J78" i="39"/>
  <c r="J78" i="37" s="1"/>
  <c r="J78" i="14" s="1"/>
  <c r="J78" i="26" s="1"/>
  <c r="I78" i="39"/>
  <c r="I78" i="37" s="1"/>
  <c r="I78" i="14" s="1"/>
  <c r="I78" i="26" s="1"/>
  <c r="H78" i="39"/>
  <c r="H78" i="37" s="1"/>
  <c r="H78" i="14" s="1"/>
  <c r="H78" i="26" s="1"/>
  <c r="G78" i="39"/>
  <c r="G78" i="37" s="1"/>
  <c r="G78" i="14" s="1"/>
  <c r="G78" i="26" s="1"/>
  <c r="F78" i="39"/>
  <c r="F78" i="37" s="1"/>
  <c r="F78" i="14" s="1"/>
  <c r="F78" i="26" s="1"/>
  <c r="E78" i="39"/>
  <c r="E78" i="37" s="1"/>
  <c r="E78" i="14" s="1"/>
  <c r="D78" i="39"/>
  <c r="D78" i="37" s="1"/>
  <c r="D78" i="14" s="1"/>
  <c r="C78" i="39"/>
  <c r="C78" i="37" s="1"/>
  <c r="C78" i="14" s="1"/>
  <c r="C78" i="26" s="1"/>
  <c r="S77" i="39"/>
  <c r="S77" i="37" s="1"/>
  <c r="S77" i="14" s="1"/>
  <c r="S77" i="26" s="1"/>
  <c r="R77" i="39"/>
  <c r="R77" i="37" s="1"/>
  <c r="R77" i="14" s="1"/>
  <c r="R77" i="26" s="1"/>
  <c r="Q77" i="39"/>
  <c r="Q77" i="37" s="1"/>
  <c r="Q77" i="14" s="1"/>
  <c r="P77" i="39"/>
  <c r="P77" i="37" s="1"/>
  <c r="P77" i="14" s="1"/>
  <c r="P77" i="26" s="1"/>
  <c r="O77" i="39"/>
  <c r="O77" i="37" s="1"/>
  <c r="O77" i="14" s="1"/>
  <c r="O77" i="26" s="1"/>
  <c r="N77" i="39"/>
  <c r="N77" i="37" s="1"/>
  <c r="N77" i="14" s="1"/>
  <c r="N77" i="26" s="1"/>
  <c r="M77" i="39"/>
  <c r="M77" i="37" s="1"/>
  <c r="M77" i="14" s="1"/>
  <c r="M77" i="26" s="1"/>
  <c r="L77" i="39"/>
  <c r="L77" i="37" s="1"/>
  <c r="L77" i="14" s="1"/>
  <c r="L77" i="26" s="1"/>
  <c r="K77" i="39"/>
  <c r="K77" i="37" s="1"/>
  <c r="K77" i="14" s="1"/>
  <c r="K77" i="26" s="1"/>
  <c r="J77" i="39"/>
  <c r="J77" i="37" s="1"/>
  <c r="J77" i="14" s="1"/>
  <c r="J77" i="26" s="1"/>
  <c r="I77" i="39"/>
  <c r="I77" i="37" s="1"/>
  <c r="I77" i="14" s="1"/>
  <c r="H77" i="39"/>
  <c r="H77" i="37" s="1"/>
  <c r="H77" i="14" s="1"/>
  <c r="H77" i="26" s="1"/>
  <c r="G77" i="39"/>
  <c r="G77" i="37" s="1"/>
  <c r="G77" i="14" s="1"/>
  <c r="G77" i="26" s="1"/>
  <c r="F77" i="39"/>
  <c r="F77" i="37" s="1"/>
  <c r="F77" i="14" s="1"/>
  <c r="F77" i="26" s="1"/>
  <c r="E77" i="39"/>
  <c r="E77" i="37" s="1"/>
  <c r="E77" i="14" s="1"/>
  <c r="E77" i="26" s="1"/>
  <c r="D77" i="39"/>
  <c r="D77" i="37" s="1"/>
  <c r="D77" i="14" s="1"/>
  <c r="D77" i="26" s="1"/>
  <c r="C77" i="39"/>
  <c r="C77" i="37" s="1"/>
  <c r="C77" i="14" s="1"/>
  <c r="C77" i="26" s="1"/>
  <c r="S76" i="39"/>
  <c r="S76" i="37" s="1"/>
  <c r="S76" i="14" s="1"/>
  <c r="S76" i="26" s="1"/>
  <c r="R76" i="39"/>
  <c r="R76" i="37" s="1"/>
  <c r="R76" i="14" s="1"/>
  <c r="R76" i="26" s="1"/>
  <c r="Q76" i="39"/>
  <c r="Q76" i="37" s="1"/>
  <c r="Q76" i="14" s="1"/>
  <c r="Q76" i="26" s="1"/>
  <c r="P76" i="39"/>
  <c r="P76" i="37" s="1"/>
  <c r="P76" i="14" s="1"/>
  <c r="P76" i="26" s="1"/>
  <c r="O76" i="39"/>
  <c r="O76" i="37" s="1"/>
  <c r="O76" i="14" s="1"/>
  <c r="O76" i="26" s="1"/>
  <c r="N76" i="39"/>
  <c r="N76" i="37" s="1"/>
  <c r="N76" i="14" s="1"/>
  <c r="N76" i="26" s="1"/>
  <c r="M76" i="39"/>
  <c r="M76" i="37" s="1"/>
  <c r="M76" i="14" s="1"/>
  <c r="M76" i="26" s="1"/>
  <c r="L76" i="39"/>
  <c r="L76" i="37" s="1"/>
  <c r="L76" i="14" s="1"/>
  <c r="L76" i="26" s="1"/>
  <c r="K76" i="39"/>
  <c r="K76" i="37" s="1"/>
  <c r="K76" i="14" s="1"/>
  <c r="K76" i="26" s="1"/>
  <c r="J76" i="39"/>
  <c r="J76" i="37" s="1"/>
  <c r="J76" i="14" s="1"/>
  <c r="J76" i="26" s="1"/>
  <c r="I76" i="39"/>
  <c r="I76" i="37" s="1"/>
  <c r="I76" i="14" s="1"/>
  <c r="I76" i="26" s="1"/>
  <c r="H76" i="39"/>
  <c r="H76" i="37" s="1"/>
  <c r="H76" i="14" s="1"/>
  <c r="H76" i="26" s="1"/>
  <c r="G76" i="39"/>
  <c r="G76" i="37" s="1"/>
  <c r="G76" i="14" s="1"/>
  <c r="G76" i="26" s="1"/>
  <c r="F76" i="39"/>
  <c r="F76" i="37" s="1"/>
  <c r="F76" i="14" s="1"/>
  <c r="F76" i="26" s="1"/>
  <c r="E76" i="39"/>
  <c r="E76" i="37" s="1"/>
  <c r="E76" i="14" s="1"/>
  <c r="E76" i="26" s="1"/>
  <c r="D76" i="39"/>
  <c r="D76" i="37" s="1"/>
  <c r="D76" i="14" s="1"/>
  <c r="D76" i="26" s="1"/>
  <c r="C76" i="39"/>
  <c r="C76" i="37" s="1"/>
  <c r="C76" i="14" s="1"/>
  <c r="C76" i="26" s="1"/>
  <c r="E66" i="12"/>
  <c r="A91" i="12"/>
  <c r="A92" i="12" s="1"/>
  <c r="A93" i="12" s="1"/>
  <c r="A94" i="12" s="1"/>
  <c r="A95" i="12" s="1"/>
  <c r="A96" i="12" s="1"/>
  <c r="E83" i="12"/>
  <c r="F6" i="12"/>
  <c r="F83" i="12" s="1"/>
  <c r="M71" i="33"/>
  <c r="C71" i="33"/>
  <c r="M72" i="33"/>
  <c r="C72" i="33"/>
  <c r="M73" i="33"/>
  <c r="C73" i="33"/>
  <c r="E115" i="12"/>
  <c r="A130" i="12"/>
  <c r="A131" i="12" s="1"/>
  <c r="A132" i="12" s="1"/>
  <c r="A133" i="12" s="1"/>
  <c r="A134" i="12" s="1"/>
  <c r="A135" i="12" s="1"/>
  <c r="E122" i="12"/>
  <c r="D71" i="33"/>
  <c r="D72" i="33"/>
  <c r="D73" i="33"/>
  <c r="S73" i="33"/>
  <c r="R73" i="33"/>
  <c r="Q73" i="33"/>
  <c r="P73" i="33"/>
  <c r="O73" i="33"/>
  <c r="N73" i="33"/>
  <c r="L73" i="33"/>
  <c r="K73" i="33"/>
  <c r="J73" i="33"/>
  <c r="I73" i="33"/>
  <c r="H73" i="33"/>
  <c r="G73" i="33"/>
  <c r="F73" i="33"/>
  <c r="E73" i="33"/>
  <c r="S72" i="33"/>
  <c r="R72" i="33"/>
  <c r="Q72" i="33"/>
  <c r="P72" i="33"/>
  <c r="O72" i="33"/>
  <c r="N72" i="33"/>
  <c r="L72" i="33"/>
  <c r="K72" i="33"/>
  <c r="J72" i="33"/>
  <c r="I72" i="33"/>
  <c r="H72" i="33"/>
  <c r="G72" i="33"/>
  <c r="F72" i="33"/>
  <c r="E72" i="33"/>
  <c r="S71" i="33"/>
  <c r="R71" i="33"/>
  <c r="Q71" i="33"/>
  <c r="P71" i="33"/>
  <c r="O71" i="33"/>
  <c r="N71" i="33"/>
  <c r="L71" i="33"/>
  <c r="K71" i="33"/>
  <c r="J71" i="33"/>
  <c r="I71" i="33"/>
  <c r="H71" i="33"/>
  <c r="G71" i="33"/>
  <c r="F71" i="33"/>
  <c r="E71" i="33"/>
  <c r="Q70" i="33"/>
  <c r="N70" i="33"/>
  <c r="H70" i="33"/>
  <c r="R69" i="33"/>
  <c r="Q69" i="33"/>
  <c r="J69" i="33"/>
  <c r="S51" i="26"/>
  <c r="S50" i="26"/>
  <c r="S49" i="26"/>
  <c r="S48" i="26"/>
  <c r="S44" i="26"/>
  <c r="S40" i="26"/>
  <c r="S37" i="26"/>
  <c r="S36" i="26"/>
  <c r="S80" i="26"/>
  <c r="Q80" i="26"/>
  <c r="N80" i="26"/>
  <c r="K80" i="26"/>
  <c r="F80" i="26"/>
  <c r="S79" i="26"/>
  <c r="O79" i="26"/>
  <c r="G79" i="26"/>
  <c r="C79" i="26"/>
  <c r="P78" i="26"/>
  <c r="E78" i="26"/>
  <c r="D78" i="26"/>
  <c r="Q77" i="26"/>
  <c r="I77" i="26"/>
  <c r="E60" i="12"/>
  <c r="E3" i="12"/>
  <c r="E2" i="12"/>
  <c r="I235" i="12"/>
  <c r="J235" i="12" s="1"/>
  <c r="J279" i="12"/>
  <c r="I279" i="12"/>
  <c r="H279" i="12"/>
  <c r="G279" i="12"/>
  <c r="F279" i="12"/>
  <c r="J272" i="12"/>
  <c r="I272" i="12"/>
  <c r="H272" i="12"/>
  <c r="G272" i="12"/>
  <c r="F272" i="12"/>
  <c r="J255" i="12"/>
  <c r="I255" i="12"/>
  <c r="H255" i="12"/>
  <c r="G255" i="12"/>
  <c r="F255" i="12"/>
  <c r="J241" i="12"/>
  <c r="I241" i="12"/>
  <c r="H241" i="12"/>
  <c r="G241" i="12"/>
  <c r="F241" i="12"/>
  <c r="J234" i="12"/>
  <c r="I234" i="12"/>
  <c r="H234" i="12"/>
  <c r="G234" i="12"/>
  <c r="F234" i="12"/>
  <c r="J224" i="12"/>
  <c r="I224" i="12"/>
  <c r="H224" i="12"/>
  <c r="G224" i="12"/>
  <c r="F224" i="12"/>
  <c r="J219" i="12"/>
  <c r="I219" i="12"/>
  <c r="H219" i="12"/>
  <c r="G219" i="12"/>
  <c r="F219" i="12"/>
  <c r="J215" i="12"/>
  <c r="I215" i="12"/>
  <c r="H215" i="12"/>
  <c r="G215" i="12"/>
  <c r="F215" i="12"/>
  <c r="J210" i="12"/>
  <c r="I210" i="12"/>
  <c r="H210" i="12"/>
  <c r="G210" i="12"/>
  <c r="F210" i="12"/>
  <c r="J204" i="12"/>
  <c r="I204" i="12"/>
  <c r="H204" i="12"/>
  <c r="G204" i="12"/>
  <c r="F204" i="12"/>
  <c r="J196" i="12"/>
  <c r="I196" i="12"/>
  <c r="H196" i="12"/>
  <c r="G196" i="12"/>
  <c r="F196" i="12"/>
  <c r="J188" i="12"/>
  <c r="I188" i="12"/>
  <c r="H188" i="12"/>
  <c r="G188" i="12"/>
  <c r="F188" i="12"/>
  <c r="J184" i="12"/>
  <c r="I184" i="12"/>
  <c r="H184" i="12"/>
  <c r="G184" i="12"/>
  <c r="F184" i="12"/>
  <c r="J175" i="12"/>
  <c r="I175" i="12"/>
  <c r="H175" i="12"/>
  <c r="G175" i="12"/>
  <c r="F175" i="12"/>
  <c r="J170" i="12"/>
  <c r="I170" i="12"/>
  <c r="H170" i="12"/>
  <c r="G170" i="12"/>
  <c r="F170" i="12"/>
  <c r="J161" i="12"/>
  <c r="I161" i="12"/>
  <c r="H161" i="12"/>
  <c r="G161" i="12"/>
  <c r="F161" i="12"/>
  <c r="J151" i="12"/>
  <c r="I151" i="12"/>
  <c r="H151" i="12"/>
  <c r="G151" i="12"/>
  <c r="F151" i="12"/>
  <c r="J121" i="12"/>
  <c r="I121" i="12"/>
  <c r="H121" i="12"/>
  <c r="G121" i="12"/>
  <c r="F121" i="12"/>
  <c r="J82" i="12"/>
  <c r="I82" i="12"/>
  <c r="H82" i="12"/>
  <c r="G82" i="12"/>
  <c r="F82" i="12"/>
  <c r="J70" i="12"/>
  <c r="I70" i="12"/>
  <c r="H70" i="12"/>
  <c r="G70" i="12"/>
  <c r="F70" i="12"/>
  <c r="J64" i="12"/>
  <c r="I64" i="12"/>
  <c r="H64" i="12"/>
  <c r="G64" i="12"/>
  <c r="F64" i="12"/>
  <c r="J58" i="12"/>
  <c r="I58" i="12"/>
  <c r="H58" i="12"/>
  <c r="G58" i="12"/>
  <c r="F58" i="12"/>
  <c r="A125" i="12"/>
  <c r="A126" i="12" s="1"/>
  <c r="A127" i="12" s="1"/>
  <c r="A128" i="12" s="1"/>
  <c r="A129" i="12" s="1"/>
  <c r="A86" i="12"/>
  <c r="A87" i="12" s="1"/>
  <c r="A88" i="12" s="1"/>
  <c r="A89" i="12" s="1"/>
  <c r="A90" i="12" s="1"/>
  <c r="B281" i="12"/>
  <c r="B280" i="12"/>
  <c r="E5" i="12"/>
  <c r="S40" i="31" l="1"/>
  <c r="S40" i="33" s="1"/>
  <c r="S50" i="31"/>
  <c r="S50" i="33" s="1"/>
  <c r="C69" i="31"/>
  <c r="C69" i="33" s="1"/>
  <c r="G69" i="31"/>
  <c r="G69" i="33" s="1"/>
  <c r="K69" i="31"/>
  <c r="K69" i="33" s="1"/>
  <c r="O69" i="31"/>
  <c r="O69" i="33" s="1"/>
  <c r="S69" i="31"/>
  <c r="S69" i="33" s="1"/>
  <c r="F70" i="31"/>
  <c r="F70" i="33" s="1"/>
  <c r="J70" i="31"/>
  <c r="J70" i="33" s="1"/>
  <c r="R70" i="31"/>
  <c r="R70" i="33" s="1"/>
  <c r="D69" i="31"/>
  <c r="D69" i="33" s="1"/>
  <c r="H69" i="31"/>
  <c r="H69" i="33" s="1"/>
  <c r="L69" i="31"/>
  <c r="L69" i="33" s="1"/>
  <c r="C70" i="31"/>
  <c r="C70" i="33" s="1"/>
  <c r="K70" i="31"/>
  <c r="K70" i="33" s="1"/>
  <c r="O70" i="31"/>
  <c r="O70" i="33" s="1"/>
  <c r="S44" i="31"/>
  <c r="S44" i="33" s="1"/>
  <c r="S36" i="31"/>
  <c r="S36" i="33" s="1"/>
  <c r="S48" i="31"/>
  <c r="S48" i="33" s="1"/>
  <c r="E69" i="31"/>
  <c r="E69" i="33" s="1"/>
  <c r="I69" i="31"/>
  <c r="I69" i="33" s="1"/>
  <c r="M69" i="31"/>
  <c r="M69" i="33" s="1"/>
  <c r="D70" i="31"/>
  <c r="D70" i="33" s="1"/>
  <c r="L70" i="31"/>
  <c r="L70" i="33" s="1"/>
  <c r="P70" i="31"/>
  <c r="P70" i="33" s="1"/>
  <c r="S51" i="31"/>
  <c r="S51" i="33" s="1"/>
  <c r="S37" i="31"/>
  <c r="S37" i="33" s="1"/>
  <c r="S49" i="31"/>
  <c r="S49" i="33" s="1"/>
  <c r="F69" i="31"/>
  <c r="F69" i="33" s="1"/>
  <c r="N69" i="31"/>
  <c r="N69" i="33" s="1"/>
  <c r="E70" i="31"/>
  <c r="E70" i="33" s="1"/>
  <c r="I70" i="31"/>
  <c r="I70" i="33" s="1"/>
  <c r="M70" i="31"/>
  <c r="M70" i="33" s="1"/>
  <c r="C76" i="31"/>
  <c r="C76" i="33" s="1"/>
  <c r="Q76" i="31"/>
  <c r="Q76" i="33" s="1"/>
  <c r="L77" i="31"/>
  <c r="L77" i="33" s="1"/>
  <c r="R77" i="31"/>
  <c r="R77" i="33" s="1"/>
  <c r="J79" i="31"/>
  <c r="J79" i="33" s="1"/>
  <c r="E80" i="31"/>
  <c r="E80" i="33" s="1"/>
  <c r="Q80" i="31"/>
  <c r="Q80" i="33" s="1"/>
  <c r="L76" i="31"/>
  <c r="L76" i="33" s="1"/>
  <c r="G77" i="31"/>
  <c r="G77" i="33" s="1"/>
  <c r="O77" i="31"/>
  <c r="O77" i="33" s="1"/>
  <c r="J78" i="31"/>
  <c r="J78" i="33" s="1"/>
  <c r="I79" i="31"/>
  <c r="I79" i="33" s="1"/>
  <c r="M79" i="31"/>
  <c r="M79" i="33" s="1"/>
  <c r="L80" i="31"/>
  <c r="L80" i="33" s="1"/>
  <c r="E76" i="31"/>
  <c r="E76" i="33" s="1"/>
  <c r="K76" i="31"/>
  <c r="K76" i="33" s="1"/>
  <c r="R76" i="31"/>
  <c r="R76" i="33" s="1"/>
  <c r="F77" i="31"/>
  <c r="F77" i="33" s="1"/>
  <c r="N77" i="31"/>
  <c r="N77" i="33" s="1"/>
  <c r="C78" i="31"/>
  <c r="C78" i="33" s="1"/>
  <c r="I78" i="31"/>
  <c r="I78" i="33" s="1"/>
  <c r="P78" i="31"/>
  <c r="P78" i="33" s="1"/>
  <c r="D79" i="31"/>
  <c r="D79" i="33" s="1"/>
  <c r="L79" i="31"/>
  <c r="L79" i="33" s="1"/>
  <c r="R79" i="31"/>
  <c r="R79" i="33" s="1"/>
  <c r="F80" i="31"/>
  <c r="F80" i="33" s="1"/>
  <c r="M80" i="31"/>
  <c r="M80" i="33" s="1"/>
  <c r="S80" i="31"/>
  <c r="S80" i="33" s="1"/>
  <c r="I76" i="31"/>
  <c r="I76" i="33" s="1"/>
  <c r="H77" i="31"/>
  <c r="H77" i="33" s="1"/>
  <c r="G78" i="31"/>
  <c r="G78" i="33" s="1"/>
  <c r="F79" i="31"/>
  <c r="F79" i="33" s="1"/>
  <c r="J76" i="31"/>
  <c r="J76" i="33" s="1"/>
  <c r="E77" i="31"/>
  <c r="E77" i="33" s="1"/>
  <c r="H78" i="31"/>
  <c r="H78" i="33" s="1"/>
  <c r="C79" i="31"/>
  <c r="C79" i="33" s="1"/>
  <c r="P79" i="31"/>
  <c r="P79" i="33" s="1"/>
  <c r="K80" i="31"/>
  <c r="K80" i="33" s="1"/>
  <c r="H76" i="31"/>
  <c r="H76" i="33" s="1"/>
  <c r="C77" i="31"/>
  <c r="C77" i="33" s="1"/>
  <c r="S77" i="31"/>
  <c r="S77" i="33" s="1"/>
  <c r="N78" i="31"/>
  <c r="N78" i="33" s="1"/>
  <c r="E79" i="31"/>
  <c r="E79" i="33" s="1"/>
  <c r="Q79" i="31"/>
  <c r="Q79" i="33" s="1"/>
  <c r="H80" i="31"/>
  <c r="H80" i="33" s="1"/>
  <c r="F76" i="31"/>
  <c r="F76" i="33" s="1"/>
  <c r="M76" i="31"/>
  <c r="M76" i="33" s="1"/>
  <c r="S76" i="31"/>
  <c r="S76" i="33" s="1"/>
  <c r="I77" i="31"/>
  <c r="I77" i="33" s="1"/>
  <c r="P77" i="31"/>
  <c r="P77" i="33" s="1"/>
  <c r="D78" i="31"/>
  <c r="D78" i="33" s="1"/>
  <c r="K78" i="31"/>
  <c r="K78" i="33" s="1"/>
  <c r="Q78" i="31"/>
  <c r="Q78" i="33" s="1"/>
  <c r="G79" i="31"/>
  <c r="G79" i="33" s="1"/>
  <c r="N79" i="31"/>
  <c r="N79" i="33" s="1"/>
  <c r="S79" i="31"/>
  <c r="S79" i="33" s="1"/>
  <c r="G80" i="31"/>
  <c r="G80" i="33" s="1"/>
  <c r="N80" i="31"/>
  <c r="N80" i="33" s="1"/>
  <c r="N76" i="31"/>
  <c r="N76" i="33" s="1"/>
  <c r="M77" i="31"/>
  <c r="M77" i="33" s="1"/>
  <c r="L78" i="31"/>
  <c r="L78" i="33" s="1"/>
  <c r="K79" i="31"/>
  <c r="K79" i="33" s="1"/>
  <c r="J80" i="31"/>
  <c r="J80" i="33" s="1"/>
  <c r="R80" i="31"/>
  <c r="R80" i="33" s="1"/>
  <c r="O78" i="31"/>
  <c r="O78" i="33" s="1"/>
  <c r="D76" i="31"/>
  <c r="D76" i="33" s="1"/>
  <c r="P76" i="31"/>
  <c r="P76" i="33" s="1"/>
  <c r="K77" i="31"/>
  <c r="K77" i="33" s="1"/>
  <c r="F78" i="31"/>
  <c r="F78" i="33" s="1"/>
  <c r="R78" i="31"/>
  <c r="R78" i="33" s="1"/>
  <c r="D80" i="31"/>
  <c r="D80" i="33" s="1"/>
  <c r="P80" i="31"/>
  <c r="P80" i="33" s="1"/>
  <c r="G76" i="31"/>
  <c r="G76" i="33" s="1"/>
  <c r="O76" i="31"/>
  <c r="O76" i="33" s="1"/>
  <c r="D77" i="31"/>
  <c r="D77" i="33" s="1"/>
  <c r="J77" i="31"/>
  <c r="J77" i="33" s="1"/>
  <c r="Q77" i="31"/>
  <c r="Q77" i="33" s="1"/>
  <c r="E78" i="31"/>
  <c r="E78" i="33" s="1"/>
  <c r="M78" i="31"/>
  <c r="M78" i="33" s="1"/>
  <c r="S78" i="31"/>
  <c r="S78" i="33" s="1"/>
  <c r="H79" i="31"/>
  <c r="H79" i="33" s="1"/>
  <c r="O79" i="31"/>
  <c r="O79" i="33" s="1"/>
  <c r="C80" i="31"/>
  <c r="C80" i="33" s="1"/>
  <c r="I80" i="31"/>
  <c r="I80" i="33" s="1"/>
  <c r="O80" i="31"/>
  <c r="O80" i="33" s="1"/>
  <c r="E196" i="12"/>
  <c r="E315" i="12"/>
  <c r="D85" i="37"/>
  <c r="D85" i="14" s="1"/>
  <c r="H85" i="37"/>
  <c r="H85" i="14" s="1"/>
  <c r="L85" i="37"/>
  <c r="L85" i="14" s="1"/>
  <c r="P85" i="37"/>
  <c r="P85" i="14" s="1"/>
  <c r="D86" i="37"/>
  <c r="D86" i="14" s="1"/>
  <c r="H86" i="37"/>
  <c r="H86" i="14" s="1"/>
  <c r="L86" i="37"/>
  <c r="L86" i="14" s="1"/>
  <c r="P86" i="37"/>
  <c r="P86" i="14" s="1"/>
  <c r="D87" i="37"/>
  <c r="D87" i="14" s="1"/>
  <c r="H87" i="37"/>
  <c r="H87" i="14" s="1"/>
  <c r="L87" i="37"/>
  <c r="L87" i="14" s="1"/>
  <c r="P87" i="37"/>
  <c r="P87" i="14" s="1"/>
  <c r="D90" i="37"/>
  <c r="D90" i="14" s="1"/>
  <c r="L90" i="37"/>
  <c r="L90" i="14" s="1"/>
  <c r="P90" i="37"/>
  <c r="P90" i="14" s="1"/>
  <c r="C91" i="37"/>
  <c r="C91" i="14" s="1"/>
  <c r="G91" i="37"/>
  <c r="G91" i="14" s="1"/>
  <c r="O91" i="37"/>
  <c r="O91" i="14" s="1"/>
  <c r="S91" i="37"/>
  <c r="S91" i="14" s="1"/>
  <c r="J93" i="37"/>
  <c r="J93" i="14" s="1"/>
  <c r="N93" i="37"/>
  <c r="N93" i="14" s="1"/>
  <c r="R93" i="37"/>
  <c r="R93" i="14" s="1"/>
  <c r="E94" i="37"/>
  <c r="E94" i="14" s="1"/>
  <c r="M94" i="37"/>
  <c r="M94" i="14" s="1"/>
  <c r="Q94" i="37"/>
  <c r="Q94" i="14" s="1"/>
  <c r="D95" i="37"/>
  <c r="D95" i="14" s="1"/>
  <c r="H95" i="37"/>
  <c r="H95" i="14" s="1"/>
  <c r="L95" i="37"/>
  <c r="L95" i="14" s="1"/>
  <c r="C98" i="37"/>
  <c r="C98" i="14" s="1"/>
  <c r="G98" i="37"/>
  <c r="G98" i="14" s="1"/>
  <c r="K98" i="37"/>
  <c r="K98" i="14" s="1"/>
  <c r="O98" i="37"/>
  <c r="O98" i="14" s="1"/>
  <c r="S98" i="37"/>
  <c r="S98" i="14" s="1"/>
  <c r="F99" i="37"/>
  <c r="F99" i="14" s="1"/>
  <c r="J99" i="37"/>
  <c r="J99" i="14" s="1"/>
  <c r="N99" i="37"/>
  <c r="N99" i="14" s="1"/>
  <c r="R99" i="37"/>
  <c r="R99" i="14" s="1"/>
  <c r="E100" i="37"/>
  <c r="E100" i="14" s="1"/>
  <c r="I100" i="37"/>
  <c r="I100" i="14" s="1"/>
  <c r="M100" i="37"/>
  <c r="M100" i="14" s="1"/>
  <c r="Q100" i="37"/>
  <c r="Q100" i="14" s="1"/>
  <c r="D101" i="37"/>
  <c r="D101" i="14" s="1"/>
  <c r="H101" i="37"/>
  <c r="H101" i="14" s="1"/>
  <c r="L101" i="37"/>
  <c r="L101" i="14" s="1"/>
  <c r="P101" i="37"/>
  <c r="P101" i="14" s="1"/>
  <c r="C102" i="37"/>
  <c r="C102" i="14" s="1"/>
  <c r="G102" i="37"/>
  <c r="G102" i="14" s="1"/>
  <c r="K102" i="37"/>
  <c r="K102" i="14" s="1"/>
  <c r="O102" i="37"/>
  <c r="O102" i="14" s="1"/>
  <c r="S102" i="37"/>
  <c r="S102" i="14" s="1"/>
  <c r="F103" i="37"/>
  <c r="F103" i="14" s="1"/>
  <c r="J103" i="37"/>
  <c r="J103" i="14" s="1"/>
  <c r="N103" i="37"/>
  <c r="N103" i="14" s="1"/>
  <c r="R103" i="37"/>
  <c r="R103" i="14" s="1"/>
  <c r="E106" i="37"/>
  <c r="E106" i="14" s="1"/>
  <c r="I106" i="37"/>
  <c r="I106" i="14" s="1"/>
  <c r="M106" i="37"/>
  <c r="M106" i="14" s="1"/>
  <c r="Q106" i="37"/>
  <c r="Q106" i="14" s="1"/>
  <c r="D107" i="37"/>
  <c r="D107" i="14" s="1"/>
  <c r="H107" i="37"/>
  <c r="H107" i="14" s="1"/>
  <c r="L107" i="37"/>
  <c r="L107" i="14" s="1"/>
  <c r="P107" i="37"/>
  <c r="P107" i="14" s="1"/>
  <c r="C109" i="37"/>
  <c r="C109" i="14" s="1"/>
  <c r="G109" i="37"/>
  <c r="G109" i="14" s="1"/>
  <c r="K109" i="37"/>
  <c r="K109" i="14" s="1"/>
  <c r="O109" i="37"/>
  <c r="O109" i="14" s="1"/>
  <c r="S109" i="37"/>
  <c r="S109" i="14" s="1"/>
  <c r="F110" i="37"/>
  <c r="F110" i="14" s="1"/>
  <c r="J110" i="37"/>
  <c r="J110" i="14" s="1"/>
  <c r="N110" i="37"/>
  <c r="N110" i="14" s="1"/>
  <c r="R110" i="37"/>
  <c r="R110" i="14" s="1"/>
  <c r="E111" i="37"/>
  <c r="E111" i="14" s="1"/>
  <c r="I111" i="37"/>
  <c r="I111" i="14" s="1"/>
  <c r="M111" i="37"/>
  <c r="M111" i="14" s="1"/>
  <c r="Q111" i="37"/>
  <c r="Q111" i="14" s="1"/>
  <c r="D114" i="37"/>
  <c r="D114" i="14" s="1"/>
  <c r="H114" i="37"/>
  <c r="H114" i="14" s="1"/>
  <c r="L114" i="37"/>
  <c r="L114" i="14" s="1"/>
  <c r="P114" i="37"/>
  <c r="P114" i="14" s="1"/>
  <c r="C115" i="37"/>
  <c r="C115" i="14" s="1"/>
  <c r="G115" i="37"/>
  <c r="G115" i="14" s="1"/>
  <c r="K115" i="37"/>
  <c r="K115" i="14" s="1"/>
  <c r="O115" i="37"/>
  <c r="O115" i="14" s="1"/>
  <c r="S115" i="37"/>
  <c r="S115" i="14" s="1"/>
  <c r="F117" i="37"/>
  <c r="F117" i="14" s="1"/>
  <c r="J117" i="37"/>
  <c r="J117" i="14" s="1"/>
  <c r="N117" i="37"/>
  <c r="N117" i="14" s="1"/>
  <c r="R117" i="37"/>
  <c r="R117" i="14" s="1"/>
  <c r="E118" i="37"/>
  <c r="E118" i="14" s="1"/>
  <c r="I118" i="37"/>
  <c r="I118" i="14" s="1"/>
  <c r="M118" i="37"/>
  <c r="M118" i="14" s="1"/>
  <c r="Q118" i="37"/>
  <c r="Q118" i="14" s="1"/>
  <c r="D119" i="37"/>
  <c r="D119" i="14" s="1"/>
  <c r="H119" i="37"/>
  <c r="H119" i="14" s="1"/>
  <c r="L119" i="37"/>
  <c r="L119" i="14" s="1"/>
  <c r="P119" i="37"/>
  <c r="P119" i="14" s="1"/>
  <c r="O92" i="37"/>
  <c r="O92" i="14" s="1"/>
  <c r="F108" i="37"/>
  <c r="F108" i="14" s="1"/>
  <c r="J108" i="37"/>
  <c r="J108" i="14" s="1"/>
  <c r="N108" i="37"/>
  <c r="N108" i="14" s="1"/>
  <c r="R108" i="37"/>
  <c r="R108" i="14" s="1"/>
  <c r="E116" i="37"/>
  <c r="E116" i="14" s="1"/>
  <c r="I116" i="37"/>
  <c r="I116" i="14" s="1"/>
  <c r="M116" i="37"/>
  <c r="M116" i="14" s="1"/>
  <c r="Q116" i="37"/>
  <c r="Q116" i="14" s="1"/>
  <c r="E85" i="37"/>
  <c r="E85" i="14" s="1"/>
  <c r="I85" i="37"/>
  <c r="I85" i="14" s="1"/>
  <c r="Q85" i="37"/>
  <c r="Q85" i="14" s="1"/>
  <c r="E86" i="37"/>
  <c r="E86" i="14" s="1"/>
  <c r="I86" i="37"/>
  <c r="I86" i="14" s="1"/>
  <c r="Q86" i="37"/>
  <c r="Q86" i="14" s="1"/>
  <c r="E87" i="37"/>
  <c r="E87" i="14" s="1"/>
  <c r="I87" i="37"/>
  <c r="I87" i="14" s="1"/>
  <c r="Q87" i="37"/>
  <c r="Q87" i="14" s="1"/>
  <c r="I90" i="37"/>
  <c r="I90" i="14" s="1"/>
  <c r="D91" i="37"/>
  <c r="D91" i="14" s="1"/>
  <c r="L91" i="37"/>
  <c r="L91" i="14" s="1"/>
  <c r="P91" i="37"/>
  <c r="P91" i="14" s="1"/>
  <c r="G93" i="37"/>
  <c r="G93" i="14" s="1"/>
  <c r="K93" i="37"/>
  <c r="K93" i="14" s="1"/>
  <c r="S93" i="37"/>
  <c r="S93" i="14" s="1"/>
  <c r="F94" i="37"/>
  <c r="F94" i="14" s="1"/>
  <c r="N94" i="37"/>
  <c r="N94" i="14" s="1"/>
  <c r="E95" i="37"/>
  <c r="E95" i="14" s="1"/>
  <c r="Q95" i="37"/>
  <c r="Q95" i="14" s="1"/>
  <c r="D98" i="37"/>
  <c r="D98" i="14" s="1"/>
  <c r="H98" i="37"/>
  <c r="H98" i="14" s="1"/>
  <c r="L98" i="37"/>
  <c r="L98" i="14" s="1"/>
  <c r="P98" i="37"/>
  <c r="P98" i="14" s="1"/>
  <c r="C99" i="37"/>
  <c r="C99" i="14" s="1"/>
  <c r="G99" i="37"/>
  <c r="G99" i="14" s="1"/>
  <c r="K99" i="37"/>
  <c r="K99" i="14" s="1"/>
  <c r="O99" i="37"/>
  <c r="O99" i="14" s="1"/>
  <c r="S99" i="37"/>
  <c r="S99" i="14" s="1"/>
  <c r="F100" i="37"/>
  <c r="F100" i="14" s="1"/>
  <c r="J100" i="37"/>
  <c r="J100" i="14" s="1"/>
  <c r="N100" i="37"/>
  <c r="N100" i="14" s="1"/>
  <c r="R100" i="37"/>
  <c r="R100" i="14" s="1"/>
  <c r="E101" i="37"/>
  <c r="E101" i="14" s="1"/>
  <c r="I101" i="37"/>
  <c r="I101" i="14" s="1"/>
  <c r="M101" i="37"/>
  <c r="M101" i="14" s="1"/>
  <c r="Q101" i="37"/>
  <c r="Q101" i="14" s="1"/>
  <c r="H102" i="37"/>
  <c r="H102" i="14" s="1"/>
  <c r="L102" i="37"/>
  <c r="L102" i="14" s="1"/>
  <c r="P102" i="37"/>
  <c r="P102" i="14" s="1"/>
  <c r="C103" i="37"/>
  <c r="C103" i="14" s="1"/>
  <c r="G103" i="37"/>
  <c r="G103" i="14" s="1"/>
  <c r="K103" i="37"/>
  <c r="K103" i="14" s="1"/>
  <c r="O103" i="37"/>
  <c r="O103" i="14" s="1"/>
  <c r="S103" i="37"/>
  <c r="S103" i="14" s="1"/>
  <c r="F106" i="37"/>
  <c r="F106" i="14" s="1"/>
  <c r="J106" i="37"/>
  <c r="J106" i="14" s="1"/>
  <c r="N106" i="37"/>
  <c r="N106" i="14" s="1"/>
  <c r="R106" i="37"/>
  <c r="R106" i="14" s="1"/>
  <c r="E107" i="37"/>
  <c r="E107" i="14" s="1"/>
  <c r="I107" i="37"/>
  <c r="I107" i="14" s="1"/>
  <c r="M107" i="37"/>
  <c r="M107" i="14" s="1"/>
  <c r="Q107" i="37"/>
  <c r="Q107" i="14" s="1"/>
  <c r="D109" i="37"/>
  <c r="D109" i="14" s="1"/>
  <c r="H109" i="37"/>
  <c r="H109" i="14" s="1"/>
  <c r="L109" i="37"/>
  <c r="L109" i="14" s="1"/>
  <c r="P109" i="37"/>
  <c r="P109" i="14" s="1"/>
  <c r="C110" i="37"/>
  <c r="C110" i="14" s="1"/>
  <c r="G110" i="37"/>
  <c r="G110" i="14" s="1"/>
  <c r="K110" i="37"/>
  <c r="K110" i="14" s="1"/>
  <c r="O110" i="37"/>
  <c r="O110" i="14" s="1"/>
  <c r="S110" i="37"/>
  <c r="S110" i="14" s="1"/>
  <c r="F111" i="37"/>
  <c r="F111" i="14" s="1"/>
  <c r="J111" i="37"/>
  <c r="J111" i="14" s="1"/>
  <c r="N111" i="37"/>
  <c r="N111" i="14" s="1"/>
  <c r="R111" i="37"/>
  <c r="R111" i="14" s="1"/>
  <c r="E114" i="37"/>
  <c r="E114" i="14" s="1"/>
  <c r="I114" i="37"/>
  <c r="I114" i="14" s="1"/>
  <c r="M114" i="37"/>
  <c r="M114" i="14" s="1"/>
  <c r="Q114" i="37"/>
  <c r="Q114" i="14" s="1"/>
  <c r="D115" i="37"/>
  <c r="D115" i="14" s="1"/>
  <c r="H115" i="37"/>
  <c r="H115" i="14" s="1"/>
  <c r="L115" i="37"/>
  <c r="L115" i="14" s="1"/>
  <c r="P115" i="37"/>
  <c r="P115" i="14" s="1"/>
  <c r="C117" i="37"/>
  <c r="C117" i="14" s="1"/>
  <c r="G117" i="37"/>
  <c r="G117" i="14" s="1"/>
  <c r="K117" i="37"/>
  <c r="K117" i="14" s="1"/>
  <c r="O117" i="37"/>
  <c r="O117" i="14" s="1"/>
  <c r="S117" i="37"/>
  <c r="S117" i="14" s="1"/>
  <c r="F118" i="37"/>
  <c r="F118" i="14" s="1"/>
  <c r="J118" i="37"/>
  <c r="J118" i="14" s="1"/>
  <c r="N118" i="37"/>
  <c r="N118" i="14" s="1"/>
  <c r="R118" i="37"/>
  <c r="R118" i="14" s="1"/>
  <c r="E119" i="37"/>
  <c r="E119" i="14" s="1"/>
  <c r="I119" i="37"/>
  <c r="I119" i="14" s="1"/>
  <c r="M119" i="37"/>
  <c r="M119" i="14" s="1"/>
  <c r="Q119" i="37"/>
  <c r="Q119" i="14" s="1"/>
  <c r="H92" i="37"/>
  <c r="H92" i="14" s="1"/>
  <c r="P92" i="37"/>
  <c r="P92" i="14" s="1"/>
  <c r="C108" i="37"/>
  <c r="C108" i="14" s="1"/>
  <c r="G108" i="37"/>
  <c r="G108" i="14" s="1"/>
  <c r="K108" i="37"/>
  <c r="K108" i="14" s="1"/>
  <c r="O108" i="37"/>
  <c r="O108" i="14" s="1"/>
  <c r="S108" i="37"/>
  <c r="S108" i="14" s="1"/>
  <c r="F116" i="37"/>
  <c r="F116" i="14" s="1"/>
  <c r="J116" i="37"/>
  <c r="J116" i="14" s="1"/>
  <c r="N116" i="37"/>
  <c r="N116" i="14" s="1"/>
  <c r="R116" i="37"/>
  <c r="R116" i="14" s="1"/>
  <c r="F85" i="37"/>
  <c r="F85" i="14" s="1"/>
  <c r="J85" i="37"/>
  <c r="J85" i="14" s="1"/>
  <c r="N85" i="37"/>
  <c r="N85" i="14" s="1"/>
  <c r="R85" i="37"/>
  <c r="R85" i="14" s="1"/>
  <c r="F86" i="37"/>
  <c r="F86" i="14" s="1"/>
  <c r="J86" i="37"/>
  <c r="J86" i="14" s="1"/>
  <c r="N86" i="37"/>
  <c r="N86" i="14" s="1"/>
  <c r="R86" i="37"/>
  <c r="R86" i="14" s="1"/>
  <c r="F87" i="37"/>
  <c r="F87" i="14" s="1"/>
  <c r="J87" i="37"/>
  <c r="J87" i="14" s="1"/>
  <c r="N87" i="37"/>
  <c r="N87" i="14" s="1"/>
  <c r="R87" i="37"/>
  <c r="R87" i="14" s="1"/>
  <c r="F90" i="37"/>
  <c r="F90" i="14" s="1"/>
  <c r="J90" i="37"/>
  <c r="J90" i="14" s="1"/>
  <c r="R90" i="37"/>
  <c r="R90" i="14" s="1"/>
  <c r="I91" i="37"/>
  <c r="I91" i="14" s="1"/>
  <c r="M91" i="37"/>
  <c r="M91" i="14" s="1"/>
  <c r="Q91" i="37"/>
  <c r="Q91" i="14" s="1"/>
  <c r="H93" i="37"/>
  <c r="H93" i="14" s="1"/>
  <c r="P93" i="37"/>
  <c r="P93" i="14" s="1"/>
  <c r="G94" i="37"/>
  <c r="G94" i="14" s="1"/>
  <c r="K94" i="37"/>
  <c r="K94" i="14" s="1"/>
  <c r="O94" i="37"/>
  <c r="O94" i="14" s="1"/>
  <c r="F95" i="37"/>
  <c r="F95" i="14" s="1"/>
  <c r="N95" i="37"/>
  <c r="N95" i="14" s="1"/>
  <c r="E98" i="37"/>
  <c r="E98" i="14" s="1"/>
  <c r="I98" i="37"/>
  <c r="I98" i="14" s="1"/>
  <c r="M98" i="37"/>
  <c r="M98" i="14" s="1"/>
  <c r="Q98" i="37"/>
  <c r="Q98" i="14" s="1"/>
  <c r="D99" i="37"/>
  <c r="D99" i="14" s="1"/>
  <c r="H99" i="37"/>
  <c r="H99" i="14" s="1"/>
  <c r="L99" i="37"/>
  <c r="L99" i="14" s="1"/>
  <c r="P99" i="37"/>
  <c r="P99" i="14" s="1"/>
  <c r="C100" i="37"/>
  <c r="C100" i="14" s="1"/>
  <c r="G100" i="37"/>
  <c r="G100" i="14" s="1"/>
  <c r="K100" i="37"/>
  <c r="K100" i="14" s="1"/>
  <c r="O100" i="37"/>
  <c r="O100" i="14" s="1"/>
  <c r="S100" i="37"/>
  <c r="S100" i="14" s="1"/>
  <c r="F101" i="37"/>
  <c r="F101" i="14" s="1"/>
  <c r="J101" i="37"/>
  <c r="J101" i="14" s="1"/>
  <c r="N101" i="37"/>
  <c r="N101" i="14" s="1"/>
  <c r="R101" i="37"/>
  <c r="R101" i="14" s="1"/>
  <c r="E102" i="37"/>
  <c r="E102" i="14" s="1"/>
  <c r="I102" i="37"/>
  <c r="I102" i="14" s="1"/>
  <c r="Q102" i="37"/>
  <c r="Q102" i="14" s="1"/>
  <c r="D103" i="37"/>
  <c r="D103" i="14" s="1"/>
  <c r="H103" i="37"/>
  <c r="H103" i="14" s="1"/>
  <c r="L103" i="37"/>
  <c r="L103" i="14" s="1"/>
  <c r="P103" i="37"/>
  <c r="P103" i="14" s="1"/>
  <c r="C106" i="37"/>
  <c r="C106" i="14" s="1"/>
  <c r="G106" i="37"/>
  <c r="G106" i="14" s="1"/>
  <c r="K106" i="37"/>
  <c r="K106" i="14" s="1"/>
  <c r="O106" i="37"/>
  <c r="O106" i="14" s="1"/>
  <c r="S106" i="37"/>
  <c r="S106" i="14" s="1"/>
  <c r="F107" i="37"/>
  <c r="F107" i="14" s="1"/>
  <c r="J107" i="37"/>
  <c r="J107" i="14" s="1"/>
  <c r="N107" i="37"/>
  <c r="N107" i="14" s="1"/>
  <c r="R107" i="37"/>
  <c r="R107" i="14" s="1"/>
  <c r="E109" i="37"/>
  <c r="E109" i="14" s="1"/>
  <c r="I109" i="37"/>
  <c r="I109" i="14" s="1"/>
  <c r="M109" i="37"/>
  <c r="M109" i="14" s="1"/>
  <c r="Q109" i="37"/>
  <c r="Q109" i="14" s="1"/>
  <c r="D110" i="37"/>
  <c r="D110" i="14" s="1"/>
  <c r="H110" i="37"/>
  <c r="H110" i="14" s="1"/>
  <c r="L110" i="37"/>
  <c r="L110" i="14" s="1"/>
  <c r="P110" i="37"/>
  <c r="P110" i="14" s="1"/>
  <c r="C111" i="37"/>
  <c r="C111" i="14" s="1"/>
  <c r="G111" i="37"/>
  <c r="G111" i="14" s="1"/>
  <c r="K111" i="37"/>
  <c r="K111" i="14" s="1"/>
  <c r="O111" i="37"/>
  <c r="O111" i="14" s="1"/>
  <c r="S111" i="37"/>
  <c r="S111" i="14" s="1"/>
  <c r="F114" i="37"/>
  <c r="F114" i="14" s="1"/>
  <c r="J114" i="37"/>
  <c r="J114" i="14" s="1"/>
  <c r="N114" i="37"/>
  <c r="N114" i="14" s="1"/>
  <c r="R114" i="37"/>
  <c r="R114" i="14" s="1"/>
  <c r="E115" i="37"/>
  <c r="E115" i="14" s="1"/>
  <c r="I115" i="37"/>
  <c r="I115" i="14" s="1"/>
  <c r="M115" i="37"/>
  <c r="M115" i="14" s="1"/>
  <c r="Q115" i="37"/>
  <c r="Q115" i="14" s="1"/>
  <c r="D117" i="37"/>
  <c r="D117" i="14" s="1"/>
  <c r="H117" i="37"/>
  <c r="H117" i="14" s="1"/>
  <c r="L117" i="37"/>
  <c r="L117" i="14" s="1"/>
  <c r="P117" i="37"/>
  <c r="P117" i="14" s="1"/>
  <c r="C118" i="37"/>
  <c r="C118" i="14" s="1"/>
  <c r="G118" i="37"/>
  <c r="G118" i="14" s="1"/>
  <c r="K118" i="37"/>
  <c r="K118" i="14" s="1"/>
  <c r="O118" i="37"/>
  <c r="O118" i="14" s="1"/>
  <c r="S118" i="37"/>
  <c r="S118" i="14" s="1"/>
  <c r="F119" i="37"/>
  <c r="F119" i="14" s="1"/>
  <c r="J119" i="37"/>
  <c r="J119" i="14" s="1"/>
  <c r="N119" i="37"/>
  <c r="N119" i="14" s="1"/>
  <c r="R119" i="37"/>
  <c r="R119" i="14" s="1"/>
  <c r="E92" i="37"/>
  <c r="E92" i="14" s="1"/>
  <c r="D108" i="37"/>
  <c r="D108" i="14" s="1"/>
  <c r="H108" i="37"/>
  <c r="H108" i="14" s="1"/>
  <c r="L108" i="37"/>
  <c r="L108" i="14" s="1"/>
  <c r="P108" i="37"/>
  <c r="P108" i="14" s="1"/>
  <c r="C116" i="37"/>
  <c r="C116" i="14" s="1"/>
  <c r="G116" i="37"/>
  <c r="G116" i="14" s="1"/>
  <c r="K116" i="37"/>
  <c r="K116" i="14" s="1"/>
  <c r="O116" i="37"/>
  <c r="O116" i="14" s="1"/>
  <c r="S116" i="37"/>
  <c r="S116" i="14" s="1"/>
  <c r="C85" i="37"/>
  <c r="C85" i="14" s="1"/>
  <c r="G85" i="37"/>
  <c r="G85" i="14" s="1"/>
  <c r="K85" i="37"/>
  <c r="K85" i="14" s="1"/>
  <c r="O85" i="37"/>
  <c r="O85" i="14" s="1"/>
  <c r="C86" i="37"/>
  <c r="C86" i="14" s="1"/>
  <c r="G86" i="37"/>
  <c r="G86" i="14" s="1"/>
  <c r="K86" i="37"/>
  <c r="K86" i="14" s="1"/>
  <c r="O86" i="37"/>
  <c r="O86" i="14" s="1"/>
  <c r="C87" i="37"/>
  <c r="C87" i="14" s="1"/>
  <c r="G87" i="37"/>
  <c r="G87" i="14" s="1"/>
  <c r="K87" i="37"/>
  <c r="K87" i="14" s="1"/>
  <c r="O87" i="37"/>
  <c r="O87" i="14" s="1"/>
  <c r="C90" i="37"/>
  <c r="C90" i="14" s="1"/>
  <c r="G90" i="37"/>
  <c r="G90" i="14" s="1"/>
  <c r="O90" i="37"/>
  <c r="O90" i="14" s="1"/>
  <c r="S90" i="37"/>
  <c r="S90" i="14" s="1"/>
  <c r="F91" i="37"/>
  <c r="F91" i="14" s="1"/>
  <c r="J91" i="37"/>
  <c r="J91" i="14" s="1"/>
  <c r="R91" i="37"/>
  <c r="R91" i="14" s="1"/>
  <c r="E93" i="37"/>
  <c r="E93" i="14" s="1"/>
  <c r="I93" i="37"/>
  <c r="I93" i="14" s="1"/>
  <c r="M93" i="37"/>
  <c r="M93" i="14" s="1"/>
  <c r="Q93" i="37"/>
  <c r="Q93" i="14" s="1"/>
  <c r="D94" i="37"/>
  <c r="D94" i="14" s="1"/>
  <c r="H94" i="37"/>
  <c r="H94" i="14" s="1"/>
  <c r="L94" i="37"/>
  <c r="L94" i="14" s="1"/>
  <c r="C95" i="37"/>
  <c r="C95" i="14" s="1"/>
  <c r="G95" i="37"/>
  <c r="G95" i="14" s="1"/>
  <c r="O95" i="37"/>
  <c r="O95" i="14" s="1"/>
  <c r="F98" i="37"/>
  <c r="F98" i="14" s="1"/>
  <c r="J98" i="37"/>
  <c r="J98" i="14" s="1"/>
  <c r="N98" i="37"/>
  <c r="N98" i="14" s="1"/>
  <c r="R98" i="37"/>
  <c r="R98" i="14" s="1"/>
  <c r="E99" i="37"/>
  <c r="E99" i="14" s="1"/>
  <c r="I99" i="37"/>
  <c r="I99" i="14" s="1"/>
  <c r="M99" i="37"/>
  <c r="M99" i="14" s="1"/>
  <c r="Q99" i="37"/>
  <c r="Q99" i="14" s="1"/>
  <c r="D100" i="37"/>
  <c r="D100" i="14" s="1"/>
  <c r="H100" i="37"/>
  <c r="H100" i="14" s="1"/>
  <c r="L100" i="37"/>
  <c r="L100" i="14" s="1"/>
  <c r="P100" i="37"/>
  <c r="P100" i="14" s="1"/>
  <c r="C101" i="37"/>
  <c r="C101" i="14" s="1"/>
  <c r="G101" i="37"/>
  <c r="G101" i="14" s="1"/>
  <c r="K101" i="37"/>
  <c r="K101" i="14" s="1"/>
  <c r="O101" i="37"/>
  <c r="O101" i="14" s="1"/>
  <c r="S101" i="37"/>
  <c r="S101" i="14" s="1"/>
  <c r="F102" i="37"/>
  <c r="F102" i="14" s="1"/>
  <c r="J102" i="37"/>
  <c r="J102" i="14" s="1"/>
  <c r="N102" i="37"/>
  <c r="N102" i="14" s="1"/>
  <c r="R102" i="37"/>
  <c r="R102" i="14" s="1"/>
  <c r="E103" i="37"/>
  <c r="E103" i="14" s="1"/>
  <c r="I103" i="37"/>
  <c r="I103" i="14" s="1"/>
  <c r="M103" i="37"/>
  <c r="M103" i="14" s="1"/>
  <c r="Q103" i="37"/>
  <c r="Q103" i="14" s="1"/>
  <c r="D106" i="37"/>
  <c r="D106" i="14" s="1"/>
  <c r="H106" i="37"/>
  <c r="H106" i="14" s="1"/>
  <c r="L106" i="37"/>
  <c r="L106" i="14" s="1"/>
  <c r="P106" i="37"/>
  <c r="P106" i="14" s="1"/>
  <c r="C107" i="37"/>
  <c r="C107" i="14" s="1"/>
  <c r="G107" i="37"/>
  <c r="G107" i="14" s="1"/>
  <c r="K107" i="37"/>
  <c r="K107" i="14" s="1"/>
  <c r="O107" i="37"/>
  <c r="O107" i="14" s="1"/>
  <c r="S107" i="37"/>
  <c r="S107" i="14" s="1"/>
  <c r="F109" i="37"/>
  <c r="F109" i="14" s="1"/>
  <c r="J109" i="37"/>
  <c r="J109" i="14" s="1"/>
  <c r="N109" i="37"/>
  <c r="N109" i="14" s="1"/>
  <c r="R109" i="37"/>
  <c r="R109" i="14" s="1"/>
  <c r="E110" i="37"/>
  <c r="E110" i="14" s="1"/>
  <c r="I110" i="37"/>
  <c r="I110" i="14" s="1"/>
  <c r="M110" i="37"/>
  <c r="M110" i="14" s="1"/>
  <c r="Q110" i="37"/>
  <c r="Q110" i="14" s="1"/>
  <c r="D111" i="37"/>
  <c r="D111" i="14" s="1"/>
  <c r="H111" i="37"/>
  <c r="H111" i="14" s="1"/>
  <c r="L111" i="37"/>
  <c r="L111" i="14" s="1"/>
  <c r="P111" i="37"/>
  <c r="P111" i="14" s="1"/>
  <c r="C114" i="37"/>
  <c r="C114" i="14" s="1"/>
  <c r="G114" i="37"/>
  <c r="G114" i="14" s="1"/>
  <c r="K114" i="37"/>
  <c r="K114" i="14" s="1"/>
  <c r="O114" i="37"/>
  <c r="O114" i="14" s="1"/>
  <c r="S114" i="37"/>
  <c r="S114" i="14" s="1"/>
  <c r="F115" i="37"/>
  <c r="F115" i="14" s="1"/>
  <c r="J115" i="37"/>
  <c r="J115" i="14" s="1"/>
  <c r="N115" i="37"/>
  <c r="N115" i="14" s="1"/>
  <c r="R115" i="37"/>
  <c r="R115" i="14" s="1"/>
  <c r="E117" i="37"/>
  <c r="E117" i="14" s="1"/>
  <c r="I117" i="37"/>
  <c r="I117" i="14" s="1"/>
  <c r="M117" i="37"/>
  <c r="M117" i="14" s="1"/>
  <c r="Q117" i="37"/>
  <c r="Q117" i="14" s="1"/>
  <c r="D118" i="37"/>
  <c r="D118" i="14" s="1"/>
  <c r="H118" i="37"/>
  <c r="H118" i="14" s="1"/>
  <c r="L118" i="37"/>
  <c r="L118" i="14" s="1"/>
  <c r="P118" i="37"/>
  <c r="P118" i="14" s="1"/>
  <c r="C119" i="37"/>
  <c r="C119" i="14" s="1"/>
  <c r="G119" i="37"/>
  <c r="G119" i="14" s="1"/>
  <c r="K119" i="37"/>
  <c r="K119" i="14" s="1"/>
  <c r="O119" i="37"/>
  <c r="O119" i="14" s="1"/>
  <c r="S119" i="37"/>
  <c r="S119" i="14" s="1"/>
  <c r="E108" i="37"/>
  <c r="E108" i="14" s="1"/>
  <c r="I108" i="37"/>
  <c r="I108" i="14" s="1"/>
  <c r="M108" i="37"/>
  <c r="M108" i="14" s="1"/>
  <c r="Q108" i="37"/>
  <c r="Q108" i="14" s="1"/>
  <c r="D116" i="37"/>
  <c r="D116" i="14" s="1"/>
  <c r="H116" i="37"/>
  <c r="H116" i="14" s="1"/>
  <c r="L116" i="37"/>
  <c r="L116" i="14" s="1"/>
  <c r="P116" i="37"/>
  <c r="P116" i="14" s="1"/>
  <c r="A136" i="12"/>
  <c r="F122" i="12"/>
  <c r="G6" i="12"/>
  <c r="E161" i="12"/>
  <c r="E241" i="12"/>
  <c r="E64" i="12"/>
  <c r="E70" i="12"/>
  <c r="E210" i="12"/>
  <c r="E234" i="12"/>
  <c r="A97" i="12"/>
  <c r="J83" i="26"/>
  <c r="R83" i="26"/>
  <c r="H84" i="26"/>
  <c r="P84" i="26"/>
  <c r="C83" i="26"/>
  <c r="K83" i="26"/>
  <c r="S83" i="26"/>
  <c r="I84" i="26"/>
  <c r="Q84" i="26"/>
  <c r="D83" i="26"/>
  <c r="L83" i="26"/>
  <c r="C84" i="26"/>
  <c r="J84" i="26"/>
  <c r="R84" i="26"/>
  <c r="E83" i="26"/>
  <c r="M83" i="26"/>
  <c r="D84" i="26"/>
  <c r="K84" i="26"/>
  <c r="S84" i="26"/>
  <c r="F83" i="26"/>
  <c r="N83" i="26"/>
  <c r="E84" i="26"/>
  <c r="L84" i="26"/>
  <c r="G83" i="26"/>
  <c r="O83" i="26"/>
  <c r="M84" i="26"/>
  <c r="H83" i="26"/>
  <c r="P83" i="26"/>
  <c r="F84" i="26"/>
  <c r="N84" i="26"/>
  <c r="I83" i="26"/>
  <c r="Q83" i="26"/>
  <c r="G84" i="26"/>
  <c r="O84" i="26"/>
  <c r="C5" i="28"/>
  <c r="T34" i="28" s="1"/>
  <c r="T52" i="28" s="1"/>
  <c r="E121" i="12"/>
  <c r="E272" i="12"/>
  <c r="E219" i="12"/>
  <c r="E175" i="12"/>
  <c r="E82" i="12"/>
  <c r="E255" i="12"/>
  <c r="E188" i="12"/>
  <c r="E151" i="12"/>
  <c r="E279" i="12"/>
  <c r="E204" i="12"/>
  <c r="E170" i="12"/>
  <c r="E215" i="12"/>
  <c r="E184" i="12"/>
  <c r="E58" i="12"/>
  <c r="E224" i="12"/>
  <c r="H6" i="12"/>
  <c r="F83" i="31" l="1"/>
  <c r="F83" i="33" s="1"/>
  <c r="I84" i="31"/>
  <c r="I84" i="33" s="1"/>
  <c r="O84" i="31"/>
  <c r="O84" i="33" s="1"/>
  <c r="N84" i="31"/>
  <c r="N84" i="33" s="1"/>
  <c r="M84" i="31"/>
  <c r="M84" i="33" s="1"/>
  <c r="K84" i="31"/>
  <c r="K84" i="33" s="1"/>
  <c r="R84" i="31"/>
  <c r="R84" i="33" s="1"/>
  <c r="D83" i="31"/>
  <c r="D83" i="33" s="1"/>
  <c r="R83" i="31"/>
  <c r="R83" i="33" s="1"/>
  <c r="G84" i="31"/>
  <c r="G84" i="33" s="1"/>
  <c r="F84" i="31"/>
  <c r="F84" i="33" s="1"/>
  <c r="O83" i="31"/>
  <c r="O83" i="33" s="1"/>
  <c r="N83" i="31"/>
  <c r="N83" i="33" s="1"/>
  <c r="D84" i="31"/>
  <c r="D84" i="33" s="1"/>
  <c r="J84" i="31"/>
  <c r="J84" i="33" s="1"/>
  <c r="Q84" i="31"/>
  <c r="Q84" i="33" s="1"/>
  <c r="C83" i="31"/>
  <c r="C83" i="33" s="1"/>
  <c r="J83" i="31"/>
  <c r="J83" i="33" s="1"/>
  <c r="P83" i="31"/>
  <c r="P83" i="33" s="1"/>
  <c r="P84" i="31"/>
  <c r="P84" i="33" s="1"/>
  <c r="Q83" i="31"/>
  <c r="Q83" i="33" s="1"/>
  <c r="M83" i="31"/>
  <c r="M83" i="33" s="1"/>
  <c r="I83" i="31"/>
  <c r="I83" i="33" s="1"/>
  <c r="H83" i="31"/>
  <c r="H83" i="33" s="1"/>
  <c r="L84" i="31"/>
  <c r="L84" i="33" s="1"/>
  <c r="S84" i="31"/>
  <c r="S84" i="33" s="1"/>
  <c r="E83" i="31"/>
  <c r="E83" i="33" s="1"/>
  <c r="L83" i="31"/>
  <c r="L83" i="33" s="1"/>
  <c r="S83" i="31"/>
  <c r="S83" i="33" s="1"/>
  <c r="H84" i="31"/>
  <c r="H84" i="33" s="1"/>
  <c r="G83" i="31"/>
  <c r="G83" i="33" s="1"/>
  <c r="C84" i="31"/>
  <c r="C84" i="33" s="1"/>
  <c r="E84" i="31"/>
  <c r="E84" i="33" s="1"/>
  <c r="K83" i="31"/>
  <c r="K83" i="33" s="1"/>
  <c r="G83" i="12"/>
  <c r="G122" i="12"/>
  <c r="A142" i="12"/>
  <c r="A143" i="12" s="1"/>
  <c r="A144" i="12" s="1"/>
  <c r="A145" i="12" s="1"/>
  <c r="A146" i="12" s="1"/>
  <c r="A147" i="12" s="1"/>
  <c r="A137" i="12"/>
  <c r="A138" i="12" s="1"/>
  <c r="A139" i="12" s="1"/>
  <c r="A140" i="12" s="1"/>
  <c r="A141" i="12" s="1"/>
  <c r="A103" i="12"/>
  <c r="A98" i="12"/>
  <c r="A99" i="12" s="1"/>
  <c r="A100" i="12" s="1"/>
  <c r="A101" i="12" s="1"/>
  <c r="A102" i="12" s="1"/>
  <c r="B9" i="16"/>
  <c r="H122" i="12"/>
  <c r="H83" i="12"/>
  <c r="I6" i="12"/>
  <c r="A104" i="12" l="1"/>
  <c r="A105" i="12" s="1"/>
  <c r="A106" i="12" s="1"/>
  <c r="A107" i="12" s="1"/>
  <c r="A108" i="12" s="1"/>
  <c r="A109" i="12"/>
  <c r="A110" i="12" s="1"/>
  <c r="A111" i="12" s="1"/>
  <c r="A112" i="12" s="1"/>
  <c r="A113" i="12" s="1"/>
  <c r="A114" i="12" s="1"/>
  <c r="I83" i="12"/>
  <c r="I122" i="12"/>
  <c r="J6" i="12"/>
  <c r="J83" i="12" l="1"/>
  <c r="J122" i="12"/>
  <c r="E111" i="26" l="1"/>
  <c r="C115" i="26"/>
  <c r="G119" i="26"/>
  <c r="R116" i="26"/>
  <c r="P114" i="26"/>
  <c r="M117" i="26"/>
  <c r="S119" i="26"/>
  <c r="P118" i="26"/>
  <c r="G115" i="26"/>
  <c r="I111" i="26"/>
  <c r="O115" i="26"/>
  <c r="F110" i="26"/>
  <c r="O119" i="26"/>
  <c r="N116" i="26"/>
  <c r="G109" i="26"/>
  <c r="H118" i="26"/>
  <c r="N110" i="26"/>
  <c r="Q117" i="26"/>
  <c r="D114" i="26"/>
  <c r="E117" i="26"/>
  <c r="S115" i="26"/>
  <c r="D118" i="26"/>
  <c r="L118" i="26"/>
  <c r="C119" i="26"/>
  <c r="K119" i="26"/>
  <c r="K115" i="26"/>
  <c r="S109" i="26"/>
  <c r="L114" i="26"/>
  <c r="O109" i="26"/>
  <c r="M111" i="26"/>
  <c r="J119" i="26"/>
  <c r="F116" i="26"/>
  <c r="H114" i="26"/>
  <c r="M101" i="26"/>
  <c r="L117" i="26"/>
  <c r="R106" i="26"/>
  <c r="K109" i="26"/>
  <c r="J116" i="26"/>
  <c r="R110" i="26"/>
  <c r="D108" i="26"/>
  <c r="Q107" i="26"/>
  <c r="F100" i="26"/>
  <c r="H98" i="26"/>
  <c r="H102" i="26"/>
  <c r="P108" i="26"/>
  <c r="L108" i="26"/>
  <c r="E107" i="26"/>
  <c r="R119" i="26"/>
  <c r="H117" i="26"/>
  <c r="M116" i="26"/>
  <c r="L102" i="26"/>
  <c r="P98" i="26"/>
  <c r="L98" i="26"/>
  <c r="D98" i="26"/>
  <c r="Q101" i="26"/>
  <c r="J110" i="26"/>
  <c r="Q111" i="26"/>
  <c r="I117" i="26"/>
  <c r="C109" i="26"/>
  <c r="N106" i="26"/>
  <c r="G99" i="26"/>
  <c r="N119" i="26"/>
  <c r="O114" i="26"/>
  <c r="N100" i="26"/>
  <c r="K103" i="26"/>
  <c r="P117" i="26"/>
  <c r="I107" i="26"/>
  <c r="N115" i="26"/>
  <c r="C103" i="26"/>
  <c r="S103" i="26"/>
  <c r="K118" i="26"/>
  <c r="S118" i="26"/>
  <c r="O118" i="26"/>
  <c r="J94" i="26"/>
  <c r="I101" i="26"/>
  <c r="M107" i="26"/>
  <c r="C118" i="26"/>
  <c r="O99" i="26"/>
  <c r="Q95" i="26"/>
  <c r="S99" i="26"/>
  <c r="F94" i="26"/>
  <c r="G118" i="26"/>
  <c r="O103" i="26"/>
  <c r="I95" i="26"/>
  <c r="F106" i="26"/>
  <c r="J115" i="26"/>
  <c r="M115" i="26"/>
  <c r="F115" i="26"/>
  <c r="P101" i="26"/>
  <c r="Q116" i="26"/>
  <c r="P111" i="26"/>
  <c r="E101" i="26"/>
  <c r="S114" i="26"/>
  <c r="M95" i="26"/>
  <c r="D102" i="26"/>
  <c r="H108" i="26"/>
  <c r="C99" i="26"/>
  <c r="E110" i="26"/>
  <c r="H116" i="26"/>
  <c r="C108" i="26"/>
  <c r="E116" i="26"/>
  <c r="R100" i="26"/>
  <c r="P102" i="26"/>
  <c r="D117" i="26"/>
  <c r="J106" i="26"/>
  <c r="J100" i="26"/>
  <c r="I116" i="26"/>
  <c r="H111" i="26"/>
  <c r="Q110" i="26"/>
  <c r="K114" i="26"/>
  <c r="G111" i="26"/>
  <c r="O102" i="26"/>
  <c r="F103" i="26"/>
  <c r="I119" i="26"/>
  <c r="O111" i="26"/>
  <c r="L107" i="26"/>
  <c r="E119" i="26"/>
  <c r="R94" i="26"/>
  <c r="F119" i="26"/>
  <c r="K99" i="26"/>
  <c r="E95" i="26"/>
  <c r="D111" i="26"/>
  <c r="G103" i="26"/>
  <c r="N94" i="26"/>
  <c r="R115" i="26"/>
  <c r="F109" i="26"/>
  <c r="G108" i="26"/>
  <c r="N109" i="26"/>
  <c r="N103" i="26"/>
  <c r="E106" i="26"/>
  <c r="G114" i="26"/>
  <c r="L116" i="26"/>
  <c r="O108" i="26"/>
  <c r="M119" i="26"/>
  <c r="F118" i="26"/>
  <c r="Q119" i="26"/>
  <c r="K117" i="26"/>
  <c r="Q106" i="26"/>
  <c r="S108" i="26"/>
  <c r="D107" i="26"/>
  <c r="J114" i="26"/>
  <c r="G102" i="26"/>
  <c r="K111" i="26"/>
  <c r="J109" i="26"/>
  <c r="J103" i="26"/>
  <c r="C114" i="26"/>
  <c r="C102" i="26"/>
  <c r="L110" i="26"/>
  <c r="K102" i="26"/>
  <c r="I110" i="26"/>
  <c r="R109" i="26"/>
  <c r="R103" i="26"/>
  <c r="L111" i="26"/>
  <c r="K108" i="26"/>
  <c r="H101" i="26"/>
  <c r="R118" i="26"/>
  <c r="E115" i="26"/>
  <c r="M110" i="26"/>
  <c r="G117" i="26"/>
  <c r="S117" i="26"/>
  <c r="S111" i="26"/>
  <c r="I115" i="26"/>
  <c r="L101" i="26"/>
  <c r="P100" i="26"/>
  <c r="D110" i="26"/>
  <c r="D116" i="26"/>
  <c r="F114" i="26"/>
  <c r="M106" i="26"/>
  <c r="P107" i="26"/>
  <c r="J118" i="26"/>
  <c r="Q115" i="26"/>
  <c r="D106" i="26"/>
  <c r="H100" i="26"/>
  <c r="E103" i="26"/>
  <c r="N98" i="26"/>
  <c r="M99" i="26"/>
  <c r="N114" i="26"/>
  <c r="O117" i="26"/>
  <c r="S102" i="26"/>
  <c r="C117" i="26"/>
  <c r="P116" i="26"/>
  <c r="H110" i="26"/>
  <c r="R98" i="26"/>
  <c r="Q103" i="26"/>
  <c r="R114" i="26"/>
  <c r="F98" i="26"/>
  <c r="E99" i="26"/>
  <c r="J98" i="26"/>
  <c r="J108" i="26"/>
  <c r="R108" i="26"/>
  <c r="J117" i="26"/>
  <c r="H107" i="26"/>
  <c r="I106" i="26"/>
  <c r="N118" i="26"/>
  <c r="O107" i="26"/>
  <c r="Q109" i="26"/>
  <c r="C111" i="26"/>
  <c r="E109" i="26"/>
  <c r="M109" i="26"/>
  <c r="C107" i="26"/>
  <c r="I103" i="26"/>
  <c r="F102" i="26"/>
  <c r="P119" i="26"/>
  <c r="K95" i="26"/>
  <c r="N117" i="26"/>
  <c r="F117" i="26"/>
  <c r="I109" i="26"/>
  <c r="L106" i="26"/>
  <c r="S116" i="26"/>
  <c r="K101" i="26"/>
  <c r="Q99" i="26"/>
  <c r="L100" i="26"/>
  <c r="K116" i="26"/>
  <c r="O101" i="26"/>
  <c r="K107" i="26"/>
  <c r="S95" i="26"/>
  <c r="R102" i="26"/>
  <c r="G101" i="26"/>
  <c r="M102" i="26"/>
  <c r="P110" i="26"/>
  <c r="N108" i="26"/>
  <c r="C101" i="26"/>
  <c r="H103" i="26"/>
  <c r="M93" i="26"/>
  <c r="I99" i="26"/>
  <c r="M118" i="26"/>
  <c r="C116" i="26"/>
  <c r="S101" i="26"/>
  <c r="E118" i="26"/>
  <c r="H94" i="26"/>
  <c r="I118" i="26"/>
  <c r="Q118" i="26"/>
  <c r="D119" i="26"/>
  <c r="J102" i="26"/>
  <c r="D90" i="26"/>
  <c r="O106" i="26"/>
  <c r="R95" i="26"/>
  <c r="F107" i="26"/>
  <c r="G94" i="26"/>
  <c r="E102" i="26"/>
  <c r="L94" i="26"/>
  <c r="D101" i="26"/>
  <c r="G116" i="26"/>
  <c r="C95" i="26"/>
  <c r="P106" i="26"/>
  <c r="G107" i="26"/>
  <c r="L119" i="26"/>
  <c r="J95" i="26"/>
  <c r="J107" i="26"/>
  <c r="M98" i="26"/>
  <c r="R101" i="26"/>
  <c r="R117" i="26"/>
  <c r="S100" i="26"/>
  <c r="R111" i="26"/>
  <c r="I108" i="26"/>
  <c r="O100" i="26"/>
  <c r="P115" i="26"/>
  <c r="L115" i="26"/>
  <c r="N102" i="26"/>
  <c r="S107" i="26"/>
  <c r="H119" i="26"/>
  <c r="D100" i="26"/>
  <c r="P94" i="26"/>
  <c r="G95" i="26"/>
  <c r="H106" i="26"/>
  <c r="D94" i="26"/>
  <c r="O95" i="26"/>
  <c r="M103" i="26"/>
  <c r="F108" i="26"/>
  <c r="Q114" i="26"/>
  <c r="O116" i="26"/>
  <c r="O94" i="26"/>
  <c r="Q87" i="26"/>
  <c r="Q87" i="31" s="1"/>
  <c r="S94" i="26"/>
  <c r="G100" i="26"/>
  <c r="M114" i="26"/>
  <c r="E114" i="26"/>
  <c r="K110" i="26"/>
  <c r="Q108" i="26"/>
  <c r="C94" i="26"/>
  <c r="E100" i="26"/>
  <c r="C85" i="26"/>
  <c r="C85" i="31" s="1"/>
  <c r="Q93" i="26"/>
  <c r="H95" i="26"/>
  <c r="D109" i="26"/>
  <c r="G106" i="26"/>
  <c r="R92" i="26"/>
  <c r="C110" i="26"/>
  <c r="K100" i="26"/>
  <c r="N111" i="26"/>
  <c r="M108" i="26"/>
  <c r="F95" i="26"/>
  <c r="K106" i="26"/>
  <c r="P99" i="26"/>
  <c r="F111" i="26"/>
  <c r="D99" i="26"/>
  <c r="L103" i="26"/>
  <c r="F99" i="26"/>
  <c r="M87" i="26"/>
  <c r="M87" i="31" s="1"/>
  <c r="O91" i="26"/>
  <c r="O85" i="26"/>
  <c r="O85" i="31" s="1"/>
  <c r="F101" i="26"/>
  <c r="H109" i="26"/>
  <c r="P109" i="26"/>
  <c r="S91" i="26"/>
  <c r="Q98" i="26"/>
  <c r="H99" i="26"/>
  <c r="D103" i="26"/>
  <c r="C106" i="26"/>
  <c r="I94" i="26"/>
  <c r="Q102" i="26"/>
  <c r="L109" i="26"/>
  <c r="F92" i="26"/>
  <c r="S110" i="26"/>
  <c r="E86" i="26"/>
  <c r="E86" i="31" s="1"/>
  <c r="J92" i="26"/>
  <c r="G98" i="26"/>
  <c r="N107" i="26"/>
  <c r="D115" i="26"/>
  <c r="E108" i="26"/>
  <c r="H115" i="26"/>
  <c r="G110" i="26"/>
  <c r="O110" i="26"/>
  <c r="N95" i="26"/>
  <c r="E98" i="26"/>
  <c r="G85" i="26"/>
  <c r="G85" i="31" s="1"/>
  <c r="L93" i="26"/>
  <c r="E93" i="26"/>
  <c r="K90" i="26"/>
  <c r="K85" i="26"/>
  <c r="K85" i="31" s="1"/>
  <c r="E94" i="26"/>
  <c r="K94" i="26"/>
  <c r="J101" i="26"/>
  <c r="I98" i="26"/>
  <c r="S106" i="26"/>
  <c r="I114" i="26"/>
  <c r="C100" i="26"/>
  <c r="R107" i="26"/>
  <c r="G91" i="26"/>
  <c r="N101" i="26"/>
  <c r="J111" i="26"/>
  <c r="P103" i="26"/>
  <c r="I102" i="26"/>
  <c r="C91" i="26"/>
  <c r="L99" i="26"/>
  <c r="L90" i="26"/>
  <c r="E87" i="26"/>
  <c r="E87" i="31" s="1"/>
  <c r="H92" i="26"/>
  <c r="N91" i="26"/>
  <c r="C98" i="26"/>
  <c r="L87" i="26"/>
  <c r="L87" i="31" s="1"/>
  <c r="O90" i="26"/>
  <c r="F85" i="26"/>
  <c r="F85" i="31" s="1"/>
  <c r="N85" i="26"/>
  <c r="N85" i="31" s="1"/>
  <c r="R86" i="26"/>
  <c r="R86" i="31" s="1"/>
  <c r="I87" i="26"/>
  <c r="I87" i="31" s="1"/>
  <c r="D93" i="26"/>
  <c r="I100" i="26"/>
  <c r="I93" i="26"/>
  <c r="G90" i="26"/>
  <c r="F86" i="26"/>
  <c r="F86" i="31" s="1"/>
  <c r="N86" i="26"/>
  <c r="N86" i="31" s="1"/>
  <c r="S90" i="26"/>
  <c r="R99" i="26"/>
  <c r="E85" i="26"/>
  <c r="E85" i="31" s="1"/>
  <c r="Q92" i="26"/>
  <c r="E92" i="26"/>
  <c r="C93" i="26"/>
  <c r="K91" i="26"/>
  <c r="O98" i="26"/>
  <c r="N92" i="26"/>
  <c r="P93" i="26"/>
  <c r="I86" i="26"/>
  <c r="I86" i="31" s="1"/>
  <c r="J86" i="26"/>
  <c r="J86" i="31" s="1"/>
  <c r="Q100" i="26"/>
  <c r="C90" i="26"/>
  <c r="H90" i="26"/>
  <c r="I92" i="26"/>
  <c r="D95" i="26"/>
  <c r="F91" i="26"/>
  <c r="Q86" i="26"/>
  <c r="Q86" i="31" s="1"/>
  <c r="L95" i="26"/>
  <c r="J87" i="26"/>
  <c r="J87" i="31" s="1"/>
  <c r="N90" i="26"/>
  <c r="P87" i="26"/>
  <c r="P87" i="31" s="1"/>
  <c r="L92" i="26"/>
  <c r="H91" i="26"/>
  <c r="P95" i="26"/>
  <c r="K87" i="26"/>
  <c r="K87" i="31" s="1"/>
  <c r="S93" i="26"/>
  <c r="E91" i="26"/>
  <c r="D86" i="26"/>
  <c r="D86" i="31" s="1"/>
  <c r="R90" i="26"/>
  <c r="O87" i="26"/>
  <c r="O87" i="31" s="1"/>
  <c r="Q66" i="26"/>
  <c r="K92" i="26"/>
  <c r="F90" i="26"/>
  <c r="P91" i="26"/>
  <c r="S87" i="26"/>
  <c r="G87" i="26"/>
  <c r="G87" i="31" s="1"/>
  <c r="O92" i="26"/>
  <c r="L85" i="26"/>
  <c r="L85" i="31" s="1"/>
  <c r="S98" i="26"/>
  <c r="P90" i="26"/>
  <c r="M92" i="26"/>
  <c r="S85" i="26"/>
  <c r="D87" i="26"/>
  <c r="D87" i="31" s="1"/>
  <c r="R91" i="26"/>
  <c r="M91" i="26"/>
  <c r="J91" i="26"/>
  <c r="H87" i="26"/>
  <c r="H87" i="31" s="1"/>
  <c r="M100" i="26"/>
  <c r="E66" i="26"/>
  <c r="C87" i="26"/>
  <c r="C87" i="31" s="1"/>
  <c r="P86" i="26"/>
  <c r="P86" i="31" s="1"/>
  <c r="K98" i="26"/>
  <c r="N93" i="26"/>
  <c r="J93" i="26"/>
  <c r="N87" i="26"/>
  <c r="N87" i="31" s="1"/>
  <c r="Q56" i="26"/>
  <c r="Q91" i="26"/>
  <c r="M90" i="26"/>
  <c r="J99" i="26"/>
  <c r="H86" i="26"/>
  <c r="H86" i="31" s="1"/>
  <c r="O86" i="26"/>
  <c r="O86" i="31" s="1"/>
  <c r="R87" i="26"/>
  <c r="R87" i="31" s="1"/>
  <c r="F87" i="26"/>
  <c r="F87" i="31" s="1"/>
  <c r="F93" i="26"/>
  <c r="R85" i="26"/>
  <c r="R85" i="31" s="1"/>
  <c r="K93" i="26"/>
  <c r="M85" i="26"/>
  <c r="M85" i="31" s="1"/>
  <c r="Q94" i="26"/>
  <c r="H93" i="26"/>
  <c r="M86" i="26"/>
  <c r="M86" i="31" s="1"/>
  <c r="P92" i="26"/>
  <c r="N99" i="26"/>
  <c r="M94" i="26"/>
  <c r="L86" i="26"/>
  <c r="L86" i="31" s="1"/>
  <c r="D41" i="26"/>
  <c r="G86" i="26"/>
  <c r="G86" i="31" s="1"/>
  <c r="C92" i="26"/>
  <c r="G92" i="26"/>
  <c r="S64" i="26"/>
  <c r="R65" i="26"/>
  <c r="L91" i="26"/>
  <c r="I90" i="26"/>
  <c r="J85" i="26"/>
  <c r="J85" i="31" s="1"/>
  <c r="R55" i="26"/>
  <c r="N45" i="26"/>
  <c r="Q85" i="26"/>
  <c r="Q85" i="31" s="1"/>
  <c r="I85" i="26"/>
  <c r="I85" i="31" s="1"/>
  <c r="P85" i="26"/>
  <c r="P85" i="31" s="1"/>
  <c r="O93" i="26"/>
  <c r="D92" i="26"/>
  <c r="I91" i="26"/>
  <c r="G93" i="26"/>
  <c r="D38" i="26"/>
  <c r="F25" i="26"/>
  <c r="E90" i="26"/>
  <c r="Q63" i="26"/>
  <c r="I55" i="26"/>
  <c r="D91" i="26"/>
  <c r="S92" i="26"/>
  <c r="K86" i="26"/>
  <c r="K86" i="31" s="1"/>
  <c r="J90" i="26"/>
  <c r="R93" i="26"/>
  <c r="H85" i="26"/>
  <c r="H85" i="31" s="1"/>
  <c r="F26" i="26"/>
  <c r="C64" i="26"/>
  <c r="F27" i="26"/>
  <c r="C46" i="26"/>
  <c r="N41" i="26"/>
  <c r="J38" i="26"/>
  <c r="D56" i="26"/>
  <c r="N55" i="26"/>
  <c r="I51" i="26"/>
  <c r="R45" i="26"/>
  <c r="G26" i="26"/>
  <c r="N66" i="26"/>
  <c r="K40" i="26"/>
  <c r="G37" i="26"/>
  <c r="M66" i="26"/>
  <c r="P42" i="26"/>
  <c r="Q35" i="26"/>
  <c r="Q41" i="26"/>
  <c r="C39" i="26"/>
  <c r="F49" i="26"/>
  <c r="O56" i="26"/>
  <c r="I56" i="26"/>
  <c r="D36" i="26"/>
  <c r="D44" i="26"/>
  <c r="M62" i="26"/>
  <c r="Q90" i="26"/>
  <c r="H56" i="26"/>
  <c r="S86" i="26"/>
  <c r="L40" i="26"/>
  <c r="C86" i="26"/>
  <c r="C86" i="31" s="1"/>
  <c r="F65" i="26"/>
  <c r="F47" i="26"/>
  <c r="K42" i="26"/>
  <c r="N65" i="26"/>
  <c r="I62" i="26"/>
  <c r="O65" i="26"/>
  <c r="D66" i="26"/>
  <c r="S71" i="26"/>
  <c r="J65" i="26"/>
  <c r="D40" i="26"/>
  <c r="R50" i="26"/>
  <c r="P63" i="26"/>
  <c r="S42" i="26"/>
  <c r="N43" i="26"/>
  <c r="M50" i="26"/>
  <c r="I43" i="26"/>
  <c r="D85" i="26"/>
  <c r="D85" i="31" s="1"/>
  <c r="M39" i="26"/>
  <c r="E29" i="26"/>
  <c r="L56" i="26"/>
  <c r="Q55" i="26"/>
  <c r="M55" i="26"/>
  <c r="F64" i="26"/>
  <c r="J50" i="26"/>
  <c r="K49" i="26"/>
  <c r="N64" i="26"/>
  <c r="K37" i="26"/>
  <c r="G49" i="26"/>
  <c r="K64" i="26"/>
  <c r="C26" i="26"/>
  <c r="C37" i="26"/>
  <c r="I66" i="26"/>
  <c r="D48" i="26"/>
  <c r="P64" i="26"/>
  <c r="D63" i="26"/>
  <c r="I65" i="26"/>
  <c r="O64" i="26"/>
  <c r="I41" i="26"/>
  <c r="F42" i="26"/>
  <c r="C25" i="26"/>
  <c r="I38" i="26"/>
  <c r="O36" i="26"/>
  <c r="H63" i="26"/>
  <c r="I44" i="26"/>
  <c r="D37" i="26"/>
  <c r="F50" i="26"/>
  <c r="R46" i="26"/>
  <c r="C49" i="26"/>
  <c r="R41" i="26"/>
  <c r="Q47" i="26"/>
  <c r="C17" i="26"/>
  <c r="F38" i="26"/>
  <c r="Q37" i="26"/>
  <c r="Q44" i="26"/>
  <c r="J36" i="26"/>
  <c r="M44" i="26"/>
  <c r="E27" i="26"/>
  <c r="L55" i="26"/>
  <c r="M36" i="26"/>
  <c r="Q45" i="26"/>
  <c r="M45" i="26"/>
  <c r="S63" i="26"/>
  <c r="S38" i="26"/>
  <c r="S45" i="26"/>
  <c r="D64" i="26"/>
  <c r="S59" i="26"/>
  <c r="C63" i="26"/>
  <c r="H35" i="26"/>
  <c r="D27" i="26"/>
  <c r="E51" i="26"/>
  <c r="R43" i="26"/>
  <c r="O49" i="26"/>
  <c r="Q39" i="26"/>
  <c r="D51" i="26"/>
  <c r="P55" i="26"/>
  <c r="E41" i="26"/>
  <c r="F36" i="26"/>
  <c r="E56" i="26"/>
  <c r="E55" i="26"/>
  <c r="G64" i="26"/>
  <c r="Q51" i="26"/>
  <c r="G42" i="26"/>
  <c r="E65" i="26"/>
  <c r="P39" i="26"/>
  <c r="J62" i="26"/>
  <c r="G62" i="26"/>
  <c r="O63" i="26"/>
  <c r="S65" i="26"/>
  <c r="E44" i="26"/>
  <c r="O38" i="26"/>
  <c r="C42" i="26"/>
  <c r="S57" i="26"/>
  <c r="R64" i="26"/>
  <c r="E36" i="26"/>
  <c r="C56" i="26"/>
  <c r="F45" i="26"/>
  <c r="H43" i="26"/>
  <c r="H37" i="26"/>
  <c r="H30" i="26"/>
  <c r="E62" i="26"/>
  <c r="L35" i="26"/>
  <c r="P56" i="26"/>
  <c r="J45" i="26"/>
  <c r="K39" i="26"/>
  <c r="S56" i="26"/>
  <c r="L39" i="26"/>
  <c r="K56" i="26"/>
  <c r="G56" i="26"/>
  <c r="Q65" i="26"/>
  <c r="M42" i="26"/>
  <c r="M65" i="26"/>
  <c r="P66" i="26"/>
  <c r="E50" i="26"/>
  <c r="H39" i="26"/>
  <c r="C65" i="26"/>
  <c r="G63" i="26"/>
  <c r="H26" i="26"/>
  <c r="L66" i="26"/>
  <c r="J64" i="26"/>
  <c r="M56" i="26"/>
  <c r="M38" i="26"/>
  <c r="E26" i="26"/>
  <c r="H40" i="26"/>
  <c r="F28" i="26"/>
  <c r="H27" i="26"/>
  <c r="C38" i="26"/>
  <c r="K46" i="26"/>
  <c r="H66" i="26"/>
  <c r="H48" i="26"/>
  <c r="H55" i="26"/>
  <c r="I45" i="26"/>
  <c r="M41" i="26"/>
  <c r="C48" i="26"/>
  <c r="G30" i="26"/>
  <c r="N50" i="26"/>
  <c r="H51" i="26"/>
  <c r="S46" i="26"/>
  <c r="J47" i="26"/>
  <c r="D25" i="26"/>
  <c r="G48" i="26"/>
  <c r="L48" i="26"/>
  <c r="C10" i="26"/>
  <c r="D62" i="26"/>
  <c r="M47" i="26"/>
  <c r="P40" i="26"/>
  <c r="R66" i="26"/>
  <c r="O40" i="26"/>
  <c r="E47" i="26"/>
  <c r="Q36" i="26"/>
  <c r="J49" i="26"/>
  <c r="M43" i="26"/>
  <c r="C12" i="26"/>
  <c r="S72" i="26"/>
  <c r="M51" i="26"/>
  <c r="E43" i="26"/>
  <c r="C21" i="26"/>
  <c r="R49" i="26"/>
  <c r="H44" i="26"/>
  <c r="H41" i="26"/>
  <c r="C62" i="26"/>
  <c r="N63" i="26"/>
  <c r="P35" i="26"/>
  <c r="I50" i="26"/>
  <c r="I47" i="26"/>
  <c r="L43" i="26"/>
  <c r="J42" i="26"/>
  <c r="G39" i="26"/>
  <c r="K55" i="26"/>
  <c r="C18" i="26"/>
  <c r="J48" i="26"/>
  <c r="L47" i="26"/>
  <c r="N39" i="26"/>
  <c r="O37" i="26"/>
  <c r="P45" i="26"/>
  <c r="E40" i="26"/>
  <c r="P48" i="26"/>
  <c r="D30" i="26"/>
  <c r="D55" i="26"/>
  <c r="R47" i="26"/>
  <c r="N49" i="26"/>
  <c r="K45" i="26"/>
  <c r="N36" i="26"/>
  <c r="M35" i="26"/>
  <c r="R51" i="26"/>
  <c r="P46" i="26"/>
  <c r="C22" i="26"/>
  <c r="O39" i="26"/>
  <c r="G38" i="26"/>
  <c r="G35" i="26"/>
  <c r="E45" i="26"/>
  <c r="G45" i="26"/>
  <c r="D65" i="26"/>
  <c r="D39" i="26"/>
  <c r="E25" i="26"/>
  <c r="D47" i="26"/>
  <c r="N51" i="26"/>
  <c r="F30" i="26"/>
  <c r="H46" i="26"/>
  <c r="N47" i="26"/>
  <c r="L62" i="26"/>
  <c r="H62" i="26"/>
  <c r="D43" i="26"/>
  <c r="M63" i="26"/>
  <c r="K63" i="26"/>
  <c r="K35" i="26"/>
  <c r="E28" i="26"/>
  <c r="J39" i="26"/>
  <c r="P65" i="26"/>
  <c r="D49" i="26"/>
  <c r="S39" i="26"/>
  <c r="C40" i="26"/>
  <c r="S58" i="26"/>
  <c r="I49" i="26"/>
  <c r="E49" i="26"/>
  <c r="N38" i="26"/>
  <c r="C55" i="26"/>
  <c r="P41" i="26"/>
  <c r="H29" i="26"/>
  <c r="C14" i="26"/>
  <c r="K43" i="26"/>
  <c r="O43" i="26"/>
  <c r="M48" i="26"/>
  <c r="K41" i="26"/>
  <c r="J63" i="26"/>
  <c r="F63" i="26"/>
  <c r="O62" i="26"/>
  <c r="S47" i="26"/>
  <c r="R40" i="26"/>
  <c r="L64" i="26"/>
  <c r="L49" i="26"/>
  <c r="G47" i="26"/>
  <c r="C50" i="26"/>
  <c r="F29" i="26"/>
  <c r="F62" i="26"/>
  <c r="O41" i="26"/>
  <c r="Q62" i="26"/>
  <c r="G46" i="26"/>
  <c r="L63" i="26"/>
  <c r="O46" i="26"/>
  <c r="L37" i="26"/>
  <c r="D29" i="26"/>
  <c r="P62" i="26"/>
  <c r="K66" i="26"/>
  <c r="P37" i="26"/>
  <c r="G41" i="26"/>
  <c r="R36" i="26"/>
  <c r="L38" i="26"/>
  <c r="S73" i="26"/>
  <c r="Q42" i="26"/>
  <c r="C35" i="26"/>
  <c r="F39" i="26"/>
  <c r="I42" i="26"/>
  <c r="F35" i="26"/>
  <c r="F43" i="26"/>
  <c r="J55" i="26"/>
  <c r="R38" i="26"/>
  <c r="K62" i="26"/>
  <c r="D45" i="26"/>
  <c r="C19" i="26"/>
  <c r="D28" i="26"/>
  <c r="R62" i="26"/>
  <c r="E39" i="26"/>
  <c r="J35" i="26"/>
  <c r="P49" i="26"/>
  <c r="G40" i="26"/>
  <c r="L36" i="26"/>
  <c r="J66" i="26"/>
  <c r="O47" i="26"/>
  <c r="M64" i="26"/>
  <c r="H36" i="26"/>
  <c r="O50" i="26"/>
  <c r="D42" i="26"/>
  <c r="S43" i="26"/>
  <c r="R44" i="26"/>
  <c r="H50" i="26"/>
  <c r="O51" i="26"/>
  <c r="P51" i="26"/>
  <c r="Q38" i="26"/>
  <c r="H49" i="26"/>
  <c r="G44" i="26"/>
  <c r="N56" i="26"/>
  <c r="C45" i="26"/>
  <c r="L50" i="26"/>
  <c r="J37" i="26"/>
  <c r="H28" i="26"/>
  <c r="L44" i="26"/>
  <c r="M40" i="26"/>
  <c r="H42" i="26"/>
  <c r="C66" i="26"/>
  <c r="I37" i="26"/>
  <c r="G25" i="26"/>
  <c r="F37" i="26"/>
  <c r="J46" i="26"/>
  <c r="F46" i="26"/>
  <c r="P44" i="26"/>
  <c r="Q43" i="26"/>
  <c r="C43" i="26"/>
  <c r="F48" i="26"/>
  <c r="G65" i="26"/>
  <c r="Q46" i="26"/>
  <c r="D26" i="26"/>
  <c r="L42" i="26"/>
  <c r="L46" i="26"/>
  <c r="E37" i="26"/>
  <c r="Q50" i="26"/>
  <c r="G27" i="26"/>
  <c r="H25" i="26"/>
  <c r="E64" i="26"/>
  <c r="E38" i="26"/>
  <c r="I36" i="26"/>
  <c r="S62" i="26"/>
  <c r="H38" i="26"/>
  <c r="F55" i="26"/>
  <c r="G66" i="26"/>
  <c r="K38" i="26"/>
  <c r="H64" i="26"/>
  <c r="K51" i="26"/>
  <c r="Q49" i="26"/>
  <c r="O48" i="26"/>
  <c r="O42" i="26"/>
  <c r="R56" i="26"/>
  <c r="H47" i="26"/>
  <c r="O44" i="26"/>
  <c r="J40" i="26"/>
  <c r="O35" i="26"/>
  <c r="Q48" i="26"/>
  <c r="I63" i="26"/>
  <c r="C41" i="26"/>
  <c r="S66" i="26"/>
  <c r="P36" i="26"/>
  <c r="N35" i="26"/>
  <c r="N48" i="26"/>
  <c r="G50" i="26"/>
  <c r="N44" i="26"/>
  <c r="G29" i="26"/>
  <c r="F41" i="26"/>
  <c r="K48" i="26"/>
  <c r="M46" i="26"/>
  <c r="N62" i="26"/>
  <c r="J56" i="26"/>
  <c r="C20" i="26"/>
  <c r="O66" i="26"/>
  <c r="K44" i="26"/>
  <c r="F40" i="26"/>
  <c r="F51" i="26"/>
  <c r="N42" i="26"/>
  <c r="F56" i="26"/>
  <c r="C36" i="26"/>
  <c r="G51" i="26"/>
  <c r="R48" i="26"/>
  <c r="G43" i="26"/>
  <c r="N40" i="26"/>
  <c r="S35" i="26"/>
  <c r="D46" i="26"/>
  <c r="L51" i="26"/>
  <c r="N46" i="26"/>
  <c r="L41" i="26"/>
  <c r="D50" i="26"/>
  <c r="I46" i="26"/>
  <c r="P43" i="26"/>
  <c r="F66" i="26"/>
  <c r="M49" i="26"/>
  <c r="O45" i="26"/>
  <c r="J44" i="26"/>
  <c r="S55" i="26"/>
  <c r="O55" i="26"/>
  <c r="H65" i="26"/>
  <c r="E46" i="26"/>
  <c r="P47" i="26"/>
  <c r="C13" i="26"/>
  <c r="Q64" i="26"/>
  <c r="C51" i="26"/>
  <c r="E63" i="26"/>
  <c r="I64" i="26"/>
  <c r="R63" i="26"/>
  <c r="K65" i="26"/>
  <c r="G55" i="26"/>
  <c r="L45" i="26"/>
  <c r="H45" i="26"/>
  <c r="D35" i="26"/>
  <c r="L65" i="26"/>
  <c r="P50" i="26"/>
  <c r="C44" i="26"/>
  <c r="R42" i="26"/>
  <c r="E42" i="26"/>
  <c r="N37" i="26"/>
  <c r="J41" i="26"/>
  <c r="Q40" i="26"/>
  <c r="M37" i="26"/>
  <c r="E30" i="26"/>
  <c r="K47" i="26"/>
  <c r="I40" i="26"/>
  <c r="C47" i="26"/>
  <c r="C11" i="26"/>
  <c r="G28" i="26"/>
  <c r="S41" i="26"/>
  <c r="I39" i="26"/>
  <c r="R37" i="26"/>
  <c r="R39" i="26"/>
  <c r="P38" i="26"/>
  <c r="F44" i="26"/>
  <c r="G36" i="26"/>
  <c r="E35" i="26"/>
  <c r="J43" i="26"/>
  <c r="I35" i="26"/>
  <c r="E48" i="26"/>
  <c r="K36" i="26"/>
  <c r="K50" i="26"/>
  <c r="R35" i="26"/>
  <c r="J51" i="26"/>
  <c r="I48" i="26"/>
  <c r="K50" i="31" l="1"/>
  <c r="K50" i="33" s="1"/>
  <c r="S41" i="31"/>
  <c r="S41" i="33" s="1"/>
  <c r="R42" i="31"/>
  <c r="R42" i="33" s="1"/>
  <c r="C51" i="31"/>
  <c r="C51" i="33" s="1"/>
  <c r="P43" i="31"/>
  <c r="P43" i="33" s="1"/>
  <c r="C36" i="31"/>
  <c r="C36" i="33" s="1"/>
  <c r="N48" i="31"/>
  <c r="N48" i="33" s="1"/>
  <c r="O42" i="31"/>
  <c r="O42" i="33" s="1"/>
  <c r="E37" i="31"/>
  <c r="E37" i="33" s="1"/>
  <c r="Q43" i="31"/>
  <c r="Q43" i="33" s="1"/>
  <c r="J37" i="31"/>
  <c r="J37" i="33" s="1"/>
  <c r="D42" i="31"/>
  <c r="D42" i="33" s="1"/>
  <c r="R38" i="31"/>
  <c r="R38" i="33" s="1"/>
  <c r="I42" i="31"/>
  <c r="I42" i="33" s="1"/>
  <c r="P37" i="31"/>
  <c r="P37" i="33" s="1"/>
  <c r="C50" i="31"/>
  <c r="C50" i="33" s="1"/>
  <c r="K43" i="31"/>
  <c r="K43" i="33" s="1"/>
  <c r="C55" i="31"/>
  <c r="C55" i="33" s="1"/>
  <c r="K63" i="31"/>
  <c r="K63" i="33" s="1"/>
  <c r="N51" i="31"/>
  <c r="N51" i="33" s="1"/>
  <c r="D65" i="31"/>
  <c r="D65" i="33" s="1"/>
  <c r="R51" i="31"/>
  <c r="R51" i="33" s="1"/>
  <c r="P48" i="31"/>
  <c r="P48" i="33" s="1"/>
  <c r="K55" i="31"/>
  <c r="K55" i="33" s="1"/>
  <c r="C62" i="31"/>
  <c r="C62" i="33" s="1"/>
  <c r="C12" i="31"/>
  <c r="C12" i="33" s="1"/>
  <c r="E47" i="31"/>
  <c r="E47" i="33" s="1"/>
  <c r="M47" i="31"/>
  <c r="M47" i="33" s="1"/>
  <c r="H51" i="31"/>
  <c r="H51" i="33" s="1"/>
  <c r="H66" i="31"/>
  <c r="H66" i="33" s="1"/>
  <c r="F28" i="31"/>
  <c r="F28" i="33" s="1"/>
  <c r="M56" i="31"/>
  <c r="M56" i="33" s="1"/>
  <c r="G63" i="31"/>
  <c r="G63" i="33" s="1"/>
  <c r="P66" i="31"/>
  <c r="P66" i="33" s="1"/>
  <c r="G56" i="31"/>
  <c r="G56" i="33" s="1"/>
  <c r="K39" i="31"/>
  <c r="K39" i="33" s="1"/>
  <c r="E62" i="31"/>
  <c r="E62" i="33" s="1"/>
  <c r="F45" i="31"/>
  <c r="F45" i="33" s="1"/>
  <c r="S57" i="31"/>
  <c r="S57" i="33" s="1"/>
  <c r="S65" i="31"/>
  <c r="S65" i="33" s="1"/>
  <c r="P39" i="31"/>
  <c r="P39" i="33" s="1"/>
  <c r="G64" i="31"/>
  <c r="G64" i="33" s="1"/>
  <c r="E41" i="31"/>
  <c r="E41" i="33" s="1"/>
  <c r="O49" i="31"/>
  <c r="O49" i="33" s="1"/>
  <c r="H35" i="31"/>
  <c r="H35" i="33" s="1"/>
  <c r="S45" i="31"/>
  <c r="S45" i="33" s="1"/>
  <c r="Q45" i="31"/>
  <c r="Q45" i="33" s="1"/>
  <c r="M44" i="31"/>
  <c r="M44" i="33" s="1"/>
  <c r="F38" i="31"/>
  <c r="F38" i="33" s="1"/>
  <c r="C49" i="31"/>
  <c r="C49" i="33" s="1"/>
  <c r="I44" i="31"/>
  <c r="I44" i="33" s="1"/>
  <c r="C25" i="31"/>
  <c r="C25" i="33" s="1"/>
  <c r="I65" i="31"/>
  <c r="I65" i="33" s="1"/>
  <c r="I66" i="31"/>
  <c r="I66" i="33" s="1"/>
  <c r="G49" i="31"/>
  <c r="G49" i="33" s="1"/>
  <c r="J50" i="31"/>
  <c r="J50" i="33" s="1"/>
  <c r="L56" i="31"/>
  <c r="L56" i="33" s="1"/>
  <c r="I43" i="31"/>
  <c r="I43" i="33" s="1"/>
  <c r="P63" i="31"/>
  <c r="P63" i="33" s="1"/>
  <c r="N65" i="31"/>
  <c r="N65" i="33" s="1"/>
  <c r="I48" i="31"/>
  <c r="I48" i="33" s="1"/>
  <c r="K36" i="31"/>
  <c r="K36" i="33" s="1"/>
  <c r="E35" i="31"/>
  <c r="E35" i="33" s="1"/>
  <c r="R39" i="31"/>
  <c r="R39" i="33" s="1"/>
  <c r="G28" i="31"/>
  <c r="G28" i="33" s="1"/>
  <c r="K47" i="31"/>
  <c r="K47" i="33" s="1"/>
  <c r="J41" i="31"/>
  <c r="J41" i="33" s="1"/>
  <c r="C44" i="31"/>
  <c r="C44" i="33" s="1"/>
  <c r="H45" i="31"/>
  <c r="H45" i="33" s="1"/>
  <c r="R63" i="31"/>
  <c r="R63" i="33" s="1"/>
  <c r="Q64" i="31"/>
  <c r="Q64" i="33" s="1"/>
  <c r="H65" i="31"/>
  <c r="H65" i="33" s="1"/>
  <c r="O45" i="31"/>
  <c r="O45" i="33" s="1"/>
  <c r="I46" i="31"/>
  <c r="I46" i="33" s="1"/>
  <c r="L51" i="31"/>
  <c r="L51" i="33" s="1"/>
  <c r="G43" i="31"/>
  <c r="G43" i="33" s="1"/>
  <c r="F56" i="31"/>
  <c r="F56" i="33" s="1"/>
  <c r="K44" i="31"/>
  <c r="K44" i="33" s="1"/>
  <c r="N62" i="31"/>
  <c r="N62" i="33" s="1"/>
  <c r="G29" i="31"/>
  <c r="G29" i="33" s="1"/>
  <c r="N35" i="31"/>
  <c r="N35" i="33" s="1"/>
  <c r="I63" i="31"/>
  <c r="I63" i="33" s="1"/>
  <c r="O44" i="31"/>
  <c r="O44" i="33" s="1"/>
  <c r="O48" i="31"/>
  <c r="O48" i="33" s="1"/>
  <c r="K38" i="31"/>
  <c r="K38" i="33" s="1"/>
  <c r="S62" i="31"/>
  <c r="S62" i="33" s="1"/>
  <c r="H25" i="31"/>
  <c r="H25" i="33" s="1"/>
  <c r="L46" i="31"/>
  <c r="L46" i="33" s="1"/>
  <c r="G65" i="31"/>
  <c r="G65" i="33" s="1"/>
  <c r="P44" i="31"/>
  <c r="P44" i="33" s="1"/>
  <c r="G25" i="31"/>
  <c r="G25" i="33" s="1"/>
  <c r="M40" i="31"/>
  <c r="M40" i="33" s="1"/>
  <c r="L50" i="31"/>
  <c r="L50" i="33" s="1"/>
  <c r="H49" i="31"/>
  <c r="H49" i="33" s="1"/>
  <c r="H50" i="31"/>
  <c r="H50" i="33" s="1"/>
  <c r="O50" i="31"/>
  <c r="O50" i="33" s="1"/>
  <c r="J66" i="31"/>
  <c r="J66" i="33" s="1"/>
  <c r="J35" i="31"/>
  <c r="J35" i="33" s="1"/>
  <c r="C19" i="31"/>
  <c r="C19" i="33" s="1"/>
  <c r="J55" i="31"/>
  <c r="J55" i="33" s="1"/>
  <c r="F39" i="31"/>
  <c r="F39" i="33" s="1"/>
  <c r="L38" i="31"/>
  <c r="L38" i="33" s="1"/>
  <c r="K66" i="31"/>
  <c r="K66" i="33" s="1"/>
  <c r="O46" i="31"/>
  <c r="O46" i="33" s="1"/>
  <c r="O41" i="31"/>
  <c r="O41" i="33" s="1"/>
  <c r="G47" i="31"/>
  <c r="G47" i="33" s="1"/>
  <c r="S47" i="31"/>
  <c r="S47" i="33" s="1"/>
  <c r="K41" i="31"/>
  <c r="K41" i="33" s="1"/>
  <c r="C14" i="31"/>
  <c r="C14" i="33" s="1"/>
  <c r="N38" i="31"/>
  <c r="N38" i="33" s="1"/>
  <c r="C40" i="31"/>
  <c r="C40" i="33" s="1"/>
  <c r="J39" i="31"/>
  <c r="J39" i="33" s="1"/>
  <c r="M63" i="31"/>
  <c r="M63" i="33" s="1"/>
  <c r="N47" i="31"/>
  <c r="N47" i="33" s="1"/>
  <c r="D47" i="31"/>
  <c r="D47" i="33" s="1"/>
  <c r="G45" i="31"/>
  <c r="G45" i="33" s="1"/>
  <c r="O39" i="31"/>
  <c r="O39" i="33" s="1"/>
  <c r="M35" i="31"/>
  <c r="M35" i="33" s="1"/>
  <c r="R47" i="31"/>
  <c r="R47" i="33" s="1"/>
  <c r="E40" i="31"/>
  <c r="E40" i="33" s="1"/>
  <c r="L47" i="31"/>
  <c r="L47" i="33" s="1"/>
  <c r="G39" i="31"/>
  <c r="G39" i="33" s="1"/>
  <c r="I50" i="31"/>
  <c r="I50" i="33" s="1"/>
  <c r="H41" i="31"/>
  <c r="H41" i="33" s="1"/>
  <c r="E43" i="31"/>
  <c r="E43" i="33" s="1"/>
  <c r="M43" i="31"/>
  <c r="M43" i="33" s="1"/>
  <c r="O40" i="31"/>
  <c r="O40" i="33" s="1"/>
  <c r="D62" i="31"/>
  <c r="D62" i="33" s="1"/>
  <c r="D25" i="31"/>
  <c r="D25" i="33" s="1"/>
  <c r="N50" i="31"/>
  <c r="N50" i="33" s="1"/>
  <c r="I45" i="31"/>
  <c r="I45" i="33" s="1"/>
  <c r="K46" i="31"/>
  <c r="K46" i="33" s="1"/>
  <c r="H40" i="31"/>
  <c r="H40" i="33" s="1"/>
  <c r="J64" i="31"/>
  <c r="J64" i="33" s="1"/>
  <c r="C65" i="31"/>
  <c r="C65" i="33" s="1"/>
  <c r="M65" i="31"/>
  <c r="M65" i="33" s="1"/>
  <c r="K56" i="31"/>
  <c r="K56" i="33" s="1"/>
  <c r="J45" i="31"/>
  <c r="J45" i="33" s="1"/>
  <c r="H30" i="31"/>
  <c r="H30" i="33" s="1"/>
  <c r="C56" i="31"/>
  <c r="C56" i="33" s="1"/>
  <c r="C42" i="31"/>
  <c r="C42" i="33" s="1"/>
  <c r="O63" i="31"/>
  <c r="O63" i="33" s="1"/>
  <c r="E65" i="31"/>
  <c r="E65" i="33" s="1"/>
  <c r="E55" i="31"/>
  <c r="E55" i="33" s="1"/>
  <c r="P55" i="31"/>
  <c r="P55" i="33" s="1"/>
  <c r="R43" i="31"/>
  <c r="R43" i="33" s="1"/>
  <c r="C63" i="31"/>
  <c r="C63" i="33" s="1"/>
  <c r="S38" i="31"/>
  <c r="S38" i="33" s="1"/>
  <c r="M36" i="31"/>
  <c r="M36" i="33" s="1"/>
  <c r="J36" i="31"/>
  <c r="J36" i="33" s="1"/>
  <c r="C17" i="31"/>
  <c r="C17" i="33" s="1"/>
  <c r="R46" i="31"/>
  <c r="R46" i="33" s="1"/>
  <c r="H63" i="31"/>
  <c r="H63" i="33" s="1"/>
  <c r="F42" i="31"/>
  <c r="F42" i="33" s="1"/>
  <c r="D63" i="31"/>
  <c r="D63" i="33" s="1"/>
  <c r="C37" i="31"/>
  <c r="C37" i="33" s="1"/>
  <c r="K37" i="31"/>
  <c r="K37" i="33" s="1"/>
  <c r="F64" i="31"/>
  <c r="F64" i="33" s="1"/>
  <c r="E29" i="31"/>
  <c r="E29" i="33" s="1"/>
  <c r="M50" i="31"/>
  <c r="M50" i="33" s="1"/>
  <c r="R50" i="31"/>
  <c r="R50" i="33" s="1"/>
  <c r="D66" i="31"/>
  <c r="D66" i="33" s="1"/>
  <c r="K42" i="31"/>
  <c r="K42" i="33" s="1"/>
  <c r="L40" i="31"/>
  <c r="L40" i="33" s="1"/>
  <c r="M62" i="31"/>
  <c r="M62" i="33" s="1"/>
  <c r="O56" i="31"/>
  <c r="O56" i="33" s="1"/>
  <c r="Q35" i="31"/>
  <c r="Q35" i="33" s="1"/>
  <c r="K40" i="31"/>
  <c r="K40" i="33" s="1"/>
  <c r="I51" i="31"/>
  <c r="I51" i="33" s="1"/>
  <c r="N41" i="31"/>
  <c r="N41" i="33" s="1"/>
  <c r="F26" i="31"/>
  <c r="F26" i="33" s="1"/>
  <c r="Q63" i="31"/>
  <c r="Q63" i="33" s="1"/>
  <c r="R55" i="31"/>
  <c r="R55" i="33" s="1"/>
  <c r="R65" i="31"/>
  <c r="R65" i="33" s="1"/>
  <c r="Q56" i="31"/>
  <c r="Q56" i="33" s="1"/>
  <c r="J43" i="31"/>
  <c r="J43" i="33" s="1"/>
  <c r="Q40" i="31"/>
  <c r="Q40" i="33" s="1"/>
  <c r="K65" i="31"/>
  <c r="K65" i="33" s="1"/>
  <c r="J44" i="31"/>
  <c r="J44" i="33" s="1"/>
  <c r="N40" i="31"/>
  <c r="N40" i="33" s="1"/>
  <c r="J56" i="31"/>
  <c r="J56" i="33" s="1"/>
  <c r="J40" i="31"/>
  <c r="J40" i="33" s="1"/>
  <c r="H38" i="31"/>
  <c r="H38" i="33" s="1"/>
  <c r="F37" i="31"/>
  <c r="F37" i="33" s="1"/>
  <c r="G44" i="31"/>
  <c r="G44" i="33" s="1"/>
  <c r="P49" i="31"/>
  <c r="P49" i="33" s="1"/>
  <c r="Q62" i="31"/>
  <c r="Q62" i="33" s="1"/>
  <c r="G48" i="31"/>
  <c r="G48" i="33" s="1"/>
  <c r="J51" i="31"/>
  <c r="J51" i="33" s="1"/>
  <c r="R37" i="31"/>
  <c r="R37" i="33" s="1"/>
  <c r="E30" i="31"/>
  <c r="E30" i="33" s="1"/>
  <c r="L45" i="31"/>
  <c r="L45" i="33" s="1"/>
  <c r="C13" i="31"/>
  <c r="C13" i="33" s="1"/>
  <c r="M49" i="31"/>
  <c r="M49" i="33" s="1"/>
  <c r="D46" i="31"/>
  <c r="D46" i="33" s="1"/>
  <c r="O66" i="31"/>
  <c r="O66" i="33" s="1"/>
  <c r="Q48" i="31"/>
  <c r="Q48" i="33" s="1"/>
  <c r="G66" i="31"/>
  <c r="G66" i="33" s="1"/>
  <c r="L42" i="31"/>
  <c r="L42" i="33" s="1"/>
  <c r="I37" i="31"/>
  <c r="I37" i="33" s="1"/>
  <c r="Q38" i="31"/>
  <c r="Q38" i="33" s="1"/>
  <c r="L36" i="31"/>
  <c r="L36" i="33" s="1"/>
  <c r="F43" i="31"/>
  <c r="F43" i="33" s="1"/>
  <c r="P62" i="31"/>
  <c r="P62" i="33" s="1"/>
  <c r="L49" i="31"/>
  <c r="L49" i="33" s="1"/>
  <c r="H29" i="31"/>
  <c r="H29" i="33" s="1"/>
  <c r="E28" i="31"/>
  <c r="E28" i="33" s="1"/>
  <c r="H46" i="31"/>
  <c r="H46" i="33" s="1"/>
  <c r="E45" i="31"/>
  <c r="E45" i="33" s="1"/>
  <c r="N36" i="31"/>
  <c r="N36" i="33" s="1"/>
  <c r="D55" i="31"/>
  <c r="D55" i="33" s="1"/>
  <c r="P45" i="31"/>
  <c r="P45" i="33" s="1"/>
  <c r="J48" i="31"/>
  <c r="J48" i="33" s="1"/>
  <c r="P35" i="31"/>
  <c r="P35" i="33" s="1"/>
  <c r="H44" i="31"/>
  <c r="H44" i="33" s="1"/>
  <c r="M51" i="31"/>
  <c r="M51" i="33" s="1"/>
  <c r="J49" i="31"/>
  <c r="J49" i="33" s="1"/>
  <c r="R66" i="31"/>
  <c r="R66" i="33" s="1"/>
  <c r="C10" i="31"/>
  <c r="C10" i="33" s="1"/>
  <c r="J47" i="31"/>
  <c r="J47" i="33" s="1"/>
  <c r="G30" i="31"/>
  <c r="G30" i="33" s="1"/>
  <c r="H55" i="31"/>
  <c r="H55" i="33" s="1"/>
  <c r="C38" i="31"/>
  <c r="C38" i="33" s="1"/>
  <c r="E26" i="31"/>
  <c r="E26" i="33" s="1"/>
  <c r="L66" i="31"/>
  <c r="L66" i="33" s="1"/>
  <c r="H39" i="31"/>
  <c r="H39" i="33" s="1"/>
  <c r="M42" i="31"/>
  <c r="M42" i="33" s="1"/>
  <c r="L39" i="31"/>
  <c r="L39" i="33" s="1"/>
  <c r="P56" i="31"/>
  <c r="P56" i="33" s="1"/>
  <c r="H37" i="31"/>
  <c r="H37" i="33" s="1"/>
  <c r="E36" i="31"/>
  <c r="E36" i="33" s="1"/>
  <c r="O38" i="31"/>
  <c r="O38" i="33" s="1"/>
  <c r="G62" i="31"/>
  <c r="G62" i="33" s="1"/>
  <c r="G42" i="31"/>
  <c r="G42" i="33" s="1"/>
  <c r="E56" i="31"/>
  <c r="E56" i="33" s="1"/>
  <c r="D51" i="31"/>
  <c r="D51" i="33" s="1"/>
  <c r="E51" i="31"/>
  <c r="E51" i="33" s="1"/>
  <c r="S59" i="31"/>
  <c r="S59" i="33" s="1"/>
  <c r="S63" i="31"/>
  <c r="S63" i="33" s="1"/>
  <c r="L55" i="31"/>
  <c r="L55" i="33" s="1"/>
  <c r="Q44" i="31"/>
  <c r="Q44" i="33" s="1"/>
  <c r="Q47" i="31"/>
  <c r="Q47" i="33" s="1"/>
  <c r="F50" i="31"/>
  <c r="F50" i="33" s="1"/>
  <c r="O36" i="31"/>
  <c r="O36" i="33" s="1"/>
  <c r="I41" i="31"/>
  <c r="I41" i="33" s="1"/>
  <c r="P64" i="31"/>
  <c r="P64" i="33" s="1"/>
  <c r="C26" i="31"/>
  <c r="C26" i="33" s="1"/>
  <c r="N64" i="31"/>
  <c r="N64" i="33" s="1"/>
  <c r="M55" i="31"/>
  <c r="M55" i="33" s="1"/>
  <c r="M39" i="31"/>
  <c r="M39" i="33" s="1"/>
  <c r="N43" i="31"/>
  <c r="N43" i="33" s="1"/>
  <c r="D40" i="31"/>
  <c r="D40" i="33" s="1"/>
  <c r="O65" i="31"/>
  <c r="O65" i="33" s="1"/>
  <c r="F47" i="31"/>
  <c r="F47" i="33" s="1"/>
  <c r="D44" i="31"/>
  <c r="D44" i="33" s="1"/>
  <c r="F49" i="31"/>
  <c r="F49" i="33" s="1"/>
  <c r="P42" i="31"/>
  <c r="P42" i="33" s="1"/>
  <c r="N66" i="31"/>
  <c r="N66" i="33" s="1"/>
  <c r="N55" i="31"/>
  <c r="N55" i="33" s="1"/>
  <c r="C46" i="31"/>
  <c r="C46" i="33" s="1"/>
  <c r="S64" i="31"/>
  <c r="S64" i="33" s="1"/>
  <c r="D41" i="31"/>
  <c r="D41" i="33" s="1"/>
  <c r="Q66" i="31"/>
  <c r="Q66" i="33" s="1"/>
  <c r="P38" i="31"/>
  <c r="P38" i="33" s="1"/>
  <c r="I40" i="31"/>
  <c r="I40" i="33" s="1"/>
  <c r="D35" i="31"/>
  <c r="D35" i="33" s="1"/>
  <c r="E46" i="31"/>
  <c r="E46" i="33" s="1"/>
  <c r="N46" i="31"/>
  <c r="N46" i="33" s="1"/>
  <c r="F40" i="31"/>
  <c r="F40" i="33" s="1"/>
  <c r="F41" i="31"/>
  <c r="F41" i="33" s="1"/>
  <c r="C41" i="31"/>
  <c r="C41" i="33" s="1"/>
  <c r="H64" i="31"/>
  <c r="H64" i="33" s="1"/>
  <c r="E64" i="31"/>
  <c r="E64" i="33" s="1"/>
  <c r="Q46" i="31"/>
  <c r="Q46" i="33" s="1"/>
  <c r="H42" i="31"/>
  <c r="H42" i="33" s="1"/>
  <c r="O51" i="31"/>
  <c r="O51" i="33" s="1"/>
  <c r="O47" i="31"/>
  <c r="O47" i="33" s="1"/>
  <c r="D28" i="31"/>
  <c r="D28" i="33" s="1"/>
  <c r="L37" i="31"/>
  <c r="L37" i="33" s="1"/>
  <c r="R40" i="31"/>
  <c r="R40" i="33" s="1"/>
  <c r="J63" i="31"/>
  <c r="J63" i="33" s="1"/>
  <c r="S58" i="31"/>
  <c r="S58" i="33" s="1"/>
  <c r="P65" i="31"/>
  <c r="P65" i="33" s="1"/>
  <c r="L62" i="31"/>
  <c r="L62" i="33" s="1"/>
  <c r="G38" i="31"/>
  <c r="G38" i="33" s="1"/>
  <c r="N49" i="31"/>
  <c r="N49" i="33" s="1"/>
  <c r="N39" i="31"/>
  <c r="N39" i="33" s="1"/>
  <c r="I47" i="31"/>
  <c r="I47" i="33" s="1"/>
  <c r="C21" i="31"/>
  <c r="C21" i="33" s="1"/>
  <c r="M41" i="31"/>
  <c r="M41" i="33" s="1"/>
  <c r="E48" i="31"/>
  <c r="E48" i="33" s="1"/>
  <c r="G36" i="31"/>
  <c r="G36" i="33" s="1"/>
  <c r="C11" i="31"/>
  <c r="C11" i="33" s="1"/>
  <c r="N37" i="31"/>
  <c r="N37" i="33" s="1"/>
  <c r="P50" i="31"/>
  <c r="P50" i="33" s="1"/>
  <c r="I64" i="31"/>
  <c r="I64" i="33" s="1"/>
  <c r="O55" i="31"/>
  <c r="O55" i="33" s="1"/>
  <c r="D50" i="31"/>
  <c r="D50" i="33" s="1"/>
  <c r="R48" i="31"/>
  <c r="R48" i="33" s="1"/>
  <c r="N42" i="31"/>
  <c r="N42" i="33" s="1"/>
  <c r="M46" i="31"/>
  <c r="M46" i="33" s="1"/>
  <c r="N44" i="31"/>
  <c r="N44" i="33" s="1"/>
  <c r="P36" i="31"/>
  <c r="P36" i="33" s="1"/>
  <c r="H47" i="31"/>
  <c r="H47" i="33" s="1"/>
  <c r="Q49" i="31"/>
  <c r="Q49" i="33" s="1"/>
  <c r="I36" i="31"/>
  <c r="I36" i="33" s="1"/>
  <c r="G27" i="31"/>
  <c r="G27" i="33" s="1"/>
  <c r="F48" i="31"/>
  <c r="F48" i="33" s="1"/>
  <c r="F46" i="31"/>
  <c r="F46" i="33" s="1"/>
  <c r="L44" i="31"/>
  <c r="L44" i="33" s="1"/>
  <c r="C45" i="31"/>
  <c r="C45" i="33" s="1"/>
  <c r="R44" i="31"/>
  <c r="R44" i="33" s="1"/>
  <c r="H36" i="31"/>
  <c r="H36" i="33" s="1"/>
  <c r="E39" i="31"/>
  <c r="E39" i="33" s="1"/>
  <c r="D45" i="31"/>
  <c r="D45" i="33" s="1"/>
  <c r="C35" i="31"/>
  <c r="C35" i="33" s="1"/>
  <c r="R36" i="31"/>
  <c r="R36" i="33" s="1"/>
  <c r="L63" i="31"/>
  <c r="L63" i="33" s="1"/>
  <c r="F62" i="31"/>
  <c r="F62" i="33" s="1"/>
  <c r="O62" i="31"/>
  <c r="O62" i="33" s="1"/>
  <c r="M48" i="31"/>
  <c r="M48" i="33" s="1"/>
  <c r="E49" i="31"/>
  <c r="E49" i="33" s="1"/>
  <c r="S39" i="31"/>
  <c r="S39" i="33" s="1"/>
  <c r="D43" i="31"/>
  <c r="D43" i="33" s="1"/>
  <c r="E25" i="31"/>
  <c r="E25" i="33" s="1"/>
  <c r="C22" i="31"/>
  <c r="C22" i="33" s="1"/>
  <c r="J42" i="31"/>
  <c r="J42" i="33" s="1"/>
  <c r="R35" i="31"/>
  <c r="R35" i="33" s="1"/>
  <c r="I35" i="31"/>
  <c r="I35" i="33" s="1"/>
  <c r="F44" i="31"/>
  <c r="F44" i="33" s="1"/>
  <c r="I39" i="31"/>
  <c r="I39" i="33" s="1"/>
  <c r="C47" i="31"/>
  <c r="C47" i="33" s="1"/>
  <c r="M37" i="31"/>
  <c r="M37" i="33" s="1"/>
  <c r="E42" i="31"/>
  <c r="E42" i="33" s="1"/>
  <c r="L65" i="31"/>
  <c r="L65" i="33" s="1"/>
  <c r="G55" i="31"/>
  <c r="G55" i="33" s="1"/>
  <c r="E63" i="31"/>
  <c r="E63" i="33" s="1"/>
  <c r="P47" i="31"/>
  <c r="P47" i="33" s="1"/>
  <c r="S55" i="31"/>
  <c r="S55" i="33" s="1"/>
  <c r="F66" i="31"/>
  <c r="F66" i="33" s="1"/>
  <c r="L41" i="31"/>
  <c r="L41" i="33" s="1"/>
  <c r="S35" i="31"/>
  <c r="S35" i="33" s="1"/>
  <c r="G51" i="31"/>
  <c r="G51" i="33" s="1"/>
  <c r="F51" i="31"/>
  <c r="F51" i="33" s="1"/>
  <c r="C20" i="31"/>
  <c r="C20" i="33" s="1"/>
  <c r="K48" i="31"/>
  <c r="K48" i="33" s="1"/>
  <c r="G50" i="31"/>
  <c r="G50" i="33" s="1"/>
  <c r="S66" i="31"/>
  <c r="S66" i="33" s="1"/>
  <c r="O35" i="31"/>
  <c r="O35" i="33" s="1"/>
  <c r="R56" i="31"/>
  <c r="R56" i="33" s="1"/>
  <c r="K51" i="31"/>
  <c r="K51" i="33" s="1"/>
  <c r="F55" i="31"/>
  <c r="F55" i="33" s="1"/>
  <c r="E38" i="31"/>
  <c r="E38" i="33" s="1"/>
  <c r="Q50" i="31"/>
  <c r="Q50" i="33" s="1"/>
  <c r="D26" i="31"/>
  <c r="D26" i="33" s="1"/>
  <c r="C43" i="31"/>
  <c r="C43" i="33" s="1"/>
  <c r="J46" i="31"/>
  <c r="J46" i="33" s="1"/>
  <c r="C66" i="31"/>
  <c r="C66" i="33" s="1"/>
  <c r="H28" i="31"/>
  <c r="H28" i="33" s="1"/>
  <c r="N56" i="31"/>
  <c r="N56" i="33" s="1"/>
  <c r="P51" i="31"/>
  <c r="P51" i="33" s="1"/>
  <c r="S43" i="31"/>
  <c r="S43" i="33" s="1"/>
  <c r="M64" i="31"/>
  <c r="M64" i="33" s="1"/>
  <c r="G40" i="31"/>
  <c r="G40" i="33" s="1"/>
  <c r="R62" i="31"/>
  <c r="R62" i="33" s="1"/>
  <c r="K62" i="31"/>
  <c r="K62" i="33" s="1"/>
  <c r="F35" i="31"/>
  <c r="F35" i="33" s="1"/>
  <c r="Q42" i="31"/>
  <c r="Q42" i="33" s="1"/>
  <c r="G41" i="31"/>
  <c r="G41" i="33" s="1"/>
  <c r="D29" i="31"/>
  <c r="D29" i="33" s="1"/>
  <c r="G46" i="31"/>
  <c r="G46" i="33" s="1"/>
  <c r="F29" i="31"/>
  <c r="F29" i="33" s="1"/>
  <c r="L64" i="31"/>
  <c r="L64" i="33" s="1"/>
  <c r="F63" i="31"/>
  <c r="F63" i="33" s="1"/>
  <c r="O43" i="31"/>
  <c r="O43" i="33" s="1"/>
  <c r="P41" i="31"/>
  <c r="P41" i="33" s="1"/>
  <c r="I49" i="31"/>
  <c r="I49" i="33" s="1"/>
  <c r="D49" i="31"/>
  <c r="D49" i="33" s="1"/>
  <c r="K35" i="31"/>
  <c r="K35" i="33" s="1"/>
  <c r="H62" i="31"/>
  <c r="H62" i="33" s="1"/>
  <c r="F30" i="31"/>
  <c r="F30" i="33" s="1"/>
  <c r="D39" i="31"/>
  <c r="D39" i="33" s="1"/>
  <c r="G35" i="31"/>
  <c r="G35" i="33" s="1"/>
  <c r="P46" i="31"/>
  <c r="P46" i="33" s="1"/>
  <c r="K45" i="31"/>
  <c r="K45" i="33" s="1"/>
  <c r="D30" i="31"/>
  <c r="D30" i="33" s="1"/>
  <c r="O37" i="31"/>
  <c r="O37" i="33" s="1"/>
  <c r="C18" i="31"/>
  <c r="C18" i="33" s="1"/>
  <c r="L43" i="31"/>
  <c r="L43" i="33" s="1"/>
  <c r="N63" i="31"/>
  <c r="N63" i="33" s="1"/>
  <c r="R49" i="31"/>
  <c r="R49" i="33" s="1"/>
  <c r="Q36" i="31"/>
  <c r="Q36" i="33" s="1"/>
  <c r="P40" i="31"/>
  <c r="P40" i="33" s="1"/>
  <c r="L48" i="31"/>
  <c r="L48" i="33" s="1"/>
  <c r="S46" i="31"/>
  <c r="S46" i="33" s="1"/>
  <c r="C48" i="31"/>
  <c r="C48" i="33" s="1"/>
  <c r="H48" i="31"/>
  <c r="H48" i="33" s="1"/>
  <c r="H27" i="31"/>
  <c r="H27" i="33" s="1"/>
  <c r="M38" i="31"/>
  <c r="M38" i="33" s="1"/>
  <c r="H26" i="31"/>
  <c r="H26" i="33" s="1"/>
  <c r="E50" i="31"/>
  <c r="E50" i="33" s="1"/>
  <c r="Q65" i="31"/>
  <c r="Q65" i="33" s="1"/>
  <c r="S56" i="31"/>
  <c r="S56" i="33" s="1"/>
  <c r="L35" i="31"/>
  <c r="L35" i="33" s="1"/>
  <c r="H43" i="31"/>
  <c r="H43" i="33" s="1"/>
  <c r="R64" i="31"/>
  <c r="R64" i="33" s="1"/>
  <c r="E44" i="31"/>
  <c r="E44" i="33" s="1"/>
  <c r="J62" i="31"/>
  <c r="J62" i="33" s="1"/>
  <c r="Q51" i="31"/>
  <c r="Q51" i="33" s="1"/>
  <c r="F36" i="31"/>
  <c r="F36" i="33" s="1"/>
  <c r="Q39" i="31"/>
  <c r="Q39" i="33" s="1"/>
  <c r="D27" i="31"/>
  <c r="D27" i="33" s="1"/>
  <c r="D64" i="31"/>
  <c r="D64" i="33" s="1"/>
  <c r="M45" i="31"/>
  <c r="M45" i="33" s="1"/>
  <c r="E27" i="31"/>
  <c r="E27" i="33" s="1"/>
  <c r="Q37" i="31"/>
  <c r="Q37" i="33" s="1"/>
  <c r="R41" i="31"/>
  <c r="R41" i="33" s="1"/>
  <c r="D37" i="31"/>
  <c r="D37" i="33" s="1"/>
  <c r="I38" i="31"/>
  <c r="I38" i="33" s="1"/>
  <c r="O64" i="31"/>
  <c r="O64" i="33" s="1"/>
  <c r="D48" i="31"/>
  <c r="D48" i="33" s="1"/>
  <c r="K64" i="31"/>
  <c r="K64" i="33" s="1"/>
  <c r="K49" i="31"/>
  <c r="K49" i="33" s="1"/>
  <c r="Q55" i="31"/>
  <c r="Q55" i="33" s="1"/>
  <c r="S42" i="31"/>
  <c r="S42" i="33" s="1"/>
  <c r="J65" i="31"/>
  <c r="J65" i="33" s="1"/>
  <c r="I62" i="31"/>
  <c r="I62" i="33" s="1"/>
  <c r="F65" i="31"/>
  <c r="F65" i="33" s="1"/>
  <c r="H56" i="31"/>
  <c r="H56" i="33" s="1"/>
  <c r="D36" i="31"/>
  <c r="D36" i="33" s="1"/>
  <c r="C39" i="31"/>
  <c r="C39" i="33" s="1"/>
  <c r="M66" i="31"/>
  <c r="M66" i="33" s="1"/>
  <c r="G26" i="31"/>
  <c r="G26" i="33" s="1"/>
  <c r="D56" i="31"/>
  <c r="D56" i="33" s="1"/>
  <c r="F27" i="31"/>
  <c r="F27" i="33" s="1"/>
  <c r="F25" i="31"/>
  <c r="F25" i="33" s="1"/>
  <c r="I56" i="31"/>
  <c r="I56" i="33" s="1"/>
  <c r="Q41" i="31"/>
  <c r="Q41" i="33" s="1"/>
  <c r="G37" i="31"/>
  <c r="G37" i="33" s="1"/>
  <c r="R45" i="31"/>
  <c r="R45" i="33" s="1"/>
  <c r="J38" i="31"/>
  <c r="J38" i="33" s="1"/>
  <c r="C64" i="31"/>
  <c r="C64" i="33" s="1"/>
  <c r="I55" i="31"/>
  <c r="I55" i="33" s="1"/>
  <c r="D38" i="31"/>
  <c r="D38" i="33" s="1"/>
  <c r="N45" i="31"/>
  <c r="N45" i="33" s="1"/>
  <c r="E66" i="31"/>
  <c r="E66" i="33" s="1"/>
  <c r="M100" i="31"/>
  <c r="M100" i="33" s="1"/>
  <c r="D103" i="31"/>
  <c r="D103" i="33" s="1"/>
  <c r="P109" i="31"/>
  <c r="P109" i="33" s="1"/>
  <c r="O91" i="31"/>
  <c r="O91" i="33" s="1"/>
  <c r="D99" i="31"/>
  <c r="D99" i="33" s="1"/>
  <c r="F95" i="31"/>
  <c r="F95" i="33" s="1"/>
  <c r="C110" i="31"/>
  <c r="C110" i="33" s="1"/>
  <c r="H95" i="31"/>
  <c r="H95" i="33" s="1"/>
  <c r="C94" i="31"/>
  <c r="C94" i="33" s="1"/>
  <c r="M114" i="31"/>
  <c r="M114" i="33" s="1"/>
  <c r="O94" i="31"/>
  <c r="O94" i="33" s="1"/>
  <c r="M103" i="31"/>
  <c r="M103" i="33" s="1"/>
  <c r="G95" i="31"/>
  <c r="G95" i="33" s="1"/>
  <c r="S107" i="31"/>
  <c r="S107" i="33" s="1"/>
  <c r="O100" i="31"/>
  <c r="O100" i="33" s="1"/>
  <c r="R117" i="31"/>
  <c r="R117" i="33" s="1"/>
  <c r="J95" i="31"/>
  <c r="J95" i="33" s="1"/>
  <c r="C95" i="31"/>
  <c r="C95" i="33" s="1"/>
  <c r="E102" i="31"/>
  <c r="E102" i="33" s="1"/>
  <c r="O106" i="31"/>
  <c r="O106" i="33" s="1"/>
  <c r="Q118" i="31"/>
  <c r="Q118" i="33" s="1"/>
  <c r="S101" i="31"/>
  <c r="S101" i="33" s="1"/>
  <c r="M93" i="31"/>
  <c r="M93" i="33" s="1"/>
  <c r="P110" i="31"/>
  <c r="P110" i="33" s="1"/>
  <c r="S95" i="31"/>
  <c r="S95" i="33" s="1"/>
  <c r="L100" i="31"/>
  <c r="L100" i="33" s="1"/>
  <c r="L106" i="31"/>
  <c r="L106" i="33" s="1"/>
  <c r="K95" i="31"/>
  <c r="K95" i="33" s="1"/>
  <c r="C107" i="31"/>
  <c r="C107" i="33" s="1"/>
  <c r="Q109" i="31"/>
  <c r="Q109" i="33" s="1"/>
  <c r="H107" i="31"/>
  <c r="H107" i="33" s="1"/>
  <c r="J98" i="31"/>
  <c r="J98" i="33" s="1"/>
  <c r="Q103" i="31"/>
  <c r="Q103" i="33" s="1"/>
  <c r="C117" i="31"/>
  <c r="C117" i="33" s="1"/>
  <c r="M99" i="31"/>
  <c r="M99" i="33" s="1"/>
  <c r="D106" i="31"/>
  <c r="D106" i="33" s="1"/>
  <c r="M106" i="31"/>
  <c r="M106" i="33" s="1"/>
  <c r="P100" i="31"/>
  <c r="P100" i="33" s="1"/>
  <c r="S117" i="31"/>
  <c r="S117" i="33" s="1"/>
  <c r="R118" i="31"/>
  <c r="R118" i="33" s="1"/>
  <c r="R103" i="31"/>
  <c r="R103" i="33" s="1"/>
  <c r="L110" i="31"/>
  <c r="L110" i="33" s="1"/>
  <c r="J109" i="31"/>
  <c r="J109" i="33" s="1"/>
  <c r="D107" i="31"/>
  <c r="D107" i="33" s="1"/>
  <c r="Q119" i="31"/>
  <c r="Q119" i="33" s="1"/>
  <c r="L116" i="31"/>
  <c r="L116" i="33" s="1"/>
  <c r="N109" i="31"/>
  <c r="N109" i="33" s="1"/>
  <c r="N94" i="31"/>
  <c r="N94" i="33" s="1"/>
  <c r="K99" i="31"/>
  <c r="K99" i="33" s="1"/>
  <c r="L107" i="31"/>
  <c r="L107" i="33" s="1"/>
  <c r="O102" i="31"/>
  <c r="O102" i="33" s="1"/>
  <c r="H111" i="31"/>
  <c r="H111" i="33" s="1"/>
  <c r="D117" i="31"/>
  <c r="D117" i="33" s="1"/>
  <c r="C108" i="31"/>
  <c r="C108" i="33" s="1"/>
  <c r="H108" i="31"/>
  <c r="H108" i="33" s="1"/>
  <c r="E101" i="31"/>
  <c r="E101" i="33" s="1"/>
  <c r="F115" i="31"/>
  <c r="F115" i="33" s="1"/>
  <c r="I95" i="31"/>
  <c r="I95" i="33" s="1"/>
  <c r="S99" i="31"/>
  <c r="S99" i="33" s="1"/>
  <c r="M107" i="31"/>
  <c r="M107" i="33" s="1"/>
  <c r="S118" i="31"/>
  <c r="S118" i="33" s="1"/>
  <c r="N115" i="31"/>
  <c r="N115" i="33" s="1"/>
  <c r="N100" i="31"/>
  <c r="N100" i="33" s="1"/>
  <c r="N106" i="31"/>
  <c r="N106" i="33" s="1"/>
  <c r="J110" i="31"/>
  <c r="J110" i="33" s="1"/>
  <c r="P98" i="31"/>
  <c r="P98" i="33" s="1"/>
  <c r="R119" i="31"/>
  <c r="R119" i="33" s="1"/>
  <c r="H102" i="31"/>
  <c r="H102" i="33" s="1"/>
  <c r="D108" i="31"/>
  <c r="D108" i="33" s="1"/>
  <c r="R106" i="31"/>
  <c r="R106" i="33" s="1"/>
  <c r="F116" i="31"/>
  <c r="F116" i="33" s="1"/>
  <c r="L114" i="31"/>
  <c r="L114" i="33" s="1"/>
  <c r="C119" i="31"/>
  <c r="C119" i="33" s="1"/>
  <c r="E117" i="31"/>
  <c r="E117" i="33" s="1"/>
  <c r="H118" i="31"/>
  <c r="H118" i="33" s="1"/>
  <c r="F110" i="31"/>
  <c r="F110" i="33" s="1"/>
  <c r="P118" i="31"/>
  <c r="P118" i="33" s="1"/>
  <c r="R116" i="31"/>
  <c r="R116" i="33" s="1"/>
  <c r="Q94" i="31"/>
  <c r="Q94" i="33" s="1"/>
  <c r="K98" i="31"/>
  <c r="K98" i="33" s="1"/>
  <c r="P90" i="31"/>
  <c r="P90" i="33" s="1"/>
  <c r="F91" i="31"/>
  <c r="F91" i="33" s="1"/>
  <c r="P93" i="31"/>
  <c r="P93" i="33" s="1"/>
  <c r="G90" i="31"/>
  <c r="G90" i="33" s="1"/>
  <c r="H92" i="31"/>
  <c r="H92" i="33" s="1"/>
  <c r="I114" i="31"/>
  <c r="I114" i="33" s="1"/>
  <c r="E93" i="31"/>
  <c r="E93" i="33" s="1"/>
  <c r="L109" i="31"/>
  <c r="L109" i="33" s="1"/>
  <c r="S86" i="31"/>
  <c r="S86" i="33" s="1"/>
  <c r="S92" i="31"/>
  <c r="S92" i="33" s="1"/>
  <c r="E90" i="31"/>
  <c r="E90" i="33" s="1"/>
  <c r="I91" i="31"/>
  <c r="I91" i="33" s="1"/>
  <c r="P92" i="31"/>
  <c r="P92" i="33" s="1"/>
  <c r="J99" i="31"/>
  <c r="J99" i="33" s="1"/>
  <c r="S98" i="31"/>
  <c r="S98" i="33" s="1"/>
  <c r="S87" i="31"/>
  <c r="S87" i="33" s="1"/>
  <c r="E91" i="31"/>
  <c r="E91" i="33" s="1"/>
  <c r="H91" i="31"/>
  <c r="H91" i="33" s="1"/>
  <c r="D95" i="31"/>
  <c r="D95" i="33" s="1"/>
  <c r="Q100" i="31"/>
  <c r="Q100" i="33" s="1"/>
  <c r="N92" i="31"/>
  <c r="N92" i="33" s="1"/>
  <c r="E92" i="31"/>
  <c r="E92" i="33" s="1"/>
  <c r="S90" i="31"/>
  <c r="S90" i="33" s="1"/>
  <c r="I93" i="31"/>
  <c r="I93" i="33" s="1"/>
  <c r="I102" i="31"/>
  <c r="I102" i="33" s="1"/>
  <c r="G91" i="31"/>
  <c r="G91" i="33" s="1"/>
  <c r="S106" i="31"/>
  <c r="S106" i="33" s="1"/>
  <c r="E94" i="31"/>
  <c r="E94" i="33" s="1"/>
  <c r="L93" i="31"/>
  <c r="L93" i="33" s="1"/>
  <c r="O110" i="31"/>
  <c r="O110" i="33" s="1"/>
  <c r="D115" i="31"/>
  <c r="D115" i="33" s="1"/>
  <c r="Q102" i="31"/>
  <c r="Q102" i="33" s="1"/>
  <c r="H99" i="31"/>
  <c r="H99" i="33" s="1"/>
  <c r="H109" i="31"/>
  <c r="H109" i="33" s="1"/>
  <c r="F111" i="31"/>
  <c r="F111" i="33" s="1"/>
  <c r="M108" i="31"/>
  <c r="M108" i="33" s="1"/>
  <c r="R92" i="31"/>
  <c r="R92" i="33" s="1"/>
  <c r="Q93" i="31"/>
  <c r="Q93" i="33" s="1"/>
  <c r="Q108" i="31"/>
  <c r="Q108" i="33" s="1"/>
  <c r="G100" i="31"/>
  <c r="G100" i="33" s="1"/>
  <c r="O116" i="31"/>
  <c r="O116" i="33" s="1"/>
  <c r="O95" i="31"/>
  <c r="O95" i="33" s="1"/>
  <c r="P94" i="31"/>
  <c r="P94" i="33" s="1"/>
  <c r="N102" i="31"/>
  <c r="N102" i="33" s="1"/>
  <c r="I108" i="31"/>
  <c r="I108" i="33" s="1"/>
  <c r="R101" i="31"/>
  <c r="R101" i="33" s="1"/>
  <c r="L119" i="31"/>
  <c r="L119" i="33" s="1"/>
  <c r="G116" i="31"/>
  <c r="G116" i="33" s="1"/>
  <c r="G94" i="31"/>
  <c r="G94" i="33" s="1"/>
  <c r="D90" i="31"/>
  <c r="D90" i="33" s="1"/>
  <c r="I118" i="31"/>
  <c r="I118" i="33" s="1"/>
  <c r="C116" i="31"/>
  <c r="C116" i="33" s="1"/>
  <c r="H103" i="31"/>
  <c r="H103" i="33" s="1"/>
  <c r="M102" i="31"/>
  <c r="M102" i="33" s="1"/>
  <c r="K107" i="31"/>
  <c r="K107" i="33" s="1"/>
  <c r="Q99" i="31"/>
  <c r="Q99" i="33" s="1"/>
  <c r="I109" i="31"/>
  <c r="I109" i="33" s="1"/>
  <c r="P119" i="31"/>
  <c r="P119" i="33" s="1"/>
  <c r="M109" i="31"/>
  <c r="M109" i="33" s="1"/>
  <c r="O107" i="31"/>
  <c r="O107" i="33" s="1"/>
  <c r="J117" i="31"/>
  <c r="J117" i="33" s="1"/>
  <c r="E99" i="31"/>
  <c r="E99" i="33" s="1"/>
  <c r="R98" i="31"/>
  <c r="R98" i="33" s="1"/>
  <c r="S102" i="31"/>
  <c r="S102" i="33" s="1"/>
  <c r="N98" i="31"/>
  <c r="N98" i="33" s="1"/>
  <c r="Q115" i="31"/>
  <c r="Q115" i="33" s="1"/>
  <c r="F114" i="31"/>
  <c r="F114" i="33" s="1"/>
  <c r="L101" i="31"/>
  <c r="L101" i="33" s="1"/>
  <c r="G117" i="31"/>
  <c r="G117" i="33" s="1"/>
  <c r="H101" i="31"/>
  <c r="H101" i="33" s="1"/>
  <c r="R109" i="31"/>
  <c r="R109" i="33" s="1"/>
  <c r="C102" i="31"/>
  <c r="C102" i="33" s="1"/>
  <c r="K111" i="31"/>
  <c r="K111" i="33" s="1"/>
  <c r="S108" i="31"/>
  <c r="S108" i="33" s="1"/>
  <c r="F118" i="31"/>
  <c r="F118" i="33" s="1"/>
  <c r="G114" i="31"/>
  <c r="G114" i="33" s="1"/>
  <c r="G108" i="31"/>
  <c r="G108" i="33" s="1"/>
  <c r="G103" i="31"/>
  <c r="G103" i="33" s="1"/>
  <c r="F119" i="31"/>
  <c r="F119" i="33" s="1"/>
  <c r="O111" i="31"/>
  <c r="O111" i="33" s="1"/>
  <c r="G111" i="31"/>
  <c r="G111" i="33" s="1"/>
  <c r="I116" i="31"/>
  <c r="I116" i="33" s="1"/>
  <c r="P102" i="31"/>
  <c r="P102" i="33" s="1"/>
  <c r="H116" i="31"/>
  <c r="H116" i="33" s="1"/>
  <c r="D102" i="31"/>
  <c r="D102" i="33" s="1"/>
  <c r="P111" i="31"/>
  <c r="P111" i="33" s="1"/>
  <c r="M115" i="31"/>
  <c r="M115" i="33" s="1"/>
  <c r="O103" i="31"/>
  <c r="O103" i="33" s="1"/>
  <c r="Q95" i="31"/>
  <c r="Q95" i="33" s="1"/>
  <c r="I101" i="31"/>
  <c r="I101" i="33" s="1"/>
  <c r="K118" i="31"/>
  <c r="K118" i="33" s="1"/>
  <c r="I107" i="31"/>
  <c r="I107" i="33" s="1"/>
  <c r="O114" i="31"/>
  <c r="O114" i="33" s="1"/>
  <c r="C109" i="31"/>
  <c r="C109" i="33" s="1"/>
  <c r="Q101" i="31"/>
  <c r="Q101" i="33" s="1"/>
  <c r="L102" i="31"/>
  <c r="L102" i="33" s="1"/>
  <c r="E107" i="31"/>
  <c r="E107" i="33" s="1"/>
  <c r="H98" i="31"/>
  <c r="H98" i="33" s="1"/>
  <c r="R110" i="31"/>
  <c r="R110" i="33" s="1"/>
  <c r="L117" i="31"/>
  <c r="L117" i="33" s="1"/>
  <c r="J119" i="31"/>
  <c r="J119" i="33" s="1"/>
  <c r="S109" i="31"/>
  <c r="S109" i="33" s="1"/>
  <c r="L118" i="31"/>
  <c r="L118" i="33" s="1"/>
  <c r="D114" i="31"/>
  <c r="D114" i="33" s="1"/>
  <c r="G109" i="31"/>
  <c r="G109" i="33" s="1"/>
  <c r="O115" i="31"/>
  <c r="O115" i="33" s="1"/>
  <c r="S119" i="31"/>
  <c r="S119" i="33" s="1"/>
  <c r="G119" i="31"/>
  <c r="G119" i="33" s="1"/>
  <c r="G93" i="31"/>
  <c r="G93" i="33" s="1"/>
  <c r="N99" i="31"/>
  <c r="N99" i="33" s="1"/>
  <c r="F93" i="31"/>
  <c r="F93" i="33" s="1"/>
  <c r="R91" i="31"/>
  <c r="R91" i="33" s="1"/>
  <c r="K92" i="31"/>
  <c r="K92" i="33" s="1"/>
  <c r="N90" i="31"/>
  <c r="N90" i="33" s="1"/>
  <c r="N101" i="31"/>
  <c r="N101" i="33" s="1"/>
  <c r="E108" i="31"/>
  <c r="E108" i="33" s="1"/>
  <c r="R93" i="31"/>
  <c r="R93" i="33" s="1"/>
  <c r="D91" i="31"/>
  <c r="D91" i="33" s="1"/>
  <c r="D92" i="31"/>
  <c r="D92" i="33" s="1"/>
  <c r="I90" i="31"/>
  <c r="I90" i="33" s="1"/>
  <c r="G92" i="31"/>
  <c r="G92" i="33" s="1"/>
  <c r="K93" i="31"/>
  <c r="K93" i="33" s="1"/>
  <c r="M90" i="31"/>
  <c r="M90" i="33" s="1"/>
  <c r="J93" i="31"/>
  <c r="J93" i="33" s="1"/>
  <c r="J91" i="31"/>
  <c r="J91" i="33" s="1"/>
  <c r="S85" i="31"/>
  <c r="S85" i="33" s="1"/>
  <c r="P91" i="31"/>
  <c r="P91" i="33" s="1"/>
  <c r="S93" i="31"/>
  <c r="S93" i="33" s="1"/>
  <c r="L92" i="31"/>
  <c r="L92" i="33" s="1"/>
  <c r="L95" i="31"/>
  <c r="L95" i="33" s="1"/>
  <c r="I92" i="31"/>
  <c r="I92" i="33" s="1"/>
  <c r="O98" i="31"/>
  <c r="O98" i="33" s="1"/>
  <c r="Q92" i="31"/>
  <c r="Q92" i="33" s="1"/>
  <c r="I100" i="31"/>
  <c r="I100" i="33" s="1"/>
  <c r="C98" i="31"/>
  <c r="C98" i="33" s="1"/>
  <c r="L90" i="31"/>
  <c r="L90" i="33" s="1"/>
  <c r="P103" i="31"/>
  <c r="P103" i="33" s="1"/>
  <c r="R107" i="31"/>
  <c r="R107" i="33" s="1"/>
  <c r="I98" i="31"/>
  <c r="I98" i="33" s="1"/>
  <c r="G110" i="31"/>
  <c r="G110" i="33" s="1"/>
  <c r="N107" i="31"/>
  <c r="N107" i="33" s="1"/>
  <c r="S110" i="31"/>
  <c r="S110" i="33" s="1"/>
  <c r="I94" i="31"/>
  <c r="I94" i="33" s="1"/>
  <c r="Q98" i="31"/>
  <c r="Q98" i="33" s="1"/>
  <c r="F101" i="31"/>
  <c r="F101" i="33" s="1"/>
  <c r="F99" i="31"/>
  <c r="F99" i="33" s="1"/>
  <c r="P99" i="31"/>
  <c r="P99" i="33" s="1"/>
  <c r="N111" i="31"/>
  <c r="N111" i="33" s="1"/>
  <c r="G106" i="31"/>
  <c r="G106" i="33" s="1"/>
  <c r="K110" i="31"/>
  <c r="K110" i="33" s="1"/>
  <c r="S94" i="31"/>
  <c r="S94" i="33" s="1"/>
  <c r="Q114" i="31"/>
  <c r="Q114" i="33" s="1"/>
  <c r="D94" i="31"/>
  <c r="D94" i="33" s="1"/>
  <c r="D100" i="31"/>
  <c r="D100" i="33" s="1"/>
  <c r="L115" i="31"/>
  <c r="L115" i="33" s="1"/>
  <c r="R111" i="31"/>
  <c r="R111" i="33" s="1"/>
  <c r="M98" i="31"/>
  <c r="M98" i="33" s="1"/>
  <c r="G107" i="31"/>
  <c r="G107" i="33" s="1"/>
  <c r="D101" i="31"/>
  <c r="D101" i="33" s="1"/>
  <c r="F107" i="31"/>
  <c r="F107" i="33" s="1"/>
  <c r="J102" i="31"/>
  <c r="J102" i="33" s="1"/>
  <c r="H94" i="31"/>
  <c r="H94" i="33" s="1"/>
  <c r="M118" i="31"/>
  <c r="M118" i="33" s="1"/>
  <c r="C101" i="31"/>
  <c r="C101" i="33" s="1"/>
  <c r="G101" i="31"/>
  <c r="G101" i="33" s="1"/>
  <c r="O101" i="31"/>
  <c r="O101" i="33" s="1"/>
  <c r="K101" i="31"/>
  <c r="K101" i="33" s="1"/>
  <c r="F117" i="31"/>
  <c r="F117" i="33" s="1"/>
  <c r="F102" i="31"/>
  <c r="F102" i="33" s="1"/>
  <c r="E109" i="31"/>
  <c r="E109" i="33" s="1"/>
  <c r="N118" i="31"/>
  <c r="N118" i="33" s="1"/>
  <c r="R108" i="31"/>
  <c r="R108" i="33" s="1"/>
  <c r="F98" i="31"/>
  <c r="F98" i="33" s="1"/>
  <c r="H110" i="31"/>
  <c r="H110" i="33" s="1"/>
  <c r="O117" i="31"/>
  <c r="O117" i="33" s="1"/>
  <c r="E103" i="31"/>
  <c r="E103" i="33" s="1"/>
  <c r="J118" i="31"/>
  <c r="J118" i="33" s="1"/>
  <c r="D116" i="31"/>
  <c r="D116" i="33" s="1"/>
  <c r="I115" i="31"/>
  <c r="I115" i="33" s="1"/>
  <c r="M110" i="31"/>
  <c r="M110" i="33" s="1"/>
  <c r="K108" i="31"/>
  <c r="K108" i="33" s="1"/>
  <c r="I110" i="31"/>
  <c r="I110" i="33" s="1"/>
  <c r="C114" i="31"/>
  <c r="C114" i="33" s="1"/>
  <c r="G102" i="31"/>
  <c r="G102" i="33" s="1"/>
  <c r="Q106" i="31"/>
  <c r="Q106" i="33" s="1"/>
  <c r="M119" i="31"/>
  <c r="M119" i="33" s="1"/>
  <c r="E106" i="31"/>
  <c r="E106" i="33" s="1"/>
  <c r="F109" i="31"/>
  <c r="F109" i="33" s="1"/>
  <c r="D111" i="31"/>
  <c r="D111" i="33" s="1"/>
  <c r="R94" i="31"/>
  <c r="R94" i="33" s="1"/>
  <c r="I119" i="31"/>
  <c r="I119" i="33" s="1"/>
  <c r="K114" i="31"/>
  <c r="K114" i="33" s="1"/>
  <c r="J100" i="31"/>
  <c r="J100" i="33" s="1"/>
  <c r="R100" i="31"/>
  <c r="R100" i="33" s="1"/>
  <c r="E110" i="31"/>
  <c r="E110" i="33" s="1"/>
  <c r="M95" i="31"/>
  <c r="M95" i="33" s="1"/>
  <c r="Q116" i="31"/>
  <c r="Q116" i="33" s="1"/>
  <c r="J115" i="31"/>
  <c r="J115" i="33" s="1"/>
  <c r="G118" i="31"/>
  <c r="G118" i="33" s="1"/>
  <c r="O99" i="31"/>
  <c r="O99" i="33" s="1"/>
  <c r="J94" i="31"/>
  <c r="J94" i="33" s="1"/>
  <c r="S103" i="31"/>
  <c r="S103" i="33" s="1"/>
  <c r="P117" i="31"/>
  <c r="P117" i="33" s="1"/>
  <c r="N119" i="31"/>
  <c r="N119" i="33" s="1"/>
  <c r="I117" i="31"/>
  <c r="I117" i="33" s="1"/>
  <c r="D98" i="31"/>
  <c r="D98" i="33" s="1"/>
  <c r="M116" i="31"/>
  <c r="M116" i="33" s="1"/>
  <c r="L108" i="31"/>
  <c r="L108" i="33" s="1"/>
  <c r="F100" i="31"/>
  <c r="F100" i="33" s="1"/>
  <c r="J116" i="31"/>
  <c r="J116" i="33" s="1"/>
  <c r="M101" i="31"/>
  <c r="M101" i="33" s="1"/>
  <c r="M111" i="31"/>
  <c r="M111" i="33" s="1"/>
  <c r="K115" i="31"/>
  <c r="K115" i="33" s="1"/>
  <c r="D118" i="31"/>
  <c r="D118" i="33" s="1"/>
  <c r="Q117" i="31"/>
  <c r="Q117" i="33" s="1"/>
  <c r="N116" i="31"/>
  <c r="N116" i="33" s="1"/>
  <c r="I111" i="31"/>
  <c r="I111" i="33" s="1"/>
  <c r="M117" i="31"/>
  <c r="M117" i="33" s="1"/>
  <c r="C115" i="31"/>
  <c r="C115" i="33" s="1"/>
  <c r="P95" i="31"/>
  <c r="P95" i="33" s="1"/>
  <c r="C90" i="31"/>
  <c r="C90" i="33" s="1"/>
  <c r="C93" i="31"/>
  <c r="C93" i="33" s="1"/>
  <c r="R99" i="31"/>
  <c r="R99" i="33" s="1"/>
  <c r="O90" i="31"/>
  <c r="O90" i="33" s="1"/>
  <c r="C91" i="31"/>
  <c r="C91" i="33" s="1"/>
  <c r="K94" i="31"/>
  <c r="K94" i="33" s="1"/>
  <c r="N95" i="31"/>
  <c r="N95" i="33" s="1"/>
  <c r="J92" i="31"/>
  <c r="J92" i="33" s="1"/>
  <c r="Q90" i="31"/>
  <c r="Q90" i="33" s="1"/>
  <c r="J90" i="31"/>
  <c r="J90" i="33" s="1"/>
  <c r="O93" i="31"/>
  <c r="O93" i="33" s="1"/>
  <c r="L91" i="31"/>
  <c r="L91" i="33" s="1"/>
  <c r="C92" i="31"/>
  <c r="C92" i="33" s="1"/>
  <c r="M94" i="31"/>
  <c r="M94" i="33" s="1"/>
  <c r="H93" i="31"/>
  <c r="H93" i="33" s="1"/>
  <c r="Q91" i="31"/>
  <c r="Q91" i="33" s="1"/>
  <c r="N93" i="31"/>
  <c r="N93" i="33" s="1"/>
  <c r="M91" i="31"/>
  <c r="M91" i="33" s="1"/>
  <c r="M92" i="31"/>
  <c r="M92" i="33" s="1"/>
  <c r="O92" i="31"/>
  <c r="O92" i="33" s="1"/>
  <c r="F90" i="31"/>
  <c r="F90" i="33" s="1"/>
  <c r="R90" i="31"/>
  <c r="R90" i="33" s="1"/>
  <c r="H90" i="31"/>
  <c r="H90" i="33" s="1"/>
  <c r="K91" i="31"/>
  <c r="K91" i="33" s="1"/>
  <c r="D93" i="31"/>
  <c r="D93" i="33" s="1"/>
  <c r="N91" i="31"/>
  <c r="N91" i="33" s="1"/>
  <c r="L99" i="31"/>
  <c r="L99" i="33" s="1"/>
  <c r="J111" i="31"/>
  <c r="J111" i="33" s="1"/>
  <c r="C100" i="31"/>
  <c r="C100" i="33" s="1"/>
  <c r="J101" i="31"/>
  <c r="J101" i="33" s="1"/>
  <c r="K90" i="31"/>
  <c r="K90" i="33" s="1"/>
  <c r="E98" i="31"/>
  <c r="E98" i="33" s="1"/>
  <c r="H115" i="31"/>
  <c r="H115" i="33" s="1"/>
  <c r="G98" i="31"/>
  <c r="G98" i="33" s="1"/>
  <c r="F92" i="31"/>
  <c r="F92" i="33" s="1"/>
  <c r="C106" i="31"/>
  <c r="C106" i="33" s="1"/>
  <c r="S91" i="31"/>
  <c r="S91" i="33" s="1"/>
  <c r="L103" i="31"/>
  <c r="L103" i="33" s="1"/>
  <c r="K106" i="31"/>
  <c r="K106" i="33" s="1"/>
  <c r="K100" i="31"/>
  <c r="K100" i="33" s="1"/>
  <c r="D109" i="31"/>
  <c r="D109" i="33" s="1"/>
  <c r="E100" i="31"/>
  <c r="E100" i="33" s="1"/>
  <c r="E114" i="31"/>
  <c r="E114" i="33" s="1"/>
  <c r="F108" i="31"/>
  <c r="F108" i="33" s="1"/>
  <c r="H106" i="31"/>
  <c r="H106" i="33" s="1"/>
  <c r="H119" i="31"/>
  <c r="H119" i="33" s="1"/>
  <c r="P115" i="31"/>
  <c r="P115" i="33" s="1"/>
  <c r="S100" i="31"/>
  <c r="S100" i="33" s="1"/>
  <c r="J107" i="31"/>
  <c r="J107" i="33" s="1"/>
  <c r="P106" i="31"/>
  <c r="P106" i="33" s="1"/>
  <c r="L94" i="31"/>
  <c r="L94" i="33" s="1"/>
  <c r="R95" i="31"/>
  <c r="R95" i="33" s="1"/>
  <c r="D119" i="31"/>
  <c r="D119" i="33" s="1"/>
  <c r="E118" i="31"/>
  <c r="E118" i="33" s="1"/>
  <c r="I99" i="31"/>
  <c r="I99" i="33" s="1"/>
  <c r="N108" i="31"/>
  <c r="N108" i="33" s="1"/>
  <c r="R102" i="31"/>
  <c r="R102" i="33" s="1"/>
  <c r="K116" i="31"/>
  <c r="K116" i="33" s="1"/>
  <c r="S116" i="31"/>
  <c r="S116" i="33" s="1"/>
  <c r="N117" i="31"/>
  <c r="N117" i="33" s="1"/>
  <c r="I103" i="31"/>
  <c r="I103" i="33" s="1"/>
  <c r="C111" i="31"/>
  <c r="C111" i="33" s="1"/>
  <c r="I106" i="31"/>
  <c r="I106" i="33" s="1"/>
  <c r="J108" i="31"/>
  <c r="J108" i="33" s="1"/>
  <c r="R114" i="31"/>
  <c r="R114" i="33" s="1"/>
  <c r="P116" i="31"/>
  <c r="P116" i="33" s="1"/>
  <c r="N114" i="31"/>
  <c r="N114" i="33" s="1"/>
  <c r="H100" i="31"/>
  <c r="H100" i="33" s="1"/>
  <c r="P107" i="31"/>
  <c r="P107" i="33" s="1"/>
  <c r="D110" i="31"/>
  <c r="D110" i="33" s="1"/>
  <c r="S111" i="31"/>
  <c r="S111" i="33" s="1"/>
  <c r="E115" i="31"/>
  <c r="E115" i="33" s="1"/>
  <c r="L111" i="31"/>
  <c r="L111" i="33" s="1"/>
  <c r="K102" i="31"/>
  <c r="K102" i="33" s="1"/>
  <c r="J103" i="31"/>
  <c r="J103" i="33" s="1"/>
  <c r="J114" i="31"/>
  <c r="J114" i="33" s="1"/>
  <c r="K117" i="31"/>
  <c r="K117" i="33" s="1"/>
  <c r="O108" i="31"/>
  <c r="O108" i="33" s="1"/>
  <c r="N103" i="31"/>
  <c r="N103" i="33" s="1"/>
  <c r="R115" i="31"/>
  <c r="R115" i="33" s="1"/>
  <c r="E95" i="31"/>
  <c r="E95" i="33" s="1"/>
  <c r="E119" i="31"/>
  <c r="E119" i="33" s="1"/>
  <c r="F103" i="31"/>
  <c r="F103" i="33" s="1"/>
  <c r="Q110" i="31"/>
  <c r="Q110" i="33" s="1"/>
  <c r="J106" i="31"/>
  <c r="J106" i="33" s="1"/>
  <c r="E116" i="31"/>
  <c r="E116" i="33" s="1"/>
  <c r="C99" i="31"/>
  <c r="C99" i="33" s="1"/>
  <c r="S114" i="31"/>
  <c r="S114" i="33" s="1"/>
  <c r="P101" i="31"/>
  <c r="P101" i="33" s="1"/>
  <c r="F106" i="31"/>
  <c r="F106" i="33" s="1"/>
  <c r="F94" i="31"/>
  <c r="F94" i="33" s="1"/>
  <c r="C118" i="31"/>
  <c r="C118" i="33" s="1"/>
  <c r="O118" i="31"/>
  <c r="O118" i="33" s="1"/>
  <c r="C103" i="31"/>
  <c r="C103" i="33" s="1"/>
  <c r="K103" i="31"/>
  <c r="K103" i="33" s="1"/>
  <c r="G99" i="31"/>
  <c r="G99" i="33" s="1"/>
  <c r="Q111" i="31"/>
  <c r="Q111" i="33" s="1"/>
  <c r="L98" i="31"/>
  <c r="L98" i="33" s="1"/>
  <c r="H117" i="31"/>
  <c r="H117" i="33" s="1"/>
  <c r="P108" i="31"/>
  <c r="P108" i="33" s="1"/>
  <c r="Q107" i="31"/>
  <c r="Q107" i="33" s="1"/>
  <c r="K109" i="31"/>
  <c r="K109" i="33" s="1"/>
  <c r="H114" i="31"/>
  <c r="H114" i="33" s="1"/>
  <c r="O109" i="31"/>
  <c r="O109" i="33" s="1"/>
  <c r="K119" i="31"/>
  <c r="K119" i="33" s="1"/>
  <c r="S115" i="31"/>
  <c r="S115" i="33" s="1"/>
  <c r="N110" i="31"/>
  <c r="N110" i="33" s="1"/>
  <c r="O119" i="31"/>
  <c r="O119" i="33" s="1"/>
  <c r="G115" i="31"/>
  <c r="G115" i="33" s="1"/>
  <c r="P114" i="31"/>
  <c r="P114" i="33" s="1"/>
  <c r="E111" i="31"/>
  <c r="E111" i="33" s="1"/>
  <c r="D77" i="28"/>
  <c r="H110" i="28"/>
  <c r="R42" i="28"/>
  <c r="R70" i="28"/>
  <c r="I44" i="28"/>
  <c r="S86" i="28"/>
  <c r="J73" i="28"/>
  <c r="C39" i="28"/>
  <c r="E26" i="28"/>
  <c r="R64" i="28"/>
  <c r="E98" i="28"/>
  <c r="C43" i="28"/>
  <c r="F90" i="28"/>
  <c r="R102" i="28"/>
  <c r="J102" i="28"/>
  <c r="P43" i="28"/>
  <c r="I77" i="28"/>
  <c r="M78" i="28"/>
  <c r="K42" i="28"/>
  <c r="F80" i="28"/>
  <c r="I76" i="28"/>
  <c r="K83" i="28"/>
  <c r="O91" i="28"/>
  <c r="M84" i="28"/>
  <c r="L44" i="28"/>
  <c r="K91" i="28"/>
  <c r="R77" i="28"/>
  <c r="S41" i="28"/>
  <c r="E84" i="28"/>
  <c r="I79" i="28"/>
  <c r="H102" i="28"/>
  <c r="E99" i="28"/>
  <c r="D42" i="28"/>
  <c r="G36" i="28"/>
  <c r="S73" i="28"/>
  <c r="U51" i="28"/>
  <c r="E118" i="28"/>
  <c r="P87" i="28"/>
  <c r="G59" i="28"/>
  <c r="O93" i="28"/>
  <c r="E35" i="28"/>
  <c r="F103" i="28"/>
  <c r="U57" i="28"/>
  <c r="M111" i="28"/>
  <c r="U71" i="28"/>
  <c r="E87" i="28"/>
  <c r="N103" i="28"/>
  <c r="Q46" i="28"/>
  <c r="H77" i="28"/>
  <c r="I48" i="28"/>
  <c r="G35" i="28"/>
  <c r="M38" i="28"/>
  <c r="L45" i="28"/>
  <c r="D48" i="28"/>
  <c r="K73" i="28"/>
  <c r="O63" i="28"/>
  <c r="D10" i="28"/>
  <c r="J50" i="28"/>
  <c r="G98" i="28"/>
  <c r="D51" i="28"/>
  <c r="D79" i="28"/>
  <c r="K65" i="28"/>
  <c r="C110" i="28"/>
  <c r="U79" i="28"/>
  <c r="G25" i="28"/>
  <c r="H119" i="28"/>
  <c r="J79" i="28"/>
  <c r="N43" i="28"/>
  <c r="P63" i="28"/>
  <c r="P73" i="28"/>
  <c r="U100" i="28"/>
  <c r="U85" i="28"/>
  <c r="C64" i="28"/>
  <c r="L37" i="28"/>
  <c r="F57" i="28"/>
  <c r="H62" i="28"/>
  <c r="H83" i="28"/>
  <c r="G87" i="28"/>
  <c r="P109" i="28"/>
  <c r="C106" i="28"/>
  <c r="G117" i="28"/>
  <c r="J66" i="28"/>
  <c r="M63" i="28"/>
  <c r="H101" i="28"/>
  <c r="L80" i="28"/>
  <c r="L98" i="28"/>
  <c r="H51" i="28"/>
  <c r="N71" i="28"/>
  <c r="R85" i="28"/>
  <c r="K76" i="28"/>
  <c r="H44" i="28"/>
  <c r="C62" i="28"/>
  <c r="G106" i="28"/>
  <c r="D86" i="28"/>
  <c r="Q41" i="28"/>
  <c r="R80" i="28"/>
  <c r="C84" i="28"/>
  <c r="U63" i="28"/>
  <c r="K109" i="28"/>
  <c r="N58" i="28"/>
  <c r="F93" i="28"/>
  <c r="M118" i="28"/>
  <c r="F64" i="28"/>
  <c r="Q49" i="28"/>
  <c r="D62" i="28"/>
  <c r="R41" i="28"/>
  <c r="D45" i="28"/>
  <c r="P85" i="28"/>
  <c r="L107" i="28"/>
  <c r="K99" i="28"/>
  <c r="J45" i="28"/>
  <c r="S35" i="28"/>
  <c r="S50" i="28"/>
  <c r="C50" i="28"/>
  <c r="L115" i="28"/>
  <c r="C18" i="28"/>
  <c r="J57" i="28"/>
  <c r="S90" i="28"/>
  <c r="F43" i="28"/>
  <c r="G28" i="28"/>
  <c r="C111" i="28"/>
  <c r="F76" i="28"/>
  <c r="D64" i="28"/>
  <c r="N91" i="28"/>
  <c r="D107" i="28"/>
  <c r="J76" i="28"/>
  <c r="C44" i="28"/>
  <c r="S98" i="28"/>
  <c r="G47" i="28"/>
  <c r="C51" i="28"/>
  <c r="K66" i="28"/>
  <c r="G118" i="28"/>
  <c r="N49" i="28"/>
  <c r="N108" i="28"/>
  <c r="K114" i="28"/>
  <c r="K36" i="28"/>
  <c r="Q63" i="28"/>
  <c r="R109" i="28"/>
  <c r="P107" i="28"/>
  <c r="P91" i="28"/>
  <c r="F29" i="28"/>
  <c r="F71" i="28"/>
  <c r="P116" i="28"/>
  <c r="L93" i="28"/>
  <c r="C22" i="28"/>
  <c r="J64" i="28"/>
  <c r="M57" i="28"/>
  <c r="H109" i="28"/>
  <c r="F109" i="28"/>
  <c r="F26" i="28"/>
  <c r="O101" i="28"/>
  <c r="Q83" i="28"/>
  <c r="U119" i="28"/>
  <c r="M62" i="28"/>
  <c r="M94" i="28"/>
  <c r="F42" i="28"/>
  <c r="J80" i="28"/>
  <c r="J107" i="28"/>
  <c r="G91" i="28"/>
  <c r="K35" i="28"/>
  <c r="D17" i="28"/>
  <c r="N86" i="28"/>
  <c r="H91" i="28"/>
  <c r="K48" i="28"/>
  <c r="J44" i="28"/>
  <c r="H65" i="28"/>
  <c r="U44" i="28"/>
  <c r="D35" i="28"/>
  <c r="J100" i="28"/>
  <c r="O50" i="28"/>
  <c r="J111" i="28"/>
  <c r="P95" i="28"/>
  <c r="M41" i="28"/>
  <c r="G44" i="28"/>
  <c r="F87" i="28"/>
  <c r="Q90" i="28"/>
  <c r="Q35" i="28"/>
  <c r="E29" i="28"/>
  <c r="D71" i="28"/>
  <c r="J110" i="28"/>
  <c r="K41" i="28"/>
  <c r="S99" i="28"/>
  <c r="K40" i="28"/>
  <c r="J101" i="28"/>
  <c r="D94" i="28"/>
  <c r="F36" i="28"/>
  <c r="D56" i="28"/>
  <c r="O92" i="28"/>
  <c r="C99" i="28"/>
  <c r="M93" i="28"/>
  <c r="C93" i="28"/>
  <c r="S48" i="28"/>
  <c r="E90" i="28"/>
  <c r="J99" i="28"/>
  <c r="C73" i="28"/>
  <c r="N37" i="28"/>
  <c r="M59" i="28"/>
  <c r="D57" i="28"/>
  <c r="H25" i="28"/>
  <c r="H87" i="28"/>
  <c r="I118" i="28"/>
  <c r="F28" i="28"/>
  <c r="O48" i="28"/>
  <c r="U98" i="28"/>
  <c r="K69" i="28"/>
  <c r="F108" i="28"/>
  <c r="G66" i="28"/>
  <c r="S55" i="28"/>
  <c r="J36" i="28"/>
  <c r="C79" i="28"/>
  <c r="R94" i="28"/>
  <c r="I69" i="28"/>
  <c r="U92" i="28"/>
  <c r="L55" i="28"/>
  <c r="F83" i="28"/>
  <c r="M106" i="28"/>
  <c r="H117" i="28"/>
  <c r="F30" i="28"/>
  <c r="M49" i="28"/>
  <c r="C91" i="28"/>
  <c r="O66" i="28"/>
  <c r="C48" i="28"/>
  <c r="R84" i="28"/>
  <c r="H99" i="28"/>
  <c r="M91" i="28"/>
  <c r="U62" i="28"/>
  <c r="F100" i="28"/>
  <c r="R39" i="28"/>
  <c r="G102" i="28"/>
  <c r="H84" i="28"/>
  <c r="G41" i="28"/>
  <c r="D49" i="28"/>
  <c r="H63" i="28"/>
  <c r="O80" i="28"/>
  <c r="U43" i="28"/>
  <c r="R90" i="28"/>
  <c r="O55" i="28"/>
  <c r="F99" i="28"/>
  <c r="F118" i="28"/>
  <c r="M69" i="28"/>
  <c r="I98" i="28"/>
  <c r="F117" i="28"/>
  <c r="Q85" i="28"/>
  <c r="E116" i="28"/>
  <c r="F27" i="28"/>
  <c r="R108" i="28"/>
  <c r="S80" i="28"/>
  <c r="C14" i="28"/>
  <c r="G110" i="28"/>
  <c r="H100" i="28"/>
  <c r="S47" i="28"/>
  <c r="D26" i="28"/>
  <c r="P94" i="28"/>
  <c r="M55" i="28"/>
  <c r="G84" i="28"/>
  <c r="L66" i="28"/>
  <c r="Q111" i="28"/>
  <c r="I63" i="28"/>
  <c r="J84" i="28"/>
  <c r="Q70" i="28"/>
  <c r="J72" i="28"/>
  <c r="K71" i="28"/>
  <c r="U41" i="28"/>
  <c r="K111" i="28"/>
  <c r="N44" i="28"/>
  <c r="N101" i="28"/>
  <c r="P102" i="28"/>
  <c r="U50" i="28"/>
  <c r="S56" i="28"/>
  <c r="J83" i="28"/>
  <c r="J42" i="28"/>
  <c r="J106" i="28"/>
  <c r="N59" i="28"/>
  <c r="Q76" i="28"/>
  <c r="O69" i="28"/>
  <c r="O44" i="28"/>
  <c r="J35" i="28"/>
  <c r="K47" i="28"/>
  <c r="S72" i="28"/>
  <c r="M58" i="28"/>
  <c r="P36" i="28"/>
  <c r="R86" i="28"/>
  <c r="N72" i="28"/>
  <c r="Q71" i="28"/>
  <c r="I90" i="28"/>
  <c r="P114" i="28"/>
  <c r="O37" i="28"/>
  <c r="K110" i="28"/>
  <c r="H48" i="28"/>
  <c r="J94" i="28"/>
  <c r="H70" i="28"/>
  <c r="O58" i="28"/>
  <c r="R98" i="28"/>
  <c r="E70" i="28"/>
  <c r="C37" i="28"/>
  <c r="N92" i="28"/>
  <c r="C71" i="28"/>
  <c r="I50" i="28"/>
  <c r="Q117" i="28"/>
  <c r="D98" i="28"/>
  <c r="U91" i="28"/>
  <c r="D92" i="28"/>
  <c r="M101" i="28"/>
  <c r="D41" i="28"/>
  <c r="S62" i="28"/>
  <c r="O43" i="28"/>
  <c r="P66" i="28"/>
  <c r="S116" i="28"/>
  <c r="E69" i="28"/>
  <c r="K70" i="28"/>
  <c r="O83" i="28"/>
  <c r="E30" i="28"/>
  <c r="K58" i="28"/>
  <c r="M40" i="28"/>
  <c r="Q93" i="28"/>
  <c r="U110" i="28"/>
  <c r="E94" i="28"/>
  <c r="R110" i="28"/>
  <c r="I111" i="28"/>
  <c r="K116" i="28"/>
  <c r="U77" i="28"/>
  <c r="I29" i="28"/>
  <c r="J70" i="28"/>
  <c r="E56" i="28"/>
  <c r="I30" i="28"/>
  <c r="L65" i="28"/>
  <c r="N83" i="28"/>
  <c r="D95" i="28"/>
  <c r="L116" i="28"/>
  <c r="U116" i="28"/>
  <c r="Q59" i="28"/>
  <c r="H94" i="28"/>
  <c r="L56" i="28"/>
  <c r="L46" i="28"/>
  <c r="F66" i="28"/>
  <c r="G109" i="28"/>
  <c r="G26" i="28"/>
  <c r="N95" i="28"/>
  <c r="P100" i="28"/>
  <c r="C94" i="28"/>
  <c r="M73" i="28"/>
  <c r="N87" i="28"/>
  <c r="N64" i="28"/>
  <c r="E73" i="28"/>
  <c r="D93" i="28"/>
  <c r="N41" i="28"/>
  <c r="F73" i="28"/>
  <c r="I27" i="28"/>
  <c r="M36" i="28"/>
  <c r="Q64" i="28"/>
  <c r="M98" i="28"/>
  <c r="F37" i="28"/>
  <c r="E103" i="28"/>
  <c r="J49" i="28"/>
  <c r="Q77" i="28"/>
  <c r="H93" i="28"/>
  <c r="C101" i="28"/>
  <c r="Q51" i="28"/>
  <c r="H78" i="28"/>
  <c r="S111" i="28"/>
  <c r="Q42" i="28"/>
  <c r="D40" i="28"/>
  <c r="O62" i="28"/>
  <c r="M77" i="28"/>
  <c r="N93" i="28"/>
  <c r="I117" i="28"/>
  <c r="Q78" i="28"/>
  <c r="J95" i="28"/>
  <c r="I110" i="28"/>
  <c r="K56" i="28"/>
  <c r="U37" i="28"/>
  <c r="O56" i="28"/>
  <c r="G70" i="28"/>
  <c r="K108" i="28"/>
  <c r="L99" i="28"/>
  <c r="K63" i="28"/>
  <c r="J114" i="28"/>
  <c r="H116" i="28"/>
  <c r="F85" i="28"/>
  <c r="S109" i="28"/>
  <c r="J109" i="28"/>
  <c r="H71" i="28"/>
  <c r="R93" i="28"/>
  <c r="H59" i="28"/>
  <c r="H86" i="28"/>
  <c r="I92" i="28"/>
  <c r="N57" i="28"/>
  <c r="C42" i="28"/>
  <c r="N42" i="28"/>
  <c r="C55" i="28"/>
  <c r="O115" i="28"/>
  <c r="U109" i="28"/>
  <c r="G30" i="28"/>
  <c r="I99" i="28"/>
  <c r="U76" i="28"/>
  <c r="Q116" i="28"/>
  <c r="D69" i="28"/>
  <c r="H55" i="28"/>
  <c r="M43" i="28"/>
  <c r="F65" i="28"/>
  <c r="R118" i="28"/>
  <c r="G107" i="28"/>
  <c r="G116" i="28"/>
  <c r="P45" i="28"/>
  <c r="H47" i="28"/>
  <c r="E59" i="28"/>
  <c r="H28" i="28"/>
  <c r="H39" i="28"/>
  <c r="L42" i="28"/>
  <c r="E64" i="28"/>
  <c r="H114" i="28"/>
  <c r="C12" i="28"/>
  <c r="I35" i="28"/>
  <c r="N47" i="28"/>
  <c r="D72" i="28"/>
  <c r="F41" i="28"/>
  <c r="C108" i="28"/>
  <c r="L48" i="28"/>
  <c r="N46" i="28"/>
  <c r="U56" i="28"/>
  <c r="F46" i="28"/>
  <c r="D38" i="28"/>
  <c r="R116" i="28"/>
  <c r="R45" i="28"/>
  <c r="C119" i="28"/>
  <c r="F38" i="28"/>
  <c r="N84" i="28"/>
  <c r="Q99" i="28"/>
  <c r="Q58" i="28"/>
  <c r="R51" i="28"/>
  <c r="P80" i="28"/>
  <c r="M39" i="28"/>
  <c r="D103" i="28"/>
  <c r="L35" i="28"/>
  <c r="H66" i="28"/>
  <c r="U64" i="28"/>
  <c r="L64" i="28"/>
  <c r="I115" i="28"/>
  <c r="E83" i="28"/>
  <c r="C70" i="28"/>
  <c r="G29" i="28"/>
  <c r="U65" i="28"/>
  <c r="O87" i="28"/>
  <c r="D83" i="28"/>
  <c r="D7" i="28"/>
  <c r="R40" i="28"/>
  <c r="E44" i="28"/>
  <c r="H106" i="28"/>
  <c r="G103" i="28"/>
  <c r="C103" i="28"/>
  <c r="S65" i="28"/>
  <c r="E63" i="28"/>
  <c r="K78" i="28"/>
  <c r="O119" i="28"/>
  <c r="C83" i="28"/>
  <c r="J65" i="28"/>
  <c r="R44" i="28"/>
  <c r="R78" i="28"/>
  <c r="J115" i="28"/>
  <c r="E50" i="28"/>
  <c r="J38" i="28"/>
  <c r="K38" i="28"/>
  <c r="K77" i="28"/>
  <c r="E28" i="28"/>
  <c r="M115" i="28"/>
  <c r="E78" i="28"/>
  <c r="S46" i="28"/>
  <c r="R49" i="28"/>
  <c r="O40" i="28"/>
  <c r="S57" i="28"/>
  <c r="R43" i="28"/>
  <c r="U47" i="28"/>
  <c r="P56" i="28"/>
  <c r="Q106" i="28"/>
  <c r="P78" i="28"/>
  <c r="L84" i="28"/>
  <c r="L100" i="28"/>
  <c r="N107" i="28"/>
  <c r="D63" i="28"/>
  <c r="D36" i="28"/>
  <c r="I103" i="28"/>
  <c r="S66" i="28"/>
  <c r="I28" i="28"/>
  <c r="U102" i="28"/>
  <c r="F47" i="28"/>
  <c r="R65" i="28"/>
  <c r="F111" i="28"/>
  <c r="H41" i="28"/>
  <c r="O86" i="28"/>
  <c r="R56" i="28"/>
  <c r="J119" i="28"/>
  <c r="I85" i="28"/>
  <c r="N51" i="28"/>
  <c r="N62" i="28"/>
  <c r="E111" i="28"/>
  <c r="G79" i="28"/>
  <c r="D108" i="28"/>
  <c r="L92" i="28"/>
  <c r="P106" i="28"/>
  <c r="E58" i="28"/>
  <c r="P40" i="28"/>
  <c r="K37" i="28"/>
  <c r="U49" i="28"/>
  <c r="J39" i="28"/>
  <c r="E43" i="28"/>
  <c r="N76" i="28"/>
  <c r="G108" i="28"/>
  <c r="O84" i="28"/>
  <c r="C90" i="28"/>
  <c r="U48" i="28"/>
  <c r="Q118" i="28"/>
  <c r="K100" i="28"/>
  <c r="K86" i="28"/>
  <c r="I55" i="28"/>
  <c r="P55" i="28"/>
  <c r="S93" i="28"/>
  <c r="E37" i="28"/>
  <c r="M50" i="28"/>
  <c r="D111" i="28"/>
  <c r="L111" i="28"/>
  <c r="P59" i="28"/>
  <c r="K43" i="28"/>
  <c r="U114" i="28"/>
  <c r="P119" i="28"/>
  <c r="L106" i="28"/>
  <c r="L83" i="28"/>
  <c r="L102" i="28"/>
  <c r="F72" i="28"/>
  <c r="G57" i="28"/>
  <c r="L79" i="28"/>
  <c r="U55" i="28"/>
  <c r="S79" i="28"/>
  <c r="H80" i="28"/>
  <c r="L94" i="28"/>
  <c r="G100" i="28"/>
  <c r="G39" i="28"/>
  <c r="O111" i="28"/>
  <c r="O38" i="28"/>
  <c r="S69" i="28"/>
  <c r="P47" i="28"/>
  <c r="I46" i="28"/>
  <c r="R46" i="28"/>
  <c r="M95" i="28"/>
  <c r="K49" i="28"/>
  <c r="G115" i="28"/>
  <c r="H72" i="28"/>
  <c r="E115" i="28"/>
  <c r="P42" i="28"/>
  <c r="E114" i="28"/>
  <c r="C69" i="28"/>
  <c r="I26" i="28"/>
  <c r="J37" i="28"/>
  <c r="K84" i="28"/>
  <c r="F119" i="28"/>
  <c r="Q47" i="28"/>
  <c r="U101" i="28"/>
  <c r="R50" i="28"/>
  <c r="F56" i="28"/>
  <c r="I43" i="28"/>
  <c r="M37" i="28"/>
  <c r="F70" i="28"/>
  <c r="F79" i="28"/>
  <c r="I37" i="28"/>
  <c r="O46" i="28"/>
  <c r="H98" i="28"/>
  <c r="N77" i="28"/>
  <c r="D73" i="28"/>
  <c r="M117" i="28"/>
  <c r="D116" i="28"/>
  <c r="I41" i="28"/>
  <c r="I87" i="28"/>
  <c r="N65" i="28"/>
  <c r="C13" i="28"/>
  <c r="E55" i="28"/>
  <c r="S40" i="28"/>
  <c r="N102" i="28"/>
  <c r="O76" i="28"/>
  <c r="P38" i="28"/>
  <c r="O41" i="28"/>
  <c r="I47" i="28"/>
  <c r="E47" i="28"/>
  <c r="H45" i="28"/>
  <c r="O98" i="28"/>
  <c r="N90" i="28"/>
  <c r="Q94" i="28"/>
  <c r="R47" i="28"/>
  <c r="P111" i="28"/>
  <c r="C76" i="28"/>
  <c r="C58" i="28"/>
  <c r="S102" i="28"/>
  <c r="Q86" i="28"/>
  <c r="F102" i="28"/>
  <c r="F101" i="28"/>
  <c r="O35" i="28"/>
  <c r="I91" i="28"/>
  <c r="F49" i="28"/>
  <c r="G51" i="28"/>
  <c r="I106" i="28"/>
  <c r="U93" i="28"/>
  <c r="O107" i="28"/>
  <c r="D46" i="28"/>
  <c r="N85" i="28"/>
  <c r="R59" i="28"/>
  <c r="M99" i="28"/>
  <c r="S107" i="28"/>
  <c r="R103" i="28"/>
  <c r="P77" i="28"/>
  <c r="C45" i="28"/>
  <c r="R79" i="28"/>
  <c r="N36" i="28"/>
  <c r="J48" i="28"/>
  <c r="C100" i="28"/>
  <c r="E62" i="28"/>
  <c r="I101" i="28"/>
  <c r="Q38" i="28"/>
  <c r="D43" i="28"/>
  <c r="F107" i="28"/>
  <c r="U111" i="28"/>
  <c r="D44" i="28"/>
  <c r="J78" i="28"/>
  <c r="G49" i="28"/>
  <c r="K103" i="28"/>
  <c r="L118" i="28"/>
  <c r="L40" i="28"/>
  <c r="L43" i="28"/>
  <c r="K72" i="28"/>
  <c r="F92" i="28"/>
  <c r="H64" i="28"/>
  <c r="P108" i="28"/>
  <c r="Q66" i="28"/>
  <c r="G27" i="28"/>
  <c r="C98" i="28"/>
  <c r="L62" i="28"/>
  <c r="C35" i="28"/>
  <c r="Q69" i="28"/>
  <c r="U87" i="28"/>
  <c r="D118" i="28"/>
  <c r="S38" i="28"/>
  <c r="I108" i="28"/>
  <c r="Q44" i="28"/>
  <c r="I57" i="28"/>
  <c r="R92" i="28"/>
  <c r="L49" i="28"/>
  <c r="L86" i="28"/>
  <c r="Q65" i="28"/>
  <c r="L90" i="28"/>
  <c r="R37" i="28"/>
  <c r="N94" i="28"/>
  <c r="G71" i="28"/>
  <c r="R106" i="28"/>
  <c r="I94" i="28"/>
  <c r="D101" i="28"/>
  <c r="D14" i="28"/>
  <c r="O59" i="28"/>
  <c r="I42" i="28"/>
  <c r="D87" i="28"/>
  <c r="Q40" i="28"/>
  <c r="K39" i="28"/>
  <c r="R91" i="28"/>
  <c r="H90" i="28"/>
  <c r="O39" i="28"/>
  <c r="J59" i="28"/>
  <c r="F91" i="28"/>
  <c r="M102" i="28"/>
  <c r="L63" i="28"/>
  <c r="R66" i="28"/>
  <c r="S37" i="28"/>
  <c r="G38" i="28"/>
  <c r="I100" i="28"/>
  <c r="M116" i="28"/>
  <c r="S44" i="28"/>
  <c r="D39" i="28"/>
  <c r="R36" i="28"/>
  <c r="E107" i="28"/>
  <c r="N100" i="28"/>
  <c r="O108" i="28"/>
  <c r="C36" i="28"/>
  <c r="E49" i="28"/>
  <c r="F98" i="28"/>
  <c r="U99" i="28"/>
  <c r="U117" i="28"/>
  <c r="M79" i="28"/>
  <c r="D109" i="28"/>
  <c r="R119" i="28"/>
  <c r="L119" i="28"/>
  <c r="Q109" i="28"/>
  <c r="C20" i="28"/>
  <c r="F63" i="28"/>
  <c r="N40" i="28"/>
  <c r="O85" i="28"/>
  <c r="O109" i="28"/>
  <c r="S77" i="28"/>
  <c r="I72" i="28"/>
  <c r="J87" i="28"/>
  <c r="D100" i="28"/>
  <c r="H38" i="28"/>
  <c r="U86" i="28"/>
  <c r="D55" i="28"/>
  <c r="N63" i="28"/>
  <c r="R111" i="28"/>
  <c r="P44" i="28"/>
  <c r="P39" i="28"/>
  <c r="F58" i="28"/>
  <c r="F116" i="28"/>
  <c r="C115" i="28"/>
  <c r="O116" i="28"/>
  <c r="G37" i="28"/>
  <c r="G119" i="28"/>
  <c r="S76" i="28"/>
  <c r="D47" i="28"/>
  <c r="Q50" i="28"/>
  <c r="N114" i="28"/>
  <c r="E102" i="28"/>
  <c r="Q79" i="28"/>
  <c r="G55" i="28"/>
  <c r="J108" i="28"/>
  <c r="L38" i="28"/>
  <c r="M56" i="28"/>
  <c r="P48" i="28"/>
  <c r="K92" i="28"/>
  <c r="H26" i="28"/>
  <c r="M47" i="28"/>
  <c r="Q100" i="28"/>
  <c r="E65" i="28"/>
  <c r="J41" i="28"/>
  <c r="U59" i="28"/>
  <c r="U40" i="28"/>
  <c r="E36" i="28"/>
  <c r="P35" i="28"/>
  <c r="E93" i="28"/>
  <c r="C63" i="28"/>
  <c r="K46" i="28"/>
  <c r="R101" i="28"/>
  <c r="H40" i="28"/>
  <c r="C46" i="28"/>
  <c r="D102" i="28"/>
  <c r="L101" i="28"/>
  <c r="E45" i="28"/>
  <c r="R63" i="28"/>
  <c r="N98" i="28"/>
  <c r="O90" i="28"/>
  <c r="U83" i="28"/>
  <c r="C118" i="28"/>
  <c r="H37" i="28"/>
  <c r="U90" i="28"/>
  <c r="D117" i="28"/>
  <c r="M100" i="28"/>
  <c r="N106" i="28"/>
  <c r="Q110" i="28"/>
  <c r="C72" i="28"/>
  <c r="O70" i="28"/>
  <c r="H56" i="28"/>
  <c r="I40" i="28"/>
  <c r="R73" i="28"/>
  <c r="C49" i="28"/>
  <c r="P50" i="28"/>
  <c r="F44" i="28"/>
  <c r="F48" i="28"/>
  <c r="S117" i="28"/>
  <c r="G111" i="28"/>
  <c r="H43" i="28"/>
  <c r="R115" i="28"/>
  <c r="Q102" i="28"/>
  <c r="Q103" i="28"/>
  <c r="J55" i="28"/>
  <c r="Q119" i="28"/>
  <c r="U72" i="28"/>
  <c r="C26" i="28"/>
  <c r="M109" i="28"/>
  <c r="H30" i="28"/>
  <c r="J103" i="28"/>
  <c r="Q114" i="28"/>
  <c r="G90" i="28"/>
  <c r="I83" i="28"/>
  <c r="D20" i="28"/>
  <c r="E119" i="28"/>
  <c r="S71" i="28"/>
  <c r="H29" i="28"/>
  <c r="C40" i="28"/>
  <c r="U70" i="28"/>
  <c r="K117" i="28"/>
  <c r="L39" i="28"/>
  <c r="Q39" i="28"/>
  <c r="I45" i="28"/>
  <c r="H46" i="28"/>
  <c r="E85" i="28"/>
  <c r="H95" i="28"/>
  <c r="S84" i="28"/>
  <c r="G58" i="28"/>
  <c r="P71" i="28"/>
  <c r="H57" i="28"/>
  <c r="N66" i="28"/>
  <c r="G48" i="28"/>
  <c r="G64" i="28"/>
  <c r="N119" i="28"/>
  <c r="C77" i="28"/>
  <c r="J98" i="28"/>
  <c r="N110" i="28"/>
  <c r="G72" i="28"/>
  <c r="R117" i="28"/>
  <c r="F94" i="28"/>
  <c r="K93" i="28"/>
  <c r="R107" i="28"/>
  <c r="I62" i="28"/>
  <c r="L72" i="28"/>
  <c r="M83" i="28"/>
  <c r="O94" i="28"/>
  <c r="G73" i="28"/>
  <c r="N99" i="28"/>
  <c r="R57" i="28"/>
  <c r="S36" i="28"/>
  <c r="L108" i="28"/>
  <c r="M110" i="28"/>
  <c r="Q95" i="28"/>
  <c r="H58" i="28"/>
  <c r="D106" i="28"/>
  <c r="N116" i="28"/>
  <c r="M70" i="28"/>
  <c r="R48" i="28"/>
  <c r="G78" i="28"/>
  <c r="D27" i="28"/>
  <c r="G99" i="28"/>
  <c r="D59" i="28"/>
  <c r="L103" i="28"/>
  <c r="Q43" i="28"/>
  <c r="L70" i="28"/>
  <c r="O65" i="28"/>
  <c r="S64" i="28"/>
  <c r="U94" i="28"/>
  <c r="C92" i="28"/>
  <c r="D12" i="28"/>
  <c r="N79" i="28"/>
  <c r="Q36" i="28"/>
  <c r="I114" i="28"/>
  <c r="F25" i="28"/>
  <c r="N70" i="28"/>
  <c r="I84" i="28"/>
  <c r="Q80" i="28"/>
  <c r="J116" i="28"/>
  <c r="D99" i="28"/>
  <c r="Q62" i="28"/>
  <c r="S100" i="28"/>
  <c r="D13" i="28"/>
  <c r="G85" i="28"/>
  <c r="E71" i="28"/>
  <c r="Q37" i="28"/>
  <c r="M65" i="28"/>
  <c r="O36" i="28"/>
  <c r="R114" i="28"/>
  <c r="I49" i="28"/>
  <c r="P103" i="28"/>
  <c r="C47" i="28"/>
  <c r="O110" i="28"/>
  <c r="P93" i="28"/>
  <c r="N117" i="28"/>
  <c r="O71" i="28"/>
  <c r="J90" i="28"/>
  <c r="S94" i="28"/>
  <c r="L85" i="28"/>
  <c r="D70" i="28"/>
  <c r="J40" i="28"/>
  <c r="D110" i="28"/>
  <c r="N111" i="28"/>
  <c r="N118" i="28"/>
  <c r="K87" i="28"/>
  <c r="Q98" i="28"/>
  <c r="P72" i="28"/>
  <c r="H92" i="28"/>
  <c r="R83" i="28"/>
  <c r="K79" i="28"/>
  <c r="S110" i="28"/>
  <c r="M66" i="28"/>
  <c r="E48" i="28"/>
  <c r="S103" i="28"/>
  <c r="I73" i="28"/>
  <c r="E79" i="28"/>
  <c r="E80" i="28"/>
  <c r="H69" i="28"/>
  <c r="C41" i="28"/>
  <c r="K94" i="28"/>
  <c r="J117" i="28"/>
  <c r="I70" i="28"/>
  <c r="G43" i="28"/>
  <c r="I95" i="28"/>
  <c r="F40" i="28"/>
  <c r="N56" i="28"/>
  <c r="I80" i="28"/>
  <c r="U95" i="28"/>
  <c r="M90" i="28"/>
  <c r="J46" i="28"/>
  <c r="P115" i="28"/>
  <c r="K106" i="28"/>
  <c r="L73" i="28"/>
  <c r="I58" i="28"/>
  <c r="K50" i="28"/>
  <c r="P70" i="28"/>
  <c r="L58" i="28"/>
  <c r="M119" i="28"/>
  <c r="I64" i="28"/>
  <c r="U80" i="28"/>
  <c r="M64" i="28"/>
  <c r="N48" i="28"/>
  <c r="S39" i="28"/>
  <c r="Q92" i="28"/>
  <c r="H108" i="28"/>
  <c r="L114" i="28"/>
  <c r="P65" i="28"/>
  <c r="L77" i="28"/>
  <c r="U45" i="28"/>
  <c r="P49" i="28"/>
  <c r="D22" i="28"/>
  <c r="K62" i="28"/>
  <c r="M72" i="28"/>
  <c r="F110" i="28"/>
  <c r="U38" i="28"/>
  <c r="E51" i="28"/>
  <c r="E108" i="28"/>
  <c r="O49" i="28"/>
  <c r="P37" i="28"/>
  <c r="G65" i="28"/>
  <c r="G80" i="28"/>
  <c r="C21" i="28"/>
  <c r="C57" i="28"/>
  <c r="O106" i="28"/>
  <c r="P86" i="28"/>
  <c r="M108" i="28"/>
  <c r="O117" i="28"/>
  <c r="N38" i="28"/>
  <c r="G93" i="28"/>
  <c r="F115" i="28"/>
  <c r="I25" i="28"/>
  <c r="D65" i="28"/>
  <c r="Q48" i="28"/>
  <c r="J56" i="28"/>
  <c r="J91" i="28"/>
  <c r="L95" i="28"/>
  <c r="L87" i="28"/>
  <c r="L91" i="28"/>
  <c r="D25" i="28"/>
  <c r="K51" i="28"/>
  <c r="E46" i="28"/>
  <c r="E86" i="28"/>
  <c r="F39" i="28"/>
  <c r="F114" i="28"/>
  <c r="F106" i="28"/>
  <c r="P58" i="28"/>
  <c r="Q55" i="28"/>
  <c r="R58" i="28"/>
  <c r="G46" i="28"/>
  <c r="E41" i="28"/>
  <c r="S63" i="28"/>
  <c r="C10" i="28"/>
  <c r="F55" i="28"/>
  <c r="S43" i="28"/>
  <c r="L69" i="28"/>
  <c r="K85" i="28"/>
  <c r="I38" i="28"/>
  <c r="S106" i="28"/>
  <c r="P62" i="28"/>
  <c r="P98" i="28"/>
  <c r="C86" i="28"/>
  <c r="I65" i="28"/>
  <c r="C107" i="28"/>
  <c r="G76" i="28"/>
  <c r="Q91" i="28"/>
  <c r="L76" i="28"/>
  <c r="S51" i="28"/>
  <c r="O47" i="28"/>
  <c r="P83" i="28"/>
  <c r="I102" i="28"/>
  <c r="S85" i="28"/>
  <c r="U103" i="28"/>
  <c r="S87" i="28"/>
  <c r="D18" i="28"/>
  <c r="R76" i="28"/>
  <c r="C117" i="28"/>
  <c r="G42" i="28"/>
  <c r="Q101" i="28"/>
  <c r="G101" i="28"/>
  <c r="L117" i="28"/>
  <c r="R99" i="28"/>
  <c r="Q84" i="28"/>
  <c r="E91" i="28"/>
  <c r="U108" i="28"/>
  <c r="L47" i="28"/>
  <c r="U84" i="28"/>
  <c r="F86" i="28"/>
  <c r="G40" i="28"/>
  <c r="M45" i="28"/>
  <c r="D21" i="28"/>
  <c r="M48" i="28"/>
  <c r="D91" i="28"/>
  <c r="C38" i="28"/>
  <c r="R87" i="28"/>
  <c r="R62" i="28"/>
  <c r="P51" i="28"/>
  <c r="D29" i="28"/>
  <c r="E76" i="28"/>
  <c r="L36" i="28"/>
  <c r="G77" i="28"/>
  <c r="J118" i="28"/>
  <c r="C56" i="28"/>
  <c r="E110" i="28"/>
  <c r="C114" i="28"/>
  <c r="H85" i="28"/>
  <c r="P110" i="28"/>
  <c r="D66" i="28"/>
  <c r="P46" i="28"/>
  <c r="Q73" i="28"/>
  <c r="E117" i="28"/>
  <c r="J93" i="28"/>
  <c r="N115" i="28"/>
  <c r="H36" i="28"/>
  <c r="K55" i="28"/>
  <c r="E100" i="28"/>
  <c r="E95" i="28"/>
  <c r="G45" i="28"/>
  <c r="P101" i="28"/>
  <c r="M87" i="28"/>
  <c r="C19" i="28"/>
  <c r="G83" i="28"/>
  <c r="R95" i="28"/>
  <c r="H50" i="28"/>
  <c r="M86" i="28"/>
  <c r="E101" i="28"/>
  <c r="K119" i="28"/>
  <c r="C109" i="28"/>
  <c r="N45" i="28"/>
  <c r="N50" i="28"/>
  <c r="U106" i="28"/>
  <c r="P117" i="28"/>
  <c r="C59" i="28"/>
  <c r="D28" i="28"/>
  <c r="M114" i="28"/>
  <c r="E106" i="28"/>
  <c r="E39" i="28"/>
  <c r="C87" i="28"/>
  <c r="N109" i="28"/>
  <c r="F95" i="28"/>
  <c r="L110" i="28"/>
  <c r="P79" i="28"/>
  <c r="I51" i="28"/>
  <c r="E38" i="28"/>
  <c r="I66" i="28"/>
  <c r="S115" i="28"/>
  <c r="J77" i="28"/>
  <c r="M42" i="28"/>
  <c r="Q115" i="28"/>
  <c r="F84" i="28"/>
  <c r="P118" i="28"/>
  <c r="I116" i="28"/>
  <c r="L109" i="28"/>
  <c r="C85" i="28"/>
  <c r="D115" i="28"/>
  <c r="Q57" i="28"/>
  <c r="G56" i="28"/>
  <c r="F51" i="28"/>
  <c r="O114" i="28"/>
  <c r="N55" i="28"/>
  <c r="L71" i="28"/>
  <c r="D80" i="28"/>
  <c r="H111" i="28"/>
  <c r="U39" i="28"/>
  <c r="O118" i="28"/>
  <c r="R69" i="28"/>
  <c r="C95" i="28"/>
  <c r="O99" i="28"/>
  <c r="S78" i="28"/>
  <c r="H35" i="28"/>
  <c r="P69" i="28"/>
  <c r="D78" i="28"/>
  <c r="E77" i="28"/>
  <c r="F69" i="28"/>
  <c r="G50" i="28"/>
  <c r="L59" i="28"/>
  <c r="S42" i="28"/>
  <c r="M46" i="28"/>
  <c r="U69" i="28"/>
  <c r="U58" i="28"/>
  <c r="O64" i="28"/>
  <c r="U78" i="28"/>
  <c r="F62" i="28"/>
  <c r="S92" i="28"/>
  <c r="D30" i="28"/>
  <c r="M92" i="28"/>
  <c r="K59" i="28"/>
  <c r="C80" i="28"/>
  <c r="E27" i="28"/>
  <c r="R71" i="28"/>
  <c r="C65" i="28"/>
  <c r="S49" i="28"/>
  <c r="K45" i="28"/>
  <c r="H115" i="28"/>
  <c r="I93" i="28"/>
  <c r="N80" i="28"/>
  <c r="K64" i="28"/>
  <c r="S45" i="28"/>
  <c r="P92" i="28"/>
  <c r="I86" i="28"/>
  <c r="O77" i="28"/>
  <c r="G94" i="28"/>
  <c r="C25" i="28"/>
  <c r="H73" i="28"/>
  <c r="J51" i="28"/>
  <c r="F77" i="28"/>
  <c r="E57" i="28"/>
  <c r="J43" i="28"/>
  <c r="L57" i="28"/>
  <c r="O103" i="28"/>
  <c r="C66" i="28"/>
  <c r="U107" i="28"/>
  <c r="S119" i="28"/>
  <c r="J62" i="28"/>
  <c r="U42" i="28"/>
  <c r="C17" i="28"/>
  <c r="R72" i="28"/>
  <c r="N73" i="28"/>
  <c r="R100" i="28"/>
  <c r="I36" i="28"/>
  <c r="P90" i="28"/>
  <c r="R55" i="28"/>
  <c r="P41" i="28"/>
  <c r="F50" i="28"/>
  <c r="P57" i="28"/>
  <c r="M44" i="28"/>
  <c r="N69" i="28"/>
  <c r="O57" i="28"/>
  <c r="K95" i="28"/>
  <c r="N39" i="28"/>
  <c r="R38" i="28"/>
  <c r="O102" i="28"/>
  <c r="Q56" i="28"/>
  <c r="H107" i="28"/>
  <c r="I59" i="28"/>
  <c r="G62" i="28"/>
  <c r="K44" i="28"/>
  <c r="R35" i="28"/>
  <c r="E92" i="28"/>
  <c r="H79" i="28"/>
  <c r="J86" i="28"/>
  <c r="C102" i="28"/>
  <c r="U46" i="28"/>
  <c r="M51" i="28"/>
  <c r="I39" i="28"/>
  <c r="I119" i="28"/>
  <c r="U36" i="28"/>
  <c r="G95" i="28"/>
  <c r="D76" i="28"/>
  <c r="D84" i="28"/>
  <c r="S91" i="28"/>
  <c r="K90" i="28"/>
  <c r="F78" i="28"/>
  <c r="J92" i="28"/>
  <c r="Q108" i="28"/>
  <c r="K57" i="28"/>
  <c r="M35" i="28"/>
  <c r="D90" i="28"/>
  <c r="K80" i="28"/>
  <c r="Q87" i="28"/>
  <c r="Q72" i="28"/>
  <c r="J85" i="28"/>
  <c r="K102" i="28"/>
  <c r="I107" i="28"/>
  <c r="M103" i="28"/>
  <c r="S101" i="28"/>
  <c r="Q107" i="28"/>
  <c r="H103" i="28"/>
  <c r="H27" i="28"/>
  <c r="D37" i="28"/>
  <c r="E25" i="28"/>
  <c r="S70" i="28"/>
  <c r="O72" i="28"/>
  <c r="O78" i="28"/>
  <c r="H76" i="28"/>
  <c r="J69" i="28"/>
  <c r="I56" i="28"/>
  <c r="D85" i="28"/>
  <c r="U118" i="28"/>
  <c r="E42" i="28"/>
  <c r="I109" i="28"/>
  <c r="S95" i="28"/>
  <c r="K115" i="28"/>
  <c r="O79" i="28"/>
  <c r="C78" i="28"/>
  <c r="L50" i="28"/>
  <c r="J63" i="28"/>
  <c r="E109" i="28"/>
  <c r="M76" i="28"/>
  <c r="G114" i="28"/>
  <c r="D114" i="28"/>
  <c r="S114" i="28"/>
  <c r="E72" i="28"/>
  <c r="H42" i="28"/>
  <c r="P76" i="28"/>
  <c r="U35" i="28"/>
  <c r="O51" i="28"/>
  <c r="P99" i="28"/>
  <c r="L41" i="28"/>
  <c r="F45" i="28"/>
  <c r="U73" i="28"/>
  <c r="U115" i="28"/>
  <c r="F59" i="28"/>
  <c r="D58" i="28"/>
  <c r="K107" i="28"/>
  <c r="Q45" i="28"/>
  <c r="G92" i="28"/>
  <c r="K98" i="28"/>
  <c r="G86" i="28"/>
  <c r="S59" i="28"/>
  <c r="N78" i="28"/>
  <c r="O95" i="28"/>
  <c r="M107" i="28"/>
  <c r="D11" i="28"/>
  <c r="E66" i="28"/>
  <c r="G63" i="28"/>
  <c r="O42" i="28"/>
  <c r="H118" i="28"/>
  <c r="U66" i="28"/>
  <c r="M71" i="28"/>
  <c r="L51" i="28"/>
  <c r="J47" i="28"/>
  <c r="J58" i="28"/>
  <c r="S58" i="28"/>
  <c r="C11" i="28"/>
  <c r="J71" i="28"/>
  <c r="N35" i="28"/>
  <c r="G69" i="28"/>
  <c r="H49" i="28"/>
  <c r="M85" i="28"/>
  <c r="I71" i="28"/>
  <c r="K101" i="28"/>
  <c r="P64" i="28"/>
  <c r="O73" i="28"/>
  <c r="S83" i="28"/>
  <c r="D50" i="28"/>
  <c r="S108" i="28"/>
  <c r="L78" i="28"/>
  <c r="C116" i="28"/>
  <c r="P84" i="28"/>
  <c r="D19" i="28"/>
  <c r="S118" i="28"/>
  <c r="O45" i="28"/>
  <c r="M80" i="28"/>
  <c r="O100" i="28"/>
  <c r="F35" i="28"/>
  <c r="E40" i="28"/>
  <c r="I78" i="28"/>
  <c r="K118" i="28"/>
  <c r="D119" i="28"/>
  <c r="T116" i="28" l="1"/>
  <c r="G39" i="12" s="1"/>
  <c r="G192" i="12" s="1"/>
  <c r="B96" i="16" s="1"/>
  <c r="E9" i="12"/>
  <c r="T78" i="28"/>
  <c r="H34" i="12" s="1"/>
  <c r="G31" i="12"/>
  <c r="G324" i="12" s="1"/>
  <c r="J44" i="12"/>
  <c r="T102" i="28"/>
  <c r="I37" i="12" s="1"/>
  <c r="I157" i="12" s="1"/>
  <c r="T66" i="28"/>
  <c r="J40" i="12" s="1"/>
  <c r="J282" i="12" s="1"/>
  <c r="E31" i="12"/>
  <c r="T65" i="28"/>
  <c r="I40" i="12" s="1"/>
  <c r="I282" i="12" s="1"/>
  <c r="G44" i="12"/>
  <c r="T80" i="28"/>
  <c r="J34" i="12" s="1"/>
  <c r="F47" i="12"/>
  <c r="T95" i="28"/>
  <c r="J36" i="12" s="1"/>
  <c r="J78" i="12" s="1"/>
  <c r="B92" i="16" s="1"/>
  <c r="T85" i="28"/>
  <c r="H35" i="12" s="1"/>
  <c r="T87" i="28"/>
  <c r="J35" i="12" s="1"/>
  <c r="F45" i="12"/>
  <c r="T59" i="28"/>
  <c r="J32" i="12" s="1"/>
  <c r="J220" i="12" s="1"/>
  <c r="T109" i="28"/>
  <c r="H38" i="12" s="1"/>
  <c r="H180" i="12" s="1"/>
  <c r="D51" i="12"/>
  <c r="T114" i="28"/>
  <c r="E39" i="12" s="1"/>
  <c r="E192" i="12" s="1"/>
  <c r="B94" i="16" s="1"/>
  <c r="T56" i="28"/>
  <c r="G32" i="12" s="1"/>
  <c r="G220" i="12" s="1"/>
  <c r="F46" i="12"/>
  <c r="T38" i="28"/>
  <c r="E17" i="12" s="1"/>
  <c r="E77" i="12" s="1"/>
  <c r="T117" i="28"/>
  <c r="H39" i="12" s="1"/>
  <c r="H192" i="12" s="1"/>
  <c r="B97" i="16" s="1"/>
  <c r="T107" i="28"/>
  <c r="F38" i="12" s="1"/>
  <c r="F180" i="12" s="1"/>
  <c r="T86" i="28"/>
  <c r="I35" i="12" s="1"/>
  <c r="E8" i="12"/>
  <c r="F31" i="12"/>
  <c r="F324" i="12" s="1"/>
  <c r="T57" i="28"/>
  <c r="H32" i="12" s="1"/>
  <c r="H220" i="12" s="1"/>
  <c r="D53" i="12"/>
  <c r="T41" i="28"/>
  <c r="E20" i="12" s="1"/>
  <c r="T47" i="28"/>
  <c r="E26" i="12" s="1"/>
  <c r="E34" i="12" s="1"/>
  <c r="E61" i="12" s="1"/>
  <c r="E216" i="12" s="1"/>
  <c r="H31" i="12"/>
  <c r="H324" i="12" s="1"/>
  <c r="T92" i="28"/>
  <c r="G36" i="12" s="1"/>
  <c r="G78" i="12" s="1"/>
  <c r="B89" i="16" s="1"/>
  <c r="F44" i="12"/>
  <c r="T77" i="28"/>
  <c r="G34" i="12" s="1"/>
  <c r="T40" i="28"/>
  <c r="E19" i="12" s="1"/>
  <c r="J46" i="12"/>
  <c r="J47" i="12"/>
  <c r="J281" i="12" s="1"/>
  <c r="E43" i="12"/>
  <c r="T49" i="28"/>
  <c r="E28" i="12" s="1"/>
  <c r="D283" i="12" s="1"/>
  <c r="H286" i="12" s="1"/>
  <c r="T72" i="28"/>
  <c r="T118" i="28"/>
  <c r="I39" i="12" s="1"/>
  <c r="I192" i="12" s="1"/>
  <c r="B98" i="16" s="1"/>
  <c r="T46" i="28"/>
  <c r="E25" i="12" s="1"/>
  <c r="E32" i="12" s="1"/>
  <c r="E220" i="12" s="1"/>
  <c r="T63" i="28"/>
  <c r="G40" i="12" s="1"/>
  <c r="G282" i="12" s="1"/>
  <c r="J43" i="12"/>
  <c r="T115" i="28"/>
  <c r="F39" i="12" s="1"/>
  <c r="F192" i="12" s="1"/>
  <c r="B95" i="16" s="1"/>
  <c r="D52" i="12"/>
  <c r="T36" i="28"/>
  <c r="E15" i="12" s="1"/>
  <c r="T35" i="28"/>
  <c r="E14" i="12" s="1"/>
  <c r="T98" i="28"/>
  <c r="E37" i="12" s="1"/>
  <c r="E157" i="12" s="1"/>
  <c r="I44" i="12"/>
  <c r="T100" i="28"/>
  <c r="G37" i="12" s="1"/>
  <c r="G157" i="12" s="1"/>
  <c r="T45" i="28"/>
  <c r="T58" i="28"/>
  <c r="I32" i="12" s="1"/>
  <c r="I220" i="12" s="1"/>
  <c r="T76" i="28"/>
  <c r="F34" i="12" s="1"/>
  <c r="E11" i="12"/>
  <c r="T69" i="28"/>
  <c r="T90" i="28"/>
  <c r="E36" i="12" s="1"/>
  <c r="G45" i="12"/>
  <c r="T83" i="28"/>
  <c r="F35" i="12" s="1"/>
  <c r="T103" i="28"/>
  <c r="J37" i="12" s="1"/>
  <c r="J157" i="12" s="1"/>
  <c r="D6" i="16"/>
  <c r="F3" i="12"/>
  <c r="I46" i="12"/>
  <c r="T70" i="28"/>
  <c r="T119" i="28"/>
  <c r="J39" i="12" s="1"/>
  <c r="J192" i="12" s="1"/>
  <c r="B99" i="16" s="1"/>
  <c r="T108" i="28"/>
  <c r="G38" i="12" s="1"/>
  <c r="G180" i="12" s="1"/>
  <c r="E10" i="12"/>
  <c r="J45" i="12"/>
  <c r="I47" i="12"/>
  <c r="I281" i="12" s="1"/>
  <c r="T55" i="28"/>
  <c r="F32" i="12" s="1"/>
  <c r="F220" i="12" s="1"/>
  <c r="T42" i="28"/>
  <c r="E21" i="12" s="1"/>
  <c r="E177" i="12" s="1"/>
  <c r="T101" i="28"/>
  <c r="H37" i="12" s="1"/>
  <c r="H157" i="12" s="1"/>
  <c r="T94" i="28"/>
  <c r="I36" i="12" s="1"/>
  <c r="I78" i="12" s="1"/>
  <c r="B91" i="16" s="1"/>
  <c r="I43" i="12"/>
  <c r="G47" i="12"/>
  <c r="T71" i="28"/>
  <c r="T37" i="28"/>
  <c r="E16" i="12" s="1"/>
  <c r="F43" i="12"/>
  <c r="E12" i="12"/>
  <c r="H44" i="12"/>
  <c r="T48" i="28"/>
  <c r="E27" i="12" s="1"/>
  <c r="D284" i="12" s="1"/>
  <c r="T91" i="28"/>
  <c r="F36" i="12" s="1"/>
  <c r="F78" i="12" s="1"/>
  <c r="B88" i="16" s="1"/>
  <c r="H47" i="12"/>
  <c r="T79" i="28"/>
  <c r="I34" i="12" s="1"/>
  <c r="H45" i="12"/>
  <c r="J31" i="12"/>
  <c r="J324" i="12" s="1"/>
  <c r="T73" i="28"/>
  <c r="T93" i="28"/>
  <c r="H36" i="12" s="1"/>
  <c r="H78" i="12" s="1"/>
  <c r="B90" i="16" s="1"/>
  <c r="T99" i="28"/>
  <c r="F37" i="12" s="1"/>
  <c r="F157" i="12" s="1"/>
  <c r="G46" i="12"/>
  <c r="H43" i="12"/>
  <c r="D54" i="12"/>
  <c r="H46" i="12"/>
  <c r="T51" i="28"/>
  <c r="E30" i="12" s="1"/>
  <c r="D295" i="12" s="1"/>
  <c r="T44" i="28"/>
  <c r="E23" i="12" s="1"/>
  <c r="E172" i="12" s="1"/>
  <c r="E199" i="12" s="1"/>
  <c r="T111" i="28"/>
  <c r="J38" i="12" s="1"/>
  <c r="J180" i="12" s="1"/>
  <c r="I45" i="12"/>
  <c r="D50" i="12"/>
  <c r="T50" i="28"/>
  <c r="E29" i="12" s="1"/>
  <c r="D259" i="12" s="1"/>
  <c r="B10" i="16" s="1"/>
  <c r="T84" i="28"/>
  <c r="G35" i="12" s="1"/>
  <c r="T62" i="28"/>
  <c r="F40" i="12" s="1"/>
  <c r="T106" i="28"/>
  <c r="E38" i="12" s="1"/>
  <c r="E180" i="12" s="1"/>
  <c r="T64" i="28"/>
  <c r="H40" i="12" s="1"/>
  <c r="I31" i="12"/>
  <c r="I324" i="12" s="1"/>
  <c r="T110" i="28"/>
  <c r="I38" i="12" s="1"/>
  <c r="I180" i="12" s="1"/>
  <c r="T43" i="28"/>
  <c r="E22" i="12" s="1"/>
  <c r="G43" i="12"/>
  <c r="T39" i="28"/>
  <c r="E18" i="12" s="1"/>
  <c r="E35" i="12" s="1"/>
  <c r="E67" i="12" s="1"/>
  <c r="I286" i="12" l="1"/>
  <c r="E153" i="12"/>
  <c r="E73" i="12"/>
  <c r="B47" i="16"/>
  <c r="F320" i="12"/>
  <c r="F221" i="12"/>
  <c r="I65" i="12"/>
  <c r="I59" i="12"/>
  <c r="E221" i="12"/>
  <c r="E101" i="12"/>
  <c r="E97" i="12"/>
  <c r="E99" i="12"/>
  <c r="E100" i="12"/>
  <c r="E98" i="12"/>
  <c r="E102" i="12"/>
  <c r="I280" i="12"/>
  <c r="I243" i="12"/>
  <c r="H287" i="12"/>
  <c r="I287" i="12" s="1"/>
  <c r="E155" i="12"/>
  <c r="E75" i="12"/>
  <c r="I320" i="12"/>
  <c r="I221" i="12"/>
  <c r="F59" i="12"/>
  <c r="F60" i="12" s="1"/>
  <c r="F65" i="12"/>
  <c r="F66" i="12" s="1"/>
  <c r="E178" i="12"/>
  <c r="B61" i="16" s="1"/>
  <c r="D176" i="12"/>
  <c r="H244" i="12"/>
  <c r="I261" i="12"/>
  <c r="H59" i="12"/>
  <c r="H65" i="12"/>
  <c r="B43" i="16"/>
  <c r="H33" i="12"/>
  <c r="J280" i="12"/>
  <c r="J260" i="12"/>
  <c r="J261" i="12" s="1"/>
  <c r="B42" i="16"/>
  <c r="G33" i="12"/>
  <c r="F33" i="12"/>
  <c r="B41" i="16"/>
  <c r="B40" i="16"/>
  <c r="E24" i="12"/>
  <c r="E33" i="12" s="1"/>
  <c r="E71" i="12"/>
  <c r="F71" i="12" s="1"/>
  <c r="G71" i="12" s="1"/>
  <c r="H71" i="12" s="1"/>
  <c r="I71" i="12" s="1"/>
  <c r="J71" i="12" s="1"/>
  <c r="E72" i="12"/>
  <c r="E191" i="12"/>
  <c r="B44" i="16"/>
  <c r="I33" i="12"/>
  <c r="G59" i="12"/>
  <c r="G65" i="12"/>
  <c r="D276" i="12"/>
  <c r="B11" i="16" s="1"/>
  <c r="H282" i="12"/>
  <c r="H285" i="12" s="1"/>
  <c r="I285" i="12" s="1"/>
  <c r="J285" i="12" s="1"/>
  <c r="J33" i="12"/>
  <c r="B45" i="16"/>
  <c r="F67" i="12"/>
  <c r="E133" i="12"/>
  <c r="E135" i="12"/>
  <c r="E132" i="12"/>
  <c r="E91" i="12"/>
  <c r="E94" i="12"/>
  <c r="E131" i="12"/>
  <c r="E134" i="12"/>
  <c r="E93" i="12"/>
  <c r="E95" i="12"/>
  <c r="E92" i="12"/>
  <c r="E96" i="12"/>
  <c r="E130" i="12"/>
  <c r="E154" i="12"/>
  <c r="E74" i="12"/>
  <c r="H221" i="12"/>
  <c r="H320" i="12"/>
  <c r="G221" i="12"/>
  <c r="G320" i="12"/>
  <c r="J221" i="12"/>
  <c r="J320" i="12"/>
  <c r="J65" i="12"/>
  <c r="J59" i="12"/>
  <c r="E107" i="12" l="1"/>
  <c r="E113" i="12" s="1"/>
  <c r="F89" i="12" s="1"/>
  <c r="F95" i="12"/>
  <c r="G95" i="12" s="1"/>
  <c r="H95" i="12" s="1"/>
  <c r="I95" i="12" s="1"/>
  <c r="J95" i="12" s="1"/>
  <c r="E106" i="12"/>
  <c r="E112" i="12" s="1"/>
  <c r="F88" i="12" s="1"/>
  <c r="F94" i="12"/>
  <c r="G94" i="12" s="1"/>
  <c r="H94" i="12" s="1"/>
  <c r="I94" i="12" s="1"/>
  <c r="J94" i="12" s="1"/>
  <c r="F133" i="12"/>
  <c r="G133" i="12" s="1"/>
  <c r="H133" i="12" s="1"/>
  <c r="I133" i="12" s="1"/>
  <c r="J133" i="12" s="1"/>
  <c r="E139" i="12"/>
  <c r="E145" i="12" s="1"/>
  <c r="F127" i="12" s="1"/>
  <c r="E136" i="12"/>
  <c r="F130" i="12"/>
  <c r="G130" i="12" s="1"/>
  <c r="H130" i="12" s="1"/>
  <c r="I130" i="12" s="1"/>
  <c r="J130" i="12" s="1"/>
  <c r="E105" i="12"/>
  <c r="E111" i="12" s="1"/>
  <c r="F87" i="12" s="1"/>
  <c r="F93" i="12"/>
  <c r="G93" i="12" s="1"/>
  <c r="H93" i="12" s="1"/>
  <c r="I93" i="12" s="1"/>
  <c r="J93" i="12" s="1"/>
  <c r="F91" i="12"/>
  <c r="G91" i="12" s="1"/>
  <c r="H91" i="12" s="1"/>
  <c r="I91" i="12" s="1"/>
  <c r="J91" i="12" s="1"/>
  <c r="E103" i="12"/>
  <c r="F73" i="12"/>
  <c r="F153" i="12"/>
  <c r="B48" i="16"/>
  <c r="F326" i="12"/>
  <c r="B68" i="16"/>
  <c r="F191" i="12"/>
  <c r="G60" i="12"/>
  <c r="F134" i="12"/>
  <c r="G134" i="12" s="1"/>
  <c r="H134" i="12" s="1"/>
  <c r="I134" i="12" s="1"/>
  <c r="J134" i="12" s="1"/>
  <c r="E140" i="12"/>
  <c r="E146" i="12" s="1"/>
  <c r="F128" i="12" s="1"/>
  <c r="E152" i="12"/>
  <c r="E156" i="12" s="1"/>
  <c r="E158" i="12" s="1"/>
  <c r="F152" i="12" s="1"/>
  <c r="F156" i="12" s="1"/>
  <c r="E162" i="12"/>
  <c r="E197" i="12" s="1"/>
  <c r="E205" i="12" s="1"/>
  <c r="E76" i="12"/>
  <c r="H296" i="12"/>
  <c r="I296" i="12" s="1"/>
  <c r="E116" i="12"/>
  <c r="E108" i="12"/>
  <c r="E114" i="12" s="1"/>
  <c r="F90" i="12" s="1"/>
  <c r="F96" i="12"/>
  <c r="G96" i="12" s="1"/>
  <c r="H96" i="12" s="1"/>
  <c r="I96" i="12" s="1"/>
  <c r="J96" i="12" s="1"/>
  <c r="F132" i="12"/>
  <c r="G132" i="12" s="1"/>
  <c r="H132" i="12" s="1"/>
  <c r="I132" i="12" s="1"/>
  <c r="J132" i="12" s="1"/>
  <c r="E138" i="12"/>
  <c r="E144" i="12" s="1"/>
  <c r="F126" i="12" s="1"/>
  <c r="E104" i="12"/>
  <c r="E110" i="12" s="1"/>
  <c r="F86" i="12" s="1"/>
  <c r="F92" i="12"/>
  <c r="G92" i="12" s="1"/>
  <c r="H92" i="12" s="1"/>
  <c r="I92" i="12" s="1"/>
  <c r="J92" i="12" s="1"/>
  <c r="F131" i="12"/>
  <c r="G131" i="12" s="1"/>
  <c r="H131" i="12" s="1"/>
  <c r="I131" i="12" s="1"/>
  <c r="J131" i="12" s="1"/>
  <c r="E137" i="12"/>
  <c r="E143" i="12" s="1"/>
  <c r="F125" i="12" s="1"/>
  <c r="E141" i="12"/>
  <c r="E147" i="12" s="1"/>
  <c r="F129" i="12" s="1"/>
  <c r="F135" i="12"/>
  <c r="G135" i="12" s="1"/>
  <c r="H135" i="12" s="1"/>
  <c r="I135" i="12" s="1"/>
  <c r="J135" i="12" s="1"/>
  <c r="J123" i="12"/>
  <c r="J325" i="12"/>
  <c r="J84" i="12"/>
  <c r="J179" i="12"/>
  <c r="J198" i="12"/>
  <c r="I179" i="12"/>
  <c r="I123" i="12"/>
  <c r="I198" i="12"/>
  <c r="I325" i="12"/>
  <c r="I84" i="12"/>
  <c r="F198" i="12"/>
  <c r="F179" i="12"/>
  <c r="F123" i="12"/>
  <c r="F84" i="12"/>
  <c r="F325" i="12"/>
  <c r="D299" i="12"/>
  <c r="F61" i="12"/>
  <c r="E123" i="12"/>
  <c r="E179" i="12"/>
  <c r="E181" i="12" s="1"/>
  <c r="F177" i="12" s="1"/>
  <c r="E198" i="12"/>
  <c r="E84" i="12"/>
  <c r="G179" i="12"/>
  <c r="G198" i="12"/>
  <c r="G123" i="12"/>
  <c r="G84" i="12"/>
  <c r="G325" i="12"/>
  <c r="H325" i="12"/>
  <c r="H84" i="12"/>
  <c r="H123" i="12"/>
  <c r="H198" i="12"/>
  <c r="H179" i="12"/>
  <c r="D262" i="12"/>
  <c r="G66" i="12"/>
  <c r="J243" i="12"/>
  <c r="J244" i="12" s="1"/>
  <c r="I244" i="12"/>
  <c r="E109" i="12" l="1"/>
  <c r="F140" i="12"/>
  <c r="F146" i="12" s="1"/>
  <c r="G128" i="12" s="1"/>
  <c r="G140" i="12" s="1"/>
  <c r="G146" i="12" s="1"/>
  <c r="H128" i="12" s="1"/>
  <c r="H140" i="12" s="1"/>
  <c r="H146" i="12" s="1"/>
  <c r="I128" i="12" s="1"/>
  <c r="I140" i="12" s="1"/>
  <c r="F137" i="12"/>
  <c r="F143" i="12" s="1"/>
  <c r="G125" i="12" s="1"/>
  <c r="G137" i="12" s="1"/>
  <c r="G143" i="12" s="1"/>
  <c r="H125" i="12" s="1"/>
  <c r="H137" i="12" s="1"/>
  <c r="H143" i="12" s="1"/>
  <c r="I125" i="12" s="1"/>
  <c r="I137" i="12" s="1"/>
  <c r="I143" i="12" s="1"/>
  <c r="J125" i="12" s="1"/>
  <c r="J137" i="12" s="1"/>
  <c r="J143" i="12" s="1"/>
  <c r="F138" i="12"/>
  <c r="F144" i="12" s="1"/>
  <c r="G126" i="12" s="1"/>
  <c r="G138" i="12" s="1"/>
  <c r="D245" i="12"/>
  <c r="F141" i="12"/>
  <c r="F147" i="12" s="1"/>
  <c r="G129" i="12" s="1"/>
  <c r="G141" i="12" s="1"/>
  <c r="G147" i="12" s="1"/>
  <c r="H129" i="12" s="1"/>
  <c r="H141" i="12" s="1"/>
  <c r="H147" i="12" s="1"/>
  <c r="I129" i="12" s="1"/>
  <c r="I141" i="12" s="1"/>
  <c r="I147" i="12" s="1"/>
  <c r="J129" i="12" s="1"/>
  <c r="J141" i="12" s="1"/>
  <c r="J147" i="12" s="1"/>
  <c r="E163" i="12"/>
  <c r="E200" i="12" s="1"/>
  <c r="E201" i="12" s="1"/>
  <c r="F158" i="12"/>
  <c r="G152" i="12" s="1"/>
  <c r="G156" i="12" s="1"/>
  <c r="F139" i="12"/>
  <c r="F145" i="12" s="1"/>
  <c r="G127" i="12" s="1"/>
  <c r="G139" i="12" s="1"/>
  <c r="G145" i="12" s="1"/>
  <c r="H127" i="12" s="1"/>
  <c r="H139" i="12" s="1"/>
  <c r="H145" i="12" s="1"/>
  <c r="I127" i="12" s="1"/>
  <c r="I139" i="12" s="1"/>
  <c r="I145" i="12" s="1"/>
  <c r="J127" i="12" s="1"/>
  <c r="J139" i="12" s="1"/>
  <c r="J145" i="12" s="1"/>
  <c r="F99" i="12"/>
  <c r="F105" i="12"/>
  <c r="F111" i="12"/>
  <c r="G87" i="12" s="1"/>
  <c r="F107" i="12"/>
  <c r="F101" i="12"/>
  <c r="H66" i="12"/>
  <c r="G67" i="12"/>
  <c r="F216" i="12"/>
  <c r="F319" i="12"/>
  <c r="B20" i="16"/>
  <c r="G61" i="12"/>
  <c r="H60" i="12"/>
  <c r="E117" i="12"/>
  <c r="E164" i="12" s="1"/>
  <c r="F178" i="12"/>
  <c r="B62" i="16" s="1"/>
  <c r="F181" i="12"/>
  <c r="G177" i="12" s="1"/>
  <c r="F108" i="12"/>
  <c r="F102" i="12"/>
  <c r="G191" i="12"/>
  <c r="B69" i="16"/>
  <c r="E142" i="12"/>
  <c r="F124" i="12" s="1"/>
  <c r="E148" i="12"/>
  <c r="E166" i="12" s="1"/>
  <c r="F100" i="12"/>
  <c r="F106" i="12"/>
  <c r="F98" i="12"/>
  <c r="F104" i="12"/>
  <c r="F85" i="12"/>
  <c r="E118" i="12"/>
  <c r="E78" i="12" s="1"/>
  <c r="B33" i="16" l="1"/>
  <c r="F110" i="12"/>
  <c r="G86" i="12" s="1"/>
  <c r="F114" i="12"/>
  <c r="G90" i="12" s="1"/>
  <c r="F113" i="12"/>
  <c r="G89" i="12" s="1"/>
  <c r="G107" i="12" s="1"/>
  <c r="G144" i="12"/>
  <c r="H126" i="12" s="1"/>
  <c r="H138" i="12" s="1"/>
  <c r="H144" i="12" s="1"/>
  <c r="I126" i="12" s="1"/>
  <c r="I138" i="12" s="1"/>
  <c r="I144" i="12" s="1"/>
  <c r="J126" i="12" s="1"/>
  <c r="J138" i="12" s="1"/>
  <c r="J144" i="12" s="1"/>
  <c r="I146" i="12"/>
  <c r="J128" i="12" s="1"/>
  <c r="J140" i="12" s="1"/>
  <c r="J146" i="12" s="1"/>
  <c r="F112" i="12"/>
  <c r="G88" i="12" s="1"/>
  <c r="G100" i="12" s="1"/>
  <c r="F97" i="12"/>
  <c r="F116" i="12" s="1"/>
  <c r="F103" i="12"/>
  <c r="F117" i="12" s="1"/>
  <c r="F115" i="12"/>
  <c r="G178" i="12"/>
  <c r="B63" i="16" s="1"/>
  <c r="G98" i="12"/>
  <c r="G110" i="12" s="1"/>
  <c r="H86" i="12" s="1"/>
  <c r="G104" i="12"/>
  <c r="G102" i="12"/>
  <c r="G108" i="12"/>
  <c r="G99" i="12"/>
  <c r="G105" i="12"/>
  <c r="F136" i="12"/>
  <c r="F148" i="12" s="1"/>
  <c r="F166" i="12" s="1"/>
  <c r="E211" i="12"/>
  <c r="E212" i="12" s="1"/>
  <c r="B26" i="16"/>
  <c r="E206" i="12"/>
  <c r="E207" i="12" s="1"/>
  <c r="B70" i="16"/>
  <c r="H191" i="12"/>
  <c r="G216" i="12"/>
  <c r="G319" i="12"/>
  <c r="B21" i="16"/>
  <c r="B87" i="16"/>
  <c r="E79" i="12"/>
  <c r="I60" i="12"/>
  <c r="H61" i="12"/>
  <c r="G326" i="12"/>
  <c r="G73" i="12"/>
  <c r="B49" i="16"/>
  <c r="G153" i="12"/>
  <c r="G158" i="12" s="1"/>
  <c r="H152" i="12" s="1"/>
  <c r="H156" i="12" s="1"/>
  <c r="E185" i="12"/>
  <c r="E190" i="12" s="1"/>
  <c r="E193" i="12" s="1"/>
  <c r="B54" i="16"/>
  <c r="H67" i="12"/>
  <c r="I66" i="12"/>
  <c r="G101" i="12" l="1"/>
  <c r="G106" i="12"/>
  <c r="G112" i="12" s="1"/>
  <c r="H88" i="12" s="1"/>
  <c r="G114" i="12"/>
  <c r="H90" i="12" s="1"/>
  <c r="H102" i="12" s="1"/>
  <c r="G113" i="12"/>
  <c r="H89" i="12" s="1"/>
  <c r="H101" i="12" s="1"/>
  <c r="J66" i="12"/>
  <c r="J67" i="12" s="1"/>
  <c r="I67" i="12"/>
  <c r="B55" i="16"/>
  <c r="F185" i="12"/>
  <c r="F190" i="12" s="1"/>
  <c r="F189" i="12"/>
  <c r="E225" i="12"/>
  <c r="G111" i="12"/>
  <c r="H87" i="12" s="1"/>
  <c r="G181" i="12"/>
  <c r="H177" i="12" s="1"/>
  <c r="B71" i="16"/>
  <c r="I191" i="12"/>
  <c r="H98" i="12"/>
  <c r="H104" i="12"/>
  <c r="B22" i="16"/>
  <c r="H216" i="12"/>
  <c r="H319" i="12"/>
  <c r="H153" i="12"/>
  <c r="H158" i="12" s="1"/>
  <c r="I152" i="12" s="1"/>
  <c r="I156" i="12" s="1"/>
  <c r="H326" i="12"/>
  <c r="B50" i="16"/>
  <c r="H73" i="12"/>
  <c r="J60" i="12"/>
  <c r="J61" i="12" s="1"/>
  <c r="I61" i="12"/>
  <c r="F142" i="12"/>
  <c r="G124" i="12" s="1"/>
  <c r="F109" i="12"/>
  <c r="E165" i="12"/>
  <c r="E167" i="12" s="1"/>
  <c r="F72" i="12"/>
  <c r="H107" i="12" l="1"/>
  <c r="H113" i="12" s="1"/>
  <c r="I89" i="12" s="1"/>
  <c r="I101" i="12" s="1"/>
  <c r="H106" i="12"/>
  <c r="H100" i="12"/>
  <c r="H114" i="12"/>
  <c r="I90" i="12" s="1"/>
  <c r="I102" i="12" s="1"/>
  <c r="H108" i="12"/>
  <c r="H112" i="12"/>
  <c r="I88" i="12" s="1"/>
  <c r="I100" i="12" s="1"/>
  <c r="F118" i="12"/>
  <c r="G85" i="12"/>
  <c r="F193" i="12"/>
  <c r="F317" i="12"/>
  <c r="J73" i="12"/>
  <c r="J153" i="12"/>
  <c r="B52" i="16"/>
  <c r="J326" i="12"/>
  <c r="G136" i="12"/>
  <c r="G148" i="12" s="1"/>
  <c r="G166" i="12" s="1"/>
  <c r="H178" i="12"/>
  <c r="B64" i="16" s="1"/>
  <c r="F76" i="12"/>
  <c r="F163" i="12" s="1"/>
  <c r="F77" i="12"/>
  <c r="F164" i="12" s="1"/>
  <c r="F162" i="12"/>
  <c r="I216" i="12"/>
  <c r="B23" i="16"/>
  <c r="I319" i="12"/>
  <c r="B72" i="16"/>
  <c r="J191" i="12"/>
  <c r="B73" i="16" s="1"/>
  <c r="H99" i="12"/>
  <c r="H105" i="12"/>
  <c r="J216" i="12"/>
  <c r="J319" i="12"/>
  <c r="B24" i="16"/>
  <c r="H110" i="12"/>
  <c r="I86" i="12" s="1"/>
  <c r="B51" i="16"/>
  <c r="I153" i="12"/>
  <c r="I158" i="12" s="1"/>
  <c r="J152" i="12" s="1"/>
  <c r="J156" i="12" s="1"/>
  <c r="I326" i="12"/>
  <c r="I73" i="12"/>
  <c r="I108" i="12" l="1"/>
  <c r="I107" i="12"/>
  <c r="I113" i="12" s="1"/>
  <c r="J89" i="12" s="1"/>
  <c r="J107" i="12" s="1"/>
  <c r="I106" i="12"/>
  <c r="I112" i="12" s="1"/>
  <c r="J88" i="12" s="1"/>
  <c r="F316" i="12"/>
  <c r="F197" i="12"/>
  <c r="F171" i="12"/>
  <c r="F172" i="12" s="1"/>
  <c r="J158" i="12"/>
  <c r="I104" i="12"/>
  <c r="I98" i="12"/>
  <c r="I114" i="12"/>
  <c r="J90" i="12" s="1"/>
  <c r="B27" i="16"/>
  <c r="F211" i="12"/>
  <c r="F206" i="12"/>
  <c r="B75" i="16" s="1"/>
  <c r="G142" i="12"/>
  <c r="H124" i="12" s="1"/>
  <c r="G103" i="12"/>
  <c r="G117" i="12" s="1"/>
  <c r="G97" i="12"/>
  <c r="G116" i="12" s="1"/>
  <c r="G115" i="12"/>
  <c r="F200" i="12"/>
  <c r="B34" i="16"/>
  <c r="B56" i="16"/>
  <c r="G185" i="12"/>
  <c r="G190" i="12" s="1"/>
  <c r="H111" i="12"/>
  <c r="I87" i="12" s="1"/>
  <c r="F79" i="12"/>
  <c r="H181" i="12"/>
  <c r="I177" i="12" s="1"/>
  <c r="F327" i="12"/>
  <c r="G189" i="12"/>
  <c r="F225" i="12"/>
  <c r="J101" i="12" l="1"/>
  <c r="I110" i="12"/>
  <c r="J86" i="12" s="1"/>
  <c r="J104" i="12" s="1"/>
  <c r="J106" i="12"/>
  <c r="J100" i="12"/>
  <c r="I178" i="12"/>
  <c r="B65" i="16" s="1"/>
  <c r="F322" i="12"/>
  <c r="B101" i="16" s="1"/>
  <c r="F199" i="12"/>
  <c r="F201" i="12" s="1"/>
  <c r="G72" i="12"/>
  <c r="F165" i="12"/>
  <c r="F167" i="12" s="1"/>
  <c r="F321" i="12"/>
  <c r="F212" i="12"/>
  <c r="F205" i="12"/>
  <c r="F207" i="12" s="1"/>
  <c r="F323" i="12" s="1"/>
  <c r="G317" i="12"/>
  <c r="G193" i="12"/>
  <c r="I105" i="12"/>
  <c r="I99" i="12"/>
  <c r="G109" i="12"/>
  <c r="H136" i="12"/>
  <c r="H148" i="12" s="1"/>
  <c r="H166" i="12" s="1"/>
  <c r="J102" i="12"/>
  <c r="J108" i="12"/>
  <c r="J113" i="12"/>
  <c r="J98" i="12" l="1"/>
  <c r="J114" i="12"/>
  <c r="J112" i="12"/>
  <c r="H142" i="12"/>
  <c r="I124" i="12" s="1"/>
  <c r="I136" i="12" s="1"/>
  <c r="I148" i="12" s="1"/>
  <c r="I166" i="12" s="1"/>
  <c r="F226" i="12"/>
  <c r="F227" i="12" s="1"/>
  <c r="F228" i="12" s="1"/>
  <c r="F229" i="12" s="1"/>
  <c r="F230" i="12" s="1"/>
  <c r="F231" i="12" s="1"/>
  <c r="I181" i="12"/>
  <c r="J177" i="12" s="1"/>
  <c r="J178" i="12" s="1"/>
  <c r="B66" i="16" s="1"/>
  <c r="B57" i="16"/>
  <c r="H185" i="12"/>
  <c r="H190" i="12" s="1"/>
  <c r="H189" i="12"/>
  <c r="G225" i="12"/>
  <c r="G327" i="12"/>
  <c r="H85" i="12"/>
  <c r="G118" i="12"/>
  <c r="I111" i="12"/>
  <c r="J87" i="12" s="1"/>
  <c r="G162" i="12"/>
  <c r="G76" i="12"/>
  <c r="G163" i="12" s="1"/>
  <c r="G77" i="12"/>
  <c r="G164" i="12" s="1"/>
  <c r="J110" i="12"/>
  <c r="J181" i="12" l="1"/>
  <c r="G316" i="12"/>
  <c r="G171" i="12"/>
  <c r="G172" i="12" s="1"/>
  <c r="G197" i="12"/>
  <c r="I185" i="12"/>
  <c r="I190" i="12" s="1"/>
  <c r="B58" i="16"/>
  <c r="G79" i="12"/>
  <c r="J99" i="12"/>
  <c r="J105" i="12"/>
  <c r="H317" i="12"/>
  <c r="H193" i="12"/>
  <c r="G211" i="12"/>
  <c r="G206" i="12"/>
  <c r="B28" i="16"/>
  <c r="B35" i="16"/>
  <c r="G200" i="12"/>
  <c r="H115" i="12"/>
  <c r="H97" i="12"/>
  <c r="H116" i="12" s="1"/>
  <c r="H103" i="12"/>
  <c r="H117" i="12" s="1"/>
  <c r="I142" i="12"/>
  <c r="J124" i="12" s="1"/>
  <c r="J111" i="12" l="1"/>
  <c r="G205" i="12"/>
  <c r="G207" i="12" s="1"/>
  <c r="G323" i="12" s="1"/>
  <c r="I189" i="12"/>
  <c r="H225" i="12"/>
  <c r="H327" i="12"/>
  <c r="J136" i="12"/>
  <c r="J148" i="12" s="1"/>
  <c r="J166" i="12" s="1"/>
  <c r="B76" i="16"/>
  <c r="H109" i="12"/>
  <c r="G321" i="12"/>
  <c r="G212" i="12"/>
  <c r="H72" i="12"/>
  <c r="G165" i="12"/>
  <c r="G199" i="12"/>
  <c r="G201" i="12" s="1"/>
  <c r="G322" i="12"/>
  <c r="B102" i="16" s="1"/>
  <c r="J142" i="12" l="1"/>
  <c r="H76" i="12"/>
  <c r="H163" i="12" s="1"/>
  <c r="H77" i="12"/>
  <c r="H164" i="12" s="1"/>
  <c r="H162" i="12"/>
  <c r="G226" i="12"/>
  <c r="G227" i="12" s="1"/>
  <c r="G228" i="12" s="1"/>
  <c r="G229" i="12" s="1"/>
  <c r="G230" i="12" s="1"/>
  <c r="G231" i="12" s="1"/>
  <c r="I193" i="12"/>
  <c r="I317" i="12"/>
  <c r="G328" i="12"/>
  <c r="G167" i="12"/>
  <c r="I85" i="12"/>
  <c r="H118" i="12"/>
  <c r="J185" i="12"/>
  <c r="J190" i="12" s="1"/>
  <c r="B59" i="16"/>
  <c r="I225" i="12" l="1"/>
  <c r="J189" i="12"/>
  <c r="I327" i="12"/>
  <c r="H79" i="12"/>
  <c r="H171" i="12"/>
  <c r="H172" i="12" s="1"/>
  <c r="H316" i="12"/>
  <c r="H197" i="12"/>
  <c r="I115" i="12"/>
  <c r="I103" i="12"/>
  <c r="I117" i="12" s="1"/>
  <c r="I97" i="12"/>
  <c r="I116" i="12" s="1"/>
  <c r="B29" i="16"/>
  <c r="H206" i="12"/>
  <c r="H211" i="12"/>
  <c r="H200" i="12"/>
  <c r="B36" i="16"/>
  <c r="H322" i="12" l="1"/>
  <c r="B103" i="16" s="1"/>
  <c r="H199" i="12"/>
  <c r="H201" i="12" s="1"/>
  <c r="I72" i="12"/>
  <c r="I162" i="12" s="1"/>
  <c r="H165" i="12"/>
  <c r="H167" i="12" s="1"/>
  <c r="B77" i="16"/>
  <c r="I109" i="12"/>
  <c r="H205" i="12"/>
  <c r="H207" i="12" s="1"/>
  <c r="H323" i="12" s="1"/>
  <c r="H321" i="12"/>
  <c r="H212" i="12"/>
  <c r="J317" i="12"/>
  <c r="J193" i="12"/>
  <c r="J327" i="12" l="1"/>
  <c r="J225" i="12"/>
  <c r="I118" i="12"/>
  <c r="J85" i="12"/>
  <c r="I76" i="12"/>
  <c r="I163" i="12" s="1"/>
  <c r="I77" i="12"/>
  <c r="I164" i="12" s="1"/>
  <c r="I316" i="12"/>
  <c r="I171" i="12"/>
  <c r="I172" i="12" s="1"/>
  <c r="I197" i="12"/>
  <c r="H226" i="12"/>
  <c r="H227" i="12" s="1"/>
  <c r="H228" i="12" s="1"/>
  <c r="H229" i="12" s="1"/>
  <c r="H230" i="12" l="1"/>
  <c r="H231" i="12" s="1"/>
  <c r="H236" i="12"/>
  <c r="H237" i="12" s="1"/>
  <c r="J103" i="12"/>
  <c r="J117" i="12" s="1"/>
  <c r="J115" i="12"/>
  <c r="J97" i="12"/>
  <c r="J116" i="12" s="1"/>
  <c r="I199" i="12"/>
  <c r="I322" i="12"/>
  <c r="B104" i="16" s="1"/>
  <c r="I200" i="12"/>
  <c r="B37" i="16"/>
  <c r="I79" i="12"/>
  <c r="J72" i="12" s="1"/>
  <c r="I205" i="12"/>
  <c r="I211" i="12"/>
  <c r="B30" i="16"/>
  <c r="I206" i="12"/>
  <c r="I165" i="12" l="1"/>
  <c r="I167" i="12" s="1"/>
  <c r="I201" i="12"/>
  <c r="I321" i="12"/>
  <c r="I212" i="12"/>
  <c r="J76" i="12"/>
  <c r="J163" i="12" s="1"/>
  <c r="J77" i="12"/>
  <c r="J164" i="12" s="1"/>
  <c r="J162" i="12"/>
  <c r="B78" i="16"/>
  <c r="I207" i="12"/>
  <c r="I323" i="12" s="1"/>
  <c r="J109" i="12"/>
  <c r="J118" i="12" s="1"/>
  <c r="I226" i="12" l="1"/>
  <c r="I227" i="12" s="1"/>
  <c r="I228" i="12" s="1"/>
  <c r="I229" i="12" s="1"/>
  <c r="I236" i="12" s="1"/>
  <c r="I237" i="12" s="1"/>
  <c r="B31" i="16"/>
  <c r="J211" i="12"/>
  <c r="J206" i="12"/>
  <c r="B79" i="16" s="1"/>
  <c r="B38" i="16"/>
  <c r="J200" i="12"/>
  <c r="J316" i="12"/>
  <c r="J171" i="12"/>
  <c r="J172" i="12" s="1"/>
  <c r="J197" i="12"/>
  <c r="J79" i="12"/>
  <c r="J165" i="12" s="1"/>
  <c r="I230" i="12" l="1"/>
  <c r="I231" i="12" s="1"/>
  <c r="J328" i="12"/>
  <c r="J167" i="12"/>
  <c r="J199" i="12"/>
  <c r="J201" i="12" s="1"/>
  <c r="J322" i="12"/>
  <c r="B105" i="16" s="1"/>
  <c r="J321" i="12"/>
  <c r="J212" i="12"/>
  <c r="J205" i="12"/>
  <c r="J207" i="12" s="1"/>
  <c r="J323" i="12" s="1"/>
  <c r="J226" i="12" l="1"/>
  <c r="J227" i="12" s="1"/>
  <c r="J228" i="12" s="1"/>
  <c r="J229" i="12" s="1"/>
  <c r="J230" i="12" l="1"/>
  <c r="J231" i="12" s="1"/>
  <c r="J236" i="12"/>
  <c r="J237" i="12" s="1"/>
  <c r="D238" i="12" s="1"/>
  <c r="D242" i="12" s="1"/>
  <c r="D246" i="12" s="1"/>
  <c r="H247" i="12" l="1"/>
  <c r="J247" i="12"/>
  <c r="I247" i="12"/>
  <c r="J249" i="12" l="1"/>
  <c r="J248" i="12"/>
  <c r="J288" i="12" s="1"/>
  <c r="J318" i="12" s="1"/>
  <c r="I249" i="12"/>
  <c r="I248" i="12"/>
  <c r="I288" i="12" s="1"/>
  <c r="H264" i="12"/>
  <c r="H265" i="12" s="1"/>
  <c r="H248" i="12"/>
  <c r="H288" i="12" s="1"/>
  <c r="H249" i="12"/>
  <c r="D250" i="12" l="1"/>
  <c r="D251" i="12" s="1"/>
  <c r="D252" i="12"/>
  <c r="D258" i="12" s="1"/>
  <c r="D263" i="12" s="1"/>
  <c r="I264" i="12" s="1"/>
  <c r="I289" i="12"/>
  <c r="I318" i="12"/>
  <c r="I290" i="12"/>
  <c r="J264" i="12"/>
  <c r="H290" i="12"/>
  <c r="H318" i="12"/>
  <c r="D298" i="12"/>
  <c r="H269" i="12"/>
  <c r="H292" i="12"/>
  <c r="D311" i="12"/>
  <c r="B15" i="16" s="1"/>
  <c r="H273" i="12"/>
  <c r="G273" i="12" s="1"/>
  <c r="F273" i="12" s="1"/>
  <c r="B16" i="16" s="1"/>
  <c r="I291" i="12" l="1"/>
  <c r="J290" i="12"/>
  <c r="D302" i="12" s="1"/>
  <c r="D312" i="12" s="1"/>
  <c r="B17" i="16" s="1"/>
  <c r="J265" i="12"/>
  <c r="J266" i="12"/>
  <c r="H293" i="12"/>
  <c r="H297" i="12" s="1"/>
  <c r="B83" i="16"/>
  <c r="I266" i="12"/>
  <c r="I265" i="12"/>
  <c r="D267" i="12" l="1"/>
  <c r="D268" i="12" s="1"/>
  <c r="J292" i="12"/>
  <c r="B85" i="16" s="1"/>
  <c r="J269" i="12"/>
  <c r="I269" i="12"/>
  <c r="I292" i="12"/>
  <c r="I293" i="12" l="1"/>
  <c r="B84" i="16"/>
  <c r="D300" i="12"/>
  <c r="J293" i="12" l="1"/>
  <c r="I297" i="12"/>
  <c r="I294" i="12"/>
  <c r="D308" i="12" s="1"/>
  <c r="B12" i="16" s="1"/>
  <c r="J296" i="12" l="1"/>
  <c r="D304" i="12" s="1"/>
  <c r="B13" i="16" s="1"/>
  <c r="D310" i="12"/>
  <c r="B14" i="16" s="1"/>
  <c r="D303" i="12"/>
  <c r="J297" i="12" l="1"/>
  <c r="D301" i="12" s="1"/>
  <c r="D309" i="12" s="1"/>
</calcChain>
</file>

<file path=xl/sharedStrings.xml><?xml version="1.0" encoding="utf-8"?>
<sst xmlns="http://schemas.openxmlformats.org/spreadsheetml/2006/main" count="1499" uniqueCount="510">
  <si>
    <t>Table of Contents</t>
  </si>
  <si>
    <t>Sheet Name</t>
  </si>
  <si>
    <t>Link</t>
  </si>
  <si>
    <t xml:space="preserve">Alpine Energy </t>
  </si>
  <si>
    <t>Aurora Energy</t>
  </si>
  <si>
    <t xml:space="preserve">Centralines </t>
  </si>
  <si>
    <t xml:space="preserve">Eastland </t>
  </si>
  <si>
    <t>Electricity Ashburton</t>
  </si>
  <si>
    <t>Electricity Invercargill</t>
  </si>
  <si>
    <t xml:space="preserve">Horizon Energy </t>
  </si>
  <si>
    <t xml:space="preserve">Nelson Electricity </t>
  </si>
  <si>
    <t xml:space="preserve">Network Tasman </t>
  </si>
  <si>
    <t xml:space="preserve">OtagoNet </t>
  </si>
  <si>
    <t xml:space="preserve">Powerco </t>
  </si>
  <si>
    <t>The Lines Company</t>
  </si>
  <si>
    <t xml:space="preserve">Top Energy </t>
  </si>
  <si>
    <t xml:space="preserve">Unison </t>
  </si>
  <si>
    <t xml:space="preserve">Vector </t>
  </si>
  <si>
    <t xml:space="preserve">Wellington Electricity </t>
  </si>
  <si>
    <t>Inputs</t>
  </si>
  <si>
    <t>Name</t>
  </si>
  <si>
    <t>Supplier number</t>
  </si>
  <si>
    <t>Supplier</t>
  </si>
  <si>
    <t>Scenario</t>
  </si>
  <si>
    <t>Supplier number (for output data table)</t>
  </si>
  <si>
    <t>Business-specific data</t>
  </si>
  <si>
    <t>Active EDB outputs</t>
  </si>
  <si>
    <t>Outputs</t>
  </si>
  <si>
    <t>Calculations</t>
  </si>
  <si>
    <t>General Description</t>
  </si>
  <si>
    <t>Electricity Distribution Business</t>
  </si>
  <si>
    <t>Description</t>
  </si>
  <si>
    <t>Non business-specific single inputs</t>
  </si>
  <si>
    <t>Cost of Debt</t>
  </si>
  <si>
    <t>Leverage</t>
  </si>
  <si>
    <t>Remaining life of newly commissioned assets</t>
  </si>
  <si>
    <t>Industry-wide X factor</t>
  </si>
  <si>
    <t>CPI and corporate tax rate</t>
  </si>
  <si>
    <t>2009/10</t>
  </si>
  <si>
    <t>2010/11</t>
  </si>
  <si>
    <t>2011/12</t>
  </si>
  <si>
    <t>2012/13</t>
  </si>
  <si>
    <t>2013/14</t>
  </si>
  <si>
    <t>2014/15</t>
  </si>
  <si>
    <t>2009 ΔCPI, 2 index, no lag, no GST adjustment</t>
  </si>
  <si>
    <t>2012 ΔCPI, 2 index, no lag, no GST adjustment</t>
  </si>
  <si>
    <t>2009 ΔCPI, 8 index, lagged, no GST adjustment</t>
  </si>
  <si>
    <t>2012 ΔCPI, 8 index, lagged, no GST adjustment</t>
  </si>
  <si>
    <t>2012 ΔCPI, 8 index, lagged, with GST adjustment</t>
  </si>
  <si>
    <t>Orion NZ</t>
  </si>
  <si>
    <t>Opening RAB</t>
  </si>
  <si>
    <t>Lost assets</t>
  </si>
  <si>
    <t>RAB of disposed assets</t>
  </si>
  <si>
    <t>Discretionary discounts &amp;  rebates</t>
  </si>
  <si>
    <t>Opening regulatory tax asset value</t>
  </si>
  <si>
    <t>Term Credit Spread Differential Allowance</t>
  </si>
  <si>
    <t>Value of commissioned assets , 2009/10</t>
  </si>
  <si>
    <t>Operating expenditure 2009/10</t>
  </si>
  <si>
    <t>Other reg income (avg of 2008 to 11, in 2009/10 $)</t>
  </si>
  <si>
    <t>Allowable notional revenue 2012/13</t>
  </si>
  <si>
    <t>Pass-through costs 2012/13</t>
  </si>
  <si>
    <t>Alternate X value to 2014/15</t>
  </si>
  <si>
    <t>IWX</t>
  </si>
  <si>
    <t>Cap on growth of maximum allowable revenue</t>
  </si>
  <si>
    <t>Commission Opex projections</t>
  </si>
  <si>
    <t>Opex, 2010/11</t>
  </si>
  <si>
    <t>Opex, 2011/12</t>
  </si>
  <si>
    <t>Opex, 2012/13</t>
  </si>
  <si>
    <t>Opex, 2013/14</t>
  </si>
  <si>
    <t>Opex, 2014/15</t>
  </si>
  <si>
    <t>Constant price revenue growth</t>
  </si>
  <si>
    <t>Constant price revenue growth, 2010/11</t>
  </si>
  <si>
    <t>Constant price revenue growth, 2011/12</t>
  </si>
  <si>
    <t>Constant price revenue growth, 2012/13</t>
  </si>
  <si>
    <t>Constant price revenue growth, 2013/14</t>
  </si>
  <si>
    <t>Constant price revenue growth, 2014/15</t>
  </si>
  <si>
    <t>Value of commissioned assets</t>
  </si>
  <si>
    <t>Value of commissioned assets , 2010/11</t>
  </si>
  <si>
    <t>Value of commissioned assets , 2011/12</t>
  </si>
  <si>
    <t>Value of commissioned assets , 2012/13</t>
  </si>
  <si>
    <t>Value of commissioned assets , 2013/14</t>
  </si>
  <si>
    <t>Value of commissioned assets , 2014/15</t>
  </si>
  <si>
    <t>Initial Conditions</t>
  </si>
  <si>
    <t>Output table</t>
  </si>
  <si>
    <t>Year number (base year number = 1)</t>
  </si>
  <si>
    <t>Tax rate</t>
  </si>
  <si>
    <t>Aggregate value of commissioned assets</t>
  </si>
  <si>
    <t>CPI data</t>
  </si>
  <si>
    <t>TFopex</t>
  </si>
  <si>
    <t>TFtax</t>
  </si>
  <si>
    <t>TFVCA</t>
  </si>
  <si>
    <t>TFori</t>
  </si>
  <si>
    <t>TFrev</t>
  </si>
  <si>
    <t>Nominal growth rate in other income</t>
  </si>
  <si>
    <t>Other regulated income</t>
  </si>
  <si>
    <t>Timing Factors</t>
  </si>
  <si>
    <t>Remaining asset life of existing assets</t>
  </si>
  <si>
    <t>Nominal growth rate in disposed assets</t>
  </si>
  <si>
    <t>Disposed assets</t>
  </si>
  <si>
    <t>Existing assets RAB, revaluation and depreciation</t>
  </si>
  <si>
    <t>Opening RAB value of existing assets</t>
  </si>
  <si>
    <t>2009/10 lost assets</t>
  </si>
  <si>
    <t>2009/10 found assets</t>
  </si>
  <si>
    <t>Revaluation of existing assets</t>
  </si>
  <si>
    <t>Depreciation of existing assets</t>
  </si>
  <si>
    <t>Closing RAB value of existing assets</t>
  </si>
  <si>
    <t>RAB, depreciation etc of assets commissioned</t>
  </si>
  <si>
    <t>Year sequence number</t>
  </si>
  <si>
    <t>Commissioned Assets</t>
  </si>
  <si>
    <t>Opening RAB, assets commissioned in 2009/10</t>
  </si>
  <si>
    <t>Opening RAB, assets commissioned in 2010/11</t>
  </si>
  <si>
    <t>Opening RAB, assets commissioned in 2011/12</t>
  </si>
  <si>
    <t>Opening RAB, assets commissioned in 2012/13</t>
  </si>
  <si>
    <t>Opening RAB, assets commissioned in 2013/14</t>
  </si>
  <si>
    <t>Opening RAB, assets commissioned in 2014/15</t>
  </si>
  <si>
    <t>Revaluation of assets commissioned in 2009/10</t>
  </si>
  <si>
    <t>Revaluation of assets commissioned in 2010/11</t>
  </si>
  <si>
    <t>Revaluation of assets commissioned in 2011/12</t>
  </si>
  <si>
    <t>Revaluation of assets commissioned in 2012/13</t>
  </si>
  <si>
    <t>Revaluation of assets commissioned in 2013/14</t>
  </si>
  <si>
    <t>Revaluation of assets commissioned in 2014/15</t>
  </si>
  <si>
    <t>Depreciation of assets commissioned in 2009/10</t>
  </si>
  <si>
    <t>Depreciation of assets commissioned in 2010/11</t>
  </si>
  <si>
    <t>Depreciation of assets commissioned in 2011/12</t>
  </si>
  <si>
    <t>Depreciation of assets commissioned in 2012/13</t>
  </si>
  <si>
    <t>Depreciation of assets commissioned in 2013/14</t>
  </si>
  <si>
    <t>Depreciation of assets commissioned in 2014/15</t>
  </si>
  <si>
    <t>Closing RAB of assets commissioned in 2009/10</t>
  </si>
  <si>
    <t>Closing RAB of assets commissioned in 2010/11</t>
  </si>
  <si>
    <t>Closing RAB of assets commissioned in 2011/12</t>
  </si>
  <si>
    <t>Closing RAB of assets commissioned in 2012/13</t>
  </si>
  <si>
    <t>Closing RAB of assets commissioned in 2013/14</t>
  </si>
  <si>
    <t>Closing RAB of assets commissioned in 2014/15</t>
  </si>
  <si>
    <t>Opening RAB of commissioned assets</t>
  </si>
  <si>
    <t>Revaluation of commissioned assets</t>
  </si>
  <si>
    <t>Depreciation of commissioned assets</t>
  </si>
  <si>
    <t>Closing RAB of commissioned assets</t>
  </si>
  <si>
    <t>Opening RAB, adjusted depn, assets comm. in 2009/10</t>
  </si>
  <si>
    <t>Opening RAB, adjusted depn, assets comm. in 2010/11</t>
  </si>
  <si>
    <t>Opening RAB, adjusted depn, assets comm. in 2011/12</t>
  </si>
  <si>
    <t>Opening RAB, adjusted depn, assets comm. in 2012/13</t>
  </si>
  <si>
    <t>Opening RAB, adjusted depn, assets comm. in 2013/14</t>
  </si>
  <si>
    <t>Opening RAB, adjusted depn, assets comm. in 2014/15</t>
  </si>
  <si>
    <t>Adjusted depreciation, assets comm. in 2009/10</t>
  </si>
  <si>
    <t>Adjusted depreciation, assets comm. in 2010/11</t>
  </si>
  <si>
    <t>Adjusted depreciation, assets comm. in 2011/12</t>
  </si>
  <si>
    <t>Adjusted depreciation, assets comm. in 2012/13</t>
  </si>
  <si>
    <t>Adjusted depreciation, assets comm. in 2013/14</t>
  </si>
  <si>
    <t>Adjusted depreciation, assets comm. in 2014/15</t>
  </si>
  <si>
    <t>Closing RAB, adjusted depn, assets comm. in 2009/10</t>
  </si>
  <si>
    <t>Closing RAB, adjusted depn, assets comm. in 2010/11</t>
  </si>
  <si>
    <t>Closing RAB, adjusted depn, assets comm. in 2011/12</t>
  </si>
  <si>
    <t>Closing RAB, adjusted depn, assets comm. in 2012/13</t>
  </si>
  <si>
    <t>Closing RAB, adjusted depn, assets comm. in 2013/14</t>
  </si>
  <si>
    <t>Closing RAB, adjusted depn, assets comm. in 2014/15</t>
  </si>
  <si>
    <t>Total adjusted depreciation of commissioned assets</t>
  </si>
  <si>
    <t>Adjusted depreciation, existing assets</t>
  </si>
  <si>
    <t>Opening RAB value of existing assets, adjusted depn</t>
  </si>
  <si>
    <t>Adjusted depn of existing assets</t>
  </si>
  <si>
    <t>Closing RAB value of existing assets, adjusted deprec'n</t>
  </si>
  <si>
    <t>Totals of asset values, depreciation etc</t>
  </si>
  <si>
    <t>Total revaluation</t>
  </si>
  <si>
    <t>Total depreciation</t>
  </si>
  <si>
    <t>Aggregate closing RAB value</t>
  </si>
  <si>
    <t>Adjusted depreciation</t>
  </si>
  <si>
    <t>Check value that closing value is as expected. Should = 0</t>
  </si>
  <si>
    <t>Asset base scaling factor</t>
  </si>
  <si>
    <t>Regulatory Tax Asset Value</t>
  </si>
  <si>
    <t>Average DV rate</t>
  </si>
  <si>
    <t>Closing regulatory tax asset value</t>
  </si>
  <si>
    <t>Depreciation Temporary differences</t>
  </si>
  <si>
    <t>Depreciation temp diff for deferred tax</t>
  </si>
  <si>
    <t>Deferred Tax Asset Value</t>
  </si>
  <si>
    <t>Return on capital</t>
  </si>
  <si>
    <t>Opening investment value</t>
  </si>
  <si>
    <t>Revaluation</t>
  </si>
  <si>
    <t>Deductions for regulatory tax purposes</t>
  </si>
  <si>
    <t>Regulatory tax adjustments</t>
  </si>
  <si>
    <t>Return of capital</t>
  </si>
  <si>
    <t>Operating expenditure</t>
  </si>
  <si>
    <t>Operating expenditure allowance</t>
  </si>
  <si>
    <t>Building Block Allowable Revenue before tax (BBAR before tax)</t>
  </si>
  <si>
    <t>Increase in deferred tax asset, ΔDT</t>
  </si>
  <si>
    <t>Regulatory tax allowance before considering possibility of tax losses</t>
  </si>
  <si>
    <t>Regulatory tax allowance</t>
  </si>
  <si>
    <t>BBAR before tax in revenue date terms</t>
  </si>
  <si>
    <t>Difference between the two BBAR calculations (should = 0)</t>
  </si>
  <si>
    <t>Present value of the Building Block Allowable Revenue before tax</t>
  </si>
  <si>
    <t>Number of years to discount the year-end  values to start of the present value period</t>
  </si>
  <si>
    <t>BBAR before tax in year-end terms, i.e. Rev * TfFrev</t>
  </si>
  <si>
    <t>PV of BBAR before tax for each year</t>
  </si>
  <si>
    <t>PV of BBAR before tax over the PV period</t>
  </si>
  <si>
    <t>CPI minus X revenues for industry-wide X</t>
  </si>
  <si>
    <t>PV of total costs to recover</t>
  </si>
  <si>
    <t>Indexed allowed revenue before tax</t>
  </si>
  <si>
    <t>Present value of indexed revenues for each year</t>
  </si>
  <si>
    <t>Present value of indexed revenues</t>
  </si>
  <si>
    <t>AR before tax in first year of the PV period</t>
  </si>
  <si>
    <t>AR before tax in year-end terms in each year</t>
  </si>
  <si>
    <t>AR before tax in revenue-date terms in each year</t>
  </si>
  <si>
    <t>PV of AR before tax for each year</t>
  </si>
  <si>
    <t>PV of AR before tax over PV period</t>
  </si>
  <si>
    <t>Error check for PV equivalence (should = 0)</t>
  </si>
  <si>
    <t>PV of AR before tax for 2013/14 and 2014/15</t>
  </si>
  <si>
    <t xml:space="preserve">CPI minus X revenues (using industry-wide or alternate X where applicable) </t>
  </si>
  <si>
    <t>This data block calculates allowed revenues for 2013/14 and 2014/15 for the 2014/15 X value That has been applied.  These allowed</t>
  </si>
  <si>
    <t>PV of AR in 2013/14 &amp; 2014/15 for alt X</t>
  </si>
  <si>
    <t>X value applied</t>
  </si>
  <si>
    <t>PV of AR before tax for each year, year-end terms</t>
  </si>
  <si>
    <t>PV of AR before tax over 2013/14 &amp; 2014/15</t>
  </si>
  <si>
    <t>Tax allowance based on price path revenue, deferred tax approach</t>
  </si>
  <si>
    <t>2010/11 Allowed Revenue (back-calculated from 2012/13 reset allowed revenue)</t>
  </si>
  <si>
    <t>AR before tax in revenue-date terms in each year prior to 2012/13</t>
  </si>
  <si>
    <t>ΔD</t>
  </si>
  <si>
    <t>ΔD, i.e. (1+CPRG2012/13)*(1+CPRG2013/14)</t>
  </si>
  <si>
    <t>Revenues, all in revenue date terms</t>
  </si>
  <si>
    <t>All amounts are expressed in revenue date terms unless otherwise specified</t>
  </si>
  <si>
    <t>Pass through costs, 2012/13</t>
  </si>
  <si>
    <t>Disclosed allowable notional rev 2012/13, no reset</t>
  </si>
  <si>
    <t>Net revenue, no reset, revenue date terms (from ANR disclosed by suppliers)</t>
  </si>
  <si>
    <t>Assumed pass through costs</t>
  </si>
  <si>
    <t>Allowable notional rev, no reset</t>
  </si>
  <si>
    <t>MAR, reset, ind-wide X</t>
  </si>
  <si>
    <t>Allowable notional rev, reset, industry-wide X, no adjustment for actual inflation</t>
  </si>
  <si>
    <t>MAR, reset, ind-wide X, with estimated adjustment for actual inflation</t>
  </si>
  <si>
    <t>Allowable notional rev, reset, ind-wide X, with estimated adjustment for actual inflation</t>
  </si>
  <si>
    <t>MAR, reset, supplier-specific X</t>
  </si>
  <si>
    <t>MAR, reset, supplier-specific X, with estimated adjustment for actual inflation</t>
  </si>
  <si>
    <t>Allowable notional rev, reset, supplier-specific X, with estimated adjustment for actual inflation</t>
  </si>
  <si>
    <t>Cap on growth of allowable notional revenue</t>
  </si>
  <si>
    <t>MAR, corresponding to  disclosed ANR2012/13 grown at cap rate</t>
  </si>
  <si>
    <t>MAR, price path with actual CPI adjustment and subject to cap</t>
  </si>
  <si>
    <t>PV at 1.4.12 of MAR, reset, i.e = building block costs</t>
  </si>
  <si>
    <t>PV at 1.4.12 of no reset MAR, 2012/13 ANR basis</t>
  </si>
  <si>
    <t>PV at 1.4.12 of MAR, reset, supplier-specific X</t>
  </si>
  <si>
    <t>PV at 1.4.12 of capped MAR</t>
  </si>
  <si>
    <t>PV, ind-wide X, with adjustment for actual inflation</t>
  </si>
  <si>
    <t>PV, supp-spec X, with adjustment for actual inflation</t>
  </si>
  <si>
    <t>Price increase cap binds in either 2013/14 or 2014/15</t>
  </si>
  <si>
    <t>Price changes and impact of reset on PV of revenues</t>
  </si>
  <si>
    <t>ANR price rise, 12/13 no-reset, 13/14 reset, supp-specific</t>
  </si>
  <si>
    <t xml:space="preserve"> PV of CPI adjusted reset MAR less PV of capped MAR</t>
  </si>
  <si>
    <t>2013/14 MAR for the determination</t>
  </si>
  <si>
    <t>2012/13 MAR for the determination</t>
  </si>
  <si>
    <t>PV difference - reset vs. no reset</t>
  </si>
  <si>
    <t>Timing Assumptions</t>
  </si>
  <si>
    <t>Value</t>
  </si>
  <si>
    <t>Calculation of other regulated income</t>
  </si>
  <si>
    <t>Calculation of disposed assets</t>
  </si>
  <si>
    <t>X applied, i.e. industry wide X, or alternate X if set</t>
  </si>
  <si>
    <t>Delta D</t>
  </si>
  <si>
    <t>2013/14 expected revenue</t>
  </si>
  <si>
    <t>2010/11 MAR (back-calculated from 2012/13 MAR)</t>
  </si>
  <si>
    <t>Aggregate opening RAB value</t>
  </si>
  <si>
    <t>Opening deferred tax</t>
  </si>
  <si>
    <t>Maximum allowable revenue before tax in revenue-date terms</t>
  </si>
  <si>
    <t>Depreciation</t>
  </si>
  <si>
    <t>Term credit spread differential allowance</t>
  </si>
  <si>
    <t>Corporate tax rate</t>
  </si>
  <si>
    <t>Assets commissioned</t>
  </si>
  <si>
    <t>Assets disposed</t>
  </si>
  <si>
    <t>Closing deferred tax</t>
  </si>
  <si>
    <t>Closing RAB value</t>
  </si>
  <si>
    <t>Additional allowance in 1 April 2015 PV terms</t>
  </si>
  <si>
    <t>Tfmid year cash flows</t>
  </si>
  <si>
    <t>Amortisation of initial differences in asset values,  2010/11</t>
  </si>
  <si>
    <t>Amortisation of initial differences in asset values,  2011/12</t>
  </si>
  <si>
    <t>Amortisation of initial differences in asset values,  2012/13</t>
  </si>
  <si>
    <t>Amortisation of initial differences in asset values,  2013/14</t>
  </si>
  <si>
    <t>Amortisation of initial differences in asset values,  2014/15</t>
  </si>
  <si>
    <t>Outputs for ROI Model</t>
  </si>
  <si>
    <t>Other regulated income (other than gains / (losses) on asset disposals),  2010/11</t>
  </si>
  <si>
    <t>Other regulated income (other than gains / (losses) on asset disposals),  2011/12</t>
  </si>
  <si>
    <t>Other regulated income (other than gains / (losses) on asset disposals),  2012/13</t>
  </si>
  <si>
    <t>Other regulated income (other than gains / (losses) on asset disposals),  2013/14</t>
  </si>
  <si>
    <t>Other regulated income (other than gains / (losses) on asset disposals),  2014/15</t>
  </si>
  <si>
    <t>Total depreciation,  2009/10</t>
  </si>
  <si>
    <t>Total depreciation,  2010/11</t>
  </si>
  <si>
    <t>Total depreciation,  2011/12</t>
  </si>
  <si>
    <t>Total depreciation,  2012/13</t>
  </si>
  <si>
    <t>Total depreciation,  2013/14</t>
  </si>
  <si>
    <t>Total depreciation,  2014/15</t>
  </si>
  <si>
    <t>Total revaluations,  2009/10</t>
  </si>
  <si>
    <t>Total revaluations,  2010/11</t>
  </si>
  <si>
    <t>Total revaluations,  2011/12</t>
  </si>
  <si>
    <t>Total revaluations,  2012/13</t>
  </si>
  <si>
    <t>Total revaluations,  2013/14</t>
  </si>
  <si>
    <t>Total revaluations,  2014/15</t>
  </si>
  <si>
    <t>Asset Disposals,  2009/10</t>
  </si>
  <si>
    <t>Asset Disposals,  2010/11</t>
  </si>
  <si>
    <t>Asset Disposals,  2011/12</t>
  </si>
  <si>
    <t>Asset Disposals,  2012/13</t>
  </si>
  <si>
    <t>Asset Disposals,  2013/14</t>
  </si>
  <si>
    <t>Asset Disposals,  2014/15</t>
  </si>
  <si>
    <t>Adjusted depreciation,  2009/10</t>
  </si>
  <si>
    <t>Adjusted depreciation,  2010/11</t>
  </si>
  <si>
    <t>Adjusted depreciation,  2011/12</t>
  </si>
  <si>
    <t>Adjusted depreciation,  2012/13</t>
  </si>
  <si>
    <t>Adjusted depreciation,  2013/14</t>
  </si>
  <si>
    <t>Adjusted depreciation,  2014/15</t>
  </si>
  <si>
    <t>Tax depreciation,  2009/10</t>
  </si>
  <si>
    <t>Tax depreciation,  2010/11</t>
  </si>
  <si>
    <t>Tax depreciation,  2011/12</t>
  </si>
  <si>
    <t>Tax depreciation,  2012/13</t>
  </si>
  <si>
    <t>Tax depreciation,  2013/14</t>
  </si>
  <si>
    <t>Tax depreciation,  2014/15</t>
  </si>
  <si>
    <t>Amortisation of initial differences in asset values,  2009/10</t>
  </si>
  <si>
    <t>MAR2010/11</t>
  </si>
  <si>
    <t>MAR2011/12</t>
  </si>
  <si>
    <t>MAR2012/13</t>
  </si>
  <si>
    <t>MAR2013/14</t>
  </si>
  <si>
    <t>MAR2014/15</t>
  </si>
  <si>
    <t>Analysis of EDB Performance 2010–2015</t>
  </si>
  <si>
    <t>Selected EDB</t>
  </si>
  <si>
    <t>Inputs 1</t>
  </si>
  <si>
    <t>Inputs 2</t>
  </si>
  <si>
    <t>Scenario selected</t>
  </si>
  <si>
    <t>Vanilla WACC (75th percentile)</t>
  </si>
  <si>
    <t>Label check</t>
  </si>
  <si>
    <t>Item</t>
  </si>
  <si>
    <t>MAR Calculations</t>
  </si>
  <si>
    <t>Base Line Charge Revenue,  2012/13</t>
  </si>
  <si>
    <t>Base Line Charge Revenue,  2013/14</t>
  </si>
  <si>
    <t>Base Line Charge Revenue,  2014/15</t>
  </si>
  <si>
    <t>Amortisation of revaluations,  2010/11</t>
  </si>
  <si>
    <t>Amortisation of revaluations,  2011/12</t>
  </si>
  <si>
    <t>Amortisation of revaluations,  2012/13</t>
  </si>
  <si>
    <t>Amortisation of revaluations,  2013/14</t>
  </si>
  <si>
    <t>Amortisation of revaluations,  2014/15</t>
  </si>
  <si>
    <t>N/A</t>
  </si>
  <si>
    <t>Inputs 4</t>
  </si>
  <si>
    <t>Inputs 5</t>
  </si>
  <si>
    <t>Inputs 7</t>
  </si>
  <si>
    <t>Caution: All data and label cell addresses in the Selection and Inputs worksheets must be aligned. Any row or column insertions must be made to all of these worksheets.</t>
  </si>
  <si>
    <t>Other regulated income, 2010/11</t>
  </si>
  <si>
    <t>Other regulated income, 2011/12</t>
  </si>
  <si>
    <t>Other regulated income, 2012/13</t>
  </si>
  <si>
    <t>Other regulated income, 2013/14</t>
  </si>
  <si>
    <t>Other regulated income, 2014/15</t>
  </si>
  <si>
    <t>Disposed assets, 2010/11</t>
  </si>
  <si>
    <t>Disposed assets, 2011/12</t>
  </si>
  <si>
    <t>Disposed assets, 2012/13</t>
  </si>
  <si>
    <t>Disposed assets, 2013/14</t>
  </si>
  <si>
    <t>Disposed assets, 2014/15</t>
  </si>
  <si>
    <t>r_Alternate</t>
  </si>
  <si>
    <t>Other income index</t>
  </si>
  <si>
    <t>Disposed assets index</t>
  </si>
  <si>
    <t>forecast</t>
  </si>
  <si>
    <t>Other regulated income — NB: values are forecasted as per 2012 model if cell formula =r_Alternate</t>
  </si>
  <si>
    <t>Asset disposals — NB: values are forecasted as per 2012 model if cell formula =r_Alternate</t>
  </si>
  <si>
    <t>d_Scenarios</t>
  </si>
  <si>
    <t>Selection</t>
  </si>
  <si>
    <t>Calculation</t>
  </si>
  <si>
    <t>Not used</t>
  </si>
  <si>
    <t>For revaluations</t>
  </si>
  <si>
    <t>For disposed assets</t>
  </si>
  <si>
    <t>For price path</t>
  </si>
  <si>
    <t>For price path &amp; 2010/11 allowed revenue</t>
  </si>
  <si>
    <t>From 2428732</t>
  </si>
  <si>
    <t>from 2276981</t>
  </si>
  <si>
    <t>Aggregate closing RAB value, adjusted deprec'n</t>
  </si>
  <si>
    <t>Aggregate closing RAB value, 2009/10</t>
  </si>
  <si>
    <t>Aggregate closing RAB value, 2010/11</t>
  </si>
  <si>
    <t>Aggregate closing RAB value, 2011/12</t>
  </si>
  <si>
    <t>Aggregate closing RAB value, 2012/13</t>
  </si>
  <si>
    <t>Aggregate closing RAB value, 2013/14</t>
  </si>
  <si>
    <t>Aggregate closing RAB value, 2014/15</t>
  </si>
  <si>
    <t>Aggregate closing RAB value, adjusted deprec'n, 2009/10</t>
  </si>
  <si>
    <t>Aggregate closing RAB value, adjusted deprec'n, 2010/11</t>
  </si>
  <si>
    <t>Aggregate closing RAB value, adjusted deprec'n, 2011/12</t>
  </si>
  <si>
    <t>Aggregate closing RAB value, adjusted deprec'n, 2012/13</t>
  </si>
  <si>
    <t>Aggregate closing RAB value, adjusted deprec'n, 2013/14</t>
  </si>
  <si>
    <t>Aggregate closing RAB value, adjusted deprec'n, 2014/15</t>
  </si>
  <si>
    <t>Closing regulatory tax asset value, 2009/10</t>
  </si>
  <si>
    <t>Closing regulatory tax asset value, 2010/11</t>
  </si>
  <si>
    <t>Closing regulatory tax asset value, 2011/12</t>
  </si>
  <si>
    <t>Closing regulatory tax asset value, 2012/13</t>
  </si>
  <si>
    <t>Closing regulatory tax asset value, 2013/14</t>
  </si>
  <si>
    <t>Closing regulatory tax asset value, 2014/15</t>
  </si>
  <si>
    <t>Closing deferred tax, 2009/10</t>
  </si>
  <si>
    <t>Closing deferred tax, 2010/11</t>
  </si>
  <si>
    <t>Closing deferred tax, 2011/12</t>
  </si>
  <si>
    <t>Closing deferred tax, 2012/13</t>
  </si>
  <si>
    <t>Closing deferred tax, 2013/14</t>
  </si>
  <si>
    <t>Closing deferred tax, 2014/15</t>
  </si>
  <si>
    <t>Closing deferred tax — NB: values are forecasted as per 2012 model if cell formula =r_Alternate</t>
  </si>
  <si>
    <t>Aggregate closing RAB value — NB: values are forecasted as per 2012 model if cell formula =r_Alternate</t>
  </si>
  <si>
    <t>Aggregate closing RAB value, adjusted deprec'n — NB: values are forecasted as per 2012 model if cell formula =r_Alternate</t>
  </si>
  <si>
    <t>Closing regulatory tax asset value — NB: values are forecasted as per 2012 model if cell formula =r_Alternate</t>
  </si>
  <si>
    <t>Adjusted RAB, depreciation etc of assets commissioned</t>
  </si>
  <si>
    <t>Amortisation of initial differences in asset values</t>
  </si>
  <si>
    <t>TCSD allowance</t>
  </si>
  <si>
    <t>Notional deductible interest</t>
  </si>
  <si>
    <t>Amortisation of revaluations</t>
  </si>
  <si>
    <t>Weighted average remaining life at year-end</t>
  </si>
  <si>
    <t>Found assets</t>
  </si>
  <si>
    <t>Cost of debt</t>
  </si>
  <si>
    <t>Tax depreciation</t>
  </si>
  <si>
    <t>Years of remaining life, assets comm in 2009/10</t>
  </si>
  <si>
    <t>Years of remaining life, assets comm in 2010/11</t>
  </si>
  <si>
    <t>Years of remaining life, assets comm in 2011/12</t>
  </si>
  <si>
    <t>Years of remaining life, assets comm in 2012/13</t>
  </si>
  <si>
    <t>Years of remaining life, assets comm in 2013/14</t>
  </si>
  <si>
    <t>Years of remaining life, assets comm in 2014/15</t>
  </si>
  <si>
    <t>Commissioned assets</t>
  </si>
  <si>
    <t>Commission opex projections</t>
  </si>
  <si>
    <t>Asset disposals,  2009/10</t>
  </si>
  <si>
    <t>Asset disposals,  2010/11</t>
  </si>
  <si>
    <t>Asset disposals,  2011/12</t>
  </si>
  <si>
    <t>Asset disposals,  2012/13</t>
  </si>
  <si>
    <t>Asset disposals,  2013/14</t>
  </si>
  <si>
    <t>Asset disposals,  2014/15</t>
  </si>
  <si>
    <t>This worksheet uses Excel's data table facility to display the calculated results for all suppliers. Excludes Opex, TCSDA, Tax value of asset disposals</t>
  </si>
  <si>
    <t>Term credit spread differential allowance,  2010/11</t>
  </si>
  <si>
    <t>Term credit spread differential allowance,  2011/12</t>
  </si>
  <si>
    <t>Term credit spread differential allowance,  2012/13</t>
  </si>
  <si>
    <t>Term credit spread differential allowance,  2013/14</t>
  </si>
  <si>
    <t>Term credit spread differential allowance,  2014/15</t>
  </si>
  <si>
    <t>Inputs 8</t>
  </si>
  <si>
    <t>EDB and scenario selection</t>
  </si>
  <si>
    <t>Assets commissioned, 2009/10</t>
  </si>
  <si>
    <t>Assets commissioned, 2010/11</t>
  </si>
  <si>
    <t>Assets commissioned, 2011/12</t>
  </si>
  <si>
    <t>Assets commissioned, 2012/13</t>
  </si>
  <si>
    <t>Assets commissioned, 2013/14</t>
  </si>
  <si>
    <t>Assets commissioned, 2014/15</t>
  </si>
  <si>
    <t>Term credit spread differential allowance, 2010/11</t>
  </si>
  <si>
    <t>Term credit spread differential allowance, 2011/12</t>
  </si>
  <si>
    <t>Term credit spread differential allowance, 2012/13</t>
  </si>
  <si>
    <t>Term credit spread differential allowance, 2013/14</t>
  </si>
  <si>
    <t>Term credit spread differential allowance, 2014/15</t>
  </si>
  <si>
    <t>Optional adjustment to true-up closing RAB</t>
  </si>
  <si>
    <t>Optional adjustment to true-up closing RAB deprec adj</t>
  </si>
  <si>
    <t>Optional adjustment to true-up closing regulatory tax asset value</t>
  </si>
  <si>
    <t>Optional adjustment to true-up closing deferred tax</t>
  </si>
  <si>
    <t>Optional adjustment to true-up closing RAB,  2009/10</t>
  </si>
  <si>
    <t>Optional adjustment to true-up closing RAB deprec adj,  2009/10</t>
  </si>
  <si>
    <t>Optional adjustment to true-up closing RAB,  2010/11</t>
  </si>
  <si>
    <t>Optional adjustment to true-up closing RAB deprec adj,  2010/11</t>
  </si>
  <si>
    <t>Optional adjustment to true-up closing RAB,  2011/12</t>
  </si>
  <si>
    <t>Optional adjustment to true-up closing RAB deprec adj,  2011/12</t>
  </si>
  <si>
    <t>Optional adjustment to true-up closing RAB,  2012/13</t>
  </si>
  <si>
    <t>Optional adjustment to true-up closing RAB deprec adj,  2012/13</t>
  </si>
  <si>
    <t>Optional adjustment to true-up closing RAB,  2013/14</t>
  </si>
  <si>
    <t>Optional adjustment to true-up closing RAB deprec adj,  2013/14</t>
  </si>
  <si>
    <t>Optional adjustment to true-up closing RAB,  2014/15</t>
  </si>
  <si>
    <t>Optional adjustment to true-up closing RAB deprec adj,  2014/15</t>
  </si>
  <si>
    <t>Optional adjustment to true-up closing deferred tax,  2009/10</t>
  </si>
  <si>
    <t>Optional adjustment to true-up closing deferred tax,  2010/11</t>
  </si>
  <si>
    <t>Optional adjustment to true-up closing deferred tax,  2011/12</t>
  </si>
  <si>
    <t>Optional adjustment to true-up closing deferred tax,  2012/13</t>
  </si>
  <si>
    <t>Optional adjustment to true-up closing deferred tax,  2013/14</t>
  </si>
  <si>
    <t>Optional adjustment to true-up closing deferred tax,  2014/15</t>
  </si>
  <si>
    <t>To reset EDB price paths for 1 April 2012 – 31 March 2015, the Commission in November 2012 targeted a nominal internal rate of return of 8.77% p.a. for each distributor, where 8.77% p.a. is the 75th percentile of vanilla WACC for the first DPP regulatory period (commencing April 2010) based on the risk-free rate and debt premium as at 1 September 2009.</t>
  </si>
  <si>
    <t>The model is used to prepare EDB cost scenarios  for the 2016 EDB profitability analysis. It applies the methodologies used in the 2012 DPP pricing model to forecast EDB costs for the following scenarios:</t>
  </si>
  <si>
    <t>Scenario Number</t>
  </si>
  <si>
    <t>Short description</t>
  </si>
  <si>
    <t>Inputs as per 2012 financial model published outputs</t>
  </si>
  <si>
    <t>No revaluations 2010–2015</t>
  </si>
  <si>
    <t>Inflation of costs - 2012/13 to 2014/15</t>
  </si>
  <si>
    <t>Actual capex - 2012/13 to 2014/15</t>
  </si>
  <si>
    <t>Actual disposals - 2012/13 to 2014/15</t>
  </si>
  <si>
    <t>The engine of the model is the DPP financial model used for the 2012 EDB DPP price determinations. The engine sits inside a shell that iterates a selected scenario over all DPP-regulated EDBs.</t>
  </si>
  <si>
    <t>Data to specify each scenario is entered in the sequentially numbered input sheets. Data entered in the inputs sheets, while largely duplicating the previous input sheet, make progressive changes to the scenarios.</t>
  </si>
  <si>
    <t>The model is used as a data source for the IRR model input sheet</t>
  </si>
  <si>
    <t>Operating instructions</t>
  </si>
  <si>
    <t>EDB 2012 DPP model</t>
  </si>
  <si>
    <t>To view the scenario calculations for an individual EDB, use the dropdown box in cell C4 of the 'Selection' worksheet to select the EDB's name and the dropdown box in cell C7 of the same worksheet to select the desired scenario.</t>
  </si>
  <si>
    <t>The output table, located in the 'Outputs' worksheet, shows the key input, intermediate, and result data for all EDBs for the selected scenario. This table uses Excel's Data Table facility. If Excel's calculation options  are not set to automatically recalculate tables, a manual recalculation of the table can be triggered by entering {Cntrl} {Alt} {Shift} {F9}.</t>
  </si>
  <si>
    <t>Expected nominal return (incl forecast asset revaluations)</t>
  </si>
  <si>
    <t>Expected real return (excl forecast asset revaluations)</t>
  </si>
  <si>
    <t>Net additions prior to 1 April 2012</t>
  </si>
  <si>
    <t>Input price inflators 2013–15</t>
  </si>
  <si>
    <t>Commissioned assets 2013–15</t>
  </si>
  <si>
    <t>Asset disposals 2013–15</t>
  </si>
  <si>
    <t>Input data worksheet</t>
  </si>
  <si>
    <t>An (unused) overwrite capability for scenarios that require the closing values of roll-forward variables (forecasts of RAB, RAB with adjusted depreciation, taxable RAB, deferred tax amounts) to be set to a disclosed actual value in any year(s). This facility (roughly) replicates the effect of replacing, in prior years, all forecast values used in the roll-forward calculation with disclosed actuals.</t>
  </si>
  <si>
    <t>Asset value changes before 1 April 2012</t>
  </si>
  <si>
    <t>Using alternate data to override DPP modelling forecasts</t>
  </si>
  <si>
    <t>• Other regulated income</t>
  </si>
  <si>
    <t>• Asset disposals</t>
  </si>
  <si>
    <t>• Aggregate closing RAB value</t>
  </si>
  <si>
    <t>• Aggregate closing RAB value, adjusted deprec'n</t>
  </si>
  <si>
    <t>• Closing regulatory tax asset value</t>
  </si>
  <si>
    <t>• Closing deferred tax</t>
  </si>
  <si>
    <t>The following forecast values may be either calculated using the methodologies in the 2012 EDB DPP financial model, or entered directly:</t>
  </si>
  <si>
    <t>For the values to be calculated, instead of directly entering a value in the input cell of the relevant Input worksheet, enter the range name "=r_Alternate". The range name has the following value:</t>
  </si>
  <si>
    <t>Scenario 1: Expected nominal return (incl forecast asset revaluations)</t>
  </si>
  <si>
    <t>Scenario 2: Expected real return (excl forecast asset revaluations)</t>
  </si>
  <si>
    <t>Scenario 4: Net additions prior to 1 April 2012</t>
  </si>
  <si>
    <t>Inputs to this scenario are identical to Scenario 1 except row 26 is set to zero</t>
  </si>
  <si>
    <t>Inputs to this scenario are identical to Scenario 2 except for rows 35, 39, 45, 69, 70, 83 and 84</t>
  </si>
  <si>
    <t>Scenario 5: Input price inflators 2013–15</t>
  </si>
  <si>
    <t>Inputs to this scenario are identical to Scenario 4 except for rows 57–59 and 71–73 inclusive</t>
  </si>
  <si>
    <t>Scenario 7: Commissioned assets 2013–15</t>
  </si>
  <si>
    <t>Inputs to this scenario are identical to Scenario 4 except for rows 71–73 inclusive</t>
  </si>
  <si>
    <t>Scenario 8: Asset disposals 2013–15</t>
  </si>
  <si>
    <t>Inputs to this scenario are identical to Scenario 4 except for rows 85–87 inclusive</t>
  </si>
  <si>
    <t>Corresponding label in IRR model worksheet 'Inputs'</t>
  </si>
  <si>
    <t>Version 1.   8 June 2016</t>
  </si>
  <si>
    <t>Years of reaming life, assets comm in 2009/10</t>
  </si>
  <si>
    <t>Years of reaming life, assets comm in 2010/11</t>
  </si>
  <si>
    <t>Years of reaming life, assets comm in 2011/12</t>
  </si>
  <si>
    <t>Years of reaming life, assets comm in 2012/13</t>
  </si>
  <si>
    <t>Years of reaming life, assets comm in 2013/14</t>
  </si>
  <si>
    <t>Years of reaming life, assets comm in 2014/15</t>
  </si>
  <si>
    <t>BBAR before tax in revenue date terms, calculation not referencing tax</t>
  </si>
  <si>
    <t>BBAR before tax in year-end terms, direct simple calculation</t>
  </si>
  <si>
    <t>revenues are set PV equivalent to the corresponding allowed revenues for the industry-wide X CPI - X revenues.</t>
  </si>
  <si>
    <t>Inputs to this scenario are taken from the 2012 DPP financial model where they appear as inputs, intermediate calculations, and results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</si>
</sst>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quot;$&quot;* #,##0_-;\-&quot;$&quot;* #,##0_-;_-&quot;$&quot;* &quot;-&quot;_-;_-@_-"/>
    <numFmt numFmtId="44" formatCode="_-&quot;$&quot;* #,##0.00_-;\-&quot;$&quot;* #,##0.00_-;_-&quot;$&quot;* &quot;-&quot;??_-;_-@_-"/>
    <numFmt numFmtId="43" formatCode="_-* #,##0.00_-;\-* #,##0.00_-;_-* &quot;-&quot;??_-;_-@_-"/>
    <numFmt numFmtId="164" formatCode="_(@_)"/>
    <numFmt numFmtId="165" formatCode="_(* #,##0_);_(* \(#,##0\);_(* &quot;-&quot;_);_(@_)"/>
    <numFmt numFmtId="166" formatCode="_(* #,##0.0_);_(* \(#,##0.0\);_(* &quot;–&quot;???_);_(* @_)"/>
    <numFmt numFmtId="167" formatCode="_(* #,##0_);_(* \(#,##0\);_(* &quot;–&quot;???_);_(* @_)"/>
    <numFmt numFmtId="168" formatCode="_(* #,##0%_);_(* \(#,##0%\);_(* &quot;–&quot;???_);_(* @_)"/>
    <numFmt numFmtId="169" formatCode="_(* #,##0.0%_);_(* \(#,##0.0%\);_(* &quot;–&quot;??_);_(* @_)"/>
    <numFmt numFmtId="170" formatCode="_(* #,##0.00%_);_(* \(#,##0.00%\);_(* &quot;–&quot;???_);_(* @_)"/>
    <numFmt numFmtId="171" formatCode="0&quot; years&quot;"/>
    <numFmt numFmtId="172" formatCode="&quot;Scenario &quot;0"/>
    <numFmt numFmtId="173" formatCode="0.00000"/>
    <numFmt numFmtId="174" formatCode="0.0000"/>
    <numFmt numFmtId="175" formatCode="0.000"/>
    <numFmt numFmtId="176" formatCode="_(* #,##0.00_);_(* \(#,##0.00\);_(* &quot;–&quot;???_);_(* @_)"/>
    <numFmt numFmtId="177" formatCode="_(* #,##0.000_);_(* \(#,##0.000\);_(* &quot;–&quot;???_);_(* @_)"/>
    <numFmt numFmtId="178" formatCode="_(* #,##0.0%_);_(* \(#,##0.0%\);_(* &quot;–&quot;???_);_(* @_)"/>
    <numFmt numFmtId="179" formatCode="_(* #,##0.0000_);_(* \(#,##0.0000\);_(* &quot;–&quot;???_);_(* @_)"/>
    <numFmt numFmtId="180" formatCode="_(* #,##0.0000_);_(* \(#,##0.0000\);_(* &quot;–&quot;??_);_(* @_)"/>
    <numFmt numFmtId="181" formatCode="[$-1409]d\ mmm\ yy;@"/>
    <numFmt numFmtId="182" formatCode="_(* #,##0%_);_(* \(#,##0%\);_(* &quot;–&quot;??_);_(* @_)"/>
    <numFmt numFmtId="183" formatCode="_(* #,##0.000%_);_(* \(#,##0.000%\);_(* &quot;–&quot;???_);_(* @_)"/>
    <numFmt numFmtId="184" formatCode="_(&quot;$&quot;* #,##0_);_(&quot;$&quot;* \(#,##0\);_(&quot;$&quot;* &quot;-&quot;_);_(@_)"/>
    <numFmt numFmtId="185" formatCode="_(&quot;$&quot;* #,##0.00_);_(&quot;$&quot;* \(#,##0.00\);_(&quot;$&quot;* &quot;-&quot;??_);_(@_)"/>
    <numFmt numFmtId="186" formatCode="_-* #,##0_-;\-* #,##0_-;_-* &quot;-&quot;??_-;_-@_-"/>
    <numFmt numFmtId="187" formatCode="_(* 0_);_(* \(0\);_(* &quot;–&quot;??_);_(@_)"/>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b/>
      <sz val="10"/>
      <color theme="1"/>
      <name val="Cambria"/>
      <family val="1"/>
      <scheme val="major"/>
    </font>
    <font>
      <sz val="10"/>
      <color theme="1"/>
      <name val="Cambria"/>
      <family val="1"/>
      <scheme val="maj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b/>
      <sz val="12"/>
      <color theme="1"/>
      <name val="Calibri"/>
      <family val="2"/>
      <scheme val="minor"/>
    </font>
    <font>
      <b/>
      <sz val="18"/>
      <color theme="2"/>
      <name val="Cambria"/>
      <family val="1"/>
      <scheme val="major"/>
    </font>
    <font>
      <sz val="11"/>
      <name val="Calibri"/>
      <family val="2"/>
    </font>
    <font>
      <i/>
      <sz val="10"/>
      <name val="Calibri"/>
      <family val="4"/>
      <scheme val="minor"/>
    </font>
    <font>
      <sz val="12"/>
      <color theme="1"/>
      <name val="Calibri"/>
      <family val="2"/>
      <scheme val="minor"/>
    </font>
    <font>
      <u/>
      <sz val="10"/>
      <color theme="11"/>
      <name val="Cambria"/>
      <family val="1"/>
      <scheme val="major"/>
    </font>
    <font>
      <u/>
      <sz val="11"/>
      <color theme="11"/>
      <name val="Calibri"/>
      <family val="2"/>
      <scheme val="minor"/>
    </font>
    <font>
      <b/>
      <sz val="11"/>
      <name val="Calibri"/>
      <family val="2"/>
      <scheme val="minor"/>
    </font>
    <font>
      <sz val="1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7"/>
      </top>
      <bottom style="thin">
        <color theme="7"/>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right/>
      <top/>
      <bottom style="thin">
        <color theme="7"/>
      </bottom>
      <diagonal/>
    </border>
    <border>
      <left style="medium">
        <color indexed="8"/>
      </left>
      <right/>
      <top/>
      <bottom/>
      <diagonal/>
    </border>
    <border>
      <left/>
      <right style="medium">
        <color indexed="8"/>
      </right>
      <top/>
      <bottom/>
      <diagonal/>
    </border>
    <border>
      <left/>
      <right/>
      <top style="double">
        <color rgb="FFB0A978"/>
      </top>
      <bottom style="thin">
        <color rgb="FFB0A978"/>
      </bottom>
      <diagonal/>
    </border>
    <border>
      <left/>
      <right style="thin">
        <color theme="7"/>
      </right>
      <top style="thin">
        <color theme="7"/>
      </top>
      <bottom style="thin">
        <color theme="7"/>
      </bottom>
      <diagonal/>
    </border>
    <border>
      <left/>
      <right/>
      <top style="thin">
        <color theme="7"/>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s>
  <cellStyleXfs count="33607">
    <xf numFmtId="0" fontId="0" fillId="0" borderId="0"/>
    <xf numFmtId="43" fontId="1" fillId="0" borderId="0" applyFont="0" applyFill="0" applyBorder="0" applyAlignment="0" applyProtection="0"/>
    <xf numFmtId="165" fontId="15"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9" fontId="23" fillId="0" borderId="0" applyFill="0" applyAlignment="0"/>
    <xf numFmtId="49" fontId="16" fillId="0" borderId="0" applyFill="0" applyAlignment="0"/>
    <xf numFmtId="49" fontId="17" fillId="0" borderId="0" applyFill="0" applyAlignment="0"/>
    <xf numFmtId="49" fontId="18"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20" fillId="34" borderId="14" applyNumberFormat="0" applyAlignment="0">
      <protection locked="0"/>
    </xf>
    <xf numFmtId="0" fontId="1" fillId="36" borderId="14" applyNumberFormat="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7"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64" fontId="14" fillId="0" borderId="0" applyFont="0" applyFill="0" applyBorder="0" applyAlignment="0" applyProtection="0">
      <alignment horizontal="left"/>
      <protection locked="0"/>
    </xf>
    <xf numFmtId="0" fontId="19" fillId="0" borderId="0" applyNumberFormat="0" applyFill="0" applyBorder="0" applyAlignment="0" applyProtection="0">
      <alignment vertical="top"/>
      <protection locked="0"/>
    </xf>
    <xf numFmtId="49" fontId="17" fillId="0" borderId="0" applyFill="0" applyAlignment="0"/>
    <xf numFmtId="0" fontId="21" fillId="35" borderId="14" applyNumberFormat="0" applyFill="0">
      <alignment horizontal="centerContinuous" wrapText="1"/>
    </xf>
    <xf numFmtId="167" fontId="15" fillId="0" borderId="0" applyFont="0" applyFill="0" applyBorder="0" applyAlignment="0" applyProtection="0"/>
    <xf numFmtId="166" fontId="26" fillId="0" borderId="0" applyFont="0" applyFill="0" applyBorder="0" applyAlignment="0" applyProtection="0">
      <protection locked="0"/>
    </xf>
    <xf numFmtId="0" fontId="20" fillId="34" borderId="14" applyNumberFormat="0" applyFill="0" applyAlignment="0">
      <protection locked="0"/>
    </xf>
    <xf numFmtId="0" fontId="1" fillId="36" borderId="14" applyNumberFormat="0" applyFill="0" applyAlignment="0"/>
    <xf numFmtId="168" fontId="22" fillId="34" borderId="14" applyNumberFormat="0" applyFill="0" applyAlignment="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9" fontId="1" fillId="0" borderId="0" applyFont="0" applyFill="0" applyBorder="0" applyAlignment="0" applyProtection="0"/>
    <xf numFmtId="169" fontId="15" fillId="0" borderId="0" applyFont="0" applyFill="0" applyBorder="0" applyAlignment="0" applyProtection="0">
      <alignment horizontal="center" vertical="top" wrapText="1"/>
    </xf>
    <xf numFmtId="170" fontId="26" fillId="0" borderId="0" applyFont="0" applyFill="0" applyBorder="0" applyAlignment="0" applyProtection="0">
      <protection locked="0"/>
    </xf>
    <xf numFmtId="49" fontId="27" fillId="0" borderId="0" applyFill="0" applyProtection="0">
      <alignment horizontal="left" indent="1"/>
    </xf>
    <xf numFmtId="167" fontId="15" fillId="0" borderId="22" applyNumberFormat="0" applyFont="0" applyFill="0" applyAlignment="0" applyProtection="0"/>
    <xf numFmtId="182" fontId="1" fillId="0" borderId="0" applyFont="0" applyFill="0" applyBorder="0" applyAlignment="0" applyProtection="0"/>
    <xf numFmtId="180" fontId="26" fillId="0" borderId="0" applyFont="0" applyFill="0" applyBorder="0" applyAlignment="0" applyProtection="0"/>
    <xf numFmtId="176" fontId="26" fillId="0" borderId="0" applyFont="0" applyFill="0" applyBorder="0" applyAlignment="0" applyProtection="0">
      <protection locked="0"/>
    </xf>
    <xf numFmtId="165" fontId="1" fillId="36" borderId="23" applyNumberFormat="0" applyFont="0" applyFill="0" applyAlignment="0" applyProtection="0"/>
    <xf numFmtId="183" fontId="15" fillId="32" borderId="0" applyFont="0" applyBorder="0"/>
    <xf numFmtId="181" fontId="26" fillId="0" borderId="0" applyFont="0" applyFill="0" applyBorder="0" applyAlignment="0" applyProtection="0">
      <alignment wrapText="1"/>
    </xf>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8"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13"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18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184" fontId="1" fillId="0" borderId="0" applyFont="0" applyFill="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5"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3"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184" fontId="1" fillId="0" borderId="0" applyFont="0" applyFill="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18"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2"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7" borderId="4"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2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18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10"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0" fontId="1" fillId="9" borderId="0" applyNumberFormat="0" applyBorder="0" applyAlignment="0" applyProtection="0"/>
    <xf numFmtId="184" fontId="1" fillId="0" borderId="0" applyFont="0" applyFill="0" applyBorder="0" applyAlignment="0" applyProtection="0"/>
    <xf numFmtId="0" fontId="1" fillId="14"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1"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9" borderId="0" applyNumberFormat="0" applyBorder="0" applyAlignment="0" applyProtection="0"/>
    <xf numFmtId="0" fontId="1" fillId="21"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7" borderId="4" applyNumberFormat="0" applyFont="0" applyAlignment="0" applyProtection="0"/>
    <xf numFmtId="0" fontId="1" fillId="10"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3"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7" borderId="4"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7" borderId="4" applyNumberFormat="0" applyFont="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30" borderId="0" applyNumberFormat="0" applyBorder="0" applyAlignment="0" applyProtection="0"/>
    <xf numFmtId="184" fontId="1" fillId="0" borderId="0" applyFont="0" applyFill="0" applyBorder="0" applyAlignment="0" applyProtection="0"/>
    <xf numFmtId="0" fontId="1" fillId="17"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184" fontId="1" fillId="0" borderId="0" applyFont="0" applyFill="0" applyBorder="0" applyAlignment="0" applyProtection="0"/>
    <xf numFmtId="0" fontId="1" fillId="25"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5" fontId="1" fillId="0" borderId="0" applyFont="0" applyFill="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7" borderId="4" applyNumberFormat="0" applyFont="0" applyAlignment="0" applyProtection="0"/>
    <xf numFmtId="185" fontId="1" fillId="0" borderId="0" applyFont="0" applyFill="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7" borderId="4" applyNumberFormat="0" applyFont="0" applyAlignment="0" applyProtection="0"/>
    <xf numFmtId="0" fontId="1" fillId="17" borderId="0" applyNumberFormat="0" applyBorder="0" applyAlignment="0" applyProtection="0"/>
    <xf numFmtId="0" fontId="1" fillId="29"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9" borderId="0" applyNumberFormat="0" applyBorder="0" applyAlignment="0" applyProtection="0"/>
    <xf numFmtId="0" fontId="1" fillId="7" borderId="4" applyNumberFormat="0" applyFont="0" applyAlignment="0" applyProtection="0"/>
    <xf numFmtId="0" fontId="1" fillId="7" borderId="4"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7" borderId="4" applyNumberFormat="0" applyFont="0" applyAlignment="0" applyProtection="0"/>
    <xf numFmtId="0" fontId="1" fillId="9"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7" fontId="26" fillId="0" borderId="0" applyFont="0" applyFill="0" applyBorder="0" applyAlignment="0" applyProtection="0">
      <alignment horizontal="left"/>
      <protection locked="0"/>
    </xf>
  </cellStyleXfs>
  <cellXfs count="161">
    <xf numFmtId="0" fontId="0" fillId="0" borderId="0" xfId="0"/>
    <xf numFmtId="0" fontId="21" fillId="0" borderId="19" xfId="49" applyFill="1" applyBorder="1" applyAlignment="1">
      <alignment horizontal="right" wrapText="1"/>
    </xf>
    <xf numFmtId="0" fontId="15" fillId="0" borderId="0" xfId="0" applyFont="1" applyFill="1" applyBorder="1"/>
    <xf numFmtId="0" fontId="15" fillId="0" borderId="0" xfId="0" applyFont="1"/>
    <xf numFmtId="0" fontId="0" fillId="0" borderId="0" xfId="0"/>
    <xf numFmtId="0" fontId="12" fillId="32" borderId="6" xfId="0" applyFont="1" applyFill="1" applyBorder="1"/>
    <xf numFmtId="0" fontId="12" fillId="32" borderId="7" xfId="0" applyFont="1" applyFill="1" applyBorder="1"/>
    <xf numFmtId="0" fontId="12" fillId="32" borderId="8" xfId="0" applyFont="1" applyFill="1" applyBorder="1"/>
    <xf numFmtId="0" fontId="12" fillId="32" borderId="9" xfId="0" applyFont="1" applyFill="1" applyBorder="1" applyAlignment="1">
      <alignment horizontal="centerContinuous"/>
    </xf>
    <xf numFmtId="0" fontId="12" fillId="32" borderId="0" xfId="0" applyFont="1" applyFill="1" applyBorder="1" applyAlignment="1">
      <alignment horizontal="centerContinuous"/>
    </xf>
    <xf numFmtId="0" fontId="13" fillId="32" borderId="10" xfId="0" applyFont="1" applyFill="1" applyBorder="1" applyAlignment="1">
      <alignment horizontal="centerContinuous"/>
    </xf>
    <xf numFmtId="0" fontId="12" fillId="32" borderId="9" xfId="0" applyFont="1" applyFill="1" applyBorder="1"/>
    <xf numFmtId="0" fontId="0" fillId="0" borderId="0" xfId="0" applyBorder="1"/>
    <xf numFmtId="0" fontId="12" fillId="32" borderId="10" xfId="0" applyFont="1" applyFill="1" applyBorder="1"/>
    <xf numFmtId="0" fontId="12" fillId="32" borderId="9" xfId="0" applyFont="1" applyFill="1" applyBorder="1" applyAlignment="1"/>
    <xf numFmtId="0" fontId="12" fillId="32" borderId="0" xfId="0" applyFont="1" applyFill="1" applyBorder="1"/>
    <xf numFmtId="0" fontId="0" fillId="0" borderId="11" xfId="0" applyFill="1" applyBorder="1"/>
    <xf numFmtId="0" fontId="0" fillId="0" borderId="12" xfId="0" applyFill="1" applyBorder="1"/>
    <xf numFmtId="0" fontId="0" fillId="0" borderId="13" xfId="0" applyFill="1" applyBorder="1"/>
    <xf numFmtId="49" fontId="23" fillId="0" borderId="0" xfId="5"/>
    <xf numFmtId="0" fontId="24" fillId="35" borderId="15" xfId="0" applyFont="1" applyFill="1" applyBorder="1"/>
    <xf numFmtId="0" fontId="24" fillId="35" borderId="16" xfId="0" applyFont="1" applyFill="1" applyBorder="1"/>
    <xf numFmtId="0" fontId="25" fillId="0" borderId="10" xfId="0" applyFont="1" applyFill="1" applyBorder="1" applyAlignment="1">
      <alignment horizontal="centerContinuous"/>
    </xf>
    <xf numFmtId="49" fontId="0" fillId="34" borderId="17" xfId="0" applyNumberFormat="1" applyFill="1" applyBorder="1"/>
    <xf numFmtId="0" fontId="19" fillId="34" borderId="18" xfId="47" applyFill="1" applyBorder="1" applyAlignment="1" applyProtection="1"/>
    <xf numFmtId="49" fontId="0" fillId="36" borderId="17" xfId="0" applyNumberFormat="1" applyFill="1" applyBorder="1"/>
    <xf numFmtId="0" fontId="19" fillId="36" borderId="18" xfId="47" applyFill="1" applyBorder="1" applyAlignment="1" applyProtection="1"/>
    <xf numFmtId="49" fontId="16" fillId="0" borderId="0" xfId="6" applyFill="1" applyBorder="1" applyAlignment="1">
      <alignment horizontal="left" indent="1"/>
    </xf>
    <xf numFmtId="0" fontId="15" fillId="0" borderId="0" xfId="0" applyFont="1" applyFill="1"/>
    <xf numFmtId="0" fontId="15" fillId="0" borderId="0" xfId="0" applyFont="1"/>
    <xf numFmtId="0" fontId="15" fillId="0" borderId="0" xfId="0" applyFont="1" applyAlignment="1">
      <alignment vertical="center"/>
    </xf>
    <xf numFmtId="0" fontId="15" fillId="32" borderId="0" xfId="0" applyFont="1" applyFill="1"/>
    <xf numFmtId="0" fontId="15" fillId="32" borderId="0" xfId="0" applyFont="1" applyFill="1" applyBorder="1"/>
    <xf numFmtId="0" fontId="21" fillId="0" borderId="14" xfId="49" applyFill="1">
      <alignment horizontal="centerContinuous" wrapText="1"/>
    </xf>
    <xf numFmtId="164" fontId="0" fillId="0" borderId="19" xfId="53" applyNumberFormat="1" applyFont="1" applyFill="1" applyBorder="1" applyAlignment="1"/>
    <xf numFmtId="0" fontId="0" fillId="0" borderId="14" xfId="53" applyFont="1" applyFill="1"/>
    <xf numFmtId="164" fontId="0" fillId="0" borderId="14" xfId="53" applyNumberFormat="1" applyFont="1" applyFill="1" applyAlignment="1"/>
    <xf numFmtId="164" fontId="1" fillId="0" borderId="14" xfId="53" applyNumberFormat="1" applyFill="1" applyAlignment="1"/>
    <xf numFmtId="0" fontId="1" fillId="0" borderId="14" xfId="53" applyFill="1"/>
    <xf numFmtId="164" fontId="1" fillId="0" borderId="14" xfId="53" applyNumberFormat="1" applyFont="1" applyFill="1" applyAlignment="1"/>
    <xf numFmtId="0" fontId="22" fillId="0" borderId="14" xfId="54" applyNumberFormat="1" applyFill="1"/>
    <xf numFmtId="0" fontId="0" fillId="0" borderId="14" xfId="53" applyFont="1" applyFill="1" applyAlignment="1">
      <alignment horizontal="right"/>
    </xf>
    <xf numFmtId="0" fontId="0" fillId="0" borderId="0" xfId="0" applyFill="1"/>
    <xf numFmtId="0" fontId="22" fillId="0" borderId="14" xfId="54" applyNumberFormat="1" applyFill="1" applyAlignment="1" applyProtection="1">
      <alignment horizontal="center"/>
      <protection locked="0"/>
    </xf>
    <xf numFmtId="49" fontId="23" fillId="0" borderId="0" xfId="5" applyBorder="1"/>
    <xf numFmtId="49" fontId="23" fillId="0" borderId="0" xfId="5" applyFill="1" applyAlignment="1">
      <alignment vertical="center"/>
    </xf>
    <xf numFmtId="164" fontId="21" fillId="0" borderId="19" xfId="46" applyFont="1" applyFill="1" applyBorder="1" applyAlignment="1" applyProtection="1">
      <alignment horizontal="left" wrapText="1"/>
    </xf>
    <xf numFmtId="164" fontId="20" fillId="0" borderId="14" xfId="46" applyFont="1" applyFill="1" applyBorder="1" applyAlignment="1">
      <alignment horizontal="left"/>
      <protection locked="0"/>
    </xf>
    <xf numFmtId="164" fontId="22" fillId="0" borderId="14" xfId="46" applyFont="1" applyFill="1" applyBorder="1" applyAlignment="1" applyProtection="1">
      <alignment horizontal="center"/>
    </xf>
    <xf numFmtId="0" fontId="28" fillId="0" borderId="0" xfId="0" applyFont="1"/>
    <xf numFmtId="49" fontId="0" fillId="36" borderId="20" xfId="0" applyNumberFormat="1" applyFill="1" applyBorder="1"/>
    <xf numFmtId="0" fontId="19" fillId="36" borderId="21" xfId="47" applyFill="1" applyBorder="1" applyAlignment="1" applyProtection="1">
      <alignment horizontal="left" indent="1"/>
    </xf>
    <xf numFmtId="0" fontId="21" fillId="0" borderId="19" xfId="49" applyFill="1" applyBorder="1">
      <alignment horizontal="centerContinuous" wrapText="1"/>
    </xf>
    <xf numFmtId="0" fontId="28" fillId="0" borderId="0" xfId="0" applyFont="1" applyBorder="1"/>
    <xf numFmtId="0" fontId="15" fillId="0" borderId="0" xfId="0" applyFont="1" applyBorder="1"/>
    <xf numFmtId="0" fontId="21" fillId="32" borderId="14" xfId="49" applyFill="1">
      <alignment horizontal="centerContinuous" wrapText="1"/>
    </xf>
    <xf numFmtId="0" fontId="20" fillId="32" borderId="14" xfId="52" applyFill="1">
      <protection locked="0"/>
    </xf>
    <xf numFmtId="0" fontId="1" fillId="32" borderId="14" xfId="53" applyFill="1"/>
    <xf numFmtId="49" fontId="18" fillId="32" borderId="14" xfId="8" applyFill="1" applyBorder="1">
      <alignment horizontal="left"/>
    </xf>
    <xf numFmtId="169" fontId="20" fillId="32" borderId="14" xfId="92" applyFont="1" applyFill="1" applyBorder="1" applyAlignment="1" applyProtection="1">
      <protection locked="0"/>
    </xf>
    <xf numFmtId="170" fontId="20" fillId="32" borderId="14" xfId="93" applyFont="1" applyFill="1" applyBorder="1" applyAlignment="1" applyProtection="1">
      <protection locked="0"/>
    </xf>
    <xf numFmtId="170" fontId="20" fillId="32" borderId="14" xfId="93" applyFont="1" applyFill="1" applyBorder="1">
      <protection locked="0"/>
    </xf>
    <xf numFmtId="49" fontId="18" fillId="32" borderId="0" xfId="8" applyFill="1">
      <alignment horizontal="left"/>
    </xf>
    <xf numFmtId="167" fontId="20" fillId="32" borderId="14" xfId="50" applyFont="1" applyFill="1" applyBorder="1" applyProtection="1">
      <protection locked="0"/>
    </xf>
    <xf numFmtId="170" fontId="20" fillId="32" borderId="14" xfId="93" applyFont="1" applyFill="1" applyBorder="1" applyProtection="1">
      <protection locked="0"/>
    </xf>
    <xf numFmtId="171" fontId="20" fillId="32" borderId="14" xfId="52" applyNumberFormat="1" applyFill="1">
      <protection locked="0"/>
    </xf>
    <xf numFmtId="0" fontId="1" fillId="0" borderId="14" xfId="53" applyFill="1" applyAlignment="1">
      <alignment horizontal="center"/>
    </xf>
    <xf numFmtId="167" fontId="1" fillId="0" borderId="14" xfId="50" applyFont="1" applyFill="1" applyBorder="1"/>
    <xf numFmtId="170" fontId="1" fillId="0" borderId="14" xfId="93" applyFont="1" applyFill="1" applyBorder="1" applyProtection="1"/>
    <xf numFmtId="169" fontId="1" fillId="0" borderId="14" xfId="92" applyFont="1" applyFill="1" applyBorder="1" applyAlignment="1"/>
    <xf numFmtId="49" fontId="18" fillId="0" borderId="0" xfId="8" applyFill="1">
      <alignment horizontal="left"/>
    </xf>
    <xf numFmtId="49" fontId="17" fillId="0" borderId="0" xfId="48" applyFill="1" applyAlignment="1">
      <alignment horizontal="left"/>
    </xf>
    <xf numFmtId="49" fontId="18" fillId="0" borderId="14" xfId="8" applyFill="1" applyBorder="1">
      <alignment horizontal="left"/>
    </xf>
    <xf numFmtId="10" fontId="22" fillId="0" borderId="14" xfId="54" applyNumberFormat="1" applyFill="1"/>
    <xf numFmtId="9" fontId="22" fillId="0" borderId="14" xfId="54" applyNumberFormat="1" applyFill="1"/>
    <xf numFmtId="3" fontId="22" fillId="0" borderId="14" xfId="54" applyNumberFormat="1" applyFill="1"/>
    <xf numFmtId="170" fontId="22" fillId="0" borderId="14" xfId="54" applyNumberFormat="1" applyFill="1"/>
    <xf numFmtId="49" fontId="16" fillId="0" borderId="0" xfId="6"/>
    <xf numFmtId="170" fontId="1" fillId="0" borderId="14" xfId="93" applyFont="1" applyFill="1" applyBorder="1" applyAlignment="1" applyProtection="1"/>
    <xf numFmtId="170" fontId="22" fillId="0" borderId="14" xfId="93" applyFont="1" applyFill="1" applyBorder="1" applyProtection="1"/>
    <xf numFmtId="170" fontId="22" fillId="32" borderId="14" xfId="54" applyNumberFormat="1" applyFill="1"/>
    <xf numFmtId="176" fontId="1" fillId="0" borderId="14" xfId="50" applyNumberFormat="1" applyFont="1" applyFill="1" applyBorder="1"/>
    <xf numFmtId="177" fontId="1" fillId="0" borderId="14" xfId="50" applyNumberFormat="1" applyFont="1" applyFill="1" applyBorder="1"/>
    <xf numFmtId="174" fontId="1" fillId="0" borderId="14" xfId="53" applyNumberFormat="1" applyFill="1"/>
    <xf numFmtId="175" fontId="1" fillId="0" borderId="14" xfId="53" applyNumberFormat="1" applyFill="1"/>
    <xf numFmtId="173" fontId="20" fillId="32" borderId="14" xfId="52" applyNumberFormat="1" applyFill="1">
      <protection locked="0"/>
    </xf>
    <xf numFmtId="174" fontId="22" fillId="0" borderId="14" xfId="54" applyNumberFormat="1" applyFill="1"/>
    <xf numFmtId="164" fontId="1" fillId="0" borderId="14" xfId="53" applyNumberFormat="1" applyFill="1" applyAlignment="1">
      <alignment horizontal="left"/>
    </xf>
    <xf numFmtId="167" fontId="1" fillId="0" borderId="14" xfId="53" applyNumberFormat="1" applyFill="1"/>
    <xf numFmtId="167" fontId="1" fillId="0" borderId="0" xfId="50" applyFont="1" applyFill="1" applyBorder="1"/>
    <xf numFmtId="167" fontId="0" fillId="0" borderId="0" xfId="0" applyNumberFormat="1"/>
    <xf numFmtId="172" fontId="32" fillId="32" borderId="14" xfId="49" applyNumberFormat="1" applyFont="1" applyFill="1">
      <alignment horizontal="centerContinuous" wrapText="1"/>
    </xf>
    <xf numFmtId="164" fontId="21" fillId="0" borderId="14" xfId="49" applyNumberFormat="1" applyFill="1">
      <alignment horizontal="centerContinuous" wrapText="1"/>
    </xf>
    <xf numFmtId="166" fontId="20" fillId="32" borderId="14" xfId="51" applyFont="1" applyFill="1" applyBorder="1" applyProtection="1">
      <protection locked="0"/>
    </xf>
    <xf numFmtId="0" fontId="0" fillId="0" borderId="14" xfId="53" quotePrefix="1" applyFont="1" applyFill="1"/>
    <xf numFmtId="3" fontId="0" fillId="0" borderId="0" xfId="0" applyNumberFormat="1"/>
    <xf numFmtId="167" fontId="0" fillId="0" borderId="14" xfId="50" quotePrefix="1" applyFont="1" applyFill="1" applyBorder="1"/>
    <xf numFmtId="179" fontId="1" fillId="0" borderId="14" xfId="50" applyNumberFormat="1" applyFont="1" applyFill="1" applyBorder="1"/>
    <xf numFmtId="186" fontId="0" fillId="0" borderId="14" xfId="53" quotePrefix="1" applyNumberFormat="1" applyFont="1" applyFill="1"/>
    <xf numFmtId="170" fontId="20" fillId="0" borderId="14" xfId="93" applyFont="1" applyFill="1" applyBorder="1" applyAlignment="1" applyProtection="1">
      <protection locked="0"/>
    </xf>
    <xf numFmtId="0" fontId="31" fillId="0" borderId="0" xfId="0" applyFont="1" applyFill="1"/>
    <xf numFmtId="172" fontId="20" fillId="32" borderId="14" xfId="52" applyNumberFormat="1" applyFill="1" applyAlignment="1">
      <alignment horizontal="centerContinuous" wrapText="1"/>
      <protection locked="0"/>
    </xf>
    <xf numFmtId="169" fontId="22" fillId="32" borderId="14" xfId="54" applyNumberFormat="1" applyFill="1" applyAlignment="1"/>
    <xf numFmtId="171" fontId="22" fillId="32" borderId="14" xfId="54" applyNumberFormat="1" applyFill="1"/>
    <xf numFmtId="173" fontId="22" fillId="32" borderId="14" xfId="54" applyNumberFormat="1" applyFill="1"/>
    <xf numFmtId="170" fontId="22" fillId="32" borderId="14" xfId="54" applyNumberFormat="1" applyFill="1" applyAlignment="1"/>
    <xf numFmtId="170" fontId="22" fillId="0" borderId="14" xfId="54" applyNumberFormat="1" applyFill="1" applyAlignment="1"/>
    <xf numFmtId="167" fontId="22" fillId="32" borderId="14" xfId="54" applyNumberFormat="1" applyFill="1"/>
    <xf numFmtId="166" fontId="22" fillId="32" borderId="14" xfId="54" applyNumberFormat="1" applyFill="1"/>
    <xf numFmtId="164" fontId="22" fillId="0" borderId="14" xfId="54" applyNumberFormat="1" applyFill="1" applyAlignment="1">
      <alignment horizontal="center"/>
    </xf>
    <xf numFmtId="0" fontId="1" fillId="0" borderId="14" xfId="53" applyFill="1" applyAlignment="1">
      <alignment vertical="center"/>
    </xf>
    <xf numFmtId="0" fontId="21" fillId="32" borderId="0" xfId="49" applyFill="1" applyBorder="1">
      <alignment horizontal="centerContinuous" wrapText="1"/>
    </xf>
    <xf numFmtId="187" fontId="20" fillId="32" borderId="14" xfId="33606" applyFont="1" applyFill="1" applyBorder="1" applyAlignment="1">
      <protection locked="0"/>
    </xf>
    <xf numFmtId="187" fontId="1" fillId="32" borderId="14" xfId="33606" applyFont="1" applyFill="1" applyBorder="1" applyAlignment="1" applyProtection="1"/>
    <xf numFmtId="167" fontId="22" fillId="0" borderId="14" xfId="54" applyNumberFormat="1" applyFill="1"/>
    <xf numFmtId="170" fontId="1" fillId="0" borderId="14" xfId="53" applyNumberFormat="1" applyFill="1"/>
    <xf numFmtId="164" fontId="27" fillId="0" borderId="0" xfId="46" applyFont="1" applyFill="1" applyAlignment="1" applyProtection="1">
      <alignment horizontal="left" indent="1"/>
    </xf>
    <xf numFmtId="0" fontId="31" fillId="0" borderId="0" xfId="0" applyFont="1"/>
    <xf numFmtId="0" fontId="20" fillId="0" borderId="14" xfId="52" applyFill="1">
      <protection locked="0"/>
    </xf>
    <xf numFmtId="167" fontId="20" fillId="32" borderId="14" xfId="52" applyNumberFormat="1" applyFill="1">
      <protection locked="0"/>
    </xf>
    <xf numFmtId="0" fontId="21" fillId="32" borderId="14" xfId="49" applyFill="1" applyAlignment="1">
      <alignment horizontal="left"/>
    </xf>
    <xf numFmtId="3" fontId="1" fillId="0" borderId="23" xfId="99" applyNumberFormat="1" applyFill="1"/>
    <xf numFmtId="176" fontId="1" fillId="0" borderId="14" xfId="98" applyFont="1" applyFill="1" applyBorder="1" applyProtection="1"/>
    <xf numFmtId="167" fontId="1" fillId="0" borderId="23" xfId="99" applyNumberFormat="1" applyFont="1" applyFill="1"/>
    <xf numFmtId="49" fontId="27" fillId="0" borderId="0" xfId="94">
      <alignment horizontal="left" indent="1"/>
    </xf>
    <xf numFmtId="167" fontId="1" fillId="32" borderId="14" xfId="53" applyNumberFormat="1" applyFill="1"/>
    <xf numFmtId="0" fontId="1" fillId="0" borderId="24" xfId="53" applyFill="1" applyBorder="1"/>
    <xf numFmtId="49" fontId="18" fillId="0" borderId="19" xfId="8" applyFill="1" applyBorder="1">
      <alignment horizontal="left"/>
    </xf>
    <xf numFmtId="0" fontId="0" fillId="0" borderId="19" xfId="0" applyBorder="1"/>
    <xf numFmtId="167" fontId="22" fillId="0" borderId="14" xfId="50" applyFont="1" applyFill="1" applyBorder="1" applyAlignment="1">
      <alignment horizontal="right"/>
    </xf>
    <xf numFmtId="167" fontId="22" fillId="0" borderId="14" xfId="50" applyFont="1" applyFill="1" applyBorder="1"/>
    <xf numFmtId="167" fontId="20" fillId="0" borderId="14" xfId="52" applyNumberFormat="1" applyFill="1" applyAlignment="1">
      <protection locked="0"/>
    </xf>
    <xf numFmtId="49" fontId="27" fillId="0" borderId="0" xfId="94" applyFill="1">
      <alignment horizontal="left" indent="1"/>
    </xf>
    <xf numFmtId="49" fontId="27" fillId="32" borderId="0" xfId="94" applyFill="1">
      <alignment horizontal="left" indent="1"/>
    </xf>
    <xf numFmtId="49" fontId="27" fillId="0" borderId="0" xfId="94" quotePrefix="1" applyFill="1" applyProtection="1">
      <alignment horizontal="left" indent="1"/>
    </xf>
    <xf numFmtId="176" fontId="1" fillId="0" borderId="23" xfId="99" applyNumberFormat="1" applyFont="1" applyFill="1" applyProtection="1"/>
    <xf numFmtId="179" fontId="1" fillId="0" borderId="23" xfId="99" applyNumberFormat="1" applyFont="1" applyFill="1"/>
    <xf numFmtId="167" fontId="22" fillId="0" borderId="14" xfId="54" applyNumberFormat="1" applyFill="1" applyAlignment="1"/>
    <xf numFmtId="167" fontId="22" fillId="32" borderId="14" xfId="54" applyNumberFormat="1" applyFill="1" applyAlignment="1">
      <alignment horizontal="centerContinuous" wrapText="1"/>
    </xf>
    <xf numFmtId="0" fontId="1" fillId="32" borderId="14" xfId="53" applyFill="1" applyBorder="1"/>
    <xf numFmtId="49" fontId="27" fillId="32" borderId="14" xfId="94" applyFill="1" applyBorder="1">
      <alignment horizontal="left" indent="1"/>
    </xf>
    <xf numFmtId="170" fontId="15" fillId="0" borderId="0" xfId="93" applyFont="1" applyFill="1" applyProtection="1"/>
    <xf numFmtId="175" fontId="22" fillId="0" borderId="14" xfId="54" applyNumberFormat="1" applyFill="1"/>
    <xf numFmtId="169" fontId="22" fillId="0" borderId="14" xfId="54" applyNumberFormat="1" applyFill="1" applyAlignment="1"/>
    <xf numFmtId="169" fontId="20" fillId="32" borderId="14" xfId="52" applyNumberFormat="1" applyFill="1" applyAlignment="1">
      <protection locked="0"/>
    </xf>
    <xf numFmtId="170" fontId="22" fillId="32" borderId="14" xfId="93" applyFont="1" applyFill="1" applyBorder="1" applyProtection="1"/>
    <xf numFmtId="49" fontId="16" fillId="0" borderId="0" xfId="6" applyFill="1" applyAlignment="1">
      <alignment horizontal="left"/>
    </xf>
    <xf numFmtId="49" fontId="16" fillId="0" borderId="0" xfId="6" applyFill="1"/>
    <xf numFmtId="178" fontId="1" fillId="0" borderId="14" xfId="53" applyNumberFormat="1" applyFill="1" applyAlignment="1"/>
    <xf numFmtId="49" fontId="21" fillId="0" borderId="14" xfId="49" applyNumberFormat="1" applyFill="1">
      <alignment horizontal="centerContinuous" wrapText="1"/>
    </xf>
    <xf numFmtId="187" fontId="1" fillId="0" borderId="14" xfId="33606" applyFont="1" applyFill="1" applyBorder="1" applyAlignment="1" applyProtection="1">
      <alignment vertical="top"/>
    </xf>
    <xf numFmtId="0" fontId="1" fillId="0" borderId="14" xfId="53" applyFill="1" applyAlignment="1">
      <alignment vertical="top" wrapText="1"/>
    </xf>
    <xf numFmtId="0" fontId="20" fillId="0" borderId="14" xfId="52" applyFill="1" applyAlignment="1">
      <alignment vertical="top"/>
      <protection locked="0"/>
    </xf>
    <xf numFmtId="0" fontId="2" fillId="0" borderId="0" xfId="0" applyFont="1"/>
    <xf numFmtId="49" fontId="0" fillId="34" borderId="25" xfId="0" applyNumberFormat="1" applyFill="1" applyBorder="1"/>
    <xf numFmtId="0" fontId="19" fillId="34" borderId="26" xfId="47" applyFill="1" applyBorder="1" applyAlignment="1" applyProtection="1"/>
    <xf numFmtId="0" fontId="15" fillId="32" borderId="0" xfId="52" applyFont="1" applyFill="1" applyBorder="1" applyAlignment="1">
      <alignment horizontal="left" wrapText="1"/>
      <protection locked="0"/>
    </xf>
    <xf numFmtId="0" fontId="0" fillId="0" borderId="0" xfId="0" applyAlignment="1">
      <alignment horizontal="left" wrapText="1"/>
    </xf>
    <xf numFmtId="0" fontId="15" fillId="32" borderId="0" xfId="52" applyFont="1" applyFill="1" applyBorder="1" applyAlignment="1">
      <alignment horizontal="left" vertical="top" wrapText="1"/>
      <protection locked="0"/>
    </xf>
    <xf numFmtId="0" fontId="0" fillId="0" borderId="0" xfId="0" applyAlignment="1">
      <alignment horizontal="left" vertical="top" wrapText="1"/>
    </xf>
    <xf numFmtId="164" fontId="22" fillId="0" borderId="14" xfId="46" applyFont="1" applyFill="1" applyBorder="1" applyAlignment="1" applyProtection="1">
      <alignment horizontal="left"/>
    </xf>
  </cellXfs>
  <cellStyles count="33607">
    <cellStyle name="20% - Accent1" xfId="23" builtinId="30" hidden="1"/>
    <cellStyle name="20% - Accent1" xfId="66" builtinId="30" hidden="1" customBuiltin="1"/>
    <cellStyle name="20% - Accent1 10" xfId="168" hidden="1"/>
    <cellStyle name="20% - Accent1 10" xfId="248" hidden="1"/>
    <cellStyle name="20% - Accent1 10" xfId="344" hidden="1"/>
    <cellStyle name="20% - Accent1 10" xfId="678" hidden="1"/>
    <cellStyle name="20% - Accent1 10" xfId="2412" hidden="1"/>
    <cellStyle name="20% - Accent1 10" xfId="2563" hidden="1"/>
    <cellStyle name="20% - Accent1 10" xfId="2751" hidden="1"/>
    <cellStyle name="20% - Accent1 10" xfId="2051" hidden="1"/>
    <cellStyle name="20% - Accent1 10" xfId="2071" hidden="1"/>
    <cellStyle name="20% - Accent1 10" xfId="1851" hidden="1"/>
    <cellStyle name="20% - Accent1 10" xfId="4346" hidden="1"/>
    <cellStyle name="20% - Accent1 10" xfId="4578" hidden="1"/>
    <cellStyle name="20% - Accent1 10" xfId="4740" hidden="1"/>
    <cellStyle name="20% - Accent1 10" xfId="3791" hidden="1"/>
    <cellStyle name="20% - Accent1 10" xfId="3121" hidden="1"/>
    <cellStyle name="20% - Accent1 10" xfId="1884" hidden="1"/>
    <cellStyle name="20% - Accent1 10" xfId="6355" hidden="1"/>
    <cellStyle name="20% - Accent1 10" xfId="6462" hidden="1"/>
    <cellStyle name="20% - Accent1 10" xfId="6659" hidden="1"/>
    <cellStyle name="20% - Accent1 10" xfId="7519" hidden="1"/>
    <cellStyle name="20% - Accent1 10" xfId="7669" hidden="1"/>
    <cellStyle name="20% - Accent1 10" xfId="7847" hidden="1"/>
    <cellStyle name="20% - Accent1 10" xfId="8762" hidden="1"/>
    <cellStyle name="20% - Accent1 10" xfId="8939" hidden="1"/>
    <cellStyle name="20% - Accent1 10" xfId="9859" hidden="1"/>
    <cellStyle name="20% - Accent1 10" xfId="9933" hidden="1"/>
    <cellStyle name="20% - Accent1 10" xfId="10009" hidden="1"/>
    <cellStyle name="20% - Accent1 10" xfId="10087" hidden="1"/>
    <cellStyle name="20% - Accent1 10" xfId="10672" hidden="1"/>
    <cellStyle name="20% - Accent1 10" xfId="10748" hidden="1"/>
    <cellStyle name="20% - Accent1 10" xfId="10827" hidden="1"/>
    <cellStyle name="20% - Accent1 10" xfId="10517" hidden="1"/>
    <cellStyle name="20% - Accent1 10" xfId="10533" hidden="1"/>
    <cellStyle name="20% - Accent1 10" xfId="10428" hidden="1"/>
    <cellStyle name="20% - Accent1 10" xfId="11267" hidden="1"/>
    <cellStyle name="20% - Accent1 10" xfId="11343" hidden="1"/>
    <cellStyle name="20% - Accent1 10" xfId="11421" hidden="1"/>
    <cellStyle name="20% - Accent1 10" xfId="11075" hidden="1"/>
    <cellStyle name="20% - Accent1 10" xfId="10933" hidden="1"/>
    <cellStyle name="20% - Accent1 10" xfId="10458" hidden="1"/>
    <cellStyle name="20% - Accent1 10" xfId="11799" hidden="1"/>
    <cellStyle name="20% - Accent1 10" xfId="11875" hidden="1"/>
    <cellStyle name="20% - Accent1 10" xfId="11953" hidden="1"/>
    <cellStyle name="20% - Accent1 10" xfId="12136" hidden="1"/>
    <cellStyle name="20% - Accent1 10" xfId="12212" hidden="1"/>
    <cellStyle name="20% - Accent1 10" xfId="12290" hidden="1"/>
    <cellStyle name="20% - Accent1 10" xfId="12473" hidden="1"/>
    <cellStyle name="20% - Accent1 10" xfId="12549" hidden="1"/>
    <cellStyle name="20% - Accent1 10" xfId="12651" hidden="1"/>
    <cellStyle name="20% - Accent1 10" xfId="12725" hidden="1"/>
    <cellStyle name="20% - Accent1 10" xfId="12801" hidden="1"/>
    <cellStyle name="20% - Accent1 10" xfId="12879" hidden="1"/>
    <cellStyle name="20% - Accent1 10" xfId="13464" hidden="1"/>
    <cellStyle name="20% - Accent1 10" xfId="13540" hidden="1"/>
    <cellStyle name="20% - Accent1 10" xfId="13619" hidden="1"/>
    <cellStyle name="20% - Accent1 10" xfId="13309" hidden="1"/>
    <cellStyle name="20% - Accent1 10" xfId="13325" hidden="1"/>
    <cellStyle name="20% - Accent1 10" xfId="13220" hidden="1"/>
    <cellStyle name="20% - Accent1 10" xfId="14059" hidden="1"/>
    <cellStyle name="20% - Accent1 10" xfId="14135" hidden="1"/>
    <cellStyle name="20% - Accent1 10" xfId="14213" hidden="1"/>
    <cellStyle name="20% - Accent1 10" xfId="13867" hidden="1"/>
    <cellStyle name="20% - Accent1 10" xfId="13725" hidden="1"/>
    <cellStyle name="20% - Accent1 10" xfId="13250" hidden="1"/>
    <cellStyle name="20% - Accent1 10" xfId="14591" hidden="1"/>
    <cellStyle name="20% - Accent1 10" xfId="14667" hidden="1"/>
    <cellStyle name="20% - Accent1 10" xfId="14745" hidden="1"/>
    <cellStyle name="20% - Accent1 10" xfId="14928" hidden="1"/>
    <cellStyle name="20% - Accent1 10" xfId="15004" hidden="1"/>
    <cellStyle name="20% - Accent1 10" xfId="15082" hidden="1"/>
    <cellStyle name="20% - Accent1 10" xfId="15265" hidden="1"/>
    <cellStyle name="20% - Accent1 10" xfId="15341" hidden="1"/>
    <cellStyle name="20% - Accent1 10" xfId="9600" hidden="1"/>
    <cellStyle name="20% - Accent1 10" xfId="9491" hidden="1"/>
    <cellStyle name="20% - Accent1 10" xfId="9372" hidden="1"/>
    <cellStyle name="20% - Accent1 10" xfId="9265" hidden="1"/>
    <cellStyle name="20% - Accent1 10" xfId="7003" hidden="1"/>
    <cellStyle name="20% - Accent1 10" xfId="6916" hidden="1"/>
    <cellStyle name="20% - Accent1 10" xfId="6822" hidden="1"/>
    <cellStyle name="20% - Accent1 10" xfId="7480" hidden="1"/>
    <cellStyle name="20% - Accent1 10" xfId="7434" hidden="1"/>
    <cellStyle name="20% - Accent1 10" xfId="7901" hidden="1"/>
    <cellStyle name="20% - Accent1 10" xfId="4865" hidden="1"/>
    <cellStyle name="20% - Accent1 10" xfId="4696" hidden="1"/>
    <cellStyle name="20% - Accent1 10" xfId="4476" hidden="1"/>
    <cellStyle name="20% - Accent1 10" xfId="5736" hidden="1"/>
    <cellStyle name="20% - Accent1 10" xfId="6353" hidden="1"/>
    <cellStyle name="20% - Accent1 10" xfId="7777" hidden="1"/>
    <cellStyle name="20% - Accent1 10" xfId="2748" hidden="1"/>
    <cellStyle name="20% - Accent1 10" xfId="2526" hidden="1"/>
    <cellStyle name="20% - Accent1 10" xfId="2353" hidden="1"/>
    <cellStyle name="20% - Accent1 10" xfId="1392" hidden="1"/>
    <cellStyle name="20% - Accent1 10" xfId="1204" hidden="1"/>
    <cellStyle name="20% - Accent1 10" xfId="1054" hidden="1"/>
    <cellStyle name="20% - Accent1 10" xfId="15402" hidden="1"/>
    <cellStyle name="20% - Accent1 10" xfId="15514" hidden="1"/>
    <cellStyle name="20% - Accent1 10" xfId="16200" hidden="1"/>
    <cellStyle name="20% - Accent1 10" xfId="16274" hidden="1"/>
    <cellStyle name="20% - Accent1 10" xfId="16350" hidden="1"/>
    <cellStyle name="20% - Accent1 10" xfId="16428" hidden="1"/>
    <cellStyle name="20% - Accent1 10" xfId="17013" hidden="1"/>
    <cellStyle name="20% - Accent1 10" xfId="17089" hidden="1"/>
    <cellStyle name="20% - Accent1 10" xfId="17168" hidden="1"/>
    <cellStyle name="20% - Accent1 10" xfId="16858" hidden="1"/>
    <cellStyle name="20% - Accent1 10" xfId="16874" hidden="1"/>
    <cellStyle name="20% - Accent1 10" xfId="16769" hidden="1"/>
    <cellStyle name="20% - Accent1 10" xfId="17608" hidden="1"/>
    <cellStyle name="20% - Accent1 10" xfId="17684" hidden="1"/>
    <cellStyle name="20% - Accent1 10" xfId="17762" hidden="1"/>
    <cellStyle name="20% - Accent1 10" xfId="17416" hidden="1"/>
    <cellStyle name="20% - Accent1 10" xfId="17274" hidden="1"/>
    <cellStyle name="20% - Accent1 10" xfId="16799" hidden="1"/>
    <cellStyle name="20% - Accent1 10" xfId="18140" hidden="1"/>
    <cellStyle name="20% - Accent1 10" xfId="18216" hidden="1"/>
    <cellStyle name="20% - Accent1 10" xfId="18294" hidden="1"/>
    <cellStyle name="20% - Accent1 10" xfId="18477" hidden="1"/>
    <cellStyle name="20% - Accent1 10" xfId="18553" hidden="1"/>
    <cellStyle name="20% - Accent1 10" xfId="18631" hidden="1"/>
    <cellStyle name="20% - Accent1 10" xfId="18814" hidden="1"/>
    <cellStyle name="20% - Accent1 10" xfId="18890" hidden="1"/>
    <cellStyle name="20% - Accent1 10" xfId="18992" hidden="1"/>
    <cellStyle name="20% - Accent1 10" xfId="19066" hidden="1"/>
    <cellStyle name="20% - Accent1 10" xfId="19142" hidden="1"/>
    <cellStyle name="20% - Accent1 10" xfId="19220" hidden="1"/>
    <cellStyle name="20% - Accent1 10" xfId="19805" hidden="1"/>
    <cellStyle name="20% - Accent1 10" xfId="19881" hidden="1"/>
    <cellStyle name="20% - Accent1 10" xfId="19960" hidden="1"/>
    <cellStyle name="20% - Accent1 10" xfId="19650" hidden="1"/>
    <cellStyle name="20% - Accent1 10" xfId="19666" hidden="1"/>
    <cellStyle name="20% - Accent1 10" xfId="19561" hidden="1"/>
    <cellStyle name="20% - Accent1 10" xfId="20400" hidden="1"/>
    <cellStyle name="20% - Accent1 10" xfId="20476" hidden="1"/>
    <cellStyle name="20% - Accent1 10" xfId="20554" hidden="1"/>
    <cellStyle name="20% - Accent1 10" xfId="20208" hidden="1"/>
    <cellStyle name="20% - Accent1 10" xfId="20066" hidden="1"/>
    <cellStyle name="20% - Accent1 10" xfId="19591" hidden="1"/>
    <cellStyle name="20% - Accent1 10" xfId="20932" hidden="1"/>
    <cellStyle name="20% - Accent1 10" xfId="21008" hidden="1"/>
    <cellStyle name="20% - Accent1 10" xfId="21086" hidden="1"/>
    <cellStyle name="20% - Accent1 10" xfId="21269" hidden="1"/>
    <cellStyle name="20% - Accent1 10" xfId="21345" hidden="1"/>
    <cellStyle name="20% - Accent1 10" xfId="21423" hidden="1"/>
    <cellStyle name="20% - Accent1 10" xfId="21606" hidden="1"/>
    <cellStyle name="20% - Accent1 10" xfId="21682" hidden="1"/>
    <cellStyle name="20% - Accent1 10" xfId="15995" hidden="1"/>
    <cellStyle name="20% - Accent1 10" xfId="15921" hidden="1"/>
    <cellStyle name="20% - Accent1 10" xfId="15841" hidden="1"/>
    <cellStyle name="20% - Accent1 10" xfId="15758" hidden="1"/>
    <cellStyle name="20% - Accent1 10" xfId="7983" hidden="1"/>
    <cellStyle name="20% - Accent1 10" xfId="7783" hidden="1"/>
    <cellStyle name="20% - Accent1 10" xfId="7516" hidden="1"/>
    <cellStyle name="20% - Accent1 10" xfId="8426" hidden="1"/>
    <cellStyle name="20% - Accent1 10" xfId="8381" hidden="1"/>
    <cellStyle name="20% - Accent1 10" xfId="8738" hidden="1"/>
    <cellStyle name="20% - Accent1 10" xfId="5305" hidden="1"/>
    <cellStyle name="20% - Accent1 10" xfId="5103" hidden="1"/>
    <cellStyle name="20% - Accent1 10" xfId="4999" hidden="1"/>
    <cellStyle name="20% - Accent1 10" xfId="6233" hidden="1"/>
    <cellStyle name="20% - Accent1 10" xfId="7044" hidden="1"/>
    <cellStyle name="20% - Accent1 10" xfId="8670" hidden="1"/>
    <cellStyle name="20% - Accent1 10" xfId="3056" hidden="1"/>
    <cellStyle name="20% - Accent1 10" xfId="2914" hidden="1"/>
    <cellStyle name="20% - Accent1 10" xfId="2719" hidden="1"/>
    <cellStyle name="20% - Accent1 10" xfId="1545" hidden="1"/>
    <cellStyle name="20% - Accent1 10" xfId="1378" hidden="1"/>
    <cellStyle name="20% - Accent1 10" xfId="1125" hidden="1"/>
    <cellStyle name="20% - Accent1 10" xfId="21742" hidden="1"/>
    <cellStyle name="20% - Accent1 10" xfId="21821" hidden="1"/>
    <cellStyle name="20% - Accent1 10" xfId="22351" hidden="1"/>
    <cellStyle name="20% - Accent1 10" xfId="22425" hidden="1"/>
    <cellStyle name="20% - Accent1 10" xfId="22501" hidden="1"/>
    <cellStyle name="20% - Accent1 10" xfId="22579" hidden="1"/>
    <cellStyle name="20% - Accent1 10" xfId="23164" hidden="1"/>
    <cellStyle name="20% - Accent1 10" xfId="23240" hidden="1"/>
    <cellStyle name="20% - Accent1 10" xfId="23319" hidden="1"/>
    <cellStyle name="20% - Accent1 10" xfId="23009" hidden="1"/>
    <cellStyle name="20% - Accent1 10" xfId="23025" hidden="1"/>
    <cellStyle name="20% - Accent1 10" xfId="22920" hidden="1"/>
    <cellStyle name="20% - Accent1 10" xfId="23759" hidden="1"/>
    <cellStyle name="20% - Accent1 10" xfId="23835" hidden="1"/>
    <cellStyle name="20% - Accent1 10" xfId="23913" hidden="1"/>
    <cellStyle name="20% - Accent1 10" xfId="23567" hidden="1"/>
    <cellStyle name="20% - Accent1 10" xfId="23425" hidden="1"/>
    <cellStyle name="20% - Accent1 10" xfId="22950" hidden="1"/>
    <cellStyle name="20% - Accent1 10" xfId="24291" hidden="1"/>
    <cellStyle name="20% - Accent1 10" xfId="24367" hidden="1"/>
    <cellStyle name="20% - Accent1 10" xfId="24445" hidden="1"/>
    <cellStyle name="20% - Accent1 10" xfId="24628" hidden="1"/>
    <cellStyle name="20% - Accent1 10" xfId="24704" hidden="1"/>
    <cellStyle name="20% - Accent1 10" xfId="24782" hidden="1"/>
    <cellStyle name="20% - Accent1 10" xfId="24965" hidden="1"/>
    <cellStyle name="20% - Accent1 10" xfId="25041" hidden="1"/>
    <cellStyle name="20% - Accent1 10" xfId="25143" hidden="1"/>
    <cellStyle name="20% - Accent1 10" xfId="25217" hidden="1"/>
    <cellStyle name="20% - Accent1 10" xfId="25293" hidden="1"/>
    <cellStyle name="20% - Accent1 10" xfId="25371" hidden="1"/>
    <cellStyle name="20% - Accent1 10" xfId="25956" hidden="1"/>
    <cellStyle name="20% - Accent1 10" xfId="26032" hidden="1"/>
    <cellStyle name="20% - Accent1 10" xfId="26111" hidden="1"/>
    <cellStyle name="20% - Accent1 10" xfId="25801" hidden="1"/>
    <cellStyle name="20% - Accent1 10" xfId="25817" hidden="1"/>
    <cellStyle name="20% - Accent1 10" xfId="25712" hidden="1"/>
    <cellStyle name="20% - Accent1 10" xfId="26551" hidden="1"/>
    <cellStyle name="20% - Accent1 10" xfId="26627" hidden="1"/>
    <cellStyle name="20% - Accent1 10" xfId="26705" hidden="1"/>
    <cellStyle name="20% - Accent1 10" xfId="26359" hidden="1"/>
    <cellStyle name="20% - Accent1 10" xfId="26217" hidden="1"/>
    <cellStyle name="20% - Accent1 10" xfId="25742" hidden="1"/>
    <cellStyle name="20% - Accent1 10" xfId="27083" hidden="1"/>
    <cellStyle name="20% - Accent1 10" xfId="27159" hidden="1"/>
    <cellStyle name="20% - Accent1 10" xfId="27237" hidden="1"/>
    <cellStyle name="20% - Accent1 10" xfId="27420" hidden="1"/>
    <cellStyle name="20% - Accent1 10" xfId="27496" hidden="1"/>
    <cellStyle name="20% - Accent1 10" xfId="27574" hidden="1"/>
    <cellStyle name="20% - Accent1 10" xfId="27757" hidden="1"/>
    <cellStyle name="20% - Accent1 10" xfId="27833" hidden="1"/>
    <cellStyle name="20% - Accent1 10" xfId="22248" hidden="1"/>
    <cellStyle name="20% - Accent1 10" xfId="22174" hidden="1"/>
    <cellStyle name="20% - Accent1 10" xfId="22094" hidden="1"/>
    <cellStyle name="20% - Accent1 10" xfId="22011" hidden="1"/>
    <cellStyle name="20% - Accent1 10" xfId="8888" hidden="1"/>
    <cellStyle name="20% - Accent1 10" xfId="8682" hidden="1"/>
    <cellStyle name="20% - Accent1 10" xfId="8449" hidden="1"/>
    <cellStyle name="20% - Accent1 10" xfId="9472" hidden="1"/>
    <cellStyle name="20% - Accent1 10" xfId="9412" hidden="1"/>
    <cellStyle name="20% - Accent1 10" xfId="9803" hidden="1"/>
    <cellStyle name="20% - Accent1 10" xfId="5860" hidden="1"/>
    <cellStyle name="20% - Accent1 10" xfId="5614" hidden="1"/>
    <cellStyle name="20% - Accent1 10" xfId="5515" hidden="1"/>
    <cellStyle name="20% - Accent1 10" xfId="6764" hidden="1"/>
    <cellStyle name="20% - Accent1 10" xfId="8048" hidden="1"/>
    <cellStyle name="20% - Accent1 10" xfId="9762" hidden="1"/>
    <cellStyle name="20% - Accent1 10" xfId="3377" hidden="1"/>
    <cellStyle name="20% - Accent1 10" xfId="3275" hidden="1"/>
    <cellStyle name="20% - Accent1 10" xfId="3049" hidden="1"/>
    <cellStyle name="20% - Accent1 10" xfId="1671" hidden="1"/>
    <cellStyle name="20% - Accent1 10" xfId="1546" hidden="1"/>
    <cellStyle name="20% - Accent1 10" xfId="1269" hidden="1"/>
    <cellStyle name="20% - Accent1 10" xfId="27892" hidden="1"/>
    <cellStyle name="20% - Accent1 10" xfId="27968" hidden="1"/>
    <cellStyle name="20% - Accent1 10" xfId="28070" hidden="1"/>
    <cellStyle name="20% - Accent1 10" xfId="28144" hidden="1"/>
    <cellStyle name="20% - Accent1 10" xfId="28220" hidden="1"/>
    <cellStyle name="20% - Accent1 10" xfId="28298" hidden="1"/>
    <cellStyle name="20% - Accent1 10" xfId="28883" hidden="1"/>
    <cellStyle name="20% - Accent1 10" xfId="28959" hidden="1"/>
    <cellStyle name="20% - Accent1 10" xfId="29038" hidden="1"/>
    <cellStyle name="20% - Accent1 10" xfId="28728" hidden="1"/>
    <cellStyle name="20% - Accent1 10" xfId="28744" hidden="1"/>
    <cellStyle name="20% - Accent1 10" xfId="28639" hidden="1"/>
    <cellStyle name="20% - Accent1 10" xfId="29478" hidden="1"/>
    <cellStyle name="20% - Accent1 10" xfId="29554" hidden="1"/>
    <cellStyle name="20% - Accent1 10" xfId="29632" hidden="1"/>
    <cellStyle name="20% - Accent1 10" xfId="29286" hidden="1"/>
    <cellStyle name="20% - Accent1 10" xfId="29144" hidden="1"/>
    <cellStyle name="20% - Accent1 10" xfId="28669" hidden="1"/>
    <cellStyle name="20% - Accent1 10" xfId="30010" hidden="1"/>
    <cellStyle name="20% - Accent1 10" xfId="30086" hidden="1"/>
    <cellStyle name="20% - Accent1 10" xfId="30164" hidden="1"/>
    <cellStyle name="20% - Accent1 10" xfId="30347" hidden="1"/>
    <cellStyle name="20% - Accent1 10" xfId="30423" hidden="1"/>
    <cellStyle name="20% - Accent1 10" xfId="30501" hidden="1"/>
    <cellStyle name="20% - Accent1 10" xfId="30684" hidden="1"/>
    <cellStyle name="20% - Accent1 10" xfId="30760" hidden="1"/>
    <cellStyle name="20% - Accent1 10" xfId="30862" hidden="1"/>
    <cellStyle name="20% - Accent1 10" xfId="30936" hidden="1"/>
    <cellStyle name="20% - Accent1 10" xfId="31012" hidden="1"/>
    <cellStyle name="20% - Accent1 10" xfId="31090" hidden="1"/>
    <cellStyle name="20% - Accent1 10" xfId="31675" hidden="1"/>
    <cellStyle name="20% - Accent1 10" xfId="31751" hidden="1"/>
    <cellStyle name="20% - Accent1 10" xfId="31830" hidden="1"/>
    <cellStyle name="20% - Accent1 10" xfId="31520" hidden="1"/>
    <cellStyle name="20% - Accent1 10" xfId="31536" hidden="1"/>
    <cellStyle name="20% - Accent1 10" xfId="31431" hidden="1"/>
    <cellStyle name="20% - Accent1 10" xfId="32270" hidden="1"/>
    <cellStyle name="20% - Accent1 10" xfId="32346" hidden="1"/>
    <cellStyle name="20% - Accent1 10" xfId="32424" hidden="1"/>
    <cellStyle name="20% - Accent1 10" xfId="32078" hidden="1"/>
    <cellStyle name="20% - Accent1 10" xfId="31936" hidden="1"/>
    <cellStyle name="20% - Accent1 10" xfId="31461" hidden="1"/>
    <cellStyle name="20% - Accent1 10" xfId="32802" hidden="1"/>
    <cellStyle name="20% - Accent1 10" xfId="32878" hidden="1"/>
    <cellStyle name="20% - Accent1 10" xfId="32956" hidden="1"/>
    <cellStyle name="20% - Accent1 10" xfId="33139" hidden="1"/>
    <cellStyle name="20% - Accent1 10" xfId="33215" hidden="1"/>
    <cellStyle name="20% - Accent1 10" xfId="33293" hidden="1"/>
    <cellStyle name="20% - Accent1 10" xfId="33476" hidden="1"/>
    <cellStyle name="20% - Accent1 10" xfId="33552" hidden="1"/>
    <cellStyle name="20% - Accent1 11" xfId="181" hidden="1"/>
    <cellStyle name="20% - Accent1 11" xfId="261" hidden="1"/>
    <cellStyle name="20% - Accent1 11" xfId="380" hidden="1"/>
    <cellStyle name="20% - Accent1 11" xfId="709" hidden="1"/>
    <cellStyle name="20% - Accent1 11" xfId="2427" hidden="1"/>
    <cellStyle name="20% - Accent1 11" xfId="2580" hidden="1"/>
    <cellStyle name="20% - Accent1 11" xfId="2779" hidden="1"/>
    <cellStyle name="20% - Accent1 11" xfId="3779" hidden="1"/>
    <cellStyle name="20% - Accent1 11" xfId="2065" hidden="1"/>
    <cellStyle name="20% - Accent1 11" xfId="2255" hidden="1"/>
    <cellStyle name="20% - Accent1 11" xfId="4382" hidden="1"/>
    <cellStyle name="20% - Accent1 11" xfId="4595" hidden="1"/>
    <cellStyle name="20% - Accent1 11" xfId="4759" hidden="1"/>
    <cellStyle name="20% - Accent1 11" xfId="5782" hidden="1"/>
    <cellStyle name="20% - Accent1 11" xfId="2285" hidden="1"/>
    <cellStyle name="20% - Accent1 11" xfId="1723" hidden="1"/>
    <cellStyle name="20% - Accent1 11" xfId="6370" hidden="1"/>
    <cellStyle name="20% - Accent1 11" xfId="6476" hidden="1"/>
    <cellStyle name="20% - Accent1 11" xfId="6673" hidden="1"/>
    <cellStyle name="20% - Accent1 11" xfId="7543" hidden="1"/>
    <cellStyle name="20% - Accent1 11" xfId="7688" hidden="1"/>
    <cellStyle name="20% - Accent1 11" xfId="7867" hidden="1"/>
    <cellStyle name="20% - Accent1 11" xfId="8782" hidden="1"/>
    <cellStyle name="20% - Accent1 11" xfId="8956" hidden="1"/>
    <cellStyle name="20% - Accent1 11" xfId="9872" hidden="1"/>
    <cellStyle name="20% - Accent1 11" xfId="9946" hidden="1"/>
    <cellStyle name="20% - Accent1 11" xfId="10022" hidden="1"/>
    <cellStyle name="20% - Accent1 11" xfId="10100" hidden="1"/>
    <cellStyle name="20% - Accent1 11" xfId="10685" hidden="1"/>
    <cellStyle name="20% - Accent1 11" xfId="10761" hidden="1"/>
    <cellStyle name="20% - Accent1 11" xfId="10840" hidden="1"/>
    <cellStyle name="20% - Accent1 11" xfId="11067" hidden="1"/>
    <cellStyle name="20% - Accent1 11" xfId="10528" hidden="1"/>
    <cellStyle name="20% - Accent1 11" xfId="10600" hidden="1"/>
    <cellStyle name="20% - Accent1 11" xfId="11280" hidden="1"/>
    <cellStyle name="20% - Accent1 11" xfId="11356" hidden="1"/>
    <cellStyle name="20% - Accent1 11" xfId="11434" hidden="1"/>
    <cellStyle name="20% - Accent1 11" xfId="11631" hidden="1"/>
    <cellStyle name="20% - Accent1 11" xfId="10623" hidden="1"/>
    <cellStyle name="20% - Accent1 11" xfId="10400" hidden="1"/>
    <cellStyle name="20% - Accent1 11" xfId="11812" hidden="1"/>
    <cellStyle name="20% - Accent1 11" xfId="11888" hidden="1"/>
    <cellStyle name="20% - Accent1 11" xfId="11966" hidden="1"/>
    <cellStyle name="20% - Accent1 11" xfId="12149" hidden="1"/>
    <cellStyle name="20% - Accent1 11" xfId="12225" hidden="1"/>
    <cellStyle name="20% - Accent1 11" xfId="12303" hidden="1"/>
    <cellStyle name="20% - Accent1 11" xfId="12486" hidden="1"/>
    <cellStyle name="20% - Accent1 11" xfId="12562" hidden="1"/>
    <cellStyle name="20% - Accent1 11" xfId="12664" hidden="1"/>
    <cellStyle name="20% - Accent1 11" xfId="12738" hidden="1"/>
    <cellStyle name="20% - Accent1 11" xfId="12814" hidden="1"/>
    <cellStyle name="20% - Accent1 11" xfId="12892" hidden="1"/>
    <cellStyle name="20% - Accent1 11" xfId="13477" hidden="1"/>
    <cellStyle name="20% - Accent1 11" xfId="13553" hidden="1"/>
    <cellStyle name="20% - Accent1 11" xfId="13632" hidden="1"/>
    <cellStyle name="20% - Accent1 11" xfId="13859" hidden="1"/>
    <cellStyle name="20% - Accent1 11" xfId="13320" hidden="1"/>
    <cellStyle name="20% - Accent1 11" xfId="13392" hidden="1"/>
    <cellStyle name="20% - Accent1 11" xfId="14072" hidden="1"/>
    <cellStyle name="20% - Accent1 11" xfId="14148" hidden="1"/>
    <cellStyle name="20% - Accent1 11" xfId="14226" hidden="1"/>
    <cellStyle name="20% - Accent1 11" xfId="14423" hidden="1"/>
    <cellStyle name="20% - Accent1 11" xfId="13415" hidden="1"/>
    <cellStyle name="20% - Accent1 11" xfId="13192" hidden="1"/>
    <cellStyle name="20% - Accent1 11" xfId="14604" hidden="1"/>
    <cellStyle name="20% - Accent1 11" xfId="14680" hidden="1"/>
    <cellStyle name="20% - Accent1 11" xfId="14758" hidden="1"/>
    <cellStyle name="20% - Accent1 11" xfId="14941" hidden="1"/>
    <cellStyle name="20% - Accent1 11" xfId="15017" hidden="1"/>
    <cellStyle name="20% - Accent1 11" xfId="15095" hidden="1"/>
    <cellStyle name="20% - Accent1 11" xfId="15278" hidden="1"/>
    <cellStyle name="20% - Accent1 11" xfId="15354" hidden="1"/>
    <cellStyle name="20% - Accent1 11" xfId="9584" hidden="1"/>
    <cellStyle name="20% - Accent1 11" xfId="9469" hidden="1"/>
    <cellStyle name="20% - Accent1 11" xfId="9359" hidden="1"/>
    <cellStyle name="20% - Accent1 11" xfId="9244" hidden="1"/>
    <cellStyle name="20% - Accent1 11" xfId="6989" hidden="1"/>
    <cellStyle name="20% - Accent1 11" xfId="6902" hidden="1"/>
    <cellStyle name="20% - Accent1 11" xfId="6809" hidden="1"/>
    <cellStyle name="20% - Accent1 11" xfId="5784" hidden="1"/>
    <cellStyle name="20% - Accent1 11" xfId="7447" hidden="1"/>
    <cellStyle name="20% - Accent1 11" xfId="7245" hidden="1"/>
    <cellStyle name="20% - Accent1 11" xfId="4844" hidden="1"/>
    <cellStyle name="20% - Accent1 11" xfId="4677" hidden="1"/>
    <cellStyle name="20% - Accent1 11" xfId="4427" hidden="1"/>
    <cellStyle name="20% - Accent1 11" xfId="3657" hidden="1"/>
    <cellStyle name="20% - Accent1 11" xfId="7185" hidden="1"/>
    <cellStyle name="20% - Accent1 11" xfId="8004" hidden="1"/>
    <cellStyle name="20% - Accent1 11" xfId="2712" hidden="1"/>
    <cellStyle name="20% - Accent1 11" xfId="2509" hidden="1"/>
    <cellStyle name="20% - Accent1 11" xfId="2333" hidden="1"/>
    <cellStyle name="20% - Accent1 11" xfId="1369" hidden="1"/>
    <cellStyle name="20% - Accent1 11" xfId="1185" hidden="1"/>
    <cellStyle name="20% - Accent1 11" xfId="941" hidden="1"/>
    <cellStyle name="20% - Accent1 11" xfId="15420" hidden="1"/>
    <cellStyle name="20% - Accent1 11" xfId="15528" hidden="1"/>
    <cellStyle name="20% - Accent1 11" xfId="16213" hidden="1"/>
    <cellStyle name="20% - Accent1 11" xfId="16287" hidden="1"/>
    <cellStyle name="20% - Accent1 11" xfId="16363" hidden="1"/>
    <cellStyle name="20% - Accent1 11" xfId="16441" hidden="1"/>
    <cellStyle name="20% - Accent1 11" xfId="17026" hidden="1"/>
    <cellStyle name="20% - Accent1 11" xfId="17102" hidden="1"/>
    <cellStyle name="20% - Accent1 11" xfId="17181" hidden="1"/>
    <cellStyle name="20% - Accent1 11" xfId="17408" hidden="1"/>
    <cellStyle name="20% - Accent1 11" xfId="16869" hidden="1"/>
    <cellStyle name="20% - Accent1 11" xfId="16941" hidden="1"/>
    <cellStyle name="20% - Accent1 11" xfId="17621" hidden="1"/>
    <cellStyle name="20% - Accent1 11" xfId="17697" hidden="1"/>
    <cellStyle name="20% - Accent1 11" xfId="17775" hidden="1"/>
    <cellStyle name="20% - Accent1 11" xfId="17972" hidden="1"/>
    <cellStyle name="20% - Accent1 11" xfId="16964" hidden="1"/>
    <cellStyle name="20% - Accent1 11" xfId="16741" hidden="1"/>
    <cellStyle name="20% - Accent1 11" xfId="18153" hidden="1"/>
    <cellStyle name="20% - Accent1 11" xfId="18229" hidden="1"/>
    <cellStyle name="20% - Accent1 11" xfId="18307" hidden="1"/>
    <cellStyle name="20% - Accent1 11" xfId="18490" hidden="1"/>
    <cellStyle name="20% - Accent1 11" xfId="18566" hidden="1"/>
    <cellStyle name="20% - Accent1 11" xfId="18644" hidden="1"/>
    <cellStyle name="20% - Accent1 11" xfId="18827" hidden="1"/>
    <cellStyle name="20% - Accent1 11" xfId="18903" hidden="1"/>
    <cellStyle name="20% - Accent1 11" xfId="19005" hidden="1"/>
    <cellStyle name="20% - Accent1 11" xfId="19079" hidden="1"/>
    <cellStyle name="20% - Accent1 11" xfId="19155" hidden="1"/>
    <cellStyle name="20% - Accent1 11" xfId="19233" hidden="1"/>
    <cellStyle name="20% - Accent1 11" xfId="19818" hidden="1"/>
    <cellStyle name="20% - Accent1 11" xfId="19894" hidden="1"/>
    <cellStyle name="20% - Accent1 11" xfId="19973" hidden="1"/>
    <cellStyle name="20% - Accent1 11" xfId="20200" hidden="1"/>
    <cellStyle name="20% - Accent1 11" xfId="19661" hidden="1"/>
    <cellStyle name="20% - Accent1 11" xfId="19733" hidden="1"/>
    <cellStyle name="20% - Accent1 11" xfId="20413" hidden="1"/>
    <cellStyle name="20% - Accent1 11" xfId="20489" hidden="1"/>
    <cellStyle name="20% - Accent1 11" xfId="20567" hidden="1"/>
    <cellStyle name="20% - Accent1 11" xfId="20764" hidden="1"/>
    <cellStyle name="20% - Accent1 11" xfId="19756" hidden="1"/>
    <cellStyle name="20% - Accent1 11" xfId="19533" hidden="1"/>
    <cellStyle name="20% - Accent1 11" xfId="20945" hidden="1"/>
    <cellStyle name="20% - Accent1 11" xfId="21021" hidden="1"/>
    <cellStyle name="20% - Accent1 11" xfId="21099" hidden="1"/>
    <cellStyle name="20% - Accent1 11" xfId="21282" hidden="1"/>
    <cellStyle name="20% - Accent1 11" xfId="21358" hidden="1"/>
    <cellStyle name="20% - Accent1 11" xfId="21436" hidden="1"/>
    <cellStyle name="20% - Accent1 11" xfId="21619" hidden="1"/>
    <cellStyle name="20% - Accent1 11" xfId="21695" hidden="1"/>
    <cellStyle name="20% - Accent1 11" xfId="15982" hidden="1"/>
    <cellStyle name="20% - Accent1 11" xfId="15908" hidden="1"/>
    <cellStyle name="20% - Accent1 11" xfId="15828" hidden="1"/>
    <cellStyle name="20% - Accent1 11" xfId="15743" hidden="1"/>
    <cellStyle name="20% - Accent1 11" xfId="7963" hidden="1"/>
    <cellStyle name="20% - Accent1 11" xfId="7760" hidden="1"/>
    <cellStyle name="20% - Accent1 11" xfId="7476" hidden="1"/>
    <cellStyle name="20% - Accent1 11" xfId="6288" hidden="1"/>
    <cellStyle name="20% - Accent1 11" xfId="8390" hidden="1"/>
    <cellStyle name="20% - Accent1 11" xfId="8166" hidden="1"/>
    <cellStyle name="20% - Accent1 11" xfId="5290" hidden="1"/>
    <cellStyle name="20% - Accent1 11" xfId="5089" hidden="1"/>
    <cellStyle name="20% - Accent1 11" xfId="4983" hidden="1"/>
    <cellStyle name="20% - Accent1 11" xfId="3851" hidden="1"/>
    <cellStyle name="20% - Accent1 11" xfId="8114" hidden="1"/>
    <cellStyle name="20% - Accent1 11" xfId="8904" hidden="1"/>
    <cellStyle name="20% - Accent1 11" xfId="3028" hidden="1"/>
    <cellStyle name="20% - Accent1 11" xfId="2897" hidden="1"/>
    <cellStyle name="20% - Accent1 11" xfId="2674" hidden="1"/>
    <cellStyle name="20% - Accent1 11" xfId="1521" hidden="1"/>
    <cellStyle name="20% - Accent1 11" xfId="1346" hidden="1"/>
    <cellStyle name="20% - Accent1 11" xfId="1109" hidden="1"/>
    <cellStyle name="20% - Accent1 11" xfId="21755" hidden="1"/>
    <cellStyle name="20% - Accent1 11" xfId="21835" hidden="1"/>
    <cellStyle name="20% - Accent1 11" xfId="22364" hidden="1"/>
    <cellStyle name="20% - Accent1 11" xfId="22438" hidden="1"/>
    <cellStyle name="20% - Accent1 11" xfId="22514" hidden="1"/>
    <cellStyle name="20% - Accent1 11" xfId="22592" hidden="1"/>
    <cellStyle name="20% - Accent1 11" xfId="23177" hidden="1"/>
    <cellStyle name="20% - Accent1 11" xfId="23253" hidden="1"/>
    <cellStyle name="20% - Accent1 11" xfId="23332" hidden="1"/>
    <cellStyle name="20% - Accent1 11" xfId="23559" hidden="1"/>
    <cellStyle name="20% - Accent1 11" xfId="23020" hidden="1"/>
    <cellStyle name="20% - Accent1 11" xfId="23092" hidden="1"/>
    <cellStyle name="20% - Accent1 11" xfId="23772" hidden="1"/>
    <cellStyle name="20% - Accent1 11" xfId="23848" hidden="1"/>
    <cellStyle name="20% - Accent1 11" xfId="23926" hidden="1"/>
    <cellStyle name="20% - Accent1 11" xfId="24123" hidden="1"/>
    <cellStyle name="20% - Accent1 11" xfId="23115" hidden="1"/>
    <cellStyle name="20% - Accent1 11" xfId="22892" hidden="1"/>
    <cellStyle name="20% - Accent1 11" xfId="24304" hidden="1"/>
    <cellStyle name="20% - Accent1 11" xfId="24380" hidden="1"/>
    <cellStyle name="20% - Accent1 11" xfId="24458" hidden="1"/>
    <cellStyle name="20% - Accent1 11" xfId="24641" hidden="1"/>
    <cellStyle name="20% - Accent1 11" xfId="24717" hidden="1"/>
    <cellStyle name="20% - Accent1 11" xfId="24795" hidden="1"/>
    <cellStyle name="20% - Accent1 11" xfId="24978" hidden="1"/>
    <cellStyle name="20% - Accent1 11" xfId="25054" hidden="1"/>
    <cellStyle name="20% - Accent1 11" xfId="25156" hidden="1"/>
    <cellStyle name="20% - Accent1 11" xfId="25230" hidden="1"/>
    <cellStyle name="20% - Accent1 11" xfId="25306" hidden="1"/>
    <cellStyle name="20% - Accent1 11" xfId="25384" hidden="1"/>
    <cellStyle name="20% - Accent1 11" xfId="25969" hidden="1"/>
    <cellStyle name="20% - Accent1 11" xfId="26045" hidden="1"/>
    <cellStyle name="20% - Accent1 11" xfId="26124" hidden="1"/>
    <cellStyle name="20% - Accent1 11" xfId="26351" hidden="1"/>
    <cellStyle name="20% - Accent1 11" xfId="25812" hidden="1"/>
    <cellStyle name="20% - Accent1 11" xfId="25884" hidden="1"/>
    <cellStyle name="20% - Accent1 11" xfId="26564" hidden="1"/>
    <cellStyle name="20% - Accent1 11" xfId="26640" hidden="1"/>
    <cellStyle name="20% - Accent1 11" xfId="26718" hidden="1"/>
    <cellStyle name="20% - Accent1 11" xfId="26915" hidden="1"/>
    <cellStyle name="20% - Accent1 11" xfId="25907" hidden="1"/>
    <cellStyle name="20% - Accent1 11" xfId="25684" hidden="1"/>
    <cellStyle name="20% - Accent1 11" xfId="27096" hidden="1"/>
    <cellStyle name="20% - Accent1 11" xfId="27172" hidden="1"/>
    <cellStyle name="20% - Accent1 11" xfId="27250" hidden="1"/>
    <cellStyle name="20% - Accent1 11" xfId="27433" hidden="1"/>
    <cellStyle name="20% - Accent1 11" xfId="27509" hidden="1"/>
    <cellStyle name="20% - Accent1 11" xfId="27587" hidden="1"/>
    <cellStyle name="20% - Accent1 11" xfId="27770" hidden="1"/>
    <cellStyle name="20% - Accent1 11" xfId="27846" hidden="1"/>
    <cellStyle name="20% - Accent1 11" xfId="22235" hidden="1"/>
    <cellStyle name="20% - Accent1 11" xfId="22161" hidden="1"/>
    <cellStyle name="20% - Accent1 11" xfId="22081" hidden="1"/>
    <cellStyle name="20% - Accent1 11" xfId="21998" hidden="1"/>
    <cellStyle name="20% - Accent1 11" xfId="8868" hidden="1"/>
    <cellStyle name="20% - Accent1 11" xfId="8653" hidden="1"/>
    <cellStyle name="20% - Accent1 11" xfId="8424" hidden="1"/>
    <cellStyle name="20% - Accent1 11" xfId="6778" hidden="1"/>
    <cellStyle name="20% - Accent1 11" xfId="9426" hidden="1"/>
    <cellStyle name="20% - Accent1 11" xfId="9091" hidden="1"/>
    <cellStyle name="20% - Accent1 11" xfId="5842" hidden="1"/>
    <cellStyle name="20% - Accent1 11" xfId="5596" hidden="1"/>
    <cellStyle name="20% - Accent1 11" xfId="5501" hidden="1"/>
    <cellStyle name="20% - Accent1 11" xfId="4025" hidden="1"/>
    <cellStyle name="20% - Accent1 11" xfId="9047" hidden="1"/>
    <cellStyle name="20% - Accent1 11" xfId="15488" hidden="1"/>
    <cellStyle name="20% - Accent1 11" xfId="3359" hidden="1"/>
    <cellStyle name="20% - Accent1 11" xfId="3168" hidden="1"/>
    <cellStyle name="20% - Accent1 11" xfId="3010" hidden="1"/>
    <cellStyle name="20% - Accent1 11" xfId="1655" hidden="1"/>
    <cellStyle name="20% - Accent1 11" xfId="1507" hidden="1"/>
    <cellStyle name="20% - Accent1 11" xfId="1245" hidden="1"/>
    <cellStyle name="20% - Accent1 11" xfId="27905" hidden="1"/>
    <cellStyle name="20% - Accent1 11" xfId="27981" hidden="1"/>
    <cellStyle name="20% - Accent1 11" xfId="28083" hidden="1"/>
    <cellStyle name="20% - Accent1 11" xfId="28157" hidden="1"/>
    <cellStyle name="20% - Accent1 11" xfId="28233" hidden="1"/>
    <cellStyle name="20% - Accent1 11" xfId="28311" hidden="1"/>
    <cellStyle name="20% - Accent1 11" xfId="28896" hidden="1"/>
    <cellStyle name="20% - Accent1 11" xfId="28972" hidden="1"/>
    <cellStyle name="20% - Accent1 11" xfId="29051" hidden="1"/>
    <cellStyle name="20% - Accent1 11" xfId="29278" hidden="1"/>
    <cellStyle name="20% - Accent1 11" xfId="28739" hidden="1"/>
    <cellStyle name="20% - Accent1 11" xfId="28811" hidden="1"/>
    <cellStyle name="20% - Accent1 11" xfId="29491" hidden="1"/>
    <cellStyle name="20% - Accent1 11" xfId="29567" hidden="1"/>
    <cellStyle name="20% - Accent1 11" xfId="29645" hidden="1"/>
    <cellStyle name="20% - Accent1 11" xfId="29842" hidden="1"/>
    <cellStyle name="20% - Accent1 11" xfId="28834" hidden="1"/>
    <cellStyle name="20% - Accent1 11" xfId="28611" hidden="1"/>
    <cellStyle name="20% - Accent1 11" xfId="30023" hidden="1"/>
    <cellStyle name="20% - Accent1 11" xfId="30099" hidden="1"/>
    <cellStyle name="20% - Accent1 11" xfId="30177" hidden="1"/>
    <cellStyle name="20% - Accent1 11" xfId="30360" hidden="1"/>
    <cellStyle name="20% - Accent1 11" xfId="30436" hidden="1"/>
    <cellStyle name="20% - Accent1 11" xfId="30514" hidden="1"/>
    <cellStyle name="20% - Accent1 11" xfId="30697" hidden="1"/>
    <cellStyle name="20% - Accent1 11" xfId="30773" hidden="1"/>
    <cellStyle name="20% - Accent1 11" xfId="30875" hidden="1"/>
    <cellStyle name="20% - Accent1 11" xfId="30949" hidden="1"/>
    <cellStyle name="20% - Accent1 11" xfId="31025" hidden="1"/>
    <cellStyle name="20% - Accent1 11" xfId="31103" hidden="1"/>
    <cellStyle name="20% - Accent1 11" xfId="31688" hidden="1"/>
    <cellStyle name="20% - Accent1 11" xfId="31764" hidden="1"/>
    <cellStyle name="20% - Accent1 11" xfId="31843" hidden="1"/>
    <cellStyle name="20% - Accent1 11" xfId="32070" hidden="1"/>
    <cellStyle name="20% - Accent1 11" xfId="31531" hidden="1"/>
    <cellStyle name="20% - Accent1 11" xfId="31603" hidden="1"/>
    <cellStyle name="20% - Accent1 11" xfId="32283" hidden="1"/>
    <cellStyle name="20% - Accent1 11" xfId="32359" hidden="1"/>
    <cellStyle name="20% - Accent1 11" xfId="32437" hidden="1"/>
    <cellStyle name="20% - Accent1 11" xfId="32634" hidden="1"/>
    <cellStyle name="20% - Accent1 11" xfId="31626" hidden="1"/>
    <cellStyle name="20% - Accent1 11" xfId="31403" hidden="1"/>
    <cellStyle name="20% - Accent1 11" xfId="32815" hidden="1"/>
    <cellStyle name="20% - Accent1 11" xfId="32891" hidden="1"/>
    <cellStyle name="20% - Accent1 11" xfId="32969" hidden="1"/>
    <cellStyle name="20% - Accent1 11" xfId="33152" hidden="1"/>
    <cellStyle name="20% - Accent1 11" xfId="33228" hidden="1"/>
    <cellStyle name="20% - Accent1 11" xfId="33306" hidden="1"/>
    <cellStyle name="20% - Accent1 11" xfId="33489" hidden="1"/>
    <cellStyle name="20% - Accent1 11" xfId="33565" hidden="1"/>
    <cellStyle name="20% - Accent1 12" xfId="197" hidden="1"/>
    <cellStyle name="20% - Accent1 12" xfId="275" hidden="1"/>
    <cellStyle name="20% - Accent1 12" xfId="414" hidden="1"/>
    <cellStyle name="20% - Accent1 12" xfId="731" hidden="1"/>
    <cellStyle name="20% - Accent1 12" xfId="2444" hidden="1"/>
    <cellStyle name="20% - Accent1 12" xfId="2596" hidden="1"/>
    <cellStyle name="20% - Accent1 12" xfId="2802" hidden="1"/>
    <cellStyle name="20% - Accent1 12" xfId="2050" hidden="1"/>
    <cellStyle name="20% - Accent1 12" xfId="1894" hidden="1"/>
    <cellStyle name="20% - Accent1 12" xfId="1859" hidden="1"/>
    <cellStyle name="20% - Accent1 12" xfId="4417" hidden="1"/>
    <cellStyle name="20% - Accent1 12" xfId="4612" hidden="1"/>
    <cellStyle name="20% - Accent1 12" xfId="4775" hidden="1"/>
    <cellStyle name="20% - Accent1 12" xfId="3087" hidden="1"/>
    <cellStyle name="20% - Accent1 12" xfId="2268" hidden="1"/>
    <cellStyle name="20% - Accent1 12" xfId="3512" hidden="1"/>
    <cellStyle name="20% - Accent1 12" xfId="6387" hidden="1"/>
    <cellStyle name="20% - Accent1 12" xfId="6491" hidden="1"/>
    <cellStyle name="20% - Accent1 12" xfId="6689" hidden="1"/>
    <cellStyle name="20% - Accent1 12" xfId="7565" hidden="1"/>
    <cellStyle name="20% - Accent1 12" xfId="7707" hidden="1"/>
    <cellStyle name="20% - Accent1 12" xfId="7883" hidden="1"/>
    <cellStyle name="20% - Accent1 12" xfId="8804" hidden="1"/>
    <cellStyle name="20% - Accent1 12" xfId="8973" hidden="1"/>
    <cellStyle name="20% - Accent1 12" xfId="9885" hidden="1"/>
    <cellStyle name="20% - Accent1 12" xfId="9960" hidden="1"/>
    <cellStyle name="20% - Accent1 12" xfId="10035" hidden="1"/>
    <cellStyle name="20% - Accent1 12" xfId="10113" hidden="1"/>
    <cellStyle name="20% - Accent1 12" xfId="10699" hidden="1"/>
    <cellStyle name="20% - Accent1 12" xfId="10774" hidden="1"/>
    <cellStyle name="20% - Accent1 12" xfId="10853" hidden="1"/>
    <cellStyle name="20% - Accent1 12" xfId="10516" hidden="1"/>
    <cellStyle name="20% - Accent1 12" xfId="10466" hidden="1"/>
    <cellStyle name="20% - Accent1 12" xfId="10435" hidden="1"/>
    <cellStyle name="20% - Accent1 12" xfId="11294" hidden="1"/>
    <cellStyle name="20% - Accent1 12" xfId="11369" hidden="1"/>
    <cellStyle name="20% - Accent1 12" xfId="11447" hidden="1"/>
    <cellStyle name="20% - Accent1 12" xfId="10918" hidden="1"/>
    <cellStyle name="20% - Accent1 12" xfId="10608" hidden="1"/>
    <cellStyle name="20% - Accent1 12" xfId="10962" hidden="1"/>
    <cellStyle name="20% - Accent1 12" xfId="11826" hidden="1"/>
    <cellStyle name="20% - Accent1 12" xfId="11901" hidden="1"/>
    <cellStyle name="20% - Accent1 12" xfId="11979" hidden="1"/>
    <cellStyle name="20% - Accent1 12" xfId="12163" hidden="1"/>
    <cellStyle name="20% - Accent1 12" xfId="12238" hidden="1"/>
    <cellStyle name="20% - Accent1 12" xfId="12316" hidden="1"/>
    <cellStyle name="20% - Accent1 12" xfId="12500" hidden="1"/>
    <cellStyle name="20% - Accent1 12" xfId="12575" hidden="1"/>
    <cellStyle name="20% - Accent1 12" xfId="12677" hidden="1"/>
    <cellStyle name="20% - Accent1 12" xfId="12752" hidden="1"/>
    <cellStyle name="20% - Accent1 12" xfId="12827" hidden="1"/>
    <cellStyle name="20% - Accent1 12" xfId="12905" hidden="1"/>
    <cellStyle name="20% - Accent1 12" xfId="13491" hidden="1"/>
    <cellStyle name="20% - Accent1 12" xfId="13566" hidden="1"/>
    <cellStyle name="20% - Accent1 12" xfId="13645" hidden="1"/>
    <cellStyle name="20% - Accent1 12" xfId="13308" hidden="1"/>
    <cellStyle name="20% - Accent1 12" xfId="13258" hidden="1"/>
    <cellStyle name="20% - Accent1 12" xfId="13227" hidden="1"/>
    <cellStyle name="20% - Accent1 12" xfId="14086" hidden="1"/>
    <cellStyle name="20% - Accent1 12" xfId="14161" hidden="1"/>
    <cellStyle name="20% - Accent1 12" xfId="14239" hidden="1"/>
    <cellStyle name="20% - Accent1 12" xfId="13710" hidden="1"/>
    <cellStyle name="20% - Accent1 12" xfId="13400" hidden="1"/>
    <cellStyle name="20% - Accent1 12" xfId="13754" hidden="1"/>
    <cellStyle name="20% - Accent1 12" xfId="14618" hidden="1"/>
    <cellStyle name="20% - Accent1 12" xfId="14693" hidden="1"/>
    <cellStyle name="20% - Accent1 12" xfId="14771" hidden="1"/>
    <cellStyle name="20% - Accent1 12" xfId="14955" hidden="1"/>
    <cellStyle name="20% - Accent1 12" xfId="15030" hidden="1"/>
    <cellStyle name="20% - Accent1 12" xfId="15108" hidden="1"/>
    <cellStyle name="20% - Accent1 12" xfId="15292" hidden="1"/>
    <cellStyle name="20% - Accent1 12" xfId="15367" hidden="1"/>
    <cellStyle name="20% - Accent1 12" xfId="9568" hidden="1"/>
    <cellStyle name="20% - Accent1 12" xfId="9455" hidden="1"/>
    <cellStyle name="20% - Accent1 12" xfId="9343" hidden="1"/>
    <cellStyle name="20% - Accent1 12" xfId="9226" hidden="1"/>
    <cellStyle name="20% - Accent1 12" xfId="6973" hidden="1"/>
    <cellStyle name="20% - Accent1 12" xfId="6888" hidden="1"/>
    <cellStyle name="20% - Accent1 12" xfId="6794" hidden="1"/>
    <cellStyle name="20% - Accent1 12" xfId="7482" hidden="1"/>
    <cellStyle name="20% - Accent1 12" xfId="7734" hidden="1"/>
    <cellStyle name="20% - Accent1 12" xfId="7864" hidden="1"/>
    <cellStyle name="20% - Accent1 12" xfId="4825" hidden="1"/>
    <cellStyle name="20% - Accent1 12" xfId="4661" hidden="1"/>
    <cellStyle name="20% - Accent1 12" xfId="4372" hidden="1"/>
    <cellStyle name="20% - Accent1 12" xfId="6431" hidden="1"/>
    <cellStyle name="20% - Accent1 12" xfId="7209" hidden="1"/>
    <cellStyle name="20% - Accent1 12" xfId="6037" hidden="1"/>
    <cellStyle name="20% - Accent1 12" xfId="2687" hidden="1"/>
    <cellStyle name="20% - Accent1 12" xfId="2492" hidden="1"/>
    <cellStyle name="20% - Accent1 12" xfId="2316" hidden="1"/>
    <cellStyle name="20% - Accent1 12" xfId="1348" hidden="1"/>
    <cellStyle name="20% - Accent1 12" xfId="1169" hidden="1"/>
    <cellStyle name="20% - Accent1 12" xfId="927" hidden="1"/>
    <cellStyle name="20% - Accent1 12" xfId="15437" hidden="1"/>
    <cellStyle name="20% - Accent1 12" xfId="15544" hidden="1"/>
    <cellStyle name="20% - Accent1 12" xfId="16226" hidden="1"/>
    <cellStyle name="20% - Accent1 12" xfId="16301" hidden="1"/>
    <cellStyle name="20% - Accent1 12" xfId="16376" hidden="1"/>
    <cellStyle name="20% - Accent1 12" xfId="16454" hidden="1"/>
    <cellStyle name="20% - Accent1 12" xfId="17040" hidden="1"/>
    <cellStyle name="20% - Accent1 12" xfId="17115" hidden="1"/>
    <cellStyle name="20% - Accent1 12" xfId="17194" hidden="1"/>
    <cellStyle name="20% - Accent1 12" xfId="16857" hidden="1"/>
    <cellStyle name="20% - Accent1 12" xfId="16807" hidden="1"/>
    <cellStyle name="20% - Accent1 12" xfId="16776" hidden="1"/>
    <cellStyle name="20% - Accent1 12" xfId="17635" hidden="1"/>
    <cellStyle name="20% - Accent1 12" xfId="17710" hidden="1"/>
    <cellStyle name="20% - Accent1 12" xfId="17788" hidden="1"/>
    <cellStyle name="20% - Accent1 12" xfId="17259" hidden="1"/>
    <cellStyle name="20% - Accent1 12" xfId="16949" hidden="1"/>
    <cellStyle name="20% - Accent1 12" xfId="17303" hidden="1"/>
    <cellStyle name="20% - Accent1 12" xfId="18167" hidden="1"/>
    <cellStyle name="20% - Accent1 12" xfId="18242" hidden="1"/>
    <cellStyle name="20% - Accent1 12" xfId="18320" hidden="1"/>
    <cellStyle name="20% - Accent1 12" xfId="18504" hidden="1"/>
    <cellStyle name="20% - Accent1 12" xfId="18579" hidden="1"/>
    <cellStyle name="20% - Accent1 12" xfId="18657" hidden="1"/>
    <cellStyle name="20% - Accent1 12" xfId="18841" hidden="1"/>
    <cellStyle name="20% - Accent1 12" xfId="18916" hidden="1"/>
    <cellStyle name="20% - Accent1 12" xfId="19018" hidden="1"/>
    <cellStyle name="20% - Accent1 12" xfId="19093" hidden="1"/>
    <cellStyle name="20% - Accent1 12" xfId="19168" hidden="1"/>
    <cellStyle name="20% - Accent1 12" xfId="19246" hidden="1"/>
    <cellStyle name="20% - Accent1 12" xfId="19832" hidden="1"/>
    <cellStyle name="20% - Accent1 12" xfId="19907" hidden="1"/>
    <cellStyle name="20% - Accent1 12" xfId="19986" hidden="1"/>
    <cellStyle name="20% - Accent1 12" xfId="19649" hidden="1"/>
    <cellStyle name="20% - Accent1 12" xfId="19599" hidden="1"/>
    <cellStyle name="20% - Accent1 12" xfId="19568" hidden="1"/>
    <cellStyle name="20% - Accent1 12" xfId="20427" hidden="1"/>
    <cellStyle name="20% - Accent1 12" xfId="20502" hidden="1"/>
    <cellStyle name="20% - Accent1 12" xfId="20580" hidden="1"/>
    <cellStyle name="20% - Accent1 12" xfId="20051" hidden="1"/>
    <cellStyle name="20% - Accent1 12" xfId="19741" hidden="1"/>
    <cellStyle name="20% - Accent1 12" xfId="20095" hidden="1"/>
    <cellStyle name="20% - Accent1 12" xfId="20959" hidden="1"/>
    <cellStyle name="20% - Accent1 12" xfId="21034" hidden="1"/>
    <cellStyle name="20% - Accent1 12" xfId="21112" hidden="1"/>
    <cellStyle name="20% - Accent1 12" xfId="21296" hidden="1"/>
    <cellStyle name="20% - Accent1 12" xfId="21371" hidden="1"/>
    <cellStyle name="20% - Accent1 12" xfId="21449" hidden="1"/>
    <cellStyle name="20% - Accent1 12" xfId="21633" hidden="1"/>
    <cellStyle name="20% - Accent1 12" xfId="21708" hidden="1"/>
    <cellStyle name="20% - Accent1 12" xfId="15969" hidden="1"/>
    <cellStyle name="20% - Accent1 12" xfId="15894" hidden="1"/>
    <cellStyle name="20% - Accent1 12" xfId="15814" hidden="1"/>
    <cellStyle name="20% - Accent1 12" xfId="15728" hidden="1"/>
    <cellStyle name="20% - Accent1 12" xfId="7942" hidden="1"/>
    <cellStyle name="20% - Accent1 12" xfId="7732" hidden="1"/>
    <cellStyle name="20% - Accent1 12" xfId="7459" hidden="1"/>
    <cellStyle name="20% - Accent1 12" xfId="8428" hidden="1"/>
    <cellStyle name="20% - Accent1 12" xfId="8539" hidden="1"/>
    <cellStyle name="20% - Accent1 12" xfId="8726" hidden="1"/>
    <cellStyle name="20% - Accent1 12" xfId="5276" hidden="1"/>
    <cellStyle name="20% - Accent1 12" xfId="5076" hidden="1"/>
    <cellStyle name="20% - Accent1 12" xfId="4968" hidden="1"/>
    <cellStyle name="20% - Accent1 12" xfId="7168" hidden="1"/>
    <cellStyle name="20% - Accent1 12" xfId="8152" hidden="1"/>
    <cellStyle name="20% - Accent1 12" xfId="6634" hidden="1"/>
    <cellStyle name="20% - Accent1 12" xfId="3006" hidden="1"/>
    <cellStyle name="20% - Accent1 12" xfId="2878" hidden="1"/>
    <cellStyle name="20% - Accent1 12" xfId="2647" hidden="1"/>
    <cellStyle name="20% - Accent1 12" xfId="1500" hidden="1"/>
    <cellStyle name="20% - Accent1 12" xfId="1315" hidden="1"/>
    <cellStyle name="20% - Accent1 12" xfId="1093" hidden="1"/>
    <cellStyle name="20% - Accent1 12" xfId="21769" hidden="1"/>
    <cellStyle name="20% - Accent1 12" xfId="21848" hidden="1"/>
    <cellStyle name="20% - Accent1 12" xfId="22377" hidden="1"/>
    <cellStyle name="20% - Accent1 12" xfId="22452" hidden="1"/>
    <cellStyle name="20% - Accent1 12" xfId="22527" hidden="1"/>
    <cellStyle name="20% - Accent1 12" xfId="22605" hidden="1"/>
    <cellStyle name="20% - Accent1 12" xfId="23191" hidden="1"/>
    <cellStyle name="20% - Accent1 12" xfId="23266" hidden="1"/>
    <cellStyle name="20% - Accent1 12" xfId="23345" hidden="1"/>
    <cellStyle name="20% - Accent1 12" xfId="23008" hidden="1"/>
    <cellStyle name="20% - Accent1 12" xfId="22958" hidden="1"/>
    <cellStyle name="20% - Accent1 12" xfId="22927" hidden="1"/>
    <cellStyle name="20% - Accent1 12" xfId="23786" hidden="1"/>
    <cellStyle name="20% - Accent1 12" xfId="23861" hidden="1"/>
    <cellStyle name="20% - Accent1 12" xfId="23939" hidden="1"/>
    <cellStyle name="20% - Accent1 12" xfId="23410" hidden="1"/>
    <cellStyle name="20% - Accent1 12" xfId="23100" hidden="1"/>
    <cellStyle name="20% - Accent1 12" xfId="23454" hidden="1"/>
    <cellStyle name="20% - Accent1 12" xfId="24318" hidden="1"/>
    <cellStyle name="20% - Accent1 12" xfId="24393" hidden="1"/>
    <cellStyle name="20% - Accent1 12" xfId="24471" hidden="1"/>
    <cellStyle name="20% - Accent1 12" xfId="24655" hidden="1"/>
    <cellStyle name="20% - Accent1 12" xfId="24730" hidden="1"/>
    <cellStyle name="20% - Accent1 12" xfId="24808" hidden="1"/>
    <cellStyle name="20% - Accent1 12" xfId="24992" hidden="1"/>
    <cellStyle name="20% - Accent1 12" xfId="25067" hidden="1"/>
    <cellStyle name="20% - Accent1 12" xfId="25169" hidden="1"/>
    <cellStyle name="20% - Accent1 12" xfId="25244" hidden="1"/>
    <cellStyle name="20% - Accent1 12" xfId="25319" hidden="1"/>
    <cellStyle name="20% - Accent1 12" xfId="25397" hidden="1"/>
    <cellStyle name="20% - Accent1 12" xfId="25983" hidden="1"/>
    <cellStyle name="20% - Accent1 12" xfId="26058" hidden="1"/>
    <cellStyle name="20% - Accent1 12" xfId="26137" hidden="1"/>
    <cellStyle name="20% - Accent1 12" xfId="25800" hidden="1"/>
    <cellStyle name="20% - Accent1 12" xfId="25750" hidden="1"/>
    <cellStyle name="20% - Accent1 12" xfId="25719" hidden="1"/>
    <cellStyle name="20% - Accent1 12" xfId="26578" hidden="1"/>
    <cellStyle name="20% - Accent1 12" xfId="26653" hidden="1"/>
    <cellStyle name="20% - Accent1 12" xfId="26731" hidden="1"/>
    <cellStyle name="20% - Accent1 12" xfId="26202" hidden="1"/>
    <cellStyle name="20% - Accent1 12" xfId="25892" hidden="1"/>
    <cellStyle name="20% - Accent1 12" xfId="26246" hidden="1"/>
    <cellStyle name="20% - Accent1 12" xfId="27110" hidden="1"/>
    <cellStyle name="20% - Accent1 12" xfId="27185" hidden="1"/>
    <cellStyle name="20% - Accent1 12" xfId="27263" hidden="1"/>
    <cellStyle name="20% - Accent1 12" xfId="27447" hidden="1"/>
    <cellStyle name="20% - Accent1 12" xfId="27522" hidden="1"/>
    <cellStyle name="20% - Accent1 12" xfId="27600" hidden="1"/>
    <cellStyle name="20% - Accent1 12" xfId="27784" hidden="1"/>
    <cellStyle name="20% - Accent1 12" xfId="27859" hidden="1"/>
    <cellStyle name="20% - Accent1 12" xfId="22222" hidden="1"/>
    <cellStyle name="20% - Accent1 12" xfId="22147" hidden="1"/>
    <cellStyle name="20% - Accent1 12" xfId="22067" hidden="1"/>
    <cellStyle name="20% - Accent1 12" xfId="21984" hidden="1"/>
    <cellStyle name="20% - Accent1 12" xfId="8840" hidden="1"/>
    <cellStyle name="20% - Accent1 12" xfId="8548" hidden="1"/>
    <cellStyle name="20% - Accent1 12" xfId="8410" hidden="1"/>
    <cellStyle name="20% - Accent1 12" xfId="9473" hidden="1"/>
    <cellStyle name="20% - Accent1 12" xfId="9654" hidden="1"/>
    <cellStyle name="20% - Accent1 12" xfId="9791" hidden="1"/>
    <cellStyle name="20% - Accent1 12" xfId="5819" hidden="1"/>
    <cellStyle name="20% - Accent1 12" xfId="5581" hidden="1"/>
    <cellStyle name="20% - Accent1 12" xfId="5487" hidden="1"/>
    <cellStyle name="20% - Accent1 12" xfId="8093" hidden="1"/>
    <cellStyle name="20% - Accent1 12" xfId="9080" hidden="1"/>
    <cellStyle name="20% - Accent1 12" xfId="7340" hidden="1"/>
    <cellStyle name="20% - Accent1 12" xfId="3342" hidden="1"/>
    <cellStyle name="20% - Accent1 12" xfId="3153" hidden="1"/>
    <cellStyle name="20% - Accent1 12" xfId="2974" hidden="1"/>
    <cellStyle name="20% - Accent1 12" xfId="1638" hidden="1"/>
    <cellStyle name="20% - Accent1 12" xfId="1473" hidden="1"/>
    <cellStyle name="20% - Accent1 12" xfId="1218" hidden="1"/>
    <cellStyle name="20% - Accent1 12" xfId="27919" hidden="1"/>
    <cellStyle name="20% - Accent1 12" xfId="27994" hidden="1"/>
    <cellStyle name="20% - Accent1 12" xfId="28096" hidden="1"/>
    <cellStyle name="20% - Accent1 12" xfId="28171" hidden="1"/>
    <cellStyle name="20% - Accent1 12" xfId="28246" hidden="1"/>
    <cellStyle name="20% - Accent1 12" xfId="28324" hidden="1"/>
    <cellStyle name="20% - Accent1 12" xfId="28910" hidden="1"/>
    <cellStyle name="20% - Accent1 12" xfId="28985" hidden="1"/>
    <cellStyle name="20% - Accent1 12" xfId="29064" hidden="1"/>
    <cellStyle name="20% - Accent1 12" xfId="28727" hidden="1"/>
    <cellStyle name="20% - Accent1 12" xfId="28677" hidden="1"/>
    <cellStyle name="20% - Accent1 12" xfId="28646" hidden="1"/>
    <cellStyle name="20% - Accent1 12" xfId="29505" hidden="1"/>
    <cellStyle name="20% - Accent1 12" xfId="29580" hidden="1"/>
    <cellStyle name="20% - Accent1 12" xfId="29658" hidden="1"/>
    <cellStyle name="20% - Accent1 12" xfId="29129" hidden="1"/>
    <cellStyle name="20% - Accent1 12" xfId="28819" hidden="1"/>
    <cellStyle name="20% - Accent1 12" xfId="29173" hidden="1"/>
    <cellStyle name="20% - Accent1 12" xfId="30037" hidden="1"/>
    <cellStyle name="20% - Accent1 12" xfId="30112" hidden="1"/>
    <cellStyle name="20% - Accent1 12" xfId="30190" hidden="1"/>
    <cellStyle name="20% - Accent1 12" xfId="30374" hidden="1"/>
    <cellStyle name="20% - Accent1 12" xfId="30449" hidden="1"/>
    <cellStyle name="20% - Accent1 12" xfId="30527" hidden="1"/>
    <cellStyle name="20% - Accent1 12" xfId="30711" hidden="1"/>
    <cellStyle name="20% - Accent1 12" xfId="30786" hidden="1"/>
    <cellStyle name="20% - Accent1 12" xfId="30888" hidden="1"/>
    <cellStyle name="20% - Accent1 12" xfId="30963" hidden="1"/>
    <cellStyle name="20% - Accent1 12" xfId="31038" hidden="1"/>
    <cellStyle name="20% - Accent1 12" xfId="31116" hidden="1"/>
    <cellStyle name="20% - Accent1 12" xfId="31702" hidden="1"/>
    <cellStyle name="20% - Accent1 12" xfId="31777" hidden="1"/>
    <cellStyle name="20% - Accent1 12" xfId="31856" hidden="1"/>
    <cellStyle name="20% - Accent1 12" xfId="31519" hidden="1"/>
    <cellStyle name="20% - Accent1 12" xfId="31469" hidden="1"/>
    <cellStyle name="20% - Accent1 12" xfId="31438" hidden="1"/>
    <cellStyle name="20% - Accent1 12" xfId="32297" hidden="1"/>
    <cellStyle name="20% - Accent1 12" xfId="32372" hidden="1"/>
    <cellStyle name="20% - Accent1 12" xfId="32450" hidden="1"/>
    <cellStyle name="20% - Accent1 12" xfId="31921" hidden="1"/>
    <cellStyle name="20% - Accent1 12" xfId="31611" hidden="1"/>
    <cellStyle name="20% - Accent1 12" xfId="31965" hidden="1"/>
    <cellStyle name="20% - Accent1 12" xfId="32829" hidden="1"/>
    <cellStyle name="20% - Accent1 12" xfId="32904" hidden="1"/>
    <cellStyle name="20% - Accent1 12" xfId="32982" hidden="1"/>
    <cellStyle name="20% - Accent1 12" xfId="33166" hidden="1"/>
    <cellStyle name="20% - Accent1 12" xfId="33241" hidden="1"/>
    <cellStyle name="20% - Accent1 12" xfId="33319" hidden="1"/>
    <cellStyle name="20% - Accent1 12" xfId="33503" hidden="1"/>
    <cellStyle name="20% - Accent1 12" xfId="33578" hidden="1"/>
    <cellStyle name="20% - Accent1 13" xfId="744" hidden="1"/>
    <cellStyle name="20% - Accent1 13" xfId="946" hidden="1"/>
    <cellStyle name="20% - Accent1 13" xfId="3517" hidden="1"/>
    <cellStyle name="20% - Accent1 13" xfId="4032" hidden="1"/>
    <cellStyle name="20% - Accent1 13" xfId="5351" hidden="1"/>
    <cellStyle name="20% - Accent1 13" xfId="6048" hidden="1"/>
    <cellStyle name="20% - Accent1 13" xfId="7063" hidden="1"/>
    <cellStyle name="20% - Accent1 13" xfId="8266" hidden="1"/>
    <cellStyle name="20% - Accent1 13" xfId="10126" hidden="1"/>
    <cellStyle name="20% - Accent1 13" xfId="10241" hidden="1"/>
    <cellStyle name="20% - Accent1 13" xfId="10964" hidden="1"/>
    <cellStyle name="20% - Accent1 13" xfId="11137" hidden="1"/>
    <cellStyle name="20% - Accent1 13" xfId="11530" hidden="1"/>
    <cellStyle name="20% - Accent1 13" xfId="11678" hidden="1"/>
    <cellStyle name="20% - Accent1 13" xfId="12016" hidden="1"/>
    <cellStyle name="20% - Accent1 13" xfId="12353" hidden="1"/>
    <cellStyle name="20% - Accent1 13" xfId="12918" hidden="1"/>
    <cellStyle name="20% - Accent1 13" xfId="13033" hidden="1"/>
    <cellStyle name="20% - Accent1 13" xfId="13756" hidden="1"/>
    <cellStyle name="20% - Accent1 13" xfId="13929" hidden="1"/>
    <cellStyle name="20% - Accent1 13" xfId="14322" hidden="1"/>
    <cellStyle name="20% - Accent1 13" xfId="14470" hidden="1"/>
    <cellStyle name="20% - Accent1 13" xfId="14808" hidden="1"/>
    <cellStyle name="20% - Accent1 13" xfId="15145" hidden="1"/>
    <cellStyle name="20% - Accent1 13" xfId="9207" hidden="1"/>
    <cellStyle name="20% - Accent1 13" xfId="8665" hidden="1"/>
    <cellStyle name="20% - Accent1 13" xfId="6035" hidden="1"/>
    <cellStyle name="20% - Accent1 13" xfId="5243" hidden="1"/>
    <cellStyle name="20% - Accent1 13" xfId="3961" hidden="1"/>
    <cellStyle name="20% - Accent1 13" xfId="3284" hidden="1"/>
    <cellStyle name="20% - Accent1 13" xfId="1848" hidden="1"/>
    <cellStyle name="20% - Accent1 13" xfId="486" hidden="1"/>
    <cellStyle name="20% - Accent1 13" xfId="16467" hidden="1"/>
    <cellStyle name="20% - Accent1 13" xfId="16582" hidden="1"/>
    <cellStyle name="20% - Accent1 13" xfId="17305" hidden="1"/>
    <cellStyle name="20% - Accent1 13" xfId="17478" hidden="1"/>
    <cellStyle name="20% - Accent1 13" xfId="17871" hidden="1"/>
    <cellStyle name="20% - Accent1 13" xfId="18019" hidden="1"/>
    <cellStyle name="20% - Accent1 13" xfId="18357" hidden="1"/>
    <cellStyle name="20% - Accent1 13" xfId="18694" hidden="1"/>
    <cellStyle name="20% - Accent1 13" xfId="19259" hidden="1"/>
    <cellStyle name="20% - Accent1 13" xfId="19374" hidden="1"/>
    <cellStyle name="20% - Accent1 13" xfId="20097" hidden="1"/>
    <cellStyle name="20% - Accent1 13" xfId="20270" hidden="1"/>
    <cellStyle name="20% - Accent1 13" xfId="20663" hidden="1"/>
    <cellStyle name="20% - Accent1 13" xfId="20811" hidden="1"/>
    <cellStyle name="20% - Accent1 13" xfId="21149" hidden="1"/>
    <cellStyle name="20% - Accent1 13" xfId="21486" hidden="1"/>
    <cellStyle name="20% - Accent1 13" xfId="15715" hidden="1"/>
    <cellStyle name="20% - Accent1 13" xfId="9759" hidden="1"/>
    <cellStyle name="20% - Accent1 13" xfId="6621" hidden="1"/>
    <cellStyle name="20% - Accent1 13" xfId="5776" hidden="1"/>
    <cellStyle name="20% - Accent1 13" xfId="4229" hidden="1"/>
    <cellStyle name="20% - Accent1 13" xfId="3511" hidden="1"/>
    <cellStyle name="20% - Accent1 13" xfId="2023" hidden="1"/>
    <cellStyle name="20% - Accent1 13" xfId="586" hidden="1"/>
    <cellStyle name="20% - Accent1 13" xfId="22618" hidden="1"/>
    <cellStyle name="20% - Accent1 13" xfId="22733" hidden="1"/>
    <cellStyle name="20% - Accent1 13" xfId="23456" hidden="1"/>
    <cellStyle name="20% - Accent1 13" xfId="23629" hidden="1"/>
    <cellStyle name="20% - Accent1 13" xfId="24022" hidden="1"/>
    <cellStyle name="20% - Accent1 13" xfId="24170" hidden="1"/>
    <cellStyle name="20% - Accent1 13" xfId="24508" hidden="1"/>
    <cellStyle name="20% - Accent1 13" xfId="24845" hidden="1"/>
    <cellStyle name="20% - Accent1 13" xfId="25410" hidden="1"/>
    <cellStyle name="20% - Accent1 13" xfId="25525" hidden="1"/>
    <cellStyle name="20% - Accent1 13" xfId="26248" hidden="1"/>
    <cellStyle name="20% - Accent1 13" xfId="26421" hidden="1"/>
    <cellStyle name="20% - Accent1 13" xfId="26814" hidden="1"/>
    <cellStyle name="20% - Accent1 13" xfId="26962" hidden="1"/>
    <cellStyle name="20% - Accent1 13" xfId="27300" hidden="1"/>
    <cellStyle name="20% - Accent1 13" xfId="27637" hidden="1"/>
    <cellStyle name="20% - Accent1 13" xfId="21971" hidden="1"/>
    <cellStyle name="20% - Accent1 13" xfId="16139" hidden="1"/>
    <cellStyle name="20% - Accent1 13" xfId="7323" hidden="1"/>
    <cellStyle name="20% - Accent1 13" xfId="6285" hidden="1"/>
    <cellStyle name="20% - Accent1 13" xfId="4541" hidden="1"/>
    <cellStyle name="20% - Accent1 13" xfId="3766" hidden="1"/>
    <cellStyle name="20% - Accent1 13" xfId="2202" hidden="1"/>
    <cellStyle name="20% - Accent1 13" xfId="728" hidden="1"/>
    <cellStyle name="20% - Accent1 13" xfId="28337" hidden="1"/>
    <cellStyle name="20% - Accent1 13" xfId="28452" hidden="1"/>
    <cellStyle name="20% - Accent1 13" xfId="29175" hidden="1"/>
    <cellStyle name="20% - Accent1 13" xfId="29348" hidden="1"/>
    <cellStyle name="20% - Accent1 13" xfId="29741" hidden="1"/>
    <cellStyle name="20% - Accent1 13" xfId="29889" hidden="1"/>
    <cellStyle name="20% - Accent1 13" xfId="30227" hidden="1"/>
    <cellStyle name="20% - Accent1 13" xfId="30564" hidden="1"/>
    <cellStyle name="20% - Accent1 13" xfId="31129" hidden="1"/>
    <cellStyle name="20% - Accent1 13" xfId="31244" hidden="1"/>
    <cellStyle name="20% - Accent1 13" xfId="31967" hidden="1"/>
    <cellStyle name="20% - Accent1 13" xfId="32140" hidden="1"/>
    <cellStyle name="20% - Accent1 13" xfId="32533" hidden="1"/>
    <cellStyle name="20% - Accent1 13" xfId="32681" hidden="1"/>
    <cellStyle name="20% - Accent1 13" xfId="33019" hidden="1"/>
    <cellStyle name="20% - Accent1 13" xfId="33356" hidden="1"/>
    <cellStyle name="20% - Accent1 3 2 3 2" xfId="821" hidden="1"/>
    <cellStyle name="20% - Accent1 3 2 3 2" xfId="1029" hidden="1"/>
    <cellStyle name="20% - Accent1 3 2 3 2" xfId="3593" hidden="1"/>
    <cellStyle name="20% - Accent1 3 2 3 2" xfId="4108" hidden="1"/>
    <cellStyle name="20% - Accent1 3 2 3 2" xfId="5427" hidden="1"/>
    <cellStyle name="20% - Accent1 3 2 3 2" xfId="6124" hidden="1"/>
    <cellStyle name="20% - Accent1 3 2 3 2" xfId="7141" hidden="1"/>
    <cellStyle name="20% - Accent1 3 2 3 2" xfId="8345" hidden="1"/>
    <cellStyle name="20% - Accent1 3 2 3 2" xfId="10202" hidden="1"/>
    <cellStyle name="20% - Accent1 3 2 3 2" xfId="10317" hidden="1"/>
    <cellStyle name="20% - Accent1 3 2 3 2" xfId="11040" hidden="1"/>
    <cellStyle name="20% - Accent1 3 2 3 2" xfId="11213" hidden="1"/>
    <cellStyle name="20% - Accent1 3 2 3 2" xfId="11606" hidden="1"/>
    <cellStyle name="20% - Accent1 3 2 3 2" xfId="11754" hidden="1"/>
    <cellStyle name="20% - Accent1 3 2 3 2" xfId="12092" hidden="1"/>
    <cellStyle name="20% - Accent1 3 2 3 2" xfId="12429" hidden="1"/>
    <cellStyle name="20% - Accent1 3 2 3 2" xfId="12994" hidden="1"/>
    <cellStyle name="20% - Accent1 3 2 3 2" xfId="13109" hidden="1"/>
    <cellStyle name="20% - Accent1 3 2 3 2" xfId="13832" hidden="1"/>
    <cellStyle name="20% - Accent1 3 2 3 2" xfId="14005" hidden="1"/>
    <cellStyle name="20% - Accent1 3 2 3 2" xfId="14398" hidden="1"/>
    <cellStyle name="20% - Accent1 3 2 3 2" xfId="14546" hidden="1"/>
    <cellStyle name="20% - Accent1 3 2 3 2" xfId="14884" hidden="1"/>
    <cellStyle name="20% - Accent1 3 2 3 2" xfId="15221" hidden="1"/>
    <cellStyle name="20% - Accent1 3 2 3 2" xfId="9129" hidden="1"/>
    <cellStyle name="20% - Accent1 3 2 3 2" xfId="8585" hidden="1"/>
    <cellStyle name="20% - Accent1 3 2 3 2" xfId="5957" hidden="1"/>
    <cellStyle name="20% - Accent1 3 2 3 2" xfId="5166" hidden="1"/>
    <cellStyle name="20% - Accent1 3 2 3 2" xfId="3881" hidden="1"/>
    <cellStyle name="20% - Accent1 3 2 3 2" xfId="3203" hidden="1"/>
    <cellStyle name="20% - Accent1 3 2 3 2" xfId="1760" hidden="1"/>
    <cellStyle name="20% - Accent1 3 2 3 2" xfId="359" hidden="1"/>
    <cellStyle name="20% - Accent1 3 2 3 2" xfId="16543" hidden="1"/>
    <cellStyle name="20% - Accent1 3 2 3 2" xfId="16658" hidden="1"/>
    <cellStyle name="20% - Accent1 3 2 3 2" xfId="17381" hidden="1"/>
    <cellStyle name="20% - Accent1 3 2 3 2" xfId="17554" hidden="1"/>
    <cellStyle name="20% - Accent1 3 2 3 2" xfId="17947" hidden="1"/>
    <cellStyle name="20% - Accent1 3 2 3 2" xfId="18095" hidden="1"/>
    <cellStyle name="20% - Accent1 3 2 3 2" xfId="18433" hidden="1"/>
    <cellStyle name="20% - Accent1 3 2 3 2" xfId="18770" hidden="1"/>
    <cellStyle name="20% - Accent1 3 2 3 2" xfId="19335" hidden="1"/>
    <cellStyle name="20% - Accent1 3 2 3 2" xfId="19450" hidden="1"/>
    <cellStyle name="20% - Accent1 3 2 3 2" xfId="20173" hidden="1"/>
    <cellStyle name="20% - Accent1 3 2 3 2" xfId="20346" hidden="1"/>
    <cellStyle name="20% - Accent1 3 2 3 2" xfId="20739" hidden="1"/>
    <cellStyle name="20% - Accent1 3 2 3 2" xfId="20887" hidden="1"/>
    <cellStyle name="20% - Accent1 3 2 3 2" xfId="21225" hidden="1"/>
    <cellStyle name="20% - Accent1 3 2 3 2" xfId="21562" hidden="1"/>
    <cellStyle name="20% - Accent1 3 2 3 2" xfId="15637" hidden="1"/>
    <cellStyle name="20% - Accent1 3 2 3 2" xfId="9682" hidden="1"/>
    <cellStyle name="20% - Accent1 3 2 3 2" xfId="6529" hidden="1"/>
    <cellStyle name="20% - Accent1 3 2 3 2" xfId="5681" hidden="1"/>
    <cellStyle name="20% - Accent1 3 2 3 2" xfId="4151" hidden="1"/>
    <cellStyle name="20% - Accent1 3 2 3 2" xfId="3430" hidden="1"/>
    <cellStyle name="20% - Accent1 3 2 3 2" xfId="1933" hidden="1"/>
    <cellStyle name="20% - Accent1 3 2 3 2" xfId="495" hidden="1"/>
    <cellStyle name="20% - Accent1 3 2 3 2" xfId="22694" hidden="1"/>
    <cellStyle name="20% - Accent1 3 2 3 2" xfId="22809" hidden="1"/>
    <cellStyle name="20% - Accent1 3 2 3 2" xfId="23532" hidden="1"/>
    <cellStyle name="20% - Accent1 3 2 3 2" xfId="23705" hidden="1"/>
    <cellStyle name="20% - Accent1 3 2 3 2" xfId="24098" hidden="1"/>
    <cellStyle name="20% - Accent1 3 2 3 2" xfId="24246" hidden="1"/>
    <cellStyle name="20% - Accent1 3 2 3 2" xfId="24584" hidden="1"/>
    <cellStyle name="20% - Accent1 3 2 3 2" xfId="24921" hidden="1"/>
    <cellStyle name="20% - Accent1 3 2 3 2" xfId="25486" hidden="1"/>
    <cellStyle name="20% - Accent1 3 2 3 2" xfId="25601" hidden="1"/>
    <cellStyle name="20% - Accent1 3 2 3 2" xfId="26324" hidden="1"/>
    <cellStyle name="20% - Accent1 3 2 3 2" xfId="26497" hidden="1"/>
    <cellStyle name="20% - Accent1 3 2 3 2" xfId="26890" hidden="1"/>
    <cellStyle name="20% - Accent1 3 2 3 2" xfId="27038" hidden="1"/>
    <cellStyle name="20% - Accent1 3 2 3 2" xfId="27376" hidden="1"/>
    <cellStyle name="20% - Accent1 3 2 3 2" xfId="27713" hidden="1"/>
    <cellStyle name="20% - Accent1 3 2 3 2" xfId="21893" hidden="1"/>
    <cellStyle name="20% - Accent1 3 2 3 2" xfId="16063" hidden="1"/>
    <cellStyle name="20% - Accent1 3 2 3 2" xfId="7233" hidden="1"/>
    <cellStyle name="20% - Accent1 3 2 3 2" xfId="6189" hidden="1"/>
    <cellStyle name="20% - Accent1 3 2 3 2" xfId="4381" hidden="1"/>
    <cellStyle name="20% - Accent1 3 2 3 2" xfId="3686" hidden="1"/>
    <cellStyle name="20% - Accent1 3 2 3 2" xfId="2119" hidden="1"/>
    <cellStyle name="20% - Accent1 3 2 3 2" xfId="608" hidden="1"/>
    <cellStyle name="20% - Accent1 3 2 3 2" xfId="28413" hidden="1"/>
    <cellStyle name="20% - Accent1 3 2 3 2" xfId="28528" hidden="1"/>
    <cellStyle name="20% - Accent1 3 2 3 2" xfId="29251" hidden="1"/>
    <cellStyle name="20% - Accent1 3 2 3 2" xfId="29424" hidden="1"/>
    <cellStyle name="20% - Accent1 3 2 3 2" xfId="29817" hidden="1"/>
    <cellStyle name="20% - Accent1 3 2 3 2" xfId="29965" hidden="1"/>
    <cellStyle name="20% - Accent1 3 2 3 2" xfId="30303" hidden="1"/>
    <cellStyle name="20% - Accent1 3 2 3 2" xfId="30640" hidden="1"/>
    <cellStyle name="20% - Accent1 3 2 3 2" xfId="31205" hidden="1"/>
    <cellStyle name="20% - Accent1 3 2 3 2" xfId="31320" hidden="1"/>
    <cellStyle name="20% - Accent1 3 2 3 2" xfId="32043" hidden="1"/>
    <cellStyle name="20% - Accent1 3 2 3 2" xfId="32216" hidden="1"/>
    <cellStyle name="20% - Accent1 3 2 3 2" xfId="32609" hidden="1"/>
    <cellStyle name="20% - Accent1 3 2 3 2" xfId="32757" hidden="1"/>
    <cellStyle name="20% - Accent1 3 2 3 2" xfId="33095" hidden="1"/>
    <cellStyle name="20% - Accent1 3 2 3 2" xfId="33432" hidden="1"/>
    <cellStyle name="20% - Accent1 3 2 4 2" xfId="772" hidden="1"/>
    <cellStyle name="20% - Accent1 3 2 4 2" xfId="980" hidden="1"/>
    <cellStyle name="20% - Accent1 3 2 4 2" xfId="3544" hidden="1"/>
    <cellStyle name="20% - Accent1 3 2 4 2" xfId="4059" hidden="1"/>
    <cellStyle name="20% - Accent1 3 2 4 2" xfId="5378" hidden="1"/>
    <cellStyle name="20% - Accent1 3 2 4 2" xfId="6075" hidden="1"/>
    <cellStyle name="20% - Accent1 3 2 4 2" xfId="7092" hidden="1"/>
    <cellStyle name="20% - Accent1 3 2 4 2" xfId="8296" hidden="1"/>
    <cellStyle name="20% - Accent1 3 2 4 2" xfId="10153" hidden="1"/>
    <cellStyle name="20% - Accent1 3 2 4 2" xfId="10268" hidden="1"/>
    <cellStyle name="20% - Accent1 3 2 4 2" xfId="10991" hidden="1"/>
    <cellStyle name="20% - Accent1 3 2 4 2" xfId="11164" hidden="1"/>
    <cellStyle name="20% - Accent1 3 2 4 2" xfId="11557" hidden="1"/>
    <cellStyle name="20% - Accent1 3 2 4 2" xfId="11705" hidden="1"/>
    <cellStyle name="20% - Accent1 3 2 4 2" xfId="12043" hidden="1"/>
    <cellStyle name="20% - Accent1 3 2 4 2" xfId="12380" hidden="1"/>
    <cellStyle name="20% - Accent1 3 2 4 2" xfId="12945" hidden="1"/>
    <cellStyle name="20% - Accent1 3 2 4 2" xfId="13060" hidden="1"/>
    <cellStyle name="20% - Accent1 3 2 4 2" xfId="13783" hidden="1"/>
    <cellStyle name="20% - Accent1 3 2 4 2" xfId="13956" hidden="1"/>
    <cellStyle name="20% - Accent1 3 2 4 2" xfId="14349" hidden="1"/>
    <cellStyle name="20% - Accent1 3 2 4 2" xfId="14497" hidden="1"/>
    <cellStyle name="20% - Accent1 3 2 4 2" xfId="14835" hidden="1"/>
    <cellStyle name="20% - Accent1 3 2 4 2" xfId="15172" hidden="1"/>
    <cellStyle name="20% - Accent1 3 2 4 2" xfId="9179" hidden="1"/>
    <cellStyle name="20% - Accent1 3 2 4 2" xfId="8634" hidden="1"/>
    <cellStyle name="20% - Accent1 3 2 4 2" xfId="6006" hidden="1"/>
    <cellStyle name="20% - Accent1 3 2 4 2" xfId="5215" hidden="1"/>
    <cellStyle name="20% - Accent1 3 2 4 2" xfId="3932" hidden="1"/>
    <cellStyle name="20% - Accent1 3 2 4 2" xfId="3252" hidden="1"/>
    <cellStyle name="20% - Accent1 3 2 4 2" xfId="1815" hidden="1"/>
    <cellStyle name="20% - Accent1 3 2 4 2" xfId="440" hidden="1"/>
    <cellStyle name="20% - Accent1 3 2 4 2" xfId="16494" hidden="1"/>
    <cellStyle name="20% - Accent1 3 2 4 2" xfId="16609" hidden="1"/>
    <cellStyle name="20% - Accent1 3 2 4 2" xfId="17332" hidden="1"/>
    <cellStyle name="20% - Accent1 3 2 4 2" xfId="17505" hidden="1"/>
    <cellStyle name="20% - Accent1 3 2 4 2" xfId="17898" hidden="1"/>
    <cellStyle name="20% - Accent1 3 2 4 2" xfId="18046" hidden="1"/>
    <cellStyle name="20% - Accent1 3 2 4 2" xfId="18384" hidden="1"/>
    <cellStyle name="20% - Accent1 3 2 4 2" xfId="18721" hidden="1"/>
    <cellStyle name="20% - Accent1 3 2 4 2" xfId="19286" hidden="1"/>
    <cellStyle name="20% - Accent1 3 2 4 2" xfId="19401" hidden="1"/>
    <cellStyle name="20% - Accent1 3 2 4 2" xfId="20124" hidden="1"/>
    <cellStyle name="20% - Accent1 3 2 4 2" xfId="20297" hidden="1"/>
    <cellStyle name="20% - Accent1 3 2 4 2" xfId="20690" hidden="1"/>
    <cellStyle name="20% - Accent1 3 2 4 2" xfId="20838" hidden="1"/>
    <cellStyle name="20% - Accent1 3 2 4 2" xfId="21176" hidden="1"/>
    <cellStyle name="20% - Accent1 3 2 4 2" xfId="21513" hidden="1"/>
    <cellStyle name="20% - Accent1 3 2 4 2" xfId="15687" hidden="1"/>
    <cellStyle name="20% - Accent1 3 2 4 2" xfId="9731" hidden="1"/>
    <cellStyle name="20% - Accent1 3 2 4 2" xfId="6590" hidden="1"/>
    <cellStyle name="20% - Accent1 3 2 4 2" xfId="5744" hidden="1"/>
    <cellStyle name="20% - Accent1 3 2 4 2" xfId="4201" hidden="1"/>
    <cellStyle name="20% - Accent1 3 2 4 2" xfId="3482" hidden="1"/>
    <cellStyle name="20% - Accent1 3 2 4 2" xfId="1991" hidden="1"/>
    <cellStyle name="20% - Accent1 3 2 4 2" xfId="553" hidden="1"/>
    <cellStyle name="20% - Accent1 3 2 4 2" xfId="22645" hidden="1"/>
    <cellStyle name="20% - Accent1 3 2 4 2" xfId="22760" hidden="1"/>
    <cellStyle name="20% - Accent1 3 2 4 2" xfId="23483" hidden="1"/>
    <cellStyle name="20% - Accent1 3 2 4 2" xfId="23656" hidden="1"/>
    <cellStyle name="20% - Accent1 3 2 4 2" xfId="24049" hidden="1"/>
    <cellStyle name="20% - Accent1 3 2 4 2" xfId="24197" hidden="1"/>
    <cellStyle name="20% - Accent1 3 2 4 2" xfId="24535" hidden="1"/>
    <cellStyle name="20% - Accent1 3 2 4 2" xfId="24872" hidden="1"/>
    <cellStyle name="20% - Accent1 3 2 4 2" xfId="25437" hidden="1"/>
    <cellStyle name="20% - Accent1 3 2 4 2" xfId="25552" hidden="1"/>
    <cellStyle name="20% - Accent1 3 2 4 2" xfId="26275" hidden="1"/>
    <cellStyle name="20% - Accent1 3 2 4 2" xfId="26448" hidden="1"/>
    <cellStyle name="20% - Accent1 3 2 4 2" xfId="26841" hidden="1"/>
    <cellStyle name="20% - Accent1 3 2 4 2" xfId="26989" hidden="1"/>
    <cellStyle name="20% - Accent1 3 2 4 2" xfId="27327" hidden="1"/>
    <cellStyle name="20% - Accent1 3 2 4 2" xfId="27664" hidden="1"/>
    <cellStyle name="20% - Accent1 3 2 4 2" xfId="21943" hidden="1"/>
    <cellStyle name="20% - Accent1 3 2 4 2" xfId="16112" hidden="1"/>
    <cellStyle name="20% - Accent1 3 2 4 2" xfId="7293" hidden="1"/>
    <cellStyle name="20% - Accent1 3 2 4 2" xfId="6253" hidden="1"/>
    <cellStyle name="20% - Accent1 3 2 4 2" xfId="4492" hidden="1"/>
    <cellStyle name="20% - Accent1 3 2 4 2" xfId="3738" hidden="1"/>
    <cellStyle name="20% - Accent1 3 2 4 2" xfId="2173" hidden="1"/>
    <cellStyle name="20% - Accent1 3 2 4 2" xfId="676" hidden="1"/>
    <cellStyle name="20% - Accent1 3 2 4 2" xfId="28364" hidden="1"/>
    <cellStyle name="20% - Accent1 3 2 4 2" xfId="28479" hidden="1"/>
    <cellStyle name="20% - Accent1 3 2 4 2" xfId="29202" hidden="1"/>
    <cellStyle name="20% - Accent1 3 2 4 2" xfId="29375" hidden="1"/>
    <cellStyle name="20% - Accent1 3 2 4 2" xfId="29768" hidden="1"/>
    <cellStyle name="20% - Accent1 3 2 4 2" xfId="29916" hidden="1"/>
    <cellStyle name="20% - Accent1 3 2 4 2" xfId="30254" hidden="1"/>
    <cellStyle name="20% - Accent1 3 2 4 2" xfId="30591" hidden="1"/>
    <cellStyle name="20% - Accent1 3 2 4 2" xfId="31156" hidden="1"/>
    <cellStyle name="20% - Accent1 3 2 4 2" xfId="31271" hidden="1"/>
    <cellStyle name="20% - Accent1 3 2 4 2" xfId="31994" hidden="1"/>
    <cellStyle name="20% - Accent1 3 2 4 2" xfId="32167" hidden="1"/>
    <cellStyle name="20% - Accent1 3 2 4 2" xfId="32560" hidden="1"/>
    <cellStyle name="20% - Accent1 3 2 4 2" xfId="32708" hidden="1"/>
    <cellStyle name="20% - Accent1 3 2 4 2" xfId="33046" hidden="1"/>
    <cellStyle name="20% - Accent1 3 2 4 2" xfId="33383" hidden="1"/>
    <cellStyle name="20% - Accent1 3 3 3 2" xfId="771" hidden="1"/>
    <cellStyle name="20% - Accent1 3 3 3 2" xfId="979" hidden="1"/>
    <cellStyle name="20% - Accent1 3 3 3 2" xfId="3543" hidden="1"/>
    <cellStyle name="20% - Accent1 3 3 3 2" xfId="4058" hidden="1"/>
    <cellStyle name="20% - Accent1 3 3 3 2" xfId="5377" hidden="1"/>
    <cellStyle name="20% - Accent1 3 3 3 2" xfId="6074" hidden="1"/>
    <cellStyle name="20% - Accent1 3 3 3 2" xfId="7091" hidden="1"/>
    <cellStyle name="20% - Accent1 3 3 3 2" xfId="8295" hidden="1"/>
    <cellStyle name="20% - Accent1 3 3 3 2" xfId="10152" hidden="1"/>
    <cellStyle name="20% - Accent1 3 3 3 2" xfId="10267" hidden="1"/>
    <cellStyle name="20% - Accent1 3 3 3 2" xfId="10990" hidden="1"/>
    <cellStyle name="20% - Accent1 3 3 3 2" xfId="11163" hidden="1"/>
    <cellStyle name="20% - Accent1 3 3 3 2" xfId="11556" hidden="1"/>
    <cellStyle name="20% - Accent1 3 3 3 2" xfId="11704" hidden="1"/>
    <cellStyle name="20% - Accent1 3 3 3 2" xfId="12042" hidden="1"/>
    <cellStyle name="20% - Accent1 3 3 3 2" xfId="12379" hidden="1"/>
    <cellStyle name="20% - Accent1 3 3 3 2" xfId="12944" hidden="1"/>
    <cellStyle name="20% - Accent1 3 3 3 2" xfId="13059" hidden="1"/>
    <cellStyle name="20% - Accent1 3 3 3 2" xfId="13782" hidden="1"/>
    <cellStyle name="20% - Accent1 3 3 3 2" xfId="13955" hidden="1"/>
    <cellStyle name="20% - Accent1 3 3 3 2" xfId="14348" hidden="1"/>
    <cellStyle name="20% - Accent1 3 3 3 2" xfId="14496" hidden="1"/>
    <cellStyle name="20% - Accent1 3 3 3 2" xfId="14834" hidden="1"/>
    <cellStyle name="20% - Accent1 3 3 3 2" xfId="15171" hidden="1"/>
    <cellStyle name="20% - Accent1 3 3 3 2" xfId="9180" hidden="1"/>
    <cellStyle name="20% - Accent1 3 3 3 2" xfId="8635" hidden="1"/>
    <cellStyle name="20% - Accent1 3 3 3 2" xfId="6007" hidden="1"/>
    <cellStyle name="20% - Accent1 3 3 3 2" xfId="5216" hidden="1"/>
    <cellStyle name="20% - Accent1 3 3 3 2" xfId="3933" hidden="1"/>
    <cellStyle name="20% - Accent1 3 3 3 2" xfId="3253" hidden="1"/>
    <cellStyle name="20% - Accent1 3 3 3 2" xfId="1817" hidden="1"/>
    <cellStyle name="20% - Accent1 3 3 3 2" xfId="442" hidden="1"/>
    <cellStyle name="20% - Accent1 3 3 3 2" xfId="16493" hidden="1"/>
    <cellStyle name="20% - Accent1 3 3 3 2" xfId="16608" hidden="1"/>
    <cellStyle name="20% - Accent1 3 3 3 2" xfId="17331" hidden="1"/>
    <cellStyle name="20% - Accent1 3 3 3 2" xfId="17504" hidden="1"/>
    <cellStyle name="20% - Accent1 3 3 3 2" xfId="17897" hidden="1"/>
    <cellStyle name="20% - Accent1 3 3 3 2" xfId="18045" hidden="1"/>
    <cellStyle name="20% - Accent1 3 3 3 2" xfId="18383" hidden="1"/>
    <cellStyle name="20% - Accent1 3 3 3 2" xfId="18720" hidden="1"/>
    <cellStyle name="20% - Accent1 3 3 3 2" xfId="19285" hidden="1"/>
    <cellStyle name="20% - Accent1 3 3 3 2" xfId="19400" hidden="1"/>
    <cellStyle name="20% - Accent1 3 3 3 2" xfId="20123" hidden="1"/>
    <cellStyle name="20% - Accent1 3 3 3 2" xfId="20296" hidden="1"/>
    <cellStyle name="20% - Accent1 3 3 3 2" xfId="20689" hidden="1"/>
    <cellStyle name="20% - Accent1 3 3 3 2" xfId="20837" hidden="1"/>
    <cellStyle name="20% - Accent1 3 3 3 2" xfId="21175" hidden="1"/>
    <cellStyle name="20% - Accent1 3 3 3 2" xfId="21512" hidden="1"/>
    <cellStyle name="20% - Accent1 3 3 3 2" xfId="15688" hidden="1"/>
    <cellStyle name="20% - Accent1 3 3 3 2" xfId="9732" hidden="1"/>
    <cellStyle name="20% - Accent1 3 3 3 2" xfId="6591" hidden="1"/>
    <cellStyle name="20% - Accent1 3 3 3 2" xfId="5745" hidden="1"/>
    <cellStyle name="20% - Accent1 3 3 3 2" xfId="4202" hidden="1"/>
    <cellStyle name="20% - Accent1 3 3 3 2" xfId="3483" hidden="1"/>
    <cellStyle name="20% - Accent1 3 3 3 2" xfId="1992" hidden="1"/>
    <cellStyle name="20% - Accent1 3 3 3 2" xfId="554" hidden="1"/>
    <cellStyle name="20% - Accent1 3 3 3 2" xfId="22644" hidden="1"/>
    <cellStyle name="20% - Accent1 3 3 3 2" xfId="22759" hidden="1"/>
    <cellStyle name="20% - Accent1 3 3 3 2" xfId="23482" hidden="1"/>
    <cellStyle name="20% - Accent1 3 3 3 2" xfId="23655" hidden="1"/>
    <cellStyle name="20% - Accent1 3 3 3 2" xfId="24048" hidden="1"/>
    <cellStyle name="20% - Accent1 3 3 3 2" xfId="24196" hidden="1"/>
    <cellStyle name="20% - Accent1 3 3 3 2" xfId="24534" hidden="1"/>
    <cellStyle name="20% - Accent1 3 3 3 2" xfId="24871" hidden="1"/>
    <cellStyle name="20% - Accent1 3 3 3 2" xfId="25436" hidden="1"/>
    <cellStyle name="20% - Accent1 3 3 3 2" xfId="25551" hidden="1"/>
    <cellStyle name="20% - Accent1 3 3 3 2" xfId="26274" hidden="1"/>
    <cellStyle name="20% - Accent1 3 3 3 2" xfId="26447" hidden="1"/>
    <cellStyle name="20% - Accent1 3 3 3 2" xfId="26840" hidden="1"/>
    <cellStyle name="20% - Accent1 3 3 3 2" xfId="26988" hidden="1"/>
    <cellStyle name="20% - Accent1 3 3 3 2" xfId="27326" hidden="1"/>
    <cellStyle name="20% - Accent1 3 3 3 2" xfId="27663" hidden="1"/>
    <cellStyle name="20% - Accent1 3 3 3 2" xfId="21944" hidden="1"/>
    <cellStyle name="20% - Accent1 3 3 3 2" xfId="16113" hidden="1"/>
    <cellStyle name="20% - Accent1 3 3 3 2" xfId="7294" hidden="1"/>
    <cellStyle name="20% - Accent1 3 3 3 2" xfId="6254" hidden="1"/>
    <cellStyle name="20% - Accent1 3 3 3 2" xfId="4496" hidden="1"/>
    <cellStyle name="20% - Accent1 3 3 3 2" xfId="3739" hidden="1"/>
    <cellStyle name="20% - Accent1 3 3 3 2" xfId="2174" hidden="1"/>
    <cellStyle name="20% - Accent1 3 3 3 2" xfId="677" hidden="1"/>
    <cellStyle name="20% - Accent1 3 3 3 2" xfId="28363" hidden="1"/>
    <cellStyle name="20% - Accent1 3 3 3 2" xfId="28478" hidden="1"/>
    <cellStyle name="20% - Accent1 3 3 3 2" xfId="29201" hidden="1"/>
    <cellStyle name="20% - Accent1 3 3 3 2" xfId="29374" hidden="1"/>
    <cellStyle name="20% - Accent1 3 3 3 2" xfId="29767" hidden="1"/>
    <cellStyle name="20% - Accent1 3 3 3 2" xfId="29915" hidden="1"/>
    <cellStyle name="20% - Accent1 3 3 3 2" xfId="30253" hidden="1"/>
    <cellStyle name="20% - Accent1 3 3 3 2" xfId="30590" hidden="1"/>
    <cellStyle name="20% - Accent1 3 3 3 2" xfId="31155" hidden="1"/>
    <cellStyle name="20% - Accent1 3 3 3 2" xfId="31270" hidden="1"/>
    <cellStyle name="20% - Accent1 3 3 3 2" xfId="31993" hidden="1"/>
    <cellStyle name="20% - Accent1 3 3 3 2" xfId="32166" hidden="1"/>
    <cellStyle name="20% - Accent1 3 3 3 2" xfId="32559" hidden="1"/>
    <cellStyle name="20% - Accent1 3 3 3 2" xfId="32707" hidden="1"/>
    <cellStyle name="20% - Accent1 3 3 3 2" xfId="33045" hidden="1"/>
    <cellStyle name="20% - Accent1 3 3 3 2" xfId="33382" hidden="1"/>
    <cellStyle name="20% - Accent1 4 2 3 2" xfId="822" hidden="1"/>
    <cellStyle name="20% - Accent1 4 2 3 2" xfId="1030" hidden="1"/>
    <cellStyle name="20% - Accent1 4 2 3 2" xfId="3594" hidden="1"/>
    <cellStyle name="20% - Accent1 4 2 3 2" xfId="4109" hidden="1"/>
    <cellStyle name="20% - Accent1 4 2 3 2" xfId="5428" hidden="1"/>
    <cellStyle name="20% - Accent1 4 2 3 2" xfId="6125" hidden="1"/>
    <cellStyle name="20% - Accent1 4 2 3 2" xfId="7142" hidden="1"/>
    <cellStyle name="20% - Accent1 4 2 3 2" xfId="8346" hidden="1"/>
    <cellStyle name="20% - Accent1 4 2 3 2" xfId="10203" hidden="1"/>
    <cellStyle name="20% - Accent1 4 2 3 2" xfId="10318" hidden="1"/>
    <cellStyle name="20% - Accent1 4 2 3 2" xfId="11041" hidden="1"/>
    <cellStyle name="20% - Accent1 4 2 3 2" xfId="11214" hidden="1"/>
    <cellStyle name="20% - Accent1 4 2 3 2" xfId="11607" hidden="1"/>
    <cellStyle name="20% - Accent1 4 2 3 2" xfId="11755" hidden="1"/>
    <cellStyle name="20% - Accent1 4 2 3 2" xfId="12093" hidden="1"/>
    <cellStyle name="20% - Accent1 4 2 3 2" xfId="12430" hidden="1"/>
    <cellStyle name="20% - Accent1 4 2 3 2" xfId="12995" hidden="1"/>
    <cellStyle name="20% - Accent1 4 2 3 2" xfId="13110" hidden="1"/>
    <cellStyle name="20% - Accent1 4 2 3 2" xfId="13833" hidden="1"/>
    <cellStyle name="20% - Accent1 4 2 3 2" xfId="14006" hidden="1"/>
    <cellStyle name="20% - Accent1 4 2 3 2" xfId="14399" hidden="1"/>
    <cellStyle name="20% - Accent1 4 2 3 2" xfId="14547" hidden="1"/>
    <cellStyle name="20% - Accent1 4 2 3 2" xfId="14885" hidden="1"/>
    <cellStyle name="20% - Accent1 4 2 3 2" xfId="15222" hidden="1"/>
    <cellStyle name="20% - Accent1 4 2 3 2" xfId="9128" hidden="1"/>
    <cellStyle name="20% - Accent1 4 2 3 2" xfId="8584" hidden="1"/>
    <cellStyle name="20% - Accent1 4 2 3 2" xfId="5956" hidden="1"/>
    <cellStyle name="20% - Accent1 4 2 3 2" xfId="5165" hidden="1"/>
    <cellStyle name="20% - Accent1 4 2 3 2" xfId="3880" hidden="1"/>
    <cellStyle name="20% - Accent1 4 2 3 2" xfId="3202" hidden="1"/>
    <cellStyle name="20% - Accent1 4 2 3 2" xfId="1759" hidden="1"/>
    <cellStyle name="20% - Accent1 4 2 3 2" xfId="358" hidden="1"/>
    <cellStyle name="20% - Accent1 4 2 3 2" xfId="16544" hidden="1"/>
    <cellStyle name="20% - Accent1 4 2 3 2" xfId="16659" hidden="1"/>
    <cellStyle name="20% - Accent1 4 2 3 2" xfId="17382" hidden="1"/>
    <cellStyle name="20% - Accent1 4 2 3 2" xfId="17555" hidden="1"/>
    <cellStyle name="20% - Accent1 4 2 3 2" xfId="17948" hidden="1"/>
    <cellStyle name="20% - Accent1 4 2 3 2" xfId="18096" hidden="1"/>
    <cellStyle name="20% - Accent1 4 2 3 2" xfId="18434" hidden="1"/>
    <cellStyle name="20% - Accent1 4 2 3 2" xfId="18771" hidden="1"/>
    <cellStyle name="20% - Accent1 4 2 3 2" xfId="19336" hidden="1"/>
    <cellStyle name="20% - Accent1 4 2 3 2" xfId="19451" hidden="1"/>
    <cellStyle name="20% - Accent1 4 2 3 2" xfId="20174" hidden="1"/>
    <cellStyle name="20% - Accent1 4 2 3 2" xfId="20347" hidden="1"/>
    <cellStyle name="20% - Accent1 4 2 3 2" xfId="20740" hidden="1"/>
    <cellStyle name="20% - Accent1 4 2 3 2" xfId="20888" hidden="1"/>
    <cellStyle name="20% - Accent1 4 2 3 2" xfId="21226" hidden="1"/>
    <cellStyle name="20% - Accent1 4 2 3 2" xfId="21563" hidden="1"/>
    <cellStyle name="20% - Accent1 4 2 3 2" xfId="15636" hidden="1"/>
    <cellStyle name="20% - Accent1 4 2 3 2" xfId="9681" hidden="1"/>
    <cellStyle name="20% - Accent1 4 2 3 2" xfId="6528" hidden="1"/>
    <cellStyle name="20% - Accent1 4 2 3 2" xfId="5680" hidden="1"/>
    <cellStyle name="20% - Accent1 4 2 3 2" xfId="4150" hidden="1"/>
    <cellStyle name="20% - Accent1 4 2 3 2" xfId="3429" hidden="1"/>
    <cellStyle name="20% - Accent1 4 2 3 2" xfId="1932" hidden="1"/>
    <cellStyle name="20% - Accent1 4 2 3 2" xfId="494" hidden="1"/>
    <cellStyle name="20% - Accent1 4 2 3 2" xfId="22695" hidden="1"/>
    <cellStyle name="20% - Accent1 4 2 3 2" xfId="22810" hidden="1"/>
    <cellStyle name="20% - Accent1 4 2 3 2" xfId="23533" hidden="1"/>
    <cellStyle name="20% - Accent1 4 2 3 2" xfId="23706" hidden="1"/>
    <cellStyle name="20% - Accent1 4 2 3 2" xfId="24099" hidden="1"/>
    <cellStyle name="20% - Accent1 4 2 3 2" xfId="24247" hidden="1"/>
    <cellStyle name="20% - Accent1 4 2 3 2" xfId="24585" hidden="1"/>
    <cellStyle name="20% - Accent1 4 2 3 2" xfId="24922" hidden="1"/>
    <cellStyle name="20% - Accent1 4 2 3 2" xfId="25487" hidden="1"/>
    <cellStyle name="20% - Accent1 4 2 3 2" xfId="25602" hidden="1"/>
    <cellStyle name="20% - Accent1 4 2 3 2" xfId="26325" hidden="1"/>
    <cellStyle name="20% - Accent1 4 2 3 2" xfId="26498" hidden="1"/>
    <cellStyle name="20% - Accent1 4 2 3 2" xfId="26891" hidden="1"/>
    <cellStyle name="20% - Accent1 4 2 3 2" xfId="27039" hidden="1"/>
    <cellStyle name="20% - Accent1 4 2 3 2" xfId="27377" hidden="1"/>
    <cellStyle name="20% - Accent1 4 2 3 2" xfId="27714" hidden="1"/>
    <cellStyle name="20% - Accent1 4 2 3 2" xfId="21892" hidden="1"/>
    <cellStyle name="20% - Accent1 4 2 3 2" xfId="16062" hidden="1"/>
    <cellStyle name="20% - Accent1 4 2 3 2" xfId="7232" hidden="1"/>
    <cellStyle name="20% - Accent1 4 2 3 2" xfId="6188" hidden="1"/>
    <cellStyle name="20% - Accent1 4 2 3 2" xfId="4380" hidden="1"/>
    <cellStyle name="20% - Accent1 4 2 3 2" xfId="3685" hidden="1"/>
    <cellStyle name="20% - Accent1 4 2 3 2" xfId="2118" hidden="1"/>
    <cellStyle name="20% - Accent1 4 2 3 2" xfId="607" hidden="1"/>
    <cellStyle name="20% - Accent1 4 2 3 2" xfId="28414" hidden="1"/>
    <cellStyle name="20% - Accent1 4 2 3 2" xfId="28529" hidden="1"/>
    <cellStyle name="20% - Accent1 4 2 3 2" xfId="29252" hidden="1"/>
    <cellStyle name="20% - Accent1 4 2 3 2" xfId="29425" hidden="1"/>
    <cellStyle name="20% - Accent1 4 2 3 2" xfId="29818" hidden="1"/>
    <cellStyle name="20% - Accent1 4 2 3 2" xfId="29966" hidden="1"/>
    <cellStyle name="20% - Accent1 4 2 3 2" xfId="30304" hidden="1"/>
    <cellStyle name="20% - Accent1 4 2 3 2" xfId="30641" hidden="1"/>
    <cellStyle name="20% - Accent1 4 2 3 2" xfId="31206" hidden="1"/>
    <cellStyle name="20% - Accent1 4 2 3 2" xfId="31321" hidden="1"/>
    <cellStyle name="20% - Accent1 4 2 3 2" xfId="32044" hidden="1"/>
    <cellStyle name="20% - Accent1 4 2 3 2" xfId="32217" hidden="1"/>
    <cellStyle name="20% - Accent1 4 2 3 2" xfId="32610" hidden="1"/>
    <cellStyle name="20% - Accent1 4 2 3 2" xfId="32758" hidden="1"/>
    <cellStyle name="20% - Accent1 4 2 3 2" xfId="33096" hidden="1"/>
    <cellStyle name="20% - Accent1 4 2 3 2" xfId="33433" hidden="1"/>
    <cellStyle name="20% - Accent1 4 2 4 2" xfId="774" hidden="1"/>
    <cellStyle name="20% - Accent1 4 2 4 2" xfId="982" hidden="1"/>
    <cellStyle name="20% - Accent1 4 2 4 2" xfId="3546" hidden="1"/>
    <cellStyle name="20% - Accent1 4 2 4 2" xfId="4061" hidden="1"/>
    <cellStyle name="20% - Accent1 4 2 4 2" xfId="5380" hidden="1"/>
    <cellStyle name="20% - Accent1 4 2 4 2" xfId="6077" hidden="1"/>
    <cellStyle name="20% - Accent1 4 2 4 2" xfId="7094" hidden="1"/>
    <cellStyle name="20% - Accent1 4 2 4 2" xfId="8298" hidden="1"/>
    <cellStyle name="20% - Accent1 4 2 4 2" xfId="10155" hidden="1"/>
    <cellStyle name="20% - Accent1 4 2 4 2" xfId="10270" hidden="1"/>
    <cellStyle name="20% - Accent1 4 2 4 2" xfId="10993" hidden="1"/>
    <cellStyle name="20% - Accent1 4 2 4 2" xfId="11166" hidden="1"/>
    <cellStyle name="20% - Accent1 4 2 4 2" xfId="11559" hidden="1"/>
    <cellStyle name="20% - Accent1 4 2 4 2" xfId="11707" hidden="1"/>
    <cellStyle name="20% - Accent1 4 2 4 2" xfId="12045" hidden="1"/>
    <cellStyle name="20% - Accent1 4 2 4 2" xfId="12382" hidden="1"/>
    <cellStyle name="20% - Accent1 4 2 4 2" xfId="12947" hidden="1"/>
    <cellStyle name="20% - Accent1 4 2 4 2" xfId="13062" hidden="1"/>
    <cellStyle name="20% - Accent1 4 2 4 2" xfId="13785" hidden="1"/>
    <cellStyle name="20% - Accent1 4 2 4 2" xfId="13958" hidden="1"/>
    <cellStyle name="20% - Accent1 4 2 4 2" xfId="14351" hidden="1"/>
    <cellStyle name="20% - Accent1 4 2 4 2" xfId="14499" hidden="1"/>
    <cellStyle name="20% - Accent1 4 2 4 2" xfId="14837" hidden="1"/>
    <cellStyle name="20% - Accent1 4 2 4 2" xfId="15174" hidden="1"/>
    <cellStyle name="20% - Accent1 4 2 4 2" xfId="9177" hidden="1"/>
    <cellStyle name="20% - Accent1 4 2 4 2" xfId="8632" hidden="1"/>
    <cellStyle name="20% - Accent1 4 2 4 2" xfId="6004" hidden="1"/>
    <cellStyle name="20% - Accent1 4 2 4 2" xfId="5213" hidden="1"/>
    <cellStyle name="20% - Accent1 4 2 4 2" xfId="3930" hidden="1"/>
    <cellStyle name="20% - Accent1 4 2 4 2" xfId="3250" hidden="1"/>
    <cellStyle name="20% - Accent1 4 2 4 2" xfId="1813" hidden="1"/>
    <cellStyle name="20% - Accent1 4 2 4 2" xfId="436" hidden="1"/>
    <cellStyle name="20% - Accent1 4 2 4 2" xfId="16496" hidden="1"/>
    <cellStyle name="20% - Accent1 4 2 4 2" xfId="16611" hidden="1"/>
    <cellStyle name="20% - Accent1 4 2 4 2" xfId="17334" hidden="1"/>
    <cellStyle name="20% - Accent1 4 2 4 2" xfId="17507" hidden="1"/>
    <cellStyle name="20% - Accent1 4 2 4 2" xfId="17900" hidden="1"/>
    <cellStyle name="20% - Accent1 4 2 4 2" xfId="18048" hidden="1"/>
    <cellStyle name="20% - Accent1 4 2 4 2" xfId="18386" hidden="1"/>
    <cellStyle name="20% - Accent1 4 2 4 2" xfId="18723" hidden="1"/>
    <cellStyle name="20% - Accent1 4 2 4 2" xfId="19288" hidden="1"/>
    <cellStyle name="20% - Accent1 4 2 4 2" xfId="19403" hidden="1"/>
    <cellStyle name="20% - Accent1 4 2 4 2" xfId="20126" hidden="1"/>
    <cellStyle name="20% - Accent1 4 2 4 2" xfId="20299" hidden="1"/>
    <cellStyle name="20% - Accent1 4 2 4 2" xfId="20692" hidden="1"/>
    <cellStyle name="20% - Accent1 4 2 4 2" xfId="20840" hidden="1"/>
    <cellStyle name="20% - Accent1 4 2 4 2" xfId="21178" hidden="1"/>
    <cellStyle name="20% - Accent1 4 2 4 2" xfId="21515" hidden="1"/>
    <cellStyle name="20% - Accent1 4 2 4 2" xfId="15685" hidden="1"/>
    <cellStyle name="20% - Accent1 4 2 4 2" xfId="9729" hidden="1"/>
    <cellStyle name="20% - Accent1 4 2 4 2" xfId="6587" hidden="1"/>
    <cellStyle name="20% - Accent1 4 2 4 2" xfId="5741" hidden="1"/>
    <cellStyle name="20% - Accent1 4 2 4 2" xfId="4199" hidden="1"/>
    <cellStyle name="20% - Accent1 4 2 4 2" xfId="3480" hidden="1"/>
    <cellStyle name="20% - Accent1 4 2 4 2" xfId="1989" hidden="1"/>
    <cellStyle name="20% - Accent1 4 2 4 2" xfId="549" hidden="1"/>
    <cellStyle name="20% - Accent1 4 2 4 2" xfId="22647" hidden="1"/>
    <cellStyle name="20% - Accent1 4 2 4 2" xfId="22762" hidden="1"/>
    <cellStyle name="20% - Accent1 4 2 4 2" xfId="23485" hidden="1"/>
    <cellStyle name="20% - Accent1 4 2 4 2" xfId="23658" hidden="1"/>
    <cellStyle name="20% - Accent1 4 2 4 2" xfId="24051" hidden="1"/>
    <cellStyle name="20% - Accent1 4 2 4 2" xfId="24199" hidden="1"/>
    <cellStyle name="20% - Accent1 4 2 4 2" xfId="24537" hidden="1"/>
    <cellStyle name="20% - Accent1 4 2 4 2" xfId="24874" hidden="1"/>
    <cellStyle name="20% - Accent1 4 2 4 2" xfId="25439" hidden="1"/>
    <cellStyle name="20% - Accent1 4 2 4 2" xfId="25554" hidden="1"/>
    <cellStyle name="20% - Accent1 4 2 4 2" xfId="26277" hidden="1"/>
    <cellStyle name="20% - Accent1 4 2 4 2" xfId="26450" hidden="1"/>
    <cellStyle name="20% - Accent1 4 2 4 2" xfId="26843" hidden="1"/>
    <cellStyle name="20% - Accent1 4 2 4 2" xfId="26991" hidden="1"/>
    <cellStyle name="20% - Accent1 4 2 4 2" xfId="27329" hidden="1"/>
    <cellStyle name="20% - Accent1 4 2 4 2" xfId="27666" hidden="1"/>
    <cellStyle name="20% - Accent1 4 2 4 2" xfId="21941" hidden="1"/>
    <cellStyle name="20% - Accent1 4 2 4 2" xfId="16110" hidden="1"/>
    <cellStyle name="20% - Accent1 4 2 4 2" xfId="7290" hidden="1"/>
    <cellStyle name="20% - Accent1 4 2 4 2" xfId="6250" hidden="1"/>
    <cellStyle name="20% - Accent1 4 2 4 2" xfId="4490" hidden="1"/>
    <cellStyle name="20% - Accent1 4 2 4 2" xfId="3736" hidden="1"/>
    <cellStyle name="20% - Accent1 4 2 4 2" xfId="2170" hidden="1"/>
    <cellStyle name="20% - Accent1 4 2 4 2" xfId="673" hidden="1"/>
    <cellStyle name="20% - Accent1 4 2 4 2" xfId="28366" hidden="1"/>
    <cellStyle name="20% - Accent1 4 2 4 2" xfId="28481" hidden="1"/>
    <cellStyle name="20% - Accent1 4 2 4 2" xfId="29204" hidden="1"/>
    <cellStyle name="20% - Accent1 4 2 4 2" xfId="29377" hidden="1"/>
    <cellStyle name="20% - Accent1 4 2 4 2" xfId="29770" hidden="1"/>
    <cellStyle name="20% - Accent1 4 2 4 2" xfId="29918" hidden="1"/>
    <cellStyle name="20% - Accent1 4 2 4 2" xfId="30256" hidden="1"/>
    <cellStyle name="20% - Accent1 4 2 4 2" xfId="30593" hidden="1"/>
    <cellStyle name="20% - Accent1 4 2 4 2" xfId="31158" hidden="1"/>
    <cellStyle name="20% - Accent1 4 2 4 2" xfId="31273" hidden="1"/>
    <cellStyle name="20% - Accent1 4 2 4 2" xfId="31996" hidden="1"/>
    <cellStyle name="20% - Accent1 4 2 4 2" xfId="32169" hidden="1"/>
    <cellStyle name="20% - Accent1 4 2 4 2" xfId="32562" hidden="1"/>
    <cellStyle name="20% - Accent1 4 2 4 2" xfId="32710" hidden="1"/>
    <cellStyle name="20% - Accent1 4 2 4 2" xfId="33048" hidden="1"/>
    <cellStyle name="20% - Accent1 4 2 4 2" xfId="33385" hidden="1"/>
    <cellStyle name="20% - Accent1 4 3 3 2" xfId="773" hidden="1"/>
    <cellStyle name="20% - Accent1 4 3 3 2" xfId="981" hidden="1"/>
    <cellStyle name="20% - Accent1 4 3 3 2" xfId="3545" hidden="1"/>
    <cellStyle name="20% - Accent1 4 3 3 2" xfId="4060" hidden="1"/>
    <cellStyle name="20% - Accent1 4 3 3 2" xfId="5379" hidden="1"/>
    <cellStyle name="20% - Accent1 4 3 3 2" xfId="6076" hidden="1"/>
    <cellStyle name="20% - Accent1 4 3 3 2" xfId="7093" hidden="1"/>
    <cellStyle name="20% - Accent1 4 3 3 2" xfId="8297" hidden="1"/>
    <cellStyle name="20% - Accent1 4 3 3 2" xfId="10154" hidden="1"/>
    <cellStyle name="20% - Accent1 4 3 3 2" xfId="10269" hidden="1"/>
    <cellStyle name="20% - Accent1 4 3 3 2" xfId="10992" hidden="1"/>
    <cellStyle name="20% - Accent1 4 3 3 2" xfId="11165" hidden="1"/>
    <cellStyle name="20% - Accent1 4 3 3 2" xfId="11558" hidden="1"/>
    <cellStyle name="20% - Accent1 4 3 3 2" xfId="11706" hidden="1"/>
    <cellStyle name="20% - Accent1 4 3 3 2" xfId="12044" hidden="1"/>
    <cellStyle name="20% - Accent1 4 3 3 2" xfId="12381" hidden="1"/>
    <cellStyle name="20% - Accent1 4 3 3 2" xfId="12946" hidden="1"/>
    <cellStyle name="20% - Accent1 4 3 3 2" xfId="13061" hidden="1"/>
    <cellStyle name="20% - Accent1 4 3 3 2" xfId="13784" hidden="1"/>
    <cellStyle name="20% - Accent1 4 3 3 2" xfId="13957" hidden="1"/>
    <cellStyle name="20% - Accent1 4 3 3 2" xfId="14350" hidden="1"/>
    <cellStyle name="20% - Accent1 4 3 3 2" xfId="14498" hidden="1"/>
    <cellStyle name="20% - Accent1 4 3 3 2" xfId="14836" hidden="1"/>
    <cellStyle name="20% - Accent1 4 3 3 2" xfId="15173" hidden="1"/>
    <cellStyle name="20% - Accent1 4 3 3 2" xfId="9178" hidden="1"/>
    <cellStyle name="20% - Accent1 4 3 3 2" xfId="8633" hidden="1"/>
    <cellStyle name="20% - Accent1 4 3 3 2" xfId="6005" hidden="1"/>
    <cellStyle name="20% - Accent1 4 3 3 2" xfId="5214" hidden="1"/>
    <cellStyle name="20% - Accent1 4 3 3 2" xfId="3931" hidden="1"/>
    <cellStyle name="20% - Accent1 4 3 3 2" xfId="3251" hidden="1"/>
    <cellStyle name="20% - Accent1 4 3 3 2" xfId="1814" hidden="1"/>
    <cellStyle name="20% - Accent1 4 3 3 2" xfId="437" hidden="1"/>
    <cellStyle name="20% - Accent1 4 3 3 2" xfId="16495" hidden="1"/>
    <cellStyle name="20% - Accent1 4 3 3 2" xfId="16610" hidden="1"/>
    <cellStyle name="20% - Accent1 4 3 3 2" xfId="17333" hidden="1"/>
    <cellStyle name="20% - Accent1 4 3 3 2" xfId="17506" hidden="1"/>
    <cellStyle name="20% - Accent1 4 3 3 2" xfId="17899" hidden="1"/>
    <cellStyle name="20% - Accent1 4 3 3 2" xfId="18047" hidden="1"/>
    <cellStyle name="20% - Accent1 4 3 3 2" xfId="18385" hidden="1"/>
    <cellStyle name="20% - Accent1 4 3 3 2" xfId="18722" hidden="1"/>
    <cellStyle name="20% - Accent1 4 3 3 2" xfId="19287" hidden="1"/>
    <cellStyle name="20% - Accent1 4 3 3 2" xfId="19402" hidden="1"/>
    <cellStyle name="20% - Accent1 4 3 3 2" xfId="20125" hidden="1"/>
    <cellStyle name="20% - Accent1 4 3 3 2" xfId="20298" hidden="1"/>
    <cellStyle name="20% - Accent1 4 3 3 2" xfId="20691" hidden="1"/>
    <cellStyle name="20% - Accent1 4 3 3 2" xfId="20839" hidden="1"/>
    <cellStyle name="20% - Accent1 4 3 3 2" xfId="21177" hidden="1"/>
    <cellStyle name="20% - Accent1 4 3 3 2" xfId="21514" hidden="1"/>
    <cellStyle name="20% - Accent1 4 3 3 2" xfId="15686" hidden="1"/>
    <cellStyle name="20% - Accent1 4 3 3 2" xfId="9730" hidden="1"/>
    <cellStyle name="20% - Accent1 4 3 3 2" xfId="6588" hidden="1"/>
    <cellStyle name="20% - Accent1 4 3 3 2" xfId="5742" hidden="1"/>
    <cellStyle name="20% - Accent1 4 3 3 2" xfId="4200" hidden="1"/>
    <cellStyle name="20% - Accent1 4 3 3 2" xfId="3481" hidden="1"/>
    <cellStyle name="20% - Accent1 4 3 3 2" xfId="1990" hidden="1"/>
    <cellStyle name="20% - Accent1 4 3 3 2" xfId="551" hidden="1"/>
    <cellStyle name="20% - Accent1 4 3 3 2" xfId="22646" hidden="1"/>
    <cellStyle name="20% - Accent1 4 3 3 2" xfId="22761" hidden="1"/>
    <cellStyle name="20% - Accent1 4 3 3 2" xfId="23484" hidden="1"/>
    <cellStyle name="20% - Accent1 4 3 3 2" xfId="23657" hidden="1"/>
    <cellStyle name="20% - Accent1 4 3 3 2" xfId="24050" hidden="1"/>
    <cellStyle name="20% - Accent1 4 3 3 2" xfId="24198" hidden="1"/>
    <cellStyle name="20% - Accent1 4 3 3 2" xfId="24536" hidden="1"/>
    <cellStyle name="20% - Accent1 4 3 3 2" xfId="24873" hidden="1"/>
    <cellStyle name="20% - Accent1 4 3 3 2" xfId="25438" hidden="1"/>
    <cellStyle name="20% - Accent1 4 3 3 2" xfId="25553" hidden="1"/>
    <cellStyle name="20% - Accent1 4 3 3 2" xfId="26276" hidden="1"/>
    <cellStyle name="20% - Accent1 4 3 3 2" xfId="26449" hidden="1"/>
    <cellStyle name="20% - Accent1 4 3 3 2" xfId="26842" hidden="1"/>
    <cellStyle name="20% - Accent1 4 3 3 2" xfId="26990" hidden="1"/>
    <cellStyle name="20% - Accent1 4 3 3 2" xfId="27328" hidden="1"/>
    <cellStyle name="20% - Accent1 4 3 3 2" xfId="27665" hidden="1"/>
    <cellStyle name="20% - Accent1 4 3 3 2" xfId="21942" hidden="1"/>
    <cellStyle name="20% - Accent1 4 3 3 2" xfId="16111" hidden="1"/>
    <cellStyle name="20% - Accent1 4 3 3 2" xfId="7292" hidden="1"/>
    <cellStyle name="20% - Accent1 4 3 3 2" xfId="6251" hidden="1"/>
    <cellStyle name="20% - Accent1 4 3 3 2" xfId="4491" hidden="1"/>
    <cellStyle name="20% - Accent1 4 3 3 2" xfId="3737" hidden="1"/>
    <cellStyle name="20% - Accent1 4 3 3 2" xfId="2172" hidden="1"/>
    <cellStyle name="20% - Accent1 4 3 3 2" xfId="674" hidden="1"/>
    <cellStyle name="20% - Accent1 4 3 3 2" xfId="28365" hidden="1"/>
    <cellStyle name="20% - Accent1 4 3 3 2" xfId="28480" hidden="1"/>
    <cellStyle name="20% - Accent1 4 3 3 2" xfId="29203" hidden="1"/>
    <cellStyle name="20% - Accent1 4 3 3 2" xfId="29376" hidden="1"/>
    <cellStyle name="20% - Accent1 4 3 3 2" xfId="29769" hidden="1"/>
    <cellStyle name="20% - Accent1 4 3 3 2" xfId="29917" hidden="1"/>
    <cellStyle name="20% - Accent1 4 3 3 2" xfId="30255" hidden="1"/>
    <cellStyle name="20% - Accent1 4 3 3 2" xfId="30592" hidden="1"/>
    <cellStyle name="20% - Accent1 4 3 3 2" xfId="31157" hidden="1"/>
    <cellStyle name="20% - Accent1 4 3 3 2" xfId="31272" hidden="1"/>
    <cellStyle name="20% - Accent1 4 3 3 2" xfId="31995" hidden="1"/>
    <cellStyle name="20% - Accent1 4 3 3 2" xfId="32168" hidden="1"/>
    <cellStyle name="20% - Accent1 4 3 3 2" xfId="32561" hidden="1"/>
    <cellStyle name="20% - Accent1 4 3 3 2" xfId="32709" hidden="1"/>
    <cellStyle name="20% - Accent1 4 3 3 2" xfId="33047" hidden="1"/>
    <cellStyle name="20% - Accent1 4 3 3 2" xfId="33384" hidden="1"/>
    <cellStyle name="20% - Accent1 5 2" xfId="759" hidden="1"/>
    <cellStyle name="20% - Accent1 5 2" xfId="967" hidden="1"/>
    <cellStyle name="20% - Accent1 5 2" xfId="3531" hidden="1"/>
    <cellStyle name="20% - Accent1 5 2" xfId="4046" hidden="1"/>
    <cellStyle name="20% - Accent1 5 2" xfId="5365" hidden="1"/>
    <cellStyle name="20% - Accent1 5 2" xfId="6062" hidden="1"/>
    <cellStyle name="20% - Accent1 5 2" xfId="7079" hidden="1"/>
    <cellStyle name="20% - Accent1 5 2" xfId="8283" hidden="1"/>
    <cellStyle name="20% - Accent1 5 2" xfId="10140" hidden="1"/>
    <cellStyle name="20% - Accent1 5 2" xfId="10255" hidden="1"/>
    <cellStyle name="20% - Accent1 5 2" xfId="10978" hidden="1"/>
    <cellStyle name="20% - Accent1 5 2" xfId="11151" hidden="1"/>
    <cellStyle name="20% - Accent1 5 2" xfId="11544" hidden="1"/>
    <cellStyle name="20% - Accent1 5 2" xfId="11692" hidden="1"/>
    <cellStyle name="20% - Accent1 5 2" xfId="12030" hidden="1"/>
    <cellStyle name="20% - Accent1 5 2" xfId="12367" hidden="1"/>
    <cellStyle name="20% - Accent1 5 2" xfId="12932" hidden="1"/>
    <cellStyle name="20% - Accent1 5 2" xfId="13047" hidden="1"/>
    <cellStyle name="20% - Accent1 5 2" xfId="13770" hidden="1"/>
    <cellStyle name="20% - Accent1 5 2" xfId="13943" hidden="1"/>
    <cellStyle name="20% - Accent1 5 2" xfId="14336" hidden="1"/>
    <cellStyle name="20% - Accent1 5 2" xfId="14484" hidden="1"/>
    <cellStyle name="20% - Accent1 5 2" xfId="14822" hidden="1"/>
    <cellStyle name="20% - Accent1 5 2" xfId="15159" hidden="1"/>
    <cellStyle name="20% - Accent1 5 2" xfId="9192" hidden="1"/>
    <cellStyle name="20% - Accent1 5 2" xfId="8647" hidden="1"/>
    <cellStyle name="20% - Accent1 5 2" xfId="6020" hidden="1"/>
    <cellStyle name="20% - Accent1 5 2" xfId="5228" hidden="1"/>
    <cellStyle name="20% - Accent1 5 2" xfId="3947" hidden="1"/>
    <cellStyle name="20% - Accent1 5 2" xfId="3265" hidden="1"/>
    <cellStyle name="20% - Accent1 5 2" xfId="1833" hidden="1"/>
    <cellStyle name="20% - Accent1 5 2" xfId="454" hidden="1"/>
    <cellStyle name="20% - Accent1 5 2" xfId="16481" hidden="1"/>
    <cellStyle name="20% - Accent1 5 2" xfId="16596" hidden="1"/>
    <cellStyle name="20% - Accent1 5 2" xfId="17319" hidden="1"/>
    <cellStyle name="20% - Accent1 5 2" xfId="17492" hidden="1"/>
    <cellStyle name="20% - Accent1 5 2" xfId="17885" hidden="1"/>
    <cellStyle name="20% - Accent1 5 2" xfId="18033" hidden="1"/>
    <cellStyle name="20% - Accent1 5 2" xfId="18371" hidden="1"/>
    <cellStyle name="20% - Accent1 5 2" xfId="18708" hidden="1"/>
    <cellStyle name="20% - Accent1 5 2" xfId="19273" hidden="1"/>
    <cellStyle name="20% - Accent1 5 2" xfId="19388" hidden="1"/>
    <cellStyle name="20% - Accent1 5 2" xfId="20111" hidden="1"/>
    <cellStyle name="20% - Accent1 5 2" xfId="20284" hidden="1"/>
    <cellStyle name="20% - Accent1 5 2" xfId="20677" hidden="1"/>
    <cellStyle name="20% - Accent1 5 2" xfId="20825" hidden="1"/>
    <cellStyle name="20% - Accent1 5 2" xfId="21163" hidden="1"/>
    <cellStyle name="20% - Accent1 5 2" xfId="21500" hidden="1"/>
    <cellStyle name="20% - Accent1 5 2" xfId="15700" hidden="1"/>
    <cellStyle name="20% - Accent1 5 2" xfId="9744" hidden="1"/>
    <cellStyle name="20% - Accent1 5 2" xfId="6603" hidden="1"/>
    <cellStyle name="20% - Accent1 5 2" xfId="5758" hidden="1"/>
    <cellStyle name="20% - Accent1 5 2" xfId="4214" hidden="1"/>
    <cellStyle name="20% - Accent1 5 2" xfId="3495" hidden="1"/>
    <cellStyle name="20% - Accent1 5 2" xfId="2006" hidden="1"/>
    <cellStyle name="20% - Accent1 5 2" xfId="566" hidden="1"/>
    <cellStyle name="20% - Accent1 5 2" xfId="22632" hidden="1"/>
    <cellStyle name="20% - Accent1 5 2" xfId="22747" hidden="1"/>
    <cellStyle name="20% - Accent1 5 2" xfId="23470" hidden="1"/>
    <cellStyle name="20% - Accent1 5 2" xfId="23643" hidden="1"/>
    <cellStyle name="20% - Accent1 5 2" xfId="24036" hidden="1"/>
    <cellStyle name="20% - Accent1 5 2" xfId="24184" hidden="1"/>
    <cellStyle name="20% - Accent1 5 2" xfId="24522" hidden="1"/>
    <cellStyle name="20% - Accent1 5 2" xfId="24859" hidden="1"/>
    <cellStyle name="20% - Accent1 5 2" xfId="25424" hidden="1"/>
    <cellStyle name="20% - Accent1 5 2" xfId="25539" hidden="1"/>
    <cellStyle name="20% - Accent1 5 2" xfId="26262" hidden="1"/>
    <cellStyle name="20% - Accent1 5 2" xfId="26435" hidden="1"/>
    <cellStyle name="20% - Accent1 5 2" xfId="26828" hidden="1"/>
    <cellStyle name="20% - Accent1 5 2" xfId="26976" hidden="1"/>
    <cellStyle name="20% - Accent1 5 2" xfId="27314" hidden="1"/>
    <cellStyle name="20% - Accent1 5 2" xfId="27651" hidden="1"/>
    <cellStyle name="20% - Accent1 5 2" xfId="21957" hidden="1"/>
    <cellStyle name="20% - Accent1 5 2" xfId="16125" hidden="1"/>
    <cellStyle name="20% - Accent1 5 2" xfId="7306" hidden="1"/>
    <cellStyle name="20% - Accent1 5 2" xfId="6267" hidden="1"/>
    <cellStyle name="20% - Accent1 5 2" xfId="4520" hidden="1"/>
    <cellStyle name="20% - Accent1 5 2" xfId="3751" hidden="1"/>
    <cellStyle name="20% - Accent1 5 2" xfId="2187" hidden="1"/>
    <cellStyle name="20% - Accent1 5 2" xfId="701" hidden="1"/>
    <cellStyle name="20% - Accent1 5 2" xfId="28351" hidden="1"/>
    <cellStyle name="20% - Accent1 5 2" xfId="28466" hidden="1"/>
    <cellStyle name="20% - Accent1 5 2" xfId="29189" hidden="1"/>
    <cellStyle name="20% - Accent1 5 2" xfId="29362" hidden="1"/>
    <cellStyle name="20% - Accent1 5 2" xfId="29755" hidden="1"/>
    <cellStyle name="20% - Accent1 5 2" xfId="29903" hidden="1"/>
    <cellStyle name="20% - Accent1 5 2" xfId="30241" hidden="1"/>
    <cellStyle name="20% - Accent1 5 2" xfId="30578" hidden="1"/>
    <cellStyle name="20% - Accent1 5 2" xfId="31143" hidden="1"/>
    <cellStyle name="20% - Accent1 5 2" xfId="31258" hidden="1"/>
    <cellStyle name="20% - Accent1 5 2" xfId="31981" hidden="1"/>
    <cellStyle name="20% - Accent1 5 2" xfId="32154" hidden="1"/>
    <cellStyle name="20% - Accent1 5 2" xfId="32547" hidden="1"/>
    <cellStyle name="20% - Accent1 5 2" xfId="32695" hidden="1"/>
    <cellStyle name="20% - Accent1 5 2" xfId="33033" hidden="1"/>
    <cellStyle name="20% - Accent1 5 2" xfId="33370" hidden="1"/>
    <cellStyle name="20% - Accent1 7" xfId="126" hidden="1"/>
    <cellStyle name="20% - Accent1 7" xfId="212" hidden="1"/>
    <cellStyle name="20% - Accent1 7" xfId="293" hidden="1"/>
    <cellStyle name="20% - Accent1 7" xfId="480" hidden="1"/>
    <cellStyle name="20% - Accent1 7" xfId="2334" hidden="1"/>
    <cellStyle name="20% - Accent1 7" xfId="2469" hidden="1"/>
    <cellStyle name="20% - Accent1 7" xfId="2624" hidden="1"/>
    <cellStyle name="20% - Accent1 7" xfId="1486" hidden="1"/>
    <cellStyle name="20% - Accent1 7" xfId="3821" hidden="1"/>
    <cellStyle name="20% - Accent1 7" xfId="1674" hidden="1"/>
    <cellStyle name="20% - Accent1 7" xfId="3848" hidden="1"/>
    <cellStyle name="20% - Accent1 7" xfId="4461" hidden="1"/>
    <cellStyle name="20% - Accent1 7" xfId="4646" hidden="1"/>
    <cellStyle name="20% - Accent1 7" xfId="1782" hidden="1"/>
    <cellStyle name="20% - Accent1 7" xfId="5845" hidden="1"/>
    <cellStyle name="20% - Accent1 7" xfId="3984" hidden="1"/>
    <cellStyle name="20% - Accent1 7" xfId="5877" hidden="1"/>
    <cellStyle name="20% - Accent1 7" xfId="6407" hidden="1"/>
    <cellStyle name="20% - Accent1 7" xfId="6550" hidden="1"/>
    <cellStyle name="20% - Accent1 7" xfId="6792" hidden="1"/>
    <cellStyle name="20% - Accent1 7" xfId="7590" hidden="1"/>
    <cellStyle name="20% - Accent1 7" xfId="7750" hidden="1"/>
    <cellStyle name="20% - Accent1 7" xfId="8016" hidden="1"/>
    <cellStyle name="20% - Accent1 7" xfId="8836" hidden="1"/>
    <cellStyle name="20% - Accent1 7" xfId="9817" hidden="1"/>
    <cellStyle name="20% - Accent1 7" xfId="9900" hidden="1"/>
    <cellStyle name="20% - Accent1 7" xfId="9978" hidden="1"/>
    <cellStyle name="20% - Accent1 7" xfId="10056" hidden="1"/>
    <cellStyle name="20% - Accent1 7" xfId="10638" hidden="1"/>
    <cellStyle name="20% - Accent1 7" xfId="10717" hidden="1"/>
    <cellStyle name="20% - Accent1 7" xfId="10795" hidden="1"/>
    <cellStyle name="20% - Accent1 7" xfId="10341" hidden="1"/>
    <cellStyle name="20% - Accent1 7" xfId="11095" hidden="1"/>
    <cellStyle name="20% - Accent1 7" xfId="10371" hidden="1"/>
    <cellStyle name="20% - Accent1 7" xfId="11107" hidden="1"/>
    <cellStyle name="20% - Accent1 7" xfId="11312" hidden="1"/>
    <cellStyle name="20% - Accent1 7" xfId="11390" hidden="1"/>
    <cellStyle name="20% - Accent1 7" xfId="10416" hidden="1"/>
    <cellStyle name="20% - Accent1 7" xfId="11653" hidden="1"/>
    <cellStyle name="20% - Accent1 7" xfId="11125" hidden="1"/>
    <cellStyle name="20% - Accent1 7" xfId="11656" hidden="1"/>
    <cellStyle name="20% - Accent1 7" xfId="11844" hidden="1"/>
    <cellStyle name="20% - Accent1 7" xfId="11922" hidden="1"/>
    <cellStyle name="20% - Accent1 7" xfId="11998" hidden="1"/>
    <cellStyle name="20% - Accent1 7" xfId="12181" hidden="1"/>
    <cellStyle name="20% - Accent1 7" xfId="12259" hidden="1"/>
    <cellStyle name="20% - Accent1 7" xfId="12335" hidden="1"/>
    <cellStyle name="20% - Accent1 7" xfId="12518" hidden="1"/>
    <cellStyle name="20% - Accent1 7" xfId="12609" hidden="1"/>
    <cellStyle name="20% - Accent1 7" xfId="12692" hidden="1"/>
    <cellStyle name="20% - Accent1 7" xfId="12770" hidden="1"/>
    <cellStyle name="20% - Accent1 7" xfId="12848" hidden="1"/>
    <cellStyle name="20% - Accent1 7" xfId="13430" hidden="1"/>
    <cellStyle name="20% - Accent1 7" xfId="13509" hidden="1"/>
    <cellStyle name="20% - Accent1 7" xfId="13587" hidden="1"/>
    <cellStyle name="20% - Accent1 7" xfId="13133" hidden="1"/>
    <cellStyle name="20% - Accent1 7" xfId="13887" hidden="1"/>
    <cellStyle name="20% - Accent1 7" xfId="13163" hidden="1"/>
    <cellStyle name="20% - Accent1 7" xfId="13899" hidden="1"/>
    <cellStyle name="20% - Accent1 7" xfId="14104" hidden="1"/>
    <cellStyle name="20% - Accent1 7" xfId="14182" hidden="1"/>
    <cellStyle name="20% - Accent1 7" xfId="13208" hidden="1"/>
    <cellStyle name="20% - Accent1 7" xfId="14445" hidden="1"/>
    <cellStyle name="20% - Accent1 7" xfId="13917" hidden="1"/>
    <cellStyle name="20% - Accent1 7" xfId="14448" hidden="1"/>
    <cellStyle name="20% - Accent1 7" xfId="14636" hidden="1"/>
    <cellStyle name="20% - Accent1 7" xfId="14714" hidden="1"/>
    <cellStyle name="20% - Accent1 7" xfId="14790" hidden="1"/>
    <cellStyle name="20% - Accent1 7" xfId="14973" hidden="1"/>
    <cellStyle name="20% - Accent1 7" xfId="15051" hidden="1"/>
    <cellStyle name="20% - Accent1 7" xfId="15127" hidden="1"/>
    <cellStyle name="20% - Accent1 7" xfId="15310" hidden="1"/>
    <cellStyle name="20% - Accent1 7" xfId="9648" hidden="1"/>
    <cellStyle name="20% - Accent1 7" xfId="9548" hidden="1"/>
    <cellStyle name="20% - Accent1 7" xfId="9433" hidden="1"/>
    <cellStyle name="20% - Accent1 7" xfId="9315" hidden="1"/>
    <cellStyle name="20% - Accent1 7" xfId="7052" hidden="1"/>
    <cellStyle name="20% - Accent1 7" xfId="6954" hidden="1"/>
    <cellStyle name="20% - Accent1 7" xfId="6865" hidden="1"/>
    <cellStyle name="20% - Accent1 7" xfId="8199" hidden="1"/>
    <cellStyle name="20% - Accent1 7" xfId="5650" hidden="1"/>
    <cellStyle name="20% - Accent1 7" xfId="8077" hidden="1"/>
    <cellStyle name="20% - Accent1 7" xfId="5625" hidden="1"/>
    <cellStyle name="20% - Accent1 7" xfId="4802" hidden="1"/>
    <cellStyle name="20% - Accent1 7" xfId="4614" hidden="1"/>
    <cellStyle name="20% - Accent1 7" xfId="7935" hidden="1"/>
    <cellStyle name="20% - Accent1 7" xfId="3634" hidden="1"/>
    <cellStyle name="20% - Accent1 7" xfId="5466" hidden="1"/>
    <cellStyle name="20% - Accent1 7" xfId="3626" hidden="1"/>
    <cellStyle name="20% - Accent1 7" xfId="2652" hidden="1"/>
    <cellStyle name="20% - Accent1 7" xfId="2453" hidden="1"/>
    <cellStyle name="20% - Accent1 7" xfId="2239" hidden="1"/>
    <cellStyle name="20% - Accent1 7" xfId="1317" hidden="1"/>
    <cellStyle name="20% - Accent1 7" xfId="1132" hidden="1"/>
    <cellStyle name="20% - Accent1 7" xfId="891" hidden="1"/>
    <cellStyle name="20% - Accent1 7" xfId="15459" hidden="1"/>
    <cellStyle name="20% - Accent1 7" xfId="16158" hidden="1"/>
    <cellStyle name="20% - Accent1 7" xfId="16241" hidden="1"/>
    <cellStyle name="20% - Accent1 7" xfId="16319" hidden="1"/>
    <cellStyle name="20% - Accent1 7" xfId="16397" hidden="1"/>
    <cellStyle name="20% - Accent1 7" xfId="16979" hidden="1"/>
    <cellStyle name="20% - Accent1 7" xfId="17058" hidden="1"/>
    <cellStyle name="20% - Accent1 7" xfId="17136" hidden="1"/>
    <cellStyle name="20% - Accent1 7" xfId="16682" hidden="1"/>
    <cellStyle name="20% - Accent1 7" xfId="17436" hidden="1"/>
    <cellStyle name="20% - Accent1 7" xfId="16712" hidden="1"/>
    <cellStyle name="20% - Accent1 7" xfId="17448" hidden="1"/>
    <cellStyle name="20% - Accent1 7" xfId="17653" hidden="1"/>
    <cellStyle name="20% - Accent1 7" xfId="17731" hidden="1"/>
    <cellStyle name="20% - Accent1 7" xfId="16757" hidden="1"/>
    <cellStyle name="20% - Accent1 7" xfId="17994" hidden="1"/>
    <cellStyle name="20% - Accent1 7" xfId="17466" hidden="1"/>
    <cellStyle name="20% - Accent1 7" xfId="17997" hidden="1"/>
    <cellStyle name="20% - Accent1 7" xfId="18185" hidden="1"/>
    <cellStyle name="20% - Accent1 7" xfId="18263" hidden="1"/>
    <cellStyle name="20% - Accent1 7" xfId="18339" hidden="1"/>
    <cellStyle name="20% - Accent1 7" xfId="18522" hidden="1"/>
    <cellStyle name="20% - Accent1 7" xfId="18600" hidden="1"/>
    <cellStyle name="20% - Accent1 7" xfId="18676" hidden="1"/>
    <cellStyle name="20% - Accent1 7" xfId="18859" hidden="1"/>
    <cellStyle name="20% - Accent1 7" xfId="18950" hidden="1"/>
    <cellStyle name="20% - Accent1 7" xfId="19033" hidden="1"/>
    <cellStyle name="20% - Accent1 7" xfId="19111" hidden="1"/>
    <cellStyle name="20% - Accent1 7" xfId="19189" hidden="1"/>
    <cellStyle name="20% - Accent1 7" xfId="19771" hidden="1"/>
    <cellStyle name="20% - Accent1 7" xfId="19850" hidden="1"/>
    <cellStyle name="20% - Accent1 7" xfId="19928" hidden="1"/>
    <cellStyle name="20% - Accent1 7" xfId="19474" hidden="1"/>
    <cellStyle name="20% - Accent1 7" xfId="20228" hidden="1"/>
    <cellStyle name="20% - Accent1 7" xfId="19504" hidden="1"/>
    <cellStyle name="20% - Accent1 7" xfId="20240" hidden="1"/>
    <cellStyle name="20% - Accent1 7" xfId="20445" hidden="1"/>
    <cellStyle name="20% - Accent1 7" xfId="20523" hidden="1"/>
    <cellStyle name="20% - Accent1 7" xfId="19549" hidden="1"/>
    <cellStyle name="20% - Accent1 7" xfId="20786" hidden="1"/>
    <cellStyle name="20% - Accent1 7" xfId="20258" hidden="1"/>
    <cellStyle name="20% - Accent1 7" xfId="20789" hidden="1"/>
    <cellStyle name="20% - Accent1 7" xfId="20977" hidden="1"/>
    <cellStyle name="20% - Accent1 7" xfId="21055" hidden="1"/>
    <cellStyle name="20% - Accent1 7" xfId="21131" hidden="1"/>
    <cellStyle name="20% - Accent1 7" xfId="21314" hidden="1"/>
    <cellStyle name="20% - Accent1 7" xfId="21392" hidden="1"/>
    <cellStyle name="20% - Accent1 7" xfId="21468" hidden="1"/>
    <cellStyle name="20% - Accent1 7" xfId="21651" hidden="1"/>
    <cellStyle name="20% - Accent1 7" xfId="16037" hidden="1"/>
    <cellStyle name="20% - Accent1 7" xfId="15954" hidden="1"/>
    <cellStyle name="20% - Accent1 7" xfId="15875" hidden="1"/>
    <cellStyle name="20% - Accent1 7" xfId="15792" hidden="1"/>
    <cellStyle name="20% - Accent1 7" xfId="8063" hidden="1"/>
    <cellStyle name="20% - Accent1 7" xfId="7915" hidden="1"/>
    <cellStyle name="20% - Accent1 7" xfId="7664" hidden="1"/>
    <cellStyle name="20% - Accent1 7" xfId="9233" hidden="1"/>
    <cellStyle name="20% - Accent1 7" xfId="6157" hidden="1"/>
    <cellStyle name="20% - Accent1 7" xfId="9021" hidden="1"/>
    <cellStyle name="20% - Accent1 7" xfId="6044" hidden="1"/>
    <cellStyle name="20% - Accent1 7" xfId="5255" hidden="1"/>
    <cellStyle name="20% - Accent1 7" xfId="5050" hidden="1"/>
    <cellStyle name="20% - Accent1 7" xfId="8817" hidden="1"/>
    <cellStyle name="20% - Accent1 7" xfId="3807" hidden="1"/>
    <cellStyle name="20% - Accent1 7" xfId="5901" hidden="1"/>
    <cellStyle name="20% - Accent1 7" xfId="3782" hidden="1"/>
    <cellStyle name="20% - Accent1 7" xfId="2977" hidden="1"/>
    <cellStyle name="20% - Accent1 7" xfId="2844" hidden="1"/>
    <cellStyle name="20% - Accent1 7" xfId="2383" hidden="1"/>
    <cellStyle name="20% - Accent1 7" xfId="1469" hidden="1"/>
    <cellStyle name="20% - Accent1 7" xfId="1271" hidden="1"/>
    <cellStyle name="20% - Accent1 7" xfId="900" hidden="1"/>
    <cellStyle name="20% - Accent1 7" xfId="21788" hidden="1"/>
    <cellStyle name="20% - Accent1 7" xfId="22309" hidden="1"/>
    <cellStyle name="20% - Accent1 7" xfId="22392" hidden="1"/>
    <cellStyle name="20% - Accent1 7" xfId="22470" hidden="1"/>
    <cellStyle name="20% - Accent1 7" xfId="22548" hidden="1"/>
    <cellStyle name="20% - Accent1 7" xfId="23130" hidden="1"/>
    <cellStyle name="20% - Accent1 7" xfId="23209" hidden="1"/>
    <cellStyle name="20% - Accent1 7" xfId="23287" hidden="1"/>
    <cellStyle name="20% - Accent1 7" xfId="22833" hidden="1"/>
    <cellStyle name="20% - Accent1 7" xfId="23587" hidden="1"/>
    <cellStyle name="20% - Accent1 7" xfId="22863" hidden="1"/>
    <cellStyle name="20% - Accent1 7" xfId="23599" hidden="1"/>
    <cellStyle name="20% - Accent1 7" xfId="23804" hidden="1"/>
    <cellStyle name="20% - Accent1 7" xfId="23882" hidden="1"/>
    <cellStyle name="20% - Accent1 7" xfId="22908" hidden="1"/>
    <cellStyle name="20% - Accent1 7" xfId="24145" hidden="1"/>
    <cellStyle name="20% - Accent1 7" xfId="23617" hidden="1"/>
    <cellStyle name="20% - Accent1 7" xfId="24148" hidden="1"/>
    <cellStyle name="20% - Accent1 7" xfId="24336" hidden="1"/>
    <cellStyle name="20% - Accent1 7" xfId="24414" hidden="1"/>
    <cellStyle name="20% - Accent1 7" xfId="24490" hidden="1"/>
    <cellStyle name="20% - Accent1 7" xfId="24673" hidden="1"/>
    <cellStyle name="20% - Accent1 7" xfId="24751" hidden="1"/>
    <cellStyle name="20% - Accent1 7" xfId="24827" hidden="1"/>
    <cellStyle name="20% - Accent1 7" xfId="25010" hidden="1"/>
    <cellStyle name="20% - Accent1 7" xfId="25101" hidden="1"/>
    <cellStyle name="20% - Accent1 7" xfId="25184" hidden="1"/>
    <cellStyle name="20% - Accent1 7" xfId="25262" hidden="1"/>
    <cellStyle name="20% - Accent1 7" xfId="25340" hidden="1"/>
    <cellStyle name="20% - Accent1 7" xfId="25922" hidden="1"/>
    <cellStyle name="20% - Accent1 7" xfId="26001" hidden="1"/>
    <cellStyle name="20% - Accent1 7" xfId="26079" hidden="1"/>
    <cellStyle name="20% - Accent1 7" xfId="25625" hidden="1"/>
    <cellStyle name="20% - Accent1 7" xfId="26379" hidden="1"/>
    <cellStyle name="20% - Accent1 7" xfId="25655" hidden="1"/>
    <cellStyle name="20% - Accent1 7" xfId="26391" hidden="1"/>
    <cellStyle name="20% - Accent1 7" xfId="26596" hidden="1"/>
    <cellStyle name="20% - Accent1 7" xfId="26674" hidden="1"/>
    <cellStyle name="20% - Accent1 7" xfId="25700" hidden="1"/>
    <cellStyle name="20% - Accent1 7" xfId="26937" hidden="1"/>
    <cellStyle name="20% - Accent1 7" xfId="26409" hidden="1"/>
    <cellStyle name="20% - Accent1 7" xfId="26940" hidden="1"/>
    <cellStyle name="20% - Accent1 7" xfId="27128" hidden="1"/>
    <cellStyle name="20% - Accent1 7" xfId="27206" hidden="1"/>
    <cellStyle name="20% - Accent1 7" xfId="27282" hidden="1"/>
    <cellStyle name="20% - Accent1 7" xfId="27465" hidden="1"/>
    <cellStyle name="20% - Accent1 7" xfId="27543" hidden="1"/>
    <cellStyle name="20% - Accent1 7" xfId="27619" hidden="1"/>
    <cellStyle name="20% - Accent1 7" xfId="27802" hidden="1"/>
    <cellStyle name="20% - Accent1 7" xfId="22290" hidden="1"/>
    <cellStyle name="20% - Accent1 7" xfId="22207" hidden="1"/>
    <cellStyle name="20% - Accent1 7" xfId="22128" hidden="1"/>
    <cellStyle name="20% - Accent1 7" xfId="22045" hidden="1"/>
    <cellStyle name="20% - Accent1 7" xfId="9012" hidden="1"/>
    <cellStyle name="20% - Accent1 7" xfId="8786" hidden="1"/>
    <cellStyle name="20% - Accent1 7" xfId="8518" hidden="1"/>
    <cellStyle name="20% - Accent1 7" xfId="15734" hidden="1"/>
    <cellStyle name="20% - Accent1 7" xfId="6724" hidden="1"/>
    <cellStyle name="20% - Accent1 7" xfId="15576" hidden="1"/>
    <cellStyle name="20% - Accent1 7" xfId="6671" hidden="1"/>
    <cellStyle name="20% - Accent1 7" xfId="5793" hidden="1"/>
    <cellStyle name="20% - Accent1 7" xfId="5559" hidden="1"/>
    <cellStyle name="20% - Accent1 7" xfId="15448" hidden="1"/>
    <cellStyle name="20% - Accent1 7" xfId="3996" hidden="1"/>
    <cellStyle name="20% - Accent1 7" xfId="6318" hidden="1"/>
    <cellStyle name="20% - Accent1 7" xfId="3991" hidden="1"/>
    <cellStyle name="20% - Accent1 7" xfId="3322" hidden="1"/>
    <cellStyle name="20% - Accent1 7" xfId="3127" hidden="1"/>
    <cellStyle name="20% - Accent1 7" xfId="2821" hidden="1"/>
    <cellStyle name="20% - Accent1 7" xfId="1617" hidden="1"/>
    <cellStyle name="20% - Accent1 7" xfId="1440" hidden="1"/>
    <cellStyle name="20% - Accent1 7" xfId="912" hidden="1"/>
    <cellStyle name="20% - Accent1 7" xfId="27937" hidden="1"/>
    <cellStyle name="20% - Accent1 7" xfId="28028" hidden="1"/>
    <cellStyle name="20% - Accent1 7" xfId="28111" hidden="1"/>
    <cellStyle name="20% - Accent1 7" xfId="28189" hidden="1"/>
    <cellStyle name="20% - Accent1 7" xfId="28267" hidden="1"/>
    <cellStyle name="20% - Accent1 7" xfId="28849" hidden="1"/>
    <cellStyle name="20% - Accent1 7" xfId="28928" hidden="1"/>
    <cellStyle name="20% - Accent1 7" xfId="29006" hidden="1"/>
    <cellStyle name="20% - Accent1 7" xfId="28552" hidden="1"/>
    <cellStyle name="20% - Accent1 7" xfId="29306" hidden="1"/>
    <cellStyle name="20% - Accent1 7" xfId="28582" hidden="1"/>
    <cellStyle name="20% - Accent1 7" xfId="29318" hidden="1"/>
    <cellStyle name="20% - Accent1 7" xfId="29523" hidden="1"/>
    <cellStyle name="20% - Accent1 7" xfId="29601" hidden="1"/>
    <cellStyle name="20% - Accent1 7" xfId="28627" hidden="1"/>
    <cellStyle name="20% - Accent1 7" xfId="29864" hidden="1"/>
    <cellStyle name="20% - Accent1 7" xfId="29336" hidden="1"/>
    <cellStyle name="20% - Accent1 7" xfId="29867" hidden="1"/>
    <cellStyle name="20% - Accent1 7" xfId="30055" hidden="1"/>
    <cellStyle name="20% - Accent1 7" xfId="30133" hidden="1"/>
    <cellStyle name="20% - Accent1 7" xfId="30209" hidden="1"/>
    <cellStyle name="20% - Accent1 7" xfId="30392" hidden="1"/>
    <cellStyle name="20% - Accent1 7" xfId="30470" hidden="1"/>
    <cellStyle name="20% - Accent1 7" xfId="30546" hidden="1"/>
    <cellStyle name="20% - Accent1 7" xfId="30729" hidden="1"/>
    <cellStyle name="20% - Accent1 7" xfId="30820" hidden="1"/>
    <cellStyle name="20% - Accent1 7" xfId="30903" hidden="1"/>
    <cellStyle name="20% - Accent1 7" xfId="30981" hidden="1"/>
    <cellStyle name="20% - Accent1 7" xfId="31059" hidden="1"/>
    <cellStyle name="20% - Accent1 7" xfId="31641" hidden="1"/>
    <cellStyle name="20% - Accent1 7" xfId="31720" hidden="1"/>
    <cellStyle name="20% - Accent1 7" xfId="31798" hidden="1"/>
    <cellStyle name="20% - Accent1 7" xfId="31344" hidden="1"/>
    <cellStyle name="20% - Accent1 7" xfId="32098" hidden="1"/>
    <cellStyle name="20% - Accent1 7" xfId="31374" hidden="1"/>
    <cellStyle name="20% - Accent1 7" xfId="32110" hidden="1"/>
    <cellStyle name="20% - Accent1 7" xfId="32315" hidden="1"/>
    <cellStyle name="20% - Accent1 7" xfId="32393" hidden="1"/>
    <cellStyle name="20% - Accent1 7" xfId="31419" hidden="1"/>
    <cellStyle name="20% - Accent1 7" xfId="32656" hidden="1"/>
    <cellStyle name="20% - Accent1 7" xfId="32128" hidden="1"/>
    <cellStyle name="20% - Accent1 7" xfId="32659" hidden="1"/>
    <cellStyle name="20% - Accent1 7" xfId="32847" hidden="1"/>
    <cellStyle name="20% - Accent1 7" xfId="32925" hidden="1"/>
    <cellStyle name="20% - Accent1 7" xfId="33001" hidden="1"/>
    <cellStyle name="20% - Accent1 7" xfId="33184" hidden="1"/>
    <cellStyle name="20% - Accent1 7" xfId="33262" hidden="1"/>
    <cellStyle name="20% - Accent1 7" xfId="33338" hidden="1"/>
    <cellStyle name="20% - Accent1 7" xfId="33521" hidden="1"/>
    <cellStyle name="20% - Accent1 8" xfId="142" hidden="1"/>
    <cellStyle name="20% - Accent1 8" xfId="227" hidden="1"/>
    <cellStyle name="20% - Accent1 8" xfId="307" hidden="1"/>
    <cellStyle name="20% - Accent1 8" xfId="577" hidden="1"/>
    <cellStyle name="20% - Accent1 8" xfId="2379" hidden="1"/>
    <cellStyle name="20% - Accent1 8" xfId="2513" hidden="1"/>
    <cellStyle name="20% - Accent1 8" xfId="2681" hidden="1"/>
    <cellStyle name="20% - Accent1 8" xfId="3100" hidden="1"/>
    <cellStyle name="20% - Accent1 8" xfId="2934" hidden="1"/>
    <cellStyle name="20% - Accent1 8" xfId="2084" hidden="1"/>
    <cellStyle name="20% - Accent1 8" xfId="1706" hidden="1"/>
    <cellStyle name="20% - Accent1 8" xfId="4547" hidden="1"/>
    <cellStyle name="20% - Accent1 8" xfId="4697" hidden="1"/>
    <cellStyle name="20% - Accent1 8" xfId="4950" hidden="1"/>
    <cellStyle name="20% - Accent1 8" xfId="4893" hidden="1"/>
    <cellStyle name="20% - Accent1 8" xfId="2952" hidden="1"/>
    <cellStyle name="20% - Accent1 8" xfId="2089" hidden="1"/>
    <cellStyle name="20% - Accent1 8" xfId="6430" hidden="1"/>
    <cellStyle name="20% - Accent1 8" xfId="6628" hidden="1"/>
    <cellStyle name="20% - Accent1 8" xfId="3396" hidden="1"/>
    <cellStyle name="20% - Accent1 8" xfId="7625" hidden="1"/>
    <cellStyle name="20% - Accent1 8" xfId="7804" hidden="1"/>
    <cellStyle name="20% - Accent1 8" xfId="3365" hidden="1"/>
    <cellStyle name="20% - Accent1 8" xfId="8891" hidden="1"/>
    <cellStyle name="20% - Accent1 8" xfId="9833" hidden="1"/>
    <cellStyle name="20% - Accent1 8" xfId="9912" hidden="1"/>
    <cellStyle name="20% - Accent1 8" xfId="9989" hidden="1"/>
    <cellStyle name="20% - Accent1 8" xfId="10067" hidden="1"/>
    <cellStyle name="20% - Accent1 8" xfId="10651" hidden="1"/>
    <cellStyle name="20% - Accent1 8" xfId="10728" hidden="1"/>
    <cellStyle name="20% - Accent1 8" xfId="10807" hidden="1"/>
    <cellStyle name="20% - Accent1 8" xfId="10924" hidden="1"/>
    <cellStyle name="20% - Accent1 8" xfId="10897" hidden="1"/>
    <cellStyle name="20% - Accent1 8" xfId="10543" hidden="1"/>
    <cellStyle name="20% - Accent1 8" xfId="10387" hidden="1"/>
    <cellStyle name="20% - Accent1 8" xfId="11323" hidden="1"/>
    <cellStyle name="20% - Accent1 8" xfId="11401" hidden="1"/>
    <cellStyle name="20% - Accent1 8" xfId="11502" hidden="1"/>
    <cellStyle name="20% - Accent1 8" xfId="11484" hidden="1"/>
    <cellStyle name="20% - Accent1 8" xfId="10905" hidden="1"/>
    <cellStyle name="20% - Accent1 8" xfId="10547" hidden="1"/>
    <cellStyle name="20% - Accent1 8" xfId="11855" hidden="1"/>
    <cellStyle name="20% - Accent1 8" xfId="11933" hidden="1"/>
    <cellStyle name="20% - Accent1 8" xfId="10954" hidden="1"/>
    <cellStyle name="20% - Accent1 8" xfId="12192" hidden="1"/>
    <cellStyle name="20% - Accent1 8" xfId="12270" hidden="1"/>
    <cellStyle name="20% - Accent1 8" xfId="10951" hidden="1"/>
    <cellStyle name="20% - Accent1 8" xfId="12529" hidden="1"/>
    <cellStyle name="20% - Accent1 8" xfId="12625" hidden="1"/>
    <cellStyle name="20% - Accent1 8" xfId="12704" hidden="1"/>
    <cellStyle name="20% - Accent1 8" xfId="12781" hidden="1"/>
    <cellStyle name="20% - Accent1 8" xfId="12859" hidden="1"/>
    <cellStyle name="20% - Accent1 8" xfId="13443" hidden="1"/>
    <cellStyle name="20% - Accent1 8" xfId="13520" hidden="1"/>
    <cellStyle name="20% - Accent1 8" xfId="13599" hidden="1"/>
    <cellStyle name="20% - Accent1 8" xfId="13716" hidden="1"/>
    <cellStyle name="20% - Accent1 8" xfId="13689" hidden="1"/>
    <cellStyle name="20% - Accent1 8" xfId="13335" hidden="1"/>
    <cellStyle name="20% - Accent1 8" xfId="13179" hidden="1"/>
    <cellStyle name="20% - Accent1 8" xfId="14115" hidden="1"/>
    <cellStyle name="20% - Accent1 8" xfId="14193" hidden="1"/>
    <cellStyle name="20% - Accent1 8" xfId="14294" hidden="1"/>
    <cellStyle name="20% - Accent1 8" xfId="14276" hidden="1"/>
    <cellStyle name="20% - Accent1 8" xfId="13697" hidden="1"/>
    <cellStyle name="20% - Accent1 8" xfId="13339" hidden="1"/>
    <cellStyle name="20% - Accent1 8" xfId="14647" hidden="1"/>
    <cellStyle name="20% - Accent1 8" xfId="14725" hidden="1"/>
    <cellStyle name="20% - Accent1 8" xfId="13746" hidden="1"/>
    <cellStyle name="20% - Accent1 8" xfId="14984" hidden="1"/>
    <cellStyle name="20% - Accent1 8" xfId="15062" hidden="1"/>
    <cellStyle name="20% - Accent1 8" xfId="13743" hidden="1"/>
    <cellStyle name="20% - Accent1 8" xfId="15321" hidden="1"/>
    <cellStyle name="20% - Accent1 8" xfId="9631" hidden="1"/>
    <cellStyle name="20% - Accent1 8" xfId="9525" hidden="1"/>
    <cellStyle name="20% - Accent1 8" xfId="9408" hidden="1"/>
    <cellStyle name="20% - Accent1 8" xfId="9299" hidden="1"/>
    <cellStyle name="20% - Accent1 8" xfId="7030" hidden="1"/>
    <cellStyle name="20% - Accent1 8" xfId="6941" hidden="1"/>
    <cellStyle name="20% - Accent1 8" xfId="6850" hidden="1"/>
    <cellStyle name="20% - Accent1 8" xfId="6417" hidden="1"/>
    <cellStyle name="20% - Accent1 8" xfId="6657" hidden="1"/>
    <cellStyle name="20% - Accent1 8" xfId="7418" hidden="1"/>
    <cellStyle name="20% - Accent1 8" xfId="8033" hidden="1"/>
    <cellStyle name="20% - Accent1 8" xfId="4756" hidden="1"/>
    <cellStyle name="20% - Accent1 8" xfId="4551" hidden="1"/>
    <cellStyle name="20% - Accent1 8" xfId="4255" hidden="1"/>
    <cellStyle name="20% - Accent1 8" xfId="4284" hidden="1"/>
    <cellStyle name="20% - Accent1 8" xfId="6624" hidden="1"/>
    <cellStyle name="20% - Accent1 8" xfId="7414" hidden="1"/>
    <cellStyle name="20% - Accent1 8" xfId="2595" hidden="1"/>
    <cellStyle name="20% - Accent1 8" xfId="2388" hidden="1"/>
    <cellStyle name="20% - Accent1 8" xfId="6293" hidden="1"/>
    <cellStyle name="20% - Accent1 8" xfId="1260" hidden="1"/>
    <cellStyle name="20% - Accent1 8" xfId="1087" hidden="1"/>
    <cellStyle name="20% - Accent1 8" xfId="6298" hidden="1"/>
    <cellStyle name="20% - Accent1 8" xfId="15482" hidden="1"/>
    <cellStyle name="20% - Accent1 8" xfId="16174" hidden="1"/>
    <cellStyle name="20% - Accent1 8" xfId="16253" hidden="1"/>
    <cellStyle name="20% - Accent1 8" xfId="16330" hidden="1"/>
    <cellStyle name="20% - Accent1 8" xfId="16408" hidden="1"/>
    <cellStyle name="20% - Accent1 8" xfId="16992" hidden="1"/>
    <cellStyle name="20% - Accent1 8" xfId="17069" hidden="1"/>
    <cellStyle name="20% - Accent1 8" xfId="17148" hidden="1"/>
    <cellStyle name="20% - Accent1 8" xfId="17265" hidden="1"/>
    <cellStyle name="20% - Accent1 8" xfId="17238" hidden="1"/>
    <cellStyle name="20% - Accent1 8" xfId="16884" hidden="1"/>
    <cellStyle name="20% - Accent1 8" xfId="16728" hidden="1"/>
    <cellStyle name="20% - Accent1 8" xfId="17664" hidden="1"/>
    <cellStyle name="20% - Accent1 8" xfId="17742" hidden="1"/>
    <cellStyle name="20% - Accent1 8" xfId="17843" hidden="1"/>
    <cellStyle name="20% - Accent1 8" xfId="17825" hidden="1"/>
    <cellStyle name="20% - Accent1 8" xfId="17246" hidden="1"/>
    <cellStyle name="20% - Accent1 8" xfId="16888" hidden="1"/>
    <cellStyle name="20% - Accent1 8" xfId="18196" hidden="1"/>
    <cellStyle name="20% - Accent1 8" xfId="18274" hidden="1"/>
    <cellStyle name="20% - Accent1 8" xfId="17295" hidden="1"/>
    <cellStyle name="20% - Accent1 8" xfId="18533" hidden="1"/>
    <cellStyle name="20% - Accent1 8" xfId="18611" hidden="1"/>
    <cellStyle name="20% - Accent1 8" xfId="17292" hidden="1"/>
    <cellStyle name="20% - Accent1 8" xfId="18870" hidden="1"/>
    <cellStyle name="20% - Accent1 8" xfId="18966" hidden="1"/>
    <cellStyle name="20% - Accent1 8" xfId="19045" hidden="1"/>
    <cellStyle name="20% - Accent1 8" xfId="19122" hidden="1"/>
    <cellStyle name="20% - Accent1 8" xfId="19200" hidden="1"/>
    <cellStyle name="20% - Accent1 8" xfId="19784" hidden="1"/>
    <cellStyle name="20% - Accent1 8" xfId="19861" hidden="1"/>
    <cellStyle name="20% - Accent1 8" xfId="19940" hidden="1"/>
    <cellStyle name="20% - Accent1 8" xfId="20057" hidden="1"/>
    <cellStyle name="20% - Accent1 8" xfId="20030" hidden="1"/>
    <cellStyle name="20% - Accent1 8" xfId="19676" hidden="1"/>
    <cellStyle name="20% - Accent1 8" xfId="19520" hidden="1"/>
    <cellStyle name="20% - Accent1 8" xfId="20456" hidden="1"/>
    <cellStyle name="20% - Accent1 8" xfId="20534" hidden="1"/>
    <cellStyle name="20% - Accent1 8" xfId="20635" hidden="1"/>
    <cellStyle name="20% - Accent1 8" xfId="20617" hidden="1"/>
    <cellStyle name="20% - Accent1 8" xfId="20038" hidden="1"/>
    <cellStyle name="20% - Accent1 8" xfId="19680" hidden="1"/>
    <cellStyle name="20% - Accent1 8" xfId="20988" hidden="1"/>
    <cellStyle name="20% - Accent1 8" xfId="21066" hidden="1"/>
    <cellStyle name="20% - Accent1 8" xfId="20087" hidden="1"/>
    <cellStyle name="20% - Accent1 8" xfId="21325" hidden="1"/>
    <cellStyle name="20% - Accent1 8" xfId="21403" hidden="1"/>
    <cellStyle name="20% - Accent1 8" xfId="20084" hidden="1"/>
    <cellStyle name="20% - Accent1 8" xfId="21662" hidden="1"/>
    <cellStyle name="20% - Accent1 8" xfId="16021" hidden="1"/>
    <cellStyle name="20% - Accent1 8" xfId="15942" hidden="1"/>
    <cellStyle name="20% - Accent1 8" xfId="15863" hidden="1"/>
    <cellStyle name="20% - Accent1 8" xfId="15779" hidden="1"/>
    <cellStyle name="20% - Accent1 8" xfId="8023" hidden="1"/>
    <cellStyle name="20% - Accent1 8" xfId="7849" hidden="1"/>
    <cellStyle name="20% - Accent1 8" xfId="7608" hidden="1"/>
    <cellStyle name="20% - Accent1 8" xfId="7072" hidden="1"/>
    <cellStyle name="20% - Accent1 8" xfId="7351" hidden="1"/>
    <cellStyle name="20% - Accent1 8" xfId="8369" hidden="1"/>
    <cellStyle name="20% - Accent1 8" xfId="8991" hidden="1"/>
    <cellStyle name="20% - Accent1 8" xfId="5132" hidden="1"/>
    <cellStyle name="20% - Accent1 8" xfId="5028" hidden="1"/>
    <cellStyle name="20% - Accent1 8" xfId="4721" hidden="1"/>
    <cellStyle name="20% - Accent1 8" xfId="4904" hidden="1"/>
    <cellStyle name="20% - Accent1 8" xfId="7321" hidden="1"/>
    <cellStyle name="20% - Accent1 8" xfId="8275" hidden="1"/>
    <cellStyle name="20% - Accent1 8" xfId="2947" hidden="1"/>
    <cellStyle name="20% - Accent1 8" xfId="2823" hidden="1"/>
    <cellStyle name="20% - Accent1 8" xfId="6805" hidden="1"/>
    <cellStyle name="20% - Accent1 8" xfId="1434" hidden="1"/>
    <cellStyle name="20% - Accent1 8" xfId="1196" hidden="1"/>
    <cellStyle name="20% - Accent1 8" xfId="6846" hidden="1"/>
    <cellStyle name="20% - Accent1 8" xfId="21800" hidden="1"/>
    <cellStyle name="20% - Accent1 8" xfId="22325" hidden="1"/>
    <cellStyle name="20% - Accent1 8" xfId="22404" hidden="1"/>
    <cellStyle name="20% - Accent1 8" xfId="22481" hidden="1"/>
    <cellStyle name="20% - Accent1 8" xfId="22559" hidden="1"/>
    <cellStyle name="20% - Accent1 8" xfId="23143" hidden="1"/>
    <cellStyle name="20% - Accent1 8" xfId="23220" hidden="1"/>
    <cellStyle name="20% - Accent1 8" xfId="23299" hidden="1"/>
    <cellStyle name="20% - Accent1 8" xfId="23416" hidden="1"/>
    <cellStyle name="20% - Accent1 8" xfId="23389" hidden="1"/>
    <cellStyle name="20% - Accent1 8" xfId="23035" hidden="1"/>
    <cellStyle name="20% - Accent1 8" xfId="22879" hidden="1"/>
    <cellStyle name="20% - Accent1 8" xfId="23815" hidden="1"/>
    <cellStyle name="20% - Accent1 8" xfId="23893" hidden="1"/>
    <cellStyle name="20% - Accent1 8" xfId="23994" hidden="1"/>
    <cellStyle name="20% - Accent1 8" xfId="23976" hidden="1"/>
    <cellStyle name="20% - Accent1 8" xfId="23397" hidden="1"/>
    <cellStyle name="20% - Accent1 8" xfId="23039" hidden="1"/>
    <cellStyle name="20% - Accent1 8" xfId="24347" hidden="1"/>
    <cellStyle name="20% - Accent1 8" xfId="24425" hidden="1"/>
    <cellStyle name="20% - Accent1 8" xfId="23446" hidden="1"/>
    <cellStyle name="20% - Accent1 8" xfId="24684" hidden="1"/>
    <cellStyle name="20% - Accent1 8" xfId="24762" hidden="1"/>
    <cellStyle name="20% - Accent1 8" xfId="23443" hidden="1"/>
    <cellStyle name="20% - Accent1 8" xfId="25021" hidden="1"/>
    <cellStyle name="20% - Accent1 8" xfId="25117" hidden="1"/>
    <cellStyle name="20% - Accent1 8" xfId="25196" hidden="1"/>
    <cellStyle name="20% - Accent1 8" xfId="25273" hidden="1"/>
    <cellStyle name="20% - Accent1 8" xfId="25351" hidden="1"/>
    <cellStyle name="20% - Accent1 8" xfId="25935" hidden="1"/>
    <cellStyle name="20% - Accent1 8" xfId="26012" hidden="1"/>
    <cellStyle name="20% - Accent1 8" xfId="26091" hidden="1"/>
    <cellStyle name="20% - Accent1 8" xfId="26208" hidden="1"/>
    <cellStyle name="20% - Accent1 8" xfId="26181" hidden="1"/>
    <cellStyle name="20% - Accent1 8" xfId="25827" hidden="1"/>
    <cellStyle name="20% - Accent1 8" xfId="25671" hidden="1"/>
    <cellStyle name="20% - Accent1 8" xfId="26607" hidden="1"/>
    <cellStyle name="20% - Accent1 8" xfId="26685" hidden="1"/>
    <cellStyle name="20% - Accent1 8" xfId="26786" hidden="1"/>
    <cellStyle name="20% - Accent1 8" xfId="26768" hidden="1"/>
    <cellStyle name="20% - Accent1 8" xfId="26189" hidden="1"/>
    <cellStyle name="20% - Accent1 8" xfId="25831" hidden="1"/>
    <cellStyle name="20% - Accent1 8" xfId="27139" hidden="1"/>
    <cellStyle name="20% - Accent1 8" xfId="27217" hidden="1"/>
    <cellStyle name="20% - Accent1 8" xfId="26238" hidden="1"/>
    <cellStyle name="20% - Accent1 8" xfId="27476" hidden="1"/>
    <cellStyle name="20% - Accent1 8" xfId="27554" hidden="1"/>
    <cellStyle name="20% - Accent1 8" xfId="26235" hidden="1"/>
    <cellStyle name="20% - Accent1 8" xfId="27813" hidden="1"/>
    <cellStyle name="20% - Accent1 8" xfId="22274" hidden="1"/>
    <cellStyle name="20% - Accent1 8" xfId="22195" hidden="1"/>
    <cellStyle name="20% - Accent1 8" xfId="22116" hidden="1"/>
    <cellStyle name="20% - Accent1 8" xfId="22032" hidden="1"/>
    <cellStyle name="20% - Accent1 8" xfId="8972" hidden="1"/>
    <cellStyle name="20% - Accent1 8" xfId="8725" hidden="1"/>
    <cellStyle name="20% - Accent1 8" xfId="8486" hidden="1"/>
    <cellStyle name="20% - Accent1 8" xfId="8084" hidden="1"/>
    <cellStyle name="20% - Accent1 8" xfId="8211" hidden="1"/>
    <cellStyle name="20% - Accent1 8" xfId="9396" hidden="1"/>
    <cellStyle name="20% - Accent1 8" xfId="15559" hidden="1"/>
    <cellStyle name="20% - Accent1 8" xfId="5638" hidden="1"/>
    <cellStyle name="20% - Accent1 8" xfId="5540" hidden="1"/>
    <cellStyle name="20% - Accent1 8" xfId="5126" hidden="1"/>
    <cellStyle name="20% - Accent1 8" xfId="5335" hidden="1"/>
    <cellStyle name="20% - Accent1 8" xfId="8177" hidden="1"/>
    <cellStyle name="20% - Accent1 8" xfId="9384" hidden="1"/>
    <cellStyle name="20% - Accent1 8" xfId="3309" hidden="1"/>
    <cellStyle name="20% - Accent1 8" xfId="3106" hidden="1"/>
    <cellStyle name="20% - Accent1 8" xfId="7478" hidden="1"/>
    <cellStyle name="20% - Accent1 8" xfId="1587" hidden="1"/>
    <cellStyle name="20% - Accent1 8" xfId="1388" hidden="1"/>
    <cellStyle name="20% - Accent1 8" xfId="7604" hidden="1"/>
    <cellStyle name="20% - Accent1 8" xfId="27948" hidden="1"/>
    <cellStyle name="20% - Accent1 8" xfId="28044" hidden="1"/>
    <cellStyle name="20% - Accent1 8" xfId="28123" hidden="1"/>
    <cellStyle name="20% - Accent1 8" xfId="28200" hidden="1"/>
    <cellStyle name="20% - Accent1 8" xfId="28278" hidden="1"/>
    <cellStyle name="20% - Accent1 8" xfId="28862" hidden="1"/>
    <cellStyle name="20% - Accent1 8" xfId="28939" hidden="1"/>
    <cellStyle name="20% - Accent1 8" xfId="29018" hidden="1"/>
    <cellStyle name="20% - Accent1 8" xfId="29135" hidden="1"/>
    <cellStyle name="20% - Accent1 8" xfId="29108" hidden="1"/>
    <cellStyle name="20% - Accent1 8" xfId="28754" hidden="1"/>
    <cellStyle name="20% - Accent1 8" xfId="28598" hidden="1"/>
    <cellStyle name="20% - Accent1 8" xfId="29534" hidden="1"/>
    <cellStyle name="20% - Accent1 8" xfId="29612" hidden="1"/>
    <cellStyle name="20% - Accent1 8" xfId="29713" hidden="1"/>
    <cellStyle name="20% - Accent1 8" xfId="29695" hidden="1"/>
    <cellStyle name="20% - Accent1 8" xfId="29116" hidden="1"/>
    <cellStyle name="20% - Accent1 8" xfId="28758" hidden="1"/>
    <cellStyle name="20% - Accent1 8" xfId="30066" hidden="1"/>
    <cellStyle name="20% - Accent1 8" xfId="30144" hidden="1"/>
    <cellStyle name="20% - Accent1 8" xfId="29165" hidden="1"/>
    <cellStyle name="20% - Accent1 8" xfId="30403" hidden="1"/>
    <cellStyle name="20% - Accent1 8" xfId="30481" hidden="1"/>
    <cellStyle name="20% - Accent1 8" xfId="29162" hidden="1"/>
    <cellStyle name="20% - Accent1 8" xfId="30740" hidden="1"/>
    <cellStyle name="20% - Accent1 8" xfId="30836" hidden="1"/>
    <cellStyle name="20% - Accent1 8" xfId="30915" hidden="1"/>
    <cellStyle name="20% - Accent1 8" xfId="30992" hidden="1"/>
    <cellStyle name="20% - Accent1 8" xfId="31070" hidden="1"/>
    <cellStyle name="20% - Accent1 8" xfId="31654" hidden="1"/>
    <cellStyle name="20% - Accent1 8" xfId="31731" hidden="1"/>
    <cellStyle name="20% - Accent1 8" xfId="31810" hidden="1"/>
    <cellStyle name="20% - Accent1 8" xfId="31927" hidden="1"/>
    <cellStyle name="20% - Accent1 8" xfId="31900" hidden="1"/>
    <cellStyle name="20% - Accent1 8" xfId="31546" hidden="1"/>
    <cellStyle name="20% - Accent1 8" xfId="31390" hidden="1"/>
    <cellStyle name="20% - Accent1 8" xfId="32326" hidden="1"/>
    <cellStyle name="20% - Accent1 8" xfId="32404" hidden="1"/>
    <cellStyle name="20% - Accent1 8" xfId="32505" hidden="1"/>
    <cellStyle name="20% - Accent1 8" xfId="32487" hidden="1"/>
    <cellStyle name="20% - Accent1 8" xfId="31908" hidden="1"/>
    <cellStyle name="20% - Accent1 8" xfId="31550" hidden="1"/>
    <cellStyle name="20% - Accent1 8" xfId="32858" hidden="1"/>
    <cellStyle name="20% - Accent1 8" xfId="32936" hidden="1"/>
    <cellStyle name="20% - Accent1 8" xfId="31957" hidden="1"/>
    <cellStyle name="20% - Accent1 8" xfId="33195" hidden="1"/>
    <cellStyle name="20% - Accent1 8" xfId="33273" hidden="1"/>
    <cellStyle name="20% - Accent1 8" xfId="31954" hidden="1"/>
    <cellStyle name="20% - Accent1 8" xfId="33532" hidden="1"/>
    <cellStyle name="20% - Accent1 9" xfId="155" hidden="1"/>
    <cellStyle name="20% - Accent1 9" xfId="235" hidden="1"/>
    <cellStyle name="20% - Accent1 9" xfId="314" hidden="1"/>
    <cellStyle name="20% - Accent1 9" xfId="643" hidden="1"/>
    <cellStyle name="20% - Accent1 9" xfId="2396" hidden="1"/>
    <cellStyle name="20% - Accent1 9" xfId="2545" hidden="1"/>
    <cellStyle name="20% - Accent1 9" xfId="2725" hidden="1"/>
    <cellStyle name="20% - Accent1 9" xfId="3011" hidden="1"/>
    <cellStyle name="20% - Accent1 9" xfId="2238" hidden="1"/>
    <cellStyle name="20% - Accent1 9" xfId="1870" hidden="1"/>
    <cellStyle name="20% - Accent1 9" xfId="4320" hidden="1"/>
    <cellStyle name="20% - Accent1 9" xfId="4563" hidden="1"/>
    <cellStyle name="20% - Accent1 9" xfId="4723" hidden="1"/>
    <cellStyle name="20% - Accent1 9" xfId="4922" hidden="1"/>
    <cellStyle name="20% - Accent1 9" xfId="4274" hidden="1"/>
    <cellStyle name="20% - Accent1 9" xfId="1616" hidden="1"/>
    <cellStyle name="20% - Accent1 9" xfId="6338" hidden="1"/>
    <cellStyle name="20% - Accent1 9" xfId="6445" hidden="1"/>
    <cellStyle name="20% - Accent1 9" xfId="6643" hidden="1"/>
    <cellStyle name="20% - Accent1 9" xfId="7494" hidden="1"/>
    <cellStyle name="20% - Accent1 9" xfId="7649" hidden="1"/>
    <cellStyle name="20% - Accent1 9" xfId="7832" hidden="1"/>
    <cellStyle name="20% - Accent1 9" xfId="8743" hidden="1"/>
    <cellStyle name="20% - Accent1 9" xfId="8922" hidden="1"/>
    <cellStyle name="20% - Accent1 9" xfId="9846" hidden="1"/>
    <cellStyle name="20% - Accent1 9" xfId="9920" hidden="1"/>
    <cellStyle name="20% - Accent1 9" xfId="9996" hidden="1"/>
    <cellStyle name="20% - Accent1 9" xfId="10074" hidden="1"/>
    <cellStyle name="20% - Accent1 9" xfId="10659" hidden="1"/>
    <cellStyle name="20% - Accent1 9" xfId="10735" hidden="1"/>
    <cellStyle name="20% - Accent1 9" xfId="10814" hidden="1"/>
    <cellStyle name="20% - Accent1 9" xfId="10909" hidden="1"/>
    <cellStyle name="20% - Accent1 9" xfId="10587" hidden="1"/>
    <cellStyle name="20% - Accent1 9" xfId="10445" hidden="1"/>
    <cellStyle name="20% - Accent1 9" xfId="11254" hidden="1"/>
    <cellStyle name="20% - Accent1 9" xfId="11330" hidden="1"/>
    <cellStyle name="20% - Accent1 9" xfId="11408" hidden="1"/>
    <cellStyle name="20% - Accent1 9" xfId="11491" hidden="1"/>
    <cellStyle name="20% - Accent1 9" xfId="11244" hidden="1"/>
    <cellStyle name="20% - Accent1 9" xfId="10362" hidden="1"/>
    <cellStyle name="20% - Accent1 9" xfId="11786" hidden="1"/>
    <cellStyle name="20% - Accent1 9" xfId="11862" hidden="1"/>
    <cellStyle name="20% - Accent1 9" xfId="11940" hidden="1"/>
    <cellStyle name="20% - Accent1 9" xfId="12123" hidden="1"/>
    <cellStyle name="20% - Accent1 9" xfId="12199" hidden="1"/>
    <cellStyle name="20% - Accent1 9" xfId="12277" hidden="1"/>
    <cellStyle name="20% - Accent1 9" xfId="12460" hidden="1"/>
    <cellStyle name="20% - Accent1 9" xfId="12536" hidden="1"/>
    <cellStyle name="20% - Accent1 9" xfId="12638" hidden="1"/>
    <cellStyle name="20% - Accent1 9" xfId="12712" hidden="1"/>
    <cellStyle name="20% - Accent1 9" xfId="12788" hidden="1"/>
    <cellStyle name="20% - Accent1 9" xfId="12866" hidden="1"/>
    <cellStyle name="20% - Accent1 9" xfId="13451" hidden="1"/>
    <cellStyle name="20% - Accent1 9" xfId="13527" hidden="1"/>
    <cellStyle name="20% - Accent1 9" xfId="13606" hidden="1"/>
    <cellStyle name="20% - Accent1 9" xfId="13701" hidden="1"/>
    <cellStyle name="20% - Accent1 9" xfId="13379" hidden="1"/>
    <cellStyle name="20% - Accent1 9" xfId="13237" hidden="1"/>
    <cellStyle name="20% - Accent1 9" xfId="14046" hidden="1"/>
    <cellStyle name="20% - Accent1 9" xfId="14122" hidden="1"/>
    <cellStyle name="20% - Accent1 9" xfId="14200" hidden="1"/>
    <cellStyle name="20% - Accent1 9" xfId="14283" hidden="1"/>
    <cellStyle name="20% - Accent1 9" xfId="14036" hidden="1"/>
    <cellStyle name="20% - Accent1 9" xfId="13154" hidden="1"/>
    <cellStyle name="20% - Accent1 9" xfId="14578" hidden="1"/>
    <cellStyle name="20% - Accent1 9" xfId="14654" hidden="1"/>
    <cellStyle name="20% - Accent1 9" xfId="14732" hidden="1"/>
    <cellStyle name="20% - Accent1 9" xfId="14915" hidden="1"/>
    <cellStyle name="20% - Accent1 9" xfId="14991" hidden="1"/>
    <cellStyle name="20% - Accent1 9" xfId="15069" hidden="1"/>
    <cellStyle name="20% - Accent1 9" xfId="15252" hidden="1"/>
    <cellStyle name="20% - Accent1 9" xfId="15328" hidden="1"/>
    <cellStyle name="20% - Accent1 9" xfId="9616" hidden="1"/>
    <cellStyle name="20% - Accent1 9" xfId="9506" hidden="1"/>
    <cellStyle name="20% - Accent1 9" xfId="9389" hidden="1"/>
    <cellStyle name="20% - Accent1 9" xfId="9280" hidden="1"/>
    <cellStyle name="20% - Accent1 9" xfId="7019" hidden="1"/>
    <cellStyle name="20% - Accent1 9" xfId="6931" hidden="1"/>
    <cellStyle name="20% - Accent1 9" xfId="6837" hidden="1"/>
    <cellStyle name="20% - Accent1 9" xfId="6488" hidden="1"/>
    <cellStyle name="20% - Accent1 9" xfId="7333" hidden="1"/>
    <cellStyle name="20% - Accent1 9" xfId="7819" hidden="1"/>
    <cellStyle name="20% - Accent1 9" xfId="4884" hidden="1"/>
    <cellStyle name="20% - Accent1 9" xfId="4713" hidden="1"/>
    <cellStyle name="20% - Accent1 9" xfId="4516" hidden="1"/>
    <cellStyle name="20% - Accent1 9" xfId="4270" hidden="1"/>
    <cellStyle name="20% - Accent1 9" xfId="4954" hidden="1"/>
    <cellStyle name="20% - Accent1 9" xfId="8113" hidden="1"/>
    <cellStyle name="20% - Accent1 9" xfId="2798" hidden="1"/>
    <cellStyle name="20% - Accent1 9" xfId="2544" hidden="1"/>
    <cellStyle name="20% - Accent1 9" xfId="2370" hidden="1"/>
    <cellStyle name="20% - Accent1 9" xfId="1419" hidden="1"/>
    <cellStyle name="20% - Accent1 9" xfId="1227" hidden="1"/>
    <cellStyle name="20% - Accent1 9" xfId="1070" hidden="1"/>
    <cellStyle name="20% - Accent1 9" xfId="15397" hidden="1"/>
    <cellStyle name="20% - Accent1 9" xfId="15497" hidden="1"/>
    <cellStyle name="20% - Accent1 9" xfId="16187" hidden="1"/>
    <cellStyle name="20% - Accent1 9" xfId="16261" hidden="1"/>
    <cellStyle name="20% - Accent1 9" xfId="16337" hidden="1"/>
    <cellStyle name="20% - Accent1 9" xfId="16415" hidden="1"/>
    <cellStyle name="20% - Accent1 9" xfId="17000" hidden="1"/>
    <cellStyle name="20% - Accent1 9" xfId="17076" hidden="1"/>
    <cellStyle name="20% - Accent1 9" xfId="17155" hidden="1"/>
    <cellStyle name="20% - Accent1 9" xfId="17250" hidden="1"/>
    <cellStyle name="20% - Accent1 9" xfId="16928" hidden="1"/>
    <cellStyle name="20% - Accent1 9" xfId="16786" hidden="1"/>
    <cellStyle name="20% - Accent1 9" xfId="17595" hidden="1"/>
    <cellStyle name="20% - Accent1 9" xfId="17671" hidden="1"/>
    <cellStyle name="20% - Accent1 9" xfId="17749" hidden="1"/>
    <cellStyle name="20% - Accent1 9" xfId="17832" hidden="1"/>
    <cellStyle name="20% - Accent1 9" xfId="17585" hidden="1"/>
    <cellStyle name="20% - Accent1 9" xfId="16703" hidden="1"/>
    <cellStyle name="20% - Accent1 9" xfId="18127" hidden="1"/>
    <cellStyle name="20% - Accent1 9" xfId="18203" hidden="1"/>
    <cellStyle name="20% - Accent1 9" xfId="18281" hidden="1"/>
    <cellStyle name="20% - Accent1 9" xfId="18464" hidden="1"/>
    <cellStyle name="20% - Accent1 9" xfId="18540" hidden="1"/>
    <cellStyle name="20% - Accent1 9" xfId="18618" hidden="1"/>
    <cellStyle name="20% - Accent1 9" xfId="18801" hidden="1"/>
    <cellStyle name="20% - Accent1 9" xfId="18877" hidden="1"/>
    <cellStyle name="20% - Accent1 9" xfId="18979" hidden="1"/>
    <cellStyle name="20% - Accent1 9" xfId="19053" hidden="1"/>
    <cellStyle name="20% - Accent1 9" xfId="19129" hidden="1"/>
    <cellStyle name="20% - Accent1 9" xfId="19207" hidden="1"/>
    <cellStyle name="20% - Accent1 9" xfId="19792" hidden="1"/>
    <cellStyle name="20% - Accent1 9" xfId="19868" hidden="1"/>
    <cellStyle name="20% - Accent1 9" xfId="19947" hidden="1"/>
    <cellStyle name="20% - Accent1 9" xfId="20042" hidden="1"/>
    <cellStyle name="20% - Accent1 9" xfId="19720" hidden="1"/>
    <cellStyle name="20% - Accent1 9" xfId="19578" hidden="1"/>
    <cellStyle name="20% - Accent1 9" xfId="20387" hidden="1"/>
    <cellStyle name="20% - Accent1 9" xfId="20463" hidden="1"/>
    <cellStyle name="20% - Accent1 9" xfId="20541" hidden="1"/>
    <cellStyle name="20% - Accent1 9" xfId="20624" hidden="1"/>
    <cellStyle name="20% - Accent1 9" xfId="20377" hidden="1"/>
    <cellStyle name="20% - Accent1 9" xfId="19495" hidden="1"/>
    <cellStyle name="20% - Accent1 9" xfId="20919" hidden="1"/>
    <cellStyle name="20% - Accent1 9" xfId="20995" hidden="1"/>
    <cellStyle name="20% - Accent1 9" xfId="21073" hidden="1"/>
    <cellStyle name="20% - Accent1 9" xfId="21256" hidden="1"/>
    <cellStyle name="20% - Accent1 9" xfId="21332" hidden="1"/>
    <cellStyle name="20% - Accent1 9" xfId="21410" hidden="1"/>
    <cellStyle name="20% - Accent1 9" xfId="21593" hidden="1"/>
    <cellStyle name="20% - Accent1 9" xfId="21669" hidden="1"/>
    <cellStyle name="20% - Accent1 9" xfId="16008" hidden="1"/>
    <cellStyle name="20% - Accent1 9" xfId="15934" hidden="1"/>
    <cellStyle name="20% - Accent1 9" xfId="15855" hidden="1"/>
    <cellStyle name="20% - Accent1 9" xfId="15771" hidden="1"/>
    <cellStyle name="20% - Accent1 9" xfId="8003" hidden="1"/>
    <cellStyle name="20% - Accent1 9" xfId="7803" hidden="1"/>
    <cellStyle name="20% - Accent1 9" xfId="7558" hidden="1"/>
    <cellStyle name="20% - Accent1 9" xfId="7201" hidden="1"/>
    <cellStyle name="20% - Accent1 9" xfId="8185" hidden="1"/>
    <cellStyle name="20% - Accent1 9" xfId="8710" hidden="1"/>
    <cellStyle name="20% - Accent1 9" xfId="5320" hidden="1"/>
    <cellStyle name="20% - Accent1 9" xfId="5120" hidden="1"/>
    <cellStyle name="20% - Accent1 9" xfId="5014" hidden="1"/>
    <cellStyle name="20% - Accent1 9" xfId="4806" hidden="1"/>
    <cellStyle name="20% - Accent1 9" xfId="5473" hidden="1"/>
    <cellStyle name="20% - Accent1 9" xfId="9041" hidden="1"/>
    <cellStyle name="20% - Accent1 9" xfId="3081" hidden="1"/>
    <cellStyle name="20% - Accent1 9" xfId="2929" hidden="1"/>
    <cellStyle name="20% - Accent1 9" xfId="2777" hidden="1"/>
    <cellStyle name="20% - Accent1 9" xfId="1566" hidden="1"/>
    <cellStyle name="20% - Accent1 9" xfId="1417" hidden="1"/>
    <cellStyle name="20% - Accent1 9" xfId="1148" hidden="1"/>
    <cellStyle name="20% - Accent1 9" xfId="21737" hidden="1"/>
    <cellStyle name="20% - Accent1 9" xfId="21807" hidden="1"/>
    <cellStyle name="20% - Accent1 9" xfId="22338" hidden="1"/>
    <cellStyle name="20% - Accent1 9" xfId="22412" hidden="1"/>
    <cellStyle name="20% - Accent1 9" xfId="22488" hidden="1"/>
    <cellStyle name="20% - Accent1 9" xfId="22566" hidden="1"/>
    <cellStyle name="20% - Accent1 9" xfId="23151" hidden="1"/>
    <cellStyle name="20% - Accent1 9" xfId="23227" hidden="1"/>
    <cellStyle name="20% - Accent1 9" xfId="23306" hidden="1"/>
    <cellStyle name="20% - Accent1 9" xfId="23401" hidden="1"/>
    <cellStyle name="20% - Accent1 9" xfId="23079" hidden="1"/>
    <cellStyle name="20% - Accent1 9" xfId="22937" hidden="1"/>
    <cellStyle name="20% - Accent1 9" xfId="23746" hidden="1"/>
    <cellStyle name="20% - Accent1 9" xfId="23822" hidden="1"/>
    <cellStyle name="20% - Accent1 9" xfId="23900" hidden="1"/>
    <cellStyle name="20% - Accent1 9" xfId="23983" hidden="1"/>
    <cellStyle name="20% - Accent1 9" xfId="23736" hidden="1"/>
    <cellStyle name="20% - Accent1 9" xfId="22854" hidden="1"/>
    <cellStyle name="20% - Accent1 9" xfId="24278" hidden="1"/>
    <cellStyle name="20% - Accent1 9" xfId="24354" hidden="1"/>
    <cellStyle name="20% - Accent1 9" xfId="24432" hidden="1"/>
    <cellStyle name="20% - Accent1 9" xfId="24615" hidden="1"/>
    <cellStyle name="20% - Accent1 9" xfId="24691" hidden="1"/>
    <cellStyle name="20% - Accent1 9" xfId="24769" hidden="1"/>
    <cellStyle name="20% - Accent1 9" xfId="24952" hidden="1"/>
    <cellStyle name="20% - Accent1 9" xfId="25028" hidden="1"/>
    <cellStyle name="20% - Accent1 9" xfId="25130" hidden="1"/>
    <cellStyle name="20% - Accent1 9" xfId="25204" hidden="1"/>
    <cellStyle name="20% - Accent1 9" xfId="25280" hidden="1"/>
    <cellStyle name="20% - Accent1 9" xfId="25358" hidden="1"/>
    <cellStyle name="20% - Accent1 9" xfId="25943" hidden="1"/>
    <cellStyle name="20% - Accent1 9" xfId="26019" hidden="1"/>
    <cellStyle name="20% - Accent1 9" xfId="26098" hidden="1"/>
    <cellStyle name="20% - Accent1 9" xfId="26193" hidden="1"/>
    <cellStyle name="20% - Accent1 9" xfId="25871" hidden="1"/>
    <cellStyle name="20% - Accent1 9" xfId="25729" hidden="1"/>
    <cellStyle name="20% - Accent1 9" xfId="26538" hidden="1"/>
    <cellStyle name="20% - Accent1 9" xfId="26614" hidden="1"/>
    <cellStyle name="20% - Accent1 9" xfId="26692" hidden="1"/>
    <cellStyle name="20% - Accent1 9" xfId="26775" hidden="1"/>
    <cellStyle name="20% - Accent1 9" xfId="26528" hidden="1"/>
    <cellStyle name="20% - Accent1 9" xfId="25646" hidden="1"/>
    <cellStyle name="20% - Accent1 9" xfId="27070" hidden="1"/>
    <cellStyle name="20% - Accent1 9" xfId="27146" hidden="1"/>
    <cellStyle name="20% - Accent1 9" xfId="27224" hidden="1"/>
    <cellStyle name="20% - Accent1 9" xfId="27407" hidden="1"/>
    <cellStyle name="20% - Accent1 9" xfId="27483" hidden="1"/>
    <cellStyle name="20% - Accent1 9" xfId="27561" hidden="1"/>
    <cellStyle name="20% - Accent1 9" xfId="27744" hidden="1"/>
    <cellStyle name="20% - Accent1 9" xfId="27820" hidden="1"/>
    <cellStyle name="20% - Accent1 9" xfId="22261" hidden="1"/>
    <cellStyle name="20% - Accent1 9" xfId="22187" hidden="1"/>
    <cellStyle name="20% - Accent1 9" xfId="22109" hidden="1"/>
    <cellStyle name="20% - Accent1 9" xfId="22024" hidden="1"/>
    <cellStyle name="20% - Accent1 9" xfId="8912" hidden="1"/>
    <cellStyle name="20% - Accent1 9" xfId="8702" hidden="1"/>
    <cellStyle name="20% - Accent1 9" xfId="8466" hidden="1"/>
    <cellStyle name="20% - Accent1 9" xfId="8145" hidden="1"/>
    <cellStyle name="20% - Accent1 9" xfId="9209" hidden="1"/>
    <cellStyle name="20% - Accent1 9" xfId="9778" hidden="1"/>
    <cellStyle name="20% - Accent1 9" xfId="5874" hidden="1"/>
    <cellStyle name="20% - Accent1 9" xfId="5628" hidden="1"/>
    <cellStyle name="20% - Accent1 9" xfId="5531" hidden="1"/>
    <cellStyle name="20% - Accent1 9" xfId="5261" hidden="1"/>
    <cellStyle name="20% - Accent1 9" xfId="5906" hidden="1"/>
    <cellStyle name="20% - Accent1 9" xfId="15588" hidden="1"/>
    <cellStyle name="20% - Accent1 9" xfId="3392" hidden="1"/>
    <cellStyle name="20% - Accent1 9" xfId="3298" hidden="1"/>
    <cellStyle name="20% - Accent1 9" xfId="3086" hidden="1"/>
    <cellStyle name="20% - Accent1 9" xfId="1691" hidden="1"/>
    <cellStyle name="20% - Accent1 9" xfId="1575" hidden="1"/>
    <cellStyle name="20% - Accent1 9" xfId="1292" hidden="1"/>
    <cellStyle name="20% - Accent1 9" xfId="27889" hidden="1"/>
    <cellStyle name="20% - Accent1 9" xfId="27955" hidden="1"/>
    <cellStyle name="20% - Accent1 9" xfId="28057" hidden="1"/>
    <cellStyle name="20% - Accent1 9" xfId="28131" hidden="1"/>
    <cellStyle name="20% - Accent1 9" xfId="28207" hidden="1"/>
    <cellStyle name="20% - Accent1 9" xfId="28285" hidden="1"/>
    <cellStyle name="20% - Accent1 9" xfId="28870" hidden="1"/>
    <cellStyle name="20% - Accent1 9" xfId="28946" hidden="1"/>
    <cellStyle name="20% - Accent1 9" xfId="29025" hidden="1"/>
    <cellStyle name="20% - Accent1 9" xfId="29120" hidden="1"/>
    <cellStyle name="20% - Accent1 9" xfId="28798" hidden="1"/>
    <cellStyle name="20% - Accent1 9" xfId="28656" hidden="1"/>
    <cellStyle name="20% - Accent1 9" xfId="29465" hidden="1"/>
    <cellStyle name="20% - Accent1 9" xfId="29541" hidden="1"/>
    <cellStyle name="20% - Accent1 9" xfId="29619" hidden="1"/>
    <cellStyle name="20% - Accent1 9" xfId="29702" hidden="1"/>
    <cellStyle name="20% - Accent1 9" xfId="29455" hidden="1"/>
    <cellStyle name="20% - Accent1 9" xfId="28573" hidden="1"/>
    <cellStyle name="20% - Accent1 9" xfId="29997" hidden="1"/>
    <cellStyle name="20% - Accent1 9" xfId="30073" hidden="1"/>
    <cellStyle name="20% - Accent1 9" xfId="30151" hidden="1"/>
    <cellStyle name="20% - Accent1 9" xfId="30334" hidden="1"/>
    <cellStyle name="20% - Accent1 9" xfId="30410" hidden="1"/>
    <cellStyle name="20% - Accent1 9" xfId="30488" hidden="1"/>
    <cellStyle name="20% - Accent1 9" xfId="30671" hidden="1"/>
    <cellStyle name="20% - Accent1 9" xfId="30747" hidden="1"/>
    <cellStyle name="20% - Accent1 9" xfId="30849" hidden="1"/>
    <cellStyle name="20% - Accent1 9" xfId="30923" hidden="1"/>
    <cellStyle name="20% - Accent1 9" xfId="30999" hidden="1"/>
    <cellStyle name="20% - Accent1 9" xfId="31077" hidden="1"/>
    <cellStyle name="20% - Accent1 9" xfId="31662" hidden="1"/>
    <cellStyle name="20% - Accent1 9" xfId="31738" hidden="1"/>
    <cellStyle name="20% - Accent1 9" xfId="31817" hidden="1"/>
    <cellStyle name="20% - Accent1 9" xfId="31912" hidden="1"/>
    <cellStyle name="20% - Accent1 9" xfId="31590" hidden="1"/>
    <cellStyle name="20% - Accent1 9" xfId="31448" hidden="1"/>
    <cellStyle name="20% - Accent1 9" xfId="32257" hidden="1"/>
    <cellStyle name="20% - Accent1 9" xfId="32333" hidden="1"/>
    <cellStyle name="20% - Accent1 9" xfId="32411" hidden="1"/>
    <cellStyle name="20% - Accent1 9" xfId="32494" hidden="1"/>
    <cellStyle name="20% - Accent1 9" xfId="32247" hidden="1"/>
    <cellStyle name="20% - Accent1 9" xfId="31365" hidden="1"/>
    <cellStyle name="20% - Accent1 9" xfId="32789" hidden="1"/>
    <cellStyle name="20% - Accent1 9" xfId="32865" hidden="1"/>
    <cellStyle name="20% - Accent1 9" xfId="32943" hidden="1"/>
    <cellStyle name="20% - Accent1 9" xfId="33126" hidden="1"/>
    <cellStyle name="20% - Accent1 9" xfId="33202" hidden="1"/>
    <cellStyle name="20% - Accent1 9" xfId="33280" hidden="1"/>
    <cellStyle name="20% - Accent1 9" xfId="33463" hidden="1"/>
    <cellStyle name="20% - Accent1 9" xfId="33539" hidden="1"/>
    <cellStyle name="20% - Accent2" xfId="27" builtinId="34" hidden="1"/>
    <cellStyle name="20% - Accent2" xfId="70" builtinId="34" hidden="1" customBuiltin="1"/>
    <cellStyle name="20% - Accent2 10" xfId="170" hidden="1"/>
    <cellStyle name="20% - Accent2 10" xfId="250" hidden="1"/>
    <cellStyle name="20% - Accent2 10" xfId="348" hidden="1"/>
    <cellStyle name="20% - Accent2 10" xfId="682" hidden="1"/>
    <cellStyle name="20% - Accent2 10" xfId="2414" hidden="1"/>
    <cellStyle name="20% - Accent2 10" xfId="2565" hidden="1"/>
    <cellStyle name="20% - Accent2 10" xfId="2755" hidden="1"/>
    <cellStyle name="20% - Accent2 10" xfId="3042" hidden="1"/>
    <cellStyle name="20% - Accent2 10" xfId="1886" hidden="1"/>
    <cellStyle name="20% - Accent2 10" xfId="1907" hidden="1"/>
    <cellStyle name="20% - Accent2 10" xfId="4350" hidden="1"/>
    <cellStyle name="20% - Accent2 10" xfId="4580" hidden="1"/>
    <cellStyle name="20% - Accent2 10" xfId="4743" hidden="1"/>
    <cellStyle name="20% - Accent2 10" xfId="4933" hidden="1"/>
    <cellStyle name="20% - Accent2 10" xfId="2279" hidden="1"/>
    <cellStyle name="20% - Accent2 10" xfId="2275" hidden="1"/>
    <cellStyle name="20% - Accent2 10" xfId="6357" hidden="1"/>
    <cellStyle name="20% - Accent2 10" xfId="6464" hidden="1"/>
    <cellStyle name="20% - Accent2 10" xfId="6661" hidden="1"/>
    <cellStyle name="20% - Accent2 10" xfId="7521" hidden="1"/>
    <cellStyle name="20% - Accent2 10" xfId="7672" hidden="1"/>
    <cellStyle name="20% - Accent2 10" xfId="7850" hidden="1"/>
    <cellStyle name="20% - Accent2 10" xfId="8765" hidden="1"/>
    <cellStyle name="20% - Accent2 10" xfId="8941" hidden="1"/>
    <cellStyle name="20% - Accent2 10" xfId="9861" hidden="1"/>
    <cellStyle name="20% - Accent2 10" xfId="9935" hidden="1"/>
    <cellStyle name="20% - Accent2 10" xfId="10011" hidden="1"/>
    <cellStyle name="20% - Accent2 10" xfId="10089" hidden="1"/>
    <cellStyle name="20% - Accent2 10" xfId="10674" hidden="1"/>
    <cellStyle name="20% - Accent2 10" xfId="10750" hidden="1"/>
    <cellStyle name="20% - Accent2 10" xfId="10829" hidden="1"/>
    <cellStyle name="20% - Accent2 10" xfId="10911" hidden="1"/>
    <cellStyle name="20% - Accent2 10" xfId="10459" hidden="1"/>
    <cellStyle name="20% - Accent2 10" xfId="10476" hidden="1"/>
    <cellStyle name="20% - Accent2 10" xfId="11269" hidden="1"/>
    <cellStyle name="20% - Accent2 10" xfId="11345" hidden="1"/>
    <cellStyle name="20% - Accent2 10" xfId="11423" hidden="1"/>
    <cellStyle name="20% - Accent2 10" xfId="11493" hidden="1"/>
    <cellStyle name="20% - Accent2 10" xfId="10618" hidden="1"/>
    <cellStyle name="20% - Accent2 10" xfId="10614" hidden="1"/>
    <cellStyle name="20% - Accent2 10" xfId="11801" hidden="1"/>
    <cellStyle name="20% - Accent2 10" xfId="11877" hidden="1"/>
    <cellStyle name="20% - Accent2 10" xfId="11955" hidden="1"/>
    <cellStyle name="20% - Accent2 10" xfId="12138" hidden="1"/>
    <cellStyle name="20% - Accent2 10" xfId="12214" hidden="1"/>
    <cellStyle name="20% - Accent2 10" xfId="12292" hidden="1"/>
    <cellStyle name="20% - Accent2 10" xfId="12475" hidden="1"/>
    <cellStyle name="20% - Accent2 10" xfId="12551" hidden="1"/>
    <cellStyle name="20% - Accent2 10" xfId="12653" hidden="1"/>
    <cellStyle name="20% - Accent2 10" xfId="12727" hidden="1"/>
    <cellStyle name="20% - Accent2 10" xfId="12803" hidden="1"/>
    <cellStyle name="20% - Accent2 10" xfId="12881" hidden="1"/>
    <cellStyle name="20% - Accent2 10" xfId="13466" hidden="1"/>
    <cellStyle name="20% - Accent2 10" xfId="13542" hidden="1"/>
    <cellStyle name="20% - Accent2 10" xfId="13621" hidden="1"/>
    <cellStyle name="20% - Accent2 10" xfId="13703" hidden="1"/>
    <cellStyle name="20% - Accent2 10" xfId="13251" hidden="1"/>
    <cellStyle name="20% - Accent2 10" xfId="13268" hidden="1"/>
    <cellStyle name="20% - Accent2 10" xfId="14061" hidden="1"/>
    <cellStyle name="20% - Accent2 10" xfId="14137" hidden="1"/>
    <cellStyle name="20% - Accent2 10" xfId="14215" hidden="1"/>
    <cellStyle name="20% - Accent2 10" xfId="14285" hidden="1"/>
    <cellStyle name="20% - Accent2 10" xfId="13410" hidden="1"/>
    <cellStyle name="20% - Accent2 10" xfId="13406" hidden="1"/>
    <cellStyle name="20% - Accent2 10" xfId="14593" hidden="1"/>
    <cellStyle name="20% - Accent2 10" xfId="14669" hidden="1"/>
    <cellStyle name="20% - Accent2 10" xfId="14747" hidden="1"/>
    <cellStyle name="20% - Accent2 10" xfId="14930" hidden="1"/>
    <cellStyle name="20% - Accent2 10" xfId="15006" hidden="1"/>
    <cellStyle name="20% - Accent2 10" xfId="15084" hidden="1"/>
    <cellStyle name="20% - Accent2 10" xfId="15267" hidden="1"/>
    <cellStyle name="20% - Accent2 10" xfId="15343" hidden="1"/>
    <cellStyle name="20% - Accent2 10" xfId="9598" hidden="1"/>
    <cellStyle name="20% - Accent2 10" xfId="9488" hidden="1"/>
    <cellStyle name="20% - Accent2 10" xfId="9370" hidden="1"/>
    <cellStyle name="20% - Accent2 10" xfId="9262" hidden="1"/>
    <cellStyle name="20% - Accent2 10" xfId="7001" hidden="1"/>
    <cellStyle name="20% - Accent2 10" xfId="6914" hidden="1"/>
    <cellStyle name="20% - Accent2 10" xfId="6820" hidden="1"/>
    <cellStyle name="20% - Accent2 10" xfId="6457" hidden="1"/>
    <cellStyle name="20% - Accent2 10" xfId="7767" hidden="1"/>
    <cellStyle name="20% - Accent2 10" xfId="7645" hidden="1"/>
    <cellStyle name="20% - Accent2 10" xfId="4862" hidden="1"/>
    <cellStyle name="20% - Accent2 10" xfId="4693" hidden="1"/>
    <cellStyle name="20% - Accent2 10" xfId="4472" hidden="1"/>
    <cellStyle name="20% - Accent2 10" xfId="4268" hidden="1"/>
    <cellStyle name="20% - Accent2 10" xfId="7194" hidden="1"/>
    <cellStyle name="20% - Accent2 10" xfId="7198" hidden="1"/>
    <cellStyle name="20% - Accent2 10" xfId="2744" hidden="1"/>
    <cellStyle name="20% - Accent2 10" xfId="2523" hidden="1"/>
    <cellStyle name="20% - Accent2 10" xfId="2350" hidden="1"/>
    <cellStyle name="20% - Accent2 10" xfId="1390" hidden="1"/>
    <cellStyle name="20% - Accent2 10" xfId="1201" hidden="1"/>
    <cellStyle name="20% - Accent2 10" xfId="1052" hidden="1"/>
    <cellStyle name="20% - Accent2 10" xfId="15404" hidden="1"/>
    <cellStyle name="20% - Accent2 10" xfId="15516" hidden="1"/>
    <cellStyle name="20% - Accent2 10" xfId="16202" hidden="1"/>
    <cellStyle name="20% - Accent2 10" xfId="16276" hidden="1"/>
    <cellStyle name="20% - Accent2 10" xfId="16352" hidden="1"/>
    <cellStyle name="20% - Accent2 10" xfId="16430" hidden="1"/>
    <cellStyle name="20% - Accent2 10" xfId="17015" hidden="1"/>
    <cellStyle name="20% - Accent2 10" xfId="17091" hidden="1"/>
    <cellStyle name="20% - Accent2 10" xfId="17170" hidden="1"/>
    <cellStyle name="20% - Accent2 10" xfId="17252" hidden="1"/>
    <cellStyle name="20% - Accent2 10" xfId="16800" hidden="1"/>
    <cellStyle name="20% - Accent2 10" xfId="16817" hidden="1"/>
    <cellStyle name="20% - Accent2 10" xfId="17610" hidden="1"/>
    <cellStyle name="20% - Accent2 10" xfId="17686" hidden="1"/>
    <cellStyle name="20% - Accent2 10" xfId="17764" hidden="1"/>
    <cellStyle name="20% - Accent2 10" xfId="17834" hidden="1"/>
    <cellStyle name="20% - Accent2 10" xfId="16959" hidden="1"/>
    <cellStyle name="20% - Accent2 10" xfId="16955" hidden="1"/>
    <cellStyle name="20% - Accent2 10" xfId="18142" hidden="1"/>
    <cellStyle name="20% - Accent2 10" xfId="18218" hidden="1"/>
    <cellStyle name="20% - Accent2 10" xfId="18296" hidden="1"/>
    <cellStyle name="20% - Accent2 10" xfId="18479" hidden="1"/>
    <cellStyle name="20% - Accent2 10" xfId="18555" hidden="1"/>
    <cellStyle name="20% - Accent2 10" xfId="18633" hidden="1"/>
    <cellStyle name="20% - Accent2 10" xfId="18816" hidden="1"/>
    <cellStyle name="20% - Accent2 10" xfId="18892" hidden="1"/>
    <cellStyle name="20% - Accent2 10" xfId="18994" hidden="1"/>
    <cellStyle name="20% - Accent2 10" xfId="19068" hidden="1"/>
    <cellStyle name="20% - Accent2 10" xfId="19144" hidden="1"/>
    <cellStyle name="20% - Accent2 10" xfId="19222" hidden="1"/>
    <cellStyle name="20% - Accent2 10" xfId="19807" hidden="1"/>
    <cellStyle name="20% - Accent2 10" xfId="19883" hidden="1"/>
    <cellStyle name="20% - Accent2 10" xfId="19962" hidden="1"/>
    <cellStyle name="20% - Accent2 10" xfId="20044" hidden="1"/>
    <cellStyle name="20% - Accent2 10" xfId="19592" hidden="1"/>
    <cellStyle name="20% - Accent2 10" xfId="19609" hidden="1"/>
    <cellStyle name="20% - Accent2 10" xfId="20402" hidden="1"/>
    <cellStyle name="20% - Accent2 10" xfId="20478" hidden="1"/>
    <cellStyle name="20% - Accent2 10" xfId="20556" hidden="1"/>
    <cellStyle name="20% - Accent2 10" xfId="20626" hidden="1"/>
    <cellStyle name="20% - Accent2 10" xfId="19751" hidden="1"/>
    <cellStyle name="20% - Accent2 10" xfId="19747" hidden="1"/>
    <cellStyle name="20% - Accent2 10" xfId="20934" hidden="1"/>
    <cellStyle name="20% - Accent2 10" xfId="21010" hidden="1"/>
    <cellStyle name="20% - Accent2 10" xfId="21088" hidden="1"/>
    <cellStyle name="20% - Accent2 10" xfId="21271" hidden="1"/>
    <cellStyle name="20% - Accent2 10" xfId="21347" hidden="1"/>
    <cellStyle name="20% - Accent2 10" xfId="21425" hidden="1"/>
    <cellStyle name="20% - Accent2 10" xfId="21608" hidden="1"/>
    <cellStyle name="20% - Accent2 10" xfId="21684" hidden="1"/>
    <cellStyle name="20% - Accent2 10" xfId="15993" hidden="1"/>
    <cellStyle name="20% - Accent2 10" xfId="15919" hidden="1"/>
    <cellStyle name="20% - Accent2 10" xfId="15839" hidden="1"/>
    <cellStyle name="20% - Accent2 10" xfId="15756" hidden="1"/>
    <cellStyle name="20% - Accent2 10" xfId="7980" hidden="1"/>
    <cellStyle name="20% - Accent2 10" xfId="7779" hidden="1"/>
    <cellStyle name="20% - Accent2 10" xfId="7513" hidden="1"/>
    <cellStyle name="20% - Accent2 10" xfId="7188" hidden="1"/>
    <cellStyle name="20% - Accent2 10" xfId="8659" hidden="1"/>
    <cellStyle name="20% - Accent2 10" xfId="8510" hidden="1"/>
    <cellStyle name="20% - Accent2 10" xfId="5302" hidden="1"/>
    <cellStyle name="20% - Accent2 10" xfId="5100" hidden="1"/>
    <cellStyle name="20% - Accent2 10" xfId="4997" hidden="1"/>
    <cellStyle name="20% - Accent2 10" xfId="4793" hidden="1"/>
    <cellStyle name="20% - Accent2 10" xfId="8124" hidden="1"/>
    <cellStyle name="20% - Accent2 10" xfId="8134" hidden="1"/>
    <cellStyle name="20% - Accent2 10" xfId="3053" hidden="1"/>
    <cellStyle name="20% - Accent2 10" xfId="2911" hidden="1"/>
    <cellStyle name="20% - Accent2 10" xfId="2716" hidden="1"/>
    <cellStyle name="20% - Accent2 10" xfId="1542" hidden="1"/>
    <cellStyle name="20% - Accent2 10" xfId="1376" hidden="1"/>
    <cellStyle name="20% - Accent2 10" xfId="1123" hidden="1"/>
    <cellStyle name="20% - Accent2 10" xfId="21744" hidden="1"/>
    <cellStyle name="20% - Accent2 10" xfId="21823" hidden="1"/>
    <cellStyle name="20% - Accent2 10" xfId="22353" hidden="1"/>
    <cellStyle name="20% - Accent2 10" xfId="22427" hidden="1"/>
    <cellStyle name="20% - Accent2 10" xfId="22503" hidden="1"/>
    <cellStyle name="20% - Accent2 10" xfId="22581" hidden="1"/>
    <cellStyle name="20% - Accent2 10" xfId="23166" hidden="1"/>
    <cellStyle name="20% - Accent2 10" xfId="23242" hidden="1"/>
    <cellStyle name="20% - Accent2 10" xfId="23321" hidden="1"/>
    <cellStyle name="20% - Accent2 10" xfId="23403" hidden="1"/>
    <cellStyle name="20% - Accent2 10" xfId="22951" hidden="1"/>
    <cellStyle name="20% - Accent2 10" xfId="22968" hidden="1"/>
    <cellStyle name="20% - Accent2 10" xfId="23761" hidden="1"/>
    <cellStyle name="20% - Accent2 10" xfId="23837" hidden="1"/>
    <cellStyle name="20% - Accent2 10" xfId="23915" hidden="1"/>
    <cellStyle name="20% - Accent2 10" xfId="23985" hidden="1"/>
    <cellStyle name="20% - Accent2 10" xfId="23110" hidden="1"/>
    <cellStyle name="20% - Accent2 10" xfId="23106" hidden="1"/>
    <cellStyle name="20% - Accent2 10" xfId="24293" hidden="1"/>
    <cellStyle name="20% - Accent2 10" xfId="24369" hidden="1"/>
    <cellStyle name="20% - Accent2 10" xfId="24447" hidden="1"/>
    <cellStyle name="20% - Accent2 10" xfId="24630" hidden="1"/>
    <cellStyle name="20% - Accent2 10" xfId="24706" hidden="1"/>
    <cellStyle name="20% - Accent2 10" xfId="24784" hidden="1"/>
    <cellStyle name="20% - Accent2 10" xfId="24967" hidden="1"/>
    <cellStyle name="20% - Accent2 10" xfId="25043" hidden="1"/>
    <cellStyle name="20% - Accent2 10" xfId="25145" hidden="1"/>
    <cellStyle name="20% - Accent2 10" xfId="25219" hidden="1"/>
    <cellStyle name="20% - Accent2 10" xfId="25295" hidden="1"/>
    <cellStyle name="20% - Accent2 10" xfId="25373" hidden="1"/>
    <cellStyle name="20% - Accent2 10" xfId="25958" hidden="1"/>
    <cellStyle name="20% - Accent2 10" xfId="26034" hidden="1"/>
    <cellStyle name="20% - Accent2 10" xfId="26113" hidden="1"/>
    <cellStyle name="20% - Accent2 10" xfId="26195" hidden="1"/>
    <cellStyle name="20% - Accent2 10" xfId="25743" hidden="1"/>
    <cellStyle name="20% - Accent2 10" xfId="25760" hidden="1"/>
    <cellStyle name="20% - Accent2 10" xfId="26553" hidden="1"/>
    <cellStyle name="20% - Accent2 10" xfId="26629" hidden="1"/>
    <cellStyle name="20% - Accent2 10" xfId="26707" hidden="1"/>
    <cellStyle name="20% - Accent2 10" xfId="26777" hidden="1"/>
    <cellStyle name="20% - Accent2 10" xfId="25902" hidden="1"/>
    <cellStyle name="20% - Accent2 10" xfId="25898" hidden="1"/>
    <cellStyle name="20% - Accent2 10" xfId="27085" hidden="1"/>
    <cellStyle name="20% - Accent2 10" xfId="27161" hidden="1"/>
    <cellStyle name="20% - Accent2 10" xfId="27239" hidden="1"/>
    <cellStyle name="20% - Accent2 10" xfId="27422" hidden="1"/>
    <cellStyle name="20% - Accent2 10" xfId="27498" hidden="1"/>
    <cellStyle name="20% - Accent2 10" xfId="27576" hidden="1"/>
    <cellStyle name="20% - Accent2 10" xfId="27759" hidden="1"/>
    <cellStyle name="20% - Accent2 10" xfId="27835" hidden="1"/>
    <cellStyle name="20% - Accent2 10" xfId="22246" hidden="1"/>
    <cellStyle name="20% - Accent2 10" xfId="22172" hidden="1"/>
    <cellStyle name="20% - Accent2 10" xfId="22092" hidden="1"/>
    <cellStyle name="20% - Accent2 10" xfId="22009" hidden="1"/>
    <cellStyle name="20% - Accent2 10" xfId="8885" hidden="1"/>
    <cellStyle name="20% - Accent2 10" xfId="8680" hidden="1"/>
    <cellStyle name="20% - Accent2 10" xfId="8446" hidden="1"/>
    <cellStyle name="20% - Accent2 10" xfId="8120" hidden="1"/>
    <cellStyle name="20% - Accent2 10" xfId="9761" hidden="1"/>
    <cellStyle name="20% - Accent2 10" xfId="9589" hidden="1"/>
    <cellStyle name="20% - Accent2 10" xfId="5857" hidden="1"/>
    <cellStyle name="20% - Accent2 10" xfId="5610" hidden="1"/>
    <cellStyle name="20% - Accent2 10" xfId="5513" hidden="1"/>
    <cellStyle name="20% - Accent2 10" xfId="5248" hidden="1"/>
    <cellStyle name="20% - Accent2 10" xfId="9056" hidden="1"/>
    <cellStyle name="20% - Accent2 10" xfId="9071" hidden="1"/>
    <cellStyle name="20% - Accent2 10" xfId="3375" hidden="1"/>
    <cellStyle name="20% - Accent2 10" xfId="3268" hidden="1"/>
    <cellStyle name="20% - Accent2 10" xfId="3040" hidden="1"/>
    <cellStyle name="20% - Accent2 10" xfId="1669" hidden="1"/>
    <cellStyle name="20% - Accent2 10" xfId="1540" hidden="1"/>
    <cellStyle name="20% - Accent2 10" xfId="1267" hidden="1"/>
    <cellStyle name="20% - Accent2 10" xfId="27894" hidden="1"/>
    <cellStyle name="20% - Accent2 10" xfId="27970" hidden="1"/>
    <cellStyle name="20% - Accent2 10" xfId="28072" hidden="1"/>
    <cellStyle name="20% - Accent2 10" xfId="28146" hidden="1"/>
    <cellStyle name="20% - Accent2 10" xfId="28222" hidden="1"/>
    <cellStyle name="20% - Accent2 10" xfId="28300" hidden="1"/>
    <cellStyle name="20% - Accent2 10" xfId="28885" hidden="1"/>
    <cellStyle name="20% - Accent2 10" xfId="28961" hidden="1"/>
    <cellStyle name="20% - Accent2 10" xfId="29040" hidden="1"/>
    <cellStyle name="20% - Accent2 10" xfId="29122" hidden="1"/>
    <cellStyle name="20% - Accent2 10" xfId="28670" hidden="1"/>
    <cellStyle name="20% - Accent2 10" xfId="28687" hidden="1"/>
    <cellStyle name="20% - Accent2 10" xfId="29480" hidden="1"/>
    <cellStyle name="20% - Accent2 10" xfId="29556" hidden="1"/>
    <cellStyle name="20% - Accent2 10" xfId="29634" hidden="1"/>
    <cellStyle name="20% - Accent2 10" xfId="29704" hidden="1"/>
    <cellStyle name="20% - Accent2 10" xfId="28829" hidden="1"/>
    <cellStyle name="20% - Accent2 10" xfId="28825" hidden="1"/>
    <cellStyle name="20% - Accent2 10" xfId="30012" hidden="1"/>
    <cellStyle name="20% - Accent2 10" xfId="30088" hidden="1"/>
    <cellStyle name="20% - Accent2 10" xfId="30166" hidden="1"/>
    <cellStyle name="20% - Accent2 10" xfId="30349" hidden="1"/>
    <cellStyle name="20% - Accent2 10" xfId="30425" hidden="1"/>
    <cellStyle name="20% - Accent2 10" xfId="30503" hidden="1"/>
    <cellStyle name="20% - Accent2 10" xfId="30686" hidden="1"/>
    <cellStyle name="20% - Accent2 10" xfId="30762" hidden="1"/>
    <cellStyle name="20% - Accent2 10" xfId="30864" hidden="1"/>
    <cellStyle name="20% - Accent2 10" xfId="30938" hidden="1"/>
    <cellStyle name="20% - Accent2 10" xfId="31014" hidden="1"/>
    <cellStyle name="20% - Accent2 10" xfId="31092" hidden="1"/>
    <cellStyle name="20% - Accent2 10" xfId="31677" hidden="1"/>
    <cellStyle name="20% - Accent2 10" xfId="31753" hidden="1"/>
    <cellStyle name="20% - Accent2 10" xfId="31832" hidden="1"/>
    <cellStyle name="20% - Accent2 10" xfId="31914" hidden="1"/>
    <cellStyle name="20% - Accent2 10" xfId="31462" hidden="1"/>
    <cellStyle name="20% - Accent2 10" xfId="31479" hidden="1"/>
    <cellStyle name="20% - Accent2 10" xfId="32272" hidden="1"/>
    <cellStyle name="20% - Accent2 10" xfId="32348" hidden="1"/>
    <cellStyle name="20% - Accent2 10" xfId="32426" hidden="1"/>
    <cellStyle name="20% - Accent2 10" xfId="32496" hidden="1"/>
    <cellStyle name="20% - Accent2 10" xfId="31621" hidden="1"/>
    <cellStyle name="20% - Accent2 10" xfId="31617" hidden="1"/>
    <cellStyle name="20% - Accent2 10" xfId="32804" hidden="1"/>
    <cellStyle name="20% - Accent2 10" xfId="32880" hidden="1"/>
    <cellStyle name="20% - Accent2 10" xfId="32958" hidden="1"/>
    <cellStyle name="20% - Accent2 10" xfId="33141" hidden="1"/>
    <cellStyle name="20% - Accent2 10" xfId="33217" hidden="1"/>
    <cellStyle name="20% - Accent2 10" xfId="33295" hidden="1"/>
    <cellStyle name="20% - Accent2 10" xfId="33478" hidden="1"/>
    <cellStyle name="20% - Accent2 10" xfId="33554" hidden="1"/>
    <cellStyle name="20% - Accent2 11" xfId="183" hidden="1"/>
    <cellStyle name="20% - Accent2 11" xfId="263" hidden="1"/>
    <cellStyle name="20% - Accent2 11" xfId="384" hidden="1"/>
    <cellStyle name="20% - Accent2 11" xfId="713" hidden="1"/>
    <cellStyle name="20% - Accent2 11" xfId="2430" hidden="1"/>
    <cellStyle name="20% - Accent2 11" xfId="2582" hidden="1"/>
    <cellStyle name="20% - Accent2 11" xfId="2782" hidden="1"/>
    <cellStyle name="20% - Accent2 11" xfId="2848" hidden="1"/>
    <cellStyle name="20% - Accent2 11" xfId="1603" hidden="1"/>
    <cellStyle name="20% - Accent2 11" xfId="1850" hidden="1"/>
    <cellStyle name="20% - Accent2 11" xfId="4386" hidden="1"/>
    <cellStyle name="20% - Accent2 11" xfId="4598" hidden="1"/>
    <cellStyle name="20% - Accent2 11" xfId="4761" hidden="1"/>
    <cellStyle name="20% - Accent2 11" xfId="4831" hidden="1"/>
    <cellStyle name="20% - Accent2 11" xfId="2935" hidden="1"/>
    <cellStyle name="20% - Accent2 11" xfId="2822" hidden="1"/>
    <cellStyle name="20% - Accent2 11" xfId="6372" hidden="1"/>
    <cellStyle name="20% - Accent2 11" xfId="6478" hidden="1"/>
    <cellStyle name="20% - Accent2 11" xfId="6675" hidden="1"/>
    <cellStyle name="20% - Accent2 11" xfId="7546" hidden="1"/>
    <cellStyle name="20% - Accent2 11" xfId="7690" hidden="1"/>
    <cellStyle name="20% - Accent2 11" xfId="7869" hidden="1"/>
    <cellStyle name="20% - Accent2 11" xfId="8784" hidden="1"/>
    <cellStyle name="20% - Accent2 11" xfId="8958" hidden="1"/>
    <cellStyle name="20% - Accent2 11" xfId="9874" hidden="1"/>
    <cellStyle name="20% - Accent2 11" xfId="9948" hidden="1"/>
    <cellStyle name="20% - Accent2 11" xfId="10024" hidden="1"/>
    <cellStyle name="20% - Accent2 11" xfId="10102" hidden="1"/>
    <cellStyle name="20% - Accent2 11" xfId="10687" hidden="1"/>
    <cellStyle name="20% - Accent2 11" xfId="10763" hidden="1"/>
    <cellStyle name="20% - Accent2 11" xfId="10842" hidden="1"/>
    <cellStyle name="20% - Accent2 11" xfId="10875" hidden="1"/>
    <cellStyle name="20% - Accent2 11" xfId="10356" hidden="1"/>
    <cellStyle name="20% - Accent2 11" xfId="10427" hidden="1"/>
    <cellStyle name="20% - Accent2 11" xfId="11282" hidden="1"/>
    <cellStyle name="20% - Accent2 11" xfId="11358" hidden="1"/>
    <cellStyle name="20% - Accent2 11" xfId="11436" hidden="1"/>
    <cellStyle name="20% - Accent2 11" xfId="11465" hidden="1"/>
    <cellStyle name="20% - Accent2 11" xfId="10898" hidden="1"/>
    <cellStyle name="20% - Accent2 11" xfId="10866" hidden="1"/>
    <cellStyle name="20% - Accent2 11" xfId="11814" hidden="1"/>
    <cellStyle name="20% - Accent2 11" xfId="11890" hidden="1"/>
    <cellStyle name="20% - Accent2 11" xfId="11968" hidden="1"/>
    <cellStyle name="20% - Accent2 11" xfId="12151" hidden="1"/>
    <cellStyle name="20% - Accent2 11" xfId="12227" hidden="1"/>
    <cellStyle name="20% - Accent2 11" xfId="12305" hidden="1"/>
    <cellStyle name="20% - Accent2 11" xfId="12488" hidden="1"/>
    <cellStyle name="20% - Accent2 11" xfId="12564" hidden="1"/>
    <cellStyle name="20% - Accent2 11" xfId="12666" hidden="1"/>
    <cellStyle name="20% - Accent2 11" xfId="12740" hidden="1"/>
    <cellStyle name="20% - Accent2 11" xfId="12816" hidden="1"/>
    <cellStyle name="20% - Accent2 11" xfId="12894" hidden="1"/>
    <cellStyle name="20% - Accent2 11" xfId="13479" hidden="1"/>
    <cellStyle name="20% - Accent2 11" xfId="13555" hidden="1"/>
    <cellStyle name="20% - Accent2 11" xfId="13634" hidden="1"/>
    <cellStyle name="20% - Accent2 11" xfId="13667" hidden="1"/>
    <cellStyle name="20% - Accent2 11" xfId="13148" hidden="1"/>
    <cellStyle name="20% - Accent2 11" xfId="13219" hidden="1"/>
    <cellStyle name="20% - Accent2 11" xfId="14074" hidden="1"/>
    <cellStyle name="20% - Accent2 11" xfId="14150" hidden="1"/>
    <cellStyle name="20% - Accent2 11" xfId="14228" hidden="1"/>
    <cellStyle name="20% - Accent2 11" xfId="14257" hidden="1"/>
    <cellStyle name="20% - Accent2 11" xfId="13690" hidden="1"/>
    <cellStyle name="20% - Accent2 11" xfId="13658" hidden="1"/>
    <cellStyle name="20% - Accent2 11" xfId="14606" hidden="1"/>
    <cellStyle name="20% - Accent2 11" xfId="14682" hidden="1"/>
    <cellStyle name="20% - Accent2 11" xfId="14760" hidden="1"/>
    <cellStyle name="20% - Accent2 11" xfId="14943" hidden="1"/>
    <cellStyle name="20% - Accent2 11" xfId="15019" hidden="1"/>
    <cellStyle name="20% - Accent2 11" xfId="15097" hidden="1"/>
    <cellStyle name="20% - Accent2 11" xfId="15280" hidden="1"/>
    <cellStyle name="20% - Accent2 11" xfId="15356" hidden="1"/>
    <cellStyle name="20% - Accent2 11" xfId="9582" hidden="1"/>
    <cellStyle name="20% - Accent2 11" xfId="9467" hidden="1"/>
    <cellStyle name="20% - Accent2 11" xfId="9357" hidden="1"/>
    <cellStyle name="20% - Accent2 11" xfId="9241" hidden="1"/>
    <cellStyle name="20% - Accent2 11" xfId="6987" hidden="1"/>
    <cellStyle name="20% - Accent2 11" xfId="6900" hidden="1"/>
    <cellStyle name="20% - Accent2 11" xfId="6807" hidden="1"/>
    <cellStyle name="20% - Accent2 11" xfId="6745" hidden="1"/>
    <cellStyle name="20% - Accent2 11" xfId="8133" hidden="1"/>
    <cellStyle name="20% - Accent2 11" xfId="7902" hidden="1"/>
    <cellStyle name="20% - Accent2 11" xfId="4842" hidden="1"/>
    <cellStyle name="20% - Accent2 11" xfId="4675" hidden="1"/>
    <cellStyle name="20% - Accent2 11" xfId="4419" hidden="1"/>
    <cellStyle name="20% - Accent2 11" xfId="4308" hidden="1"/>
    <cellStyle name="20% - Accent2 11" xfId="6656" hidden="1"/>
    <cellStyle name="20% - Accent2 11" xfId="6776" hidden="1"/>
    <cellStyle name="20% - Accent2 11" xfId="2709" hidden="1"/>
    <cellStyle name="20% - Accent2 11" xfId="2507" hidden="1"/>
    <cellStyle name="20% - Accent2 11" xfId="2329" hidden="1"/>
    <cellStyle name="20% - Accent2 11" xfId="1367" hidden="1"/>
    <cellStyle name="20% - Accent2 11" xfId="1183" hidden="1"/>
    <cellStyle name="20% - Accent2 11" xfId="939" hidden="1"/>
    <cellStyle name="20% - Accent2 11" xfId="15422" hidden="1"/>
    <cellStyle name="20% - Accent2 11" xfId="15530" hidden="1"/>
    <cellStyle name="20% - Accent2 11" xfId="16215" hidden="1"/>
    <cellStyle name="20% - Accent2 11" xfId="16289" hidden="1"/>
    <cellStyle name="20% - Accent2 11" xfId="16365" hidden="1"/>
    <cellStyle name="20% - Accent2 11" xfId="16443" hidden="1"/>
    <cellStyle name="20% - Accent2 11" xfId="17028" hidden="1"/>
    <cellStyle name="20% - Accent2 11" xfId="17104" hidden="1"/>
    <cellStyle name="20% - Accent2 11" xfId="17183" hidden="1"/>
    <cellStyle name="20% - Accent2 11" xfId="17216" hidden="1"/>
    <cellStyle name="20% - Accent2 11" xfId="16697" hidden="1"/>
    <cellStyle name="20% - Accent2 11" xfId="16768" hidden="1"/>
    <cellStyle name="20% - Accent2 11" xfId="17623" hidden="1"/>
    <cellStyle name="20% - Accent2 11" xfId="17699" hidden="1"/>
    <cellStyle name="20% - Accent2 11" xfId="17777" hidden="1"/>
    <cellStyle name="20% - Accent2 11" xfId="17806" hidden="1"/>
    <cellStyle name="20% - Accent2 11" xfId="17239" hidden="1"/>
    <cellStyle name="20% - Accent2 11" xfId="17207" hidden="1"/>
    <cellStyle name="20% - Accent2 11" xfId="18155" hidden="1"/>
    <cellStyle name="20% - Accent2 11" xfId="18231" hidden="1"/>
    <cellStyle name="20% - Accent2 11" xfId="18309" hidden="1"/>
    <cellStyle name="20% - Accent2 11" xfId="18492" hidden="1"/>
    <cellStyle name="20% - Accent2 11" xfId="18568" hidden="1"/>
    <cellStyle name="20% - Accent2 11" xfId="18646" hidden="1"/>
    <cellStyle name="20% - Accent2 11" xfId="18829" hidden="1"/>
    <cellStyle name="20% - Accent2 11" xfId="18905" hidden="1"/>
    <cellStyle name="20% - Accent2 11" xfId="19007" hidden="1"/>
    <cellStyle name="20% - Accent2 11" xfId="19081" hidden="1"/>
    <cellStyle name="20% - Accent2 11" xfId="19157" hidden="1"/>
    <cellStyle name="20% - Accent2 11" xfId="19235" hidden="1"/>
    <cellStyle name="20% - Accent2 11" xfId="19820" hidden="1"/>
    <cellStyle name="20% - Accent2 11" xfId="19896" hidden="1"/>
    <cellStyle name="20% - Accent2 11" xfId="19975" hidden="1"/>
    <cellStyle name="20% - Accent2 11" xfId="20008" hidden="1"/>
    <cellStyle name="20% - Accent2 11" xfId="19489" hidden="1"/>
    <cellStyle name="20% - Accent2 11" xfId="19560" hidden="1"/>
    <cellStyle name="20% - Accent2 11" xfId="20415" hidden="1"/>
    <cellStyle name="20% - Accent2 11" xfId="20491" hidden="1"/>
    <cellStyle name="20% - Accent2 11" xfId="20569" hidden="1"/>
    <cellStyle name="20% - Accent2 11" xfId="20598" hidden="1"/>
    <cellStyle name="20% - Accent2 11" xfId="20031" hidden="1"/>
    <cellStyle name="20% - Accent2 11" xfId="19999" hidden="1"/>
    <cellStyle name="20% - Accent2 11" xfId="20947" hidden="1"/>
    <cellStyle name="20% - Accent2 11" xfId="21023" hidden="1"/>
    <cellStyle name="20% - Accent2 11" xfId="21101" hidden="1"/>
    <cellStyle name="20% - Accent2 11" xfId="21284" hidden="1"/>
    <cellStyle name="20% - Accent2 11" xfId="21360" hidden="1"/>
    <cellStyle name="20% - Accent2 11" xfId="21438" hidden="1"/>
    <cellStyle name="20% - Accent2 11" xfId="21621" hidden="1"/>
    <cellStyle name="20% - Accent2 11" xfId="21697" hidden="1"/>
    <cellStyle name="20% - Accent2 11" xfId="15980" hidden="1"/>
    <cellStyle name="20% - Accent2 11" xfId="15906" hidden="1"/>
    <cellStyle name="20% - Accent2 11" xfId="15826" hidden="1"/>
    <cellStyle name="20% - Accent2 11" xfId="15740" hidden="1"/>
    <cellStyle name="20% - Accent2 11" xfId="7959" hidden="1"/>
    <cellStyle name="20% - Accent2 11" xfId="7758" hidden="1"/>
    <cellStyle name="20% - Accent2 11" xfId="7474" hidden="1"/>
    <cellStyle name="20% - Accent2 11" xfId="7404" hidden="1"/>
    <cellStyle name="20% - Accent2 11" xfId="9062" hidden="1"/>
    <cellStyle name="20% - Accent2 11" xfId="8739" hidden="1"/>
    <cellStyle name="20% - Accent2 11" xfId="5288" hidden="1"/>
    <cellStyle name="20% - Accent2 11" xfId="5087" hidden="1"/>
    <cellStyle name="20% - Accent2 11" xfId="4981" hidden="1"/>
    <cellStyle name="20% - Accent2 11" xfId="4931" hidden="1"/>
    <cellStyle name="20% - Accent2 11" xfId="7350" hidden="1"/>
    <cellStyle name="20% - Accent2 11" xfId="7433" hidden="1"/>
    <cellStyle name="20% - Accent2 11" xfId="3024" hidden="1"/>
    <cellStyle name="20% - Accent2 11" xfId="2895" hidden="1"/>
    <cellStyle name="20% - Accent2 11" xfId="2668" hidden="1"/>
    <cellStyle name="20% - Accent2 11" xfId="1519" hidden="1"/>
    <cellStyle name="20% - Accent2 11" xfId="1340" hidden="1"/>
    <cellStyle name="20% - Accent2 11" xfId="1106" hidden="1"/>
    <cellStyle name="20% - Accent2 11" xfId="21757" hidden="1"/>
    <cellStyle name="20% - Accent2 11" xfId="21837" hidden="1"/>
    <cellStyle name="20% - Accent2 11" xfId="22366" hidden="1"/>
    <cellStyle name="20% - Accent2 11" xfId="22440" hidden="1"/>
    <cellStyle name="20% - Accent2 11" xfId="22516" hidden="1"/>
    <cellStyle name="20% - Accent2 11" xfId="22594" hidden="1"/>
    <cellStyle name="20% - Accent2 11" xfId="23179" hidden="1"/>
    <cellStyle name="20% - Accent2 11" xfId="23255" hidden="1"/>
    <cellStyle name="20% - Accent2 11" xfId="23334" hidden="1"/>
    <cellStyle name="20% - Accent2 11" xfId="23367" hidden="1"/>
    <cellStyle name="20% - Accent2 11" xfId="22848" hidden="1"/>
    <cellStyle name="20% - Accent2 11" xfId="22919" hidden="1"/>
    <cellStyle name="20% - Accent2 11" xfId="23774" hidden="1"/>
    <cellStyle name="20% - Accent2 11" xfId="23850" hidden="1"/>
    <cellStyle name="20% - Accent2 11" xfId="23928" hidden="1"/>
    <cellStyle name="20% - Accent2 11" xfId="23957" hidden="1"/>
    <cellStyle name="20% - Accent2 11" xfId="23390" hidden="1"/>
    <cellStyle name="20% - Accent2 11" xfId="23358" hidden="1"/>
    <cellStyle name="20% - Accent2 11" xfId="24306" hidden="1"/>
    <cellStyle name="20% - Accent2 11" xfId="24382" hidden="1"/>
    <cellStyle name="20% - Accent2 11" xfId="24460" hidden="1"/>
    <cellStyle name="20% - Accent2 11" xfId="24643" hidden="1"/>
    <cellStyle name="20% - Accent2 11" xfId="24719" hidden="1"/>
    <cellStyle name="20% - Accent2 11" xfId="24797" hidden="1"/>
    <cellStyle name="20% - Accent2 11" xfId="24980" hidden="1"/>
    <cellStyle name="20% - Accent2 11" xfId="25056" hidden="1"/>
    <cellStyle name="20% - Accent2 11" xfId="25158" hidden="1"/>
    <cellStyle name="20% - Accent2 11" xfId="25232" hidden="1"/>
    <cellStyle name="20% - Accent2 11" xfId="25308" hidden="1"/>
    <cellStyle name="20% - Accent2 11" xfId="25386" hidden="1"/>
    <cellStyle name="20% - Accent2 11" xfId="25971" hidden="1"/>
    <cellStyle name="20% - Accent2 11" xfId="26047" hidden="1"/>
    <cellStyle name="20% - Accent2 11" xfId="26126" hidden="1"/>
    <cellStyle name="20% - Accent2 11" xfId="26159" hidden="1"/>
    <cellStyle name="20% - Accent2 11" xfId="25640" hidden="1"/>
    <cellStyle name="20% - Accent2 11" xfId="25711" hidden="1"/>
    <cellStyle name="20% - Accent2 11" xfId="26566" hidden="1"/>
    <cellStyle name="20% - Accent2 11" xfId="26642" hidden="1"/>
    <cellStyle name="20% - Accent2 11" xfId="26720" hidden="1"/>
    <cellStyle name="20% - Accent2 11" xfId="26749" hidden="1"/>
    <cellStyle name="20% - Accent2 11" xfId="26182" hidden="1"/>
    <cellStyle name="20% - Accent2 11" xfId="26150" hidden="1"/>
    <cellStyle name="20% - Accent2 11" xfId="27098" hidden="1"/>
    <cellStyle name="20% - Accent2 11" xfId="27174" hidden="1"/>
    <cellStyle name="20% - Accent2 11" xfId="27252" hidden="1"/>
    <cellStyle name="20% - Accent2 11" xfId="27435" hidden="1"/>
    <cellStyle name="20% - Accent2 11" xfId="27511" hidden="1"/>
    <cellStyle name="20% - Accent2 11" xfId="27589" hidden="1"/>
    <cellStyle name="20% - Accent2 11" xfId="27772" hidden="1"/>
    <cellStyle name="20% - Accent2 11" xfId="27848" hidden="1"/>
    <cellStyle name="20% - Accent2 11" xfId="22233" hidden="1"/>
    <cellStyle name="20% - Accent2 11" xfId="22159" hidden="1"/>
    <cellStyle name="20% - Accent2 11" xfId="22079" hidden="1"/>
    <cellStyle name="20% - Accent2 11" xfId="21995" hidden="1"/>
    <cellStyle name="20% - Accent2 11" xfId="8866" hidden="1"/>
    <cellStyle name="20% - Accent2 11" xfId="8563" hidden="1"/>
    <cellStyle name="20% - Accent2 11" xfId="8422" hidden="1"/>
    <cellStyle name="20% - Accent2 11" xfId="8257" hidden="1"/>
    <cellStyle name="20% - Accent2 11" xfId="15597" hidden="1"/>
    <cellStyle name="20% - Accent2 11" xfId="9804" hidden="1"/>
    <cellStyle name="20% - Accent2 11" xfId="5838" hidden="1"/>
    <cellStyle name="20% - Accent2 11" xfId="5594" hidden="1"/>
    <cellStyle name="20% - Accent2 11" xfId="5499" hidden="1"/>
    <cellStyle name="20% - Accent2 11" xfId="5459" hidden="1"/>
    <cellStyle name="20% - Accent2 11" xfId="8210" hidden="1"/>
    <cellStyle name="20% - Accent2 11" xfId="8383" hidden="1"/>
    <cellStyle name="20% - Accent2 11" xfId="3357" hidden="1"/>
    <cellStyle name="20% - Accent2 11" xfId="3164" hidden="1"/>
    <cellStyle name="20% - Accent2 11" xfId="3007" hidden="1"/>
    <cellStyle name="20% - Accent2 11" xfId="1653" hidden="1"/>
    <cellStyle name="20% - Accent2 11" xfId="1505" hidden="1"/>
    <cellStyle name="20% - Accent2 11" xfId="1243" hidden="1"/>
    <cellStyle name="20% - Accent2 11" xfId="27907" hidden="1"/>
    <cellStyle name="20% - Accent2 11" xfId="27983" hidden="1"/>
    <cellStyle name="20% - Accent2 11" xfId="28085" hidden="1"/>
    <cellStyle name="20% - Accent2 11" xfId="28159" hidden="1"/>
    <cellStyle name="20% - Accent2 11" xfId="28235" hidden="1"/>
    <cellStyle name="20% - Accent2 11" xfId="28313" hidden="1"/>
    <cellStyle name="20% - Accent2 11" xfId="28898" hidden="1"/>
    <cellStyle name="20% - Accent2 11" xfId="28974" hidden="1"/>
    <cellStyle name="20% - Accent2 11" xfId="29053" hidden="1"/>
    <cellStyle name="20% - Accent2 11" xfId="29086" hidden="1"/>
    <cellStyle name="20% - Accent2 11" xfId="28567" hidden="1"/>
    <cellStyle name="20% - Accent2 11" xfId="28638" hidden="1"/>
    <cellStyle name="20% - Accent2 11" xfId="29493" hidden="1"/>
    <cellStyle name="20% - Accent2 11" xfId="29569" hidden="1"/>
    <cellStyle name="20% - Accent2 11" xfId="29647" hidden="1"/>
    <cellStyle name="20% - Accent2 11" xfId="29676" hidden="1"/>
    <cellStyle name="20% - Accent2 11" xfId="29109" hidden="1"/>
    <cellStyle name="20% - Accent2 11" xfId="29077" hidden="1"/>
    <cellStyle name="20% - Accent2 11" xfId="30025" hidden="1"/>
    <cellStyle name="20% - Accent2 11" xfId="30101" hidden="1"/>
    <cellStyle name="20% - Accent2 11" xfId="30179" hidden="1"/>
    <cellStyle name="20% - Accent2 11" xfId="30362" hidden="1"/>
    <cellStyle name="20% - Accent2 11" xfId="30438" hidden="1"/>
    <cellStyle name="20% - Accent2 11" xfId="30516" hidden="1"/>
    <cellStyle name="20% - Accent2 11" xfId="30699" hidden="1"/>
    <cellStyle name="20% - Accent2 11" xfId="30775" hidden="1"/>
    <cellStyle name="20% - Accent2 11" xfId="30877" hidden="1"/>
    <cellStyle name="20% - Accent2 11" xfId="30951" hidden="1"/>
    <cellStyle name="20% - Accent2 11" xfId="31027" hidden="1"/>
    <cellStyle name="20% - Accent2 11" xfId="31105" hidden="1"/>
    <cellStyle name="20% - Accent2 11" xfId="31690" hidden="1"/>
    <cellStyle name="20% - Accent2 11" xfId="31766" hidden="1"/>
    <cellStyle name="20% - Accent2 11" xfId="31845" hidden="1"/>
    <cellStyle name="20% - Accent2 11" xfId="31878" hidden="1"/>
    <cellStyle name="20% - Accent2 11" xfId="31359" hidden="1"/>
    <cellStyle name="20% - Accent2 11" xfId="31430" hidden="1"/>
    <cellStyle name="20% - Accent2 11" xfId="32285" hidden="1"/>
    <cellStyle name="20% - Accent2 11" xfId="32361" hidden="1"/>
    <cellStyle name="20% - Accent2 11" xfId="32439" hidden="1"/>
    <cellStyle name="20% - Accent2 11" xfId="32468" hidden="1"/>
    <cellStyle name="20% - Accent2 11" xfId="31901" hidden="1"/>
    <cellStyle name="20% - Accent2 11" xfId="31869" hidden="1"/>
    <cellStyle name="20% - Accent2 11" xfId="32817" hidden="1"/>
    <cellStyle name="20% - Accent2 11" xfId="32893" hidden="1"/>
    <cellStyle name="20% - Accent2 11" xfId="32971" hidden="1"/>
    <cellStyle name="20% - Accent2 11" xfId="33154" hidden="1"/>
    <cellStyle name="20% - Accent2 11" xfId="33230" hidden="1"/>
    <cellStyle name="20% - Accent2 11" xfId="33308" hidden="1"/>
    <cellStyle name="20% - Accent2 11" xfId="33491" hidden="1"/>
    <cellStyle name="20% - Accent2 11" xfId="33567" hidden="1"/>
    <cellStyle name="20% - Accent2 12" xfId="199" hidden="1"/>
    <cellStyle name="20% - Accent2 12" xfId="277" hidden="1"/>
    <cellStyle name="20% - Accent2 12" xfId="418" hidden="1"/>
    <cellStyle name="20% - Accent2 12" xfId="733" hidden="1"/>
    <cellStyle name="20% - Accent2 12" xfId="2446" hidden="1"/>
    <cellStyle name="20% - Accent2 12" xfId="2598" hidden="1"/>
    <cellStyle name="20% - Accent2 12" xfId="2806" hidden="1"/>
    <cellStyle name="20% - Accent2 12" xfId="3170" hidden="1"/>
    <cellStyle name="20% - Accent2 12" xfId="2048" hidden="1"/>
    <cellStyle name="20% - Accent2 12" xfId="1666" hidden="1"/>
    <cellStyle name="20% - Accent2 12" xfId="4421" hidden="1"/>
    <cellStyle name="20% - Accent2 12" xfId="4615" hidden="1"/>
    <cellStyle name="20% - Accent2 12" xfId="4777" hidden="1"/>
    <cellStyle name="20% - Accent2 12" xfId="5025" hidden="1"/>
    <cellStyle name="20% - Accent2 12" xfId="1720" hidden="1"/>
    <cellStyle name="20% - Accent2 12" xfId="1709" hidden="1"/>
    <cellStyle name="20% - Accent2 12" xfId="6389" hidden="1"/>
    <cellStyle name="20% - Accent2 12" xfId="6493" hidden="1"/>
    <cellStyle name="20% - Accent2 12" xfId="6691" hidden="1"/>
    <cellStyle name="20% - Accent2 12" xfId="7567" hidden="1"/>
    <cellStyle name="20% - Accent2 12" xfId="7711" hidden="1"/>
    <cellStyle name="20% - Accent2 12" xfId="7885" hidden="1"/>
    <cellStyle name="20% - Accent2 12" xfId="8806" hidden="1"/>
    <cellStyle name="20% - Accent2 12" xfId="8975" hidden="1"/>
    <cellStyle name="20% - Accent2 12" xfId="9887" hidden="1"/>
    <cellStyle name="20% - Accent2 12" xfId="9962" hidden="1"/>
    <cellStyle name="20% - Accent2 12" xfId="10037" hidden="1"/>
    <cellStyle name="20% - Accent2 12" xfId="10115" hidden="1"/>
    <cellStyle name="20% - Accent2 12" xfId="10701" hidden="1"/>
    <cellStyle name="20% - Accent2 12" xfId="10776" hidden="1"/>
    <cellStyle name="20% - Accent2 12" xfId="10855" hidden="1"/>
    <cellStyle name="20% - Accent2 12" xfId="10943" hidden="1"/>
    <cellStyle name="20% - Accent2 12" xfId="10514" hidden="1"/>
    <cellStyle name="20% - Accent2 12" xfId="10368" hidden="1"/>
    <cellStyle name="20% - Accent2 12" xfId="11296" hidden="1"/>
    <cellStyle name="20% - Accent2 12" xfId="11371" hidden="1"/>
    <cellStyle name="20% - Accent2 12" xfId="11449" hidden="1"/>
    <cellStyle name="20% - Accent2 12" xfId="11514" hidden="1"/>
    <cellStyle name="20% - Accent2 12" xfId="10397" hidden="1"/>
    <cellStyle name="20% - Accent2 12" xfId="10389" hidden="1"/>
    <cellStyle name="20% - Accent2 12" xfId="11828" hidden="1"/>
    <cellStyle name="20% - Accent2 12" xfId="11903" hidden="1"/>
    <cellStyle name="20% - Accent2 12" xfId="11981" hidden="1"/>
    <cellStyle name="20% - Accent2 12" xfId="12165" hidden="1"/>
    <cellStyle name="20% - Accent2 12" xfId="12240" hidden="1"/>
    <cellStyle name="20% - Accent2 12" xfId="12318" hidden="1"/>
    <cellStyle name="20% - Accent2 12" xfId="12502" hidden="1"/>
    <cellStyle name="20% - Accent2 12" xfId="12577" hidden="1"/>
    <cellStyle name="20% - Accent2 12" xfId="12679" hidden="1"/>
    <cellStyle name="20% - Accent2 12" xfId="12754" hidden="1"/>
    <cellStyle name="20% - Accent2 12" xfId="12829" hidden="1"/>
    <cellStyle name="20% - Accent2 12" xfId="12907" hidden="1"/>
    <cellStyle name="20% - Accent2 12" xfId="13493" hidden="1"/>
    <cellStyle name="20% - Accent2 12" xfId="13568" hidden="1"/>
    <cellStyle name="20% - Accent2 12" xfId="13647" hidden="1"/>
    <cellStyle name="20% - Accent2 12" xfId="13735" hidden="1"/>
    <cellStyle name="20% - Accent2 12" xfId="13306" hidden="1"/>
    <cellStyle name="20% - Accent2 12" xfId="13160" hidden="1"/>
    <cellStyle name="20% - Accent2 12" xfId="14088" hidden="1"/>
    <cellStyle name="20% - Accent2 12" xfId="14163" hidden="1"/>
    <cellStyle name="20% - Accent2 12" xfId="14241" hidden="1"/>
    <cellStyle name="20% - Accent2 12" xfId="14306" hidden="1"/>
    <cellStyle name="20% - Accent2 12" xfId="13189" hidden="1"/>
    <cellStyle name="20% - Accent2 12" xfId="13181" hidden="1"/>
    <cellStyle name="20% - Accent2 12" xfId="14620" hidden="1"/>
    <cellStyle name="20% - Accent2 12" xfId="14695" hidden="1"/>
    <cellStyle name="20% - Accent2 12" xfId="14773" hidden="1"/>
    <cellStyle name="20% - Accent2 12" xfId="14957" hidden="1"/>
    <cellStyle name="20% - Accent2 12" xfId="15032" hidden="1"/>
    <cellStyle name="20% - Accent2 12" xfId="15110" hidden="1"/>
    <cellStyle name="20% - Accent2 12" xfId="15294" hidden="1"/>
    <cellStyle name="20% - Accent2 12" xfId="15369" hidden="1"/>
    <cellStyle name="20% - Accent2 12" xfId="9566" hidden="1"/>
    <cellStyle name="20% - Accent2 12" xfId="9452" hidden="1"/>
    <cellStyle name="20% - Accent2 12" xfId="9341" hidden="1"/>
    <cellStyle name="20% - Accent2 12" xfId="9223" hidden="1"/>
    <cellStyle name="20% - Accent2 12" xfId="6971" hidden="1"/>
    <cellStyle name="20% - Accent2 12" xfId="6886" hidden="1"/>
    <cellStyle name="20% - Accent2 12" xfId="6791" hidden="1"/>
    <cellStyle name="20% - Accent2 12" xfId="6324" hidden="1"/>
    <cellStyle name="20% - Accent2 12" xfId="7486" hidden="1"/>
    <cellStyle name="20% - Accent2 12" xfId="8083" hidden="1"/>
    <cellStyle name="20% - Accent2 12" xfId="4823" hidden="1"/>
    <cellStyle name="20% - Accent2 12" xfId="4659" hidden="1"/>
    <cellStyle name="20% - Accent2 12" xfId="4368" hidden="1"/>
    <cellStyle name="20% - Accent2 12" xfId="4234" hidden="1"/>
    <cellStyle name="20% - Accent2 12" xfId="8009" hidden="1"/>
    <cellStyle name="20% - Accent2 12" xfId="8030" hidden="1"/>
    <cellStyle name="20% - Accent2 12" xfId="2684" hidden="1"/>
    <cellStyle name="20% - Accent2 12" xfId="2490" hidden="1"/>
    <cellStyle name="20% - Accent2 12" xfId="2314" hidden="1"/>
    <cellStyle name="20% - Accent2 12" xfId="1345" hidden="1"/>
    <cellStyle name="20% - Accent2 12" xfId="1166" hidden="1"/>
    <cellStyle name="20% - Accent2 12" xfId="925" hidden="1"/>
    <cellStyle name="20% - Accent2 12" xfId="15439" hidden="1"/>
    <cellStyle name="20% - Accent2 12" xfId="15546" hidden="1"/>
    <cellStyle name="20% - Accent2 12" xfId="16228" hidden="1"/>
    <cellStyle name="20% - Accent2 12" xfId="16303" hidden="1"/>
    <cellStyle name="20% - Accent2 12" xfId="16378" hidden="1"/>
    <cellStyle name="20% - Accent2 12" xfId="16456" hidden="1"/>
    <cellStyle name="20% - Accent2 12" xfId="17042" hidden="1"/>
    <cellStyle name="20% - Accent2 12" xfId="17117" hidden="1"/>
    <cellStyle name="20% - Accent2 12" xfId="17196" hidden="1"/>
    <cellStyle name="20% - Accent2 12" xfId="17284" hidden="1"/>
    <cellStyle name="20% - Accent2 12" xfId="16855" hidden="1"/>
    <cellStyle name="20% - Accent2 12" xfId="16709" hidden="1"/>
    <cellStyle name="20% - Accent2 12" xfId="17637" hidden="1"/>
    <cellStyle name="20% - Accent2 12" xfId="17712" hidden="1"/>
    <cellStyle name="20% - Accent2 12" xfId="17790" hidden="1"/>
    <cellStyle name="20% - Accent2 12" xfId="17855" hidden="1"/>
    <cellStyle name="20% - Accent2 12" xfId="16738" hidden="1"/>
    <cellStyle name="20% - Accent2 12" xfId="16730" hidden="1"/>
    <cellStyle name="20% - Accent2 12" xfId="18169" hidden="1"/>
    <cellStyle name="20% - Accent2 12" xfId="18244" hidden="1"/>
    <cellStyle name="20% - Accent2 12" xfId="18322" hidden="1"/>
    <cellStyle name="20% - Accent2 12" xfId="18506" hidden="1"/>
    <cellStyle name="20% - Accent2 12" xfId="18581" hidden="1"/>
    <cellStyle name="20% - Accent2 12" xfId="18659" hidden="1"/>
    <cellStyle name="20% - Accent2 12" xfId="18843" hidden="1"/>
    <cellStyle name="20% - Accent2 12" xfId="18918" hidden="1"/>
    <cellStyle name="20% - Accent2 12" xfId="19020" hidden="1"/>
    <cellStyle name="20% - Accent2 12" xfId="19095" hidden="1"/>
    <cellStyle name="20% - Accent2 12" xfId="19170" hidden="1"/>
    <cellStyle name="20% - Accent2 12" xfId="19248" hidden="1"/>
    <cellStyle name="20% - Accent2 12" xfId="19834" hidden="1"/>
    <cellStyle name="20% - Accent2 12" xfId="19909" hidden="1"/>
    <cellStyle name="20% - Accent2 12" xfId="19988" hidden="1"/>
    <cellStyle name="20% - Accent2 12" xfId="20076" hidden="1"/>
    <cellStyle name="20% - Accent2 12" xfId="19647" hidden="1"/>
    <cellStyle name="20% - Accent2 12" xfId="19501" hidden="1"/>
    <cellStyle name="20% - Accent2 12" xfId="20429" hidden="1"/>
    <cellStyle name="20% - Accent2 12" xfId="20504" hidden="1"/>
    <cellStyle name="20% - Accent2 12" xfId="20582" hidden="1"/>
    <cellStyle name="20% - Accent2 12" xfId="20647" hidden="1"/>
    <cellStyle name="20% - Accent2 12" xfId="19530" hidden="1"/>
    <cellStyle name="20% - Accent2 12" xfId="19522" hidden="1"/>
    <cellStyle name="20% - Accent2 12" xfId="20961" hidden="1"/>
    <cellStyle name="20% - Accent2 12" xfId="21036" hidden="1"/>
    <cellStyle name="20% - Accent2 12" xfId="21114" hidden="1"/>
    <cellStyle name="20% - Accent2 12" xfId="21298" hidden="1"/>
    <cellStyle name="20% - Accent2 12" xfId="21373" hidden="1"/>
    <cellStyle name="20% - Accent2 12" xfId="21451" hidden="1"/>
    <cellStyle name="20% - Accent2 12" xfId="21635" hidden="1"/>
    <cellStyle name="20% - Accent2 12" xfId="21710" hidden="1"/>
    <cellStyle name="20% - Accent2 12" xfId="15967" hidden="1"/>
    <cellStyle name="20% - Accent2 12" xfId="15892" hidden="1"/>
    <cellStyle name="20% - Accent2 12" xfId="15812" hidden="1"/>
    <cellStyle name="20% - Accent2 12" xfId="15726" hidden="1"/>
    <cellStyle name="20% - Accent2 12" xfId="7940" hidden="1"/>
    <cellStyle name="20% - Accent2 12" xfId="7729" hidden="1"/>
    <cellStyle name="20% - Accent2 12" xfId="7457" hidden="1"/>
    <cellStyle name="20% - Accent2 12" xfId="6999" hidden="1"/>
    <cellStyle name="20% - Accent2 12" xfId="8430" hidden="1"/>
    <cellStyle name="20% - Accent2 12" xfId="9024" hidden="1"/>
    <cellStyle name="20% - Accent2 12" xfId="5273" hidden="1"/>
    <cellStyle name="20% - Accent2 12" xfId="5074" hidden="1"/>
    <cellStyle name="20% - Accent2 12" xfId="4966" hidden="1"/>
    <cellStyle name="20% - Accent2 12" xfId="4549" hidden="1"/>
    <cellStyle name="20% - Accent2 12" xfId="8913" hidden="1"/>
    <cellStyle name="20% - Accent2 12" xfId="8977" hidden="1"/>
    <cellStyle name="20% - Accent2 12" xfId="3002" hidden="1"/>
    <cellStyle name="20% - Accent2 12" xfId="2876" hidden="1"/>
    <cellStyle name="20% - Accent2 12" xfId="2643" hidden="1"/>
    <cellStyle name="20% - Accent2 12" xfId="1498" hidden="1"/>
    <cellStyle name="20% - Accent2 12" xfId="1313" hidden="1"/>
    <cellStyle name="20% - Accent2 12" xfId="1089" hidden="1"/>
    <cellStyle name="20% - Accent2 12" xfId="21771" hidden="1"/>
    <cellStyle name="20% - Accent2 12" xfId="21850" hidden="1"/>
    <cellStyle name="20% - Accent2 12" xfId="22379" hidden="1"/>
    <cellStyle name="20% - Accent2 12" xfId="22454" hidden="1"/>
    <cellStyle name="20% - Accent2 12" xfId="22529" hidden="1"/>
    <cellStyle name="20% - Accent2 12" xfId="22607" hidden="1"/>
    <cellStyle name="20% - Accent2 12" xfId="23193" hidden="1"/>
    <cellStyle name="20% - Accent2 12" xfId="23268" hidden="1"/>
    <cellStyle name="20% - Accent2 12" xfId="23347" hidden="1"/>
    <cellStyle name="20% - Accent2 12" xfId="23435" hidden="1"/>
    <cellStyle name="20% - Accent2 12" xfId="23006" hidden="1"/>
    <cellStyle name="20% - Accent2 12" xfId="22860" hidden="1"/>
    <cellStyle name="20% - Accent2 12" xfId="23788" hidden="1"/>
    <cellStyle name="20% - Accent2 12" xfId="23863" hidden="1"/>
    <cellStyle name="20% - Accent2 12" xfId="23941" hidden="1"/>
    <cellStyle name="20% - Accent2 12" xfId="24006" hidden="1"/>
    <cellStyle name="20% - Accent2 12" xfId="22889" hidden="1"/>
    <cellStyle name="20% - Accent2 12" xfId="22881" hidden="1"/>
    <cellStyle name="20% - Accent2 12" xfId="24320" hidden="1"/>
    <cellStyle name="20% - Accent2 12" xfId="24395" hidden="1"/>
    <cellStyle name="20% - Accent2 12" xfId="24473" hidden="1"/>
    <cellStyle name="20% - Accent2 12" xfId="24657" hidden="1"/>
    <cellStyle name="20% - Accent2 12" xfId="24732" hidden="1"/>
    <cellStyle name="20% - Accent2 12" xfId="24810" hidden="1"/>
    <cellStyle name="20% - Accent2 12" xfId="24994" hidden="1"/>
    <cellStyle name="20% - Accent2 12" xfId="25069" hidden="1"/>
    <cellStyle name="20% - Accent2 12" xfId="25171" hidden="1"/>
    <cellStyle name="20% - Accent2 12" xfId="25246" hidden="1"/>
    <cellStyle name="20% - Accent2 12" xfId="25321" hidden="1"/>
    <cellStyle name="20% - Accent2 12" xfId="25399" hidden="1"/>
    <cellStyle name="20% - Accent2 12" xfId="25985" hidden="1"/>
    <cellStyle name="20% - Accent2 12" xfId="26060" hidden="1"/>
    <cellStyle name="20% - Accent2 12" xfId="26139" hidden="1"/>
    <cellStyle name="20% - Accent2 12" xfId="26227" hidden="1"/>
    <cellStyle name="20% - Accent2 12" xfId="25798" hidden="1"/>
    <cellStyle name="20% - Accent2 12" xfId="25652" hidden="1"/>
    <cellStyle name="20% - Accent2 12" xfId="26580" hidden="1"/>
    <cellStyle name="20% - Accent2 12" xfId="26655" hidden="1"/>
    <cellStyle name="20% - Accent2 12" xfId="26733" hidden="1"/>
    <cellStyle name="20% - Accent2 12" xfId="26798" hidden="1"/>
    <cellStyle name="20% - Accent2 12" xfId="25681" hidden="1"/>
    <cellStyle name="20% - Accent2 12" xfId="25673" hidden="1"/>
    <cellStyle name="20% - Accent2 12" xfId="27112" hidden="1"/>
    <cellStyle name="20% - Accent2 12" xfId="27187" hidden="1"/>
    <cellStyle name="20% - Accent2 12" xfId="27265" hidden="1"/>
    <cellStyle name="20% - Accent2 12" xfId="27449" hidden="1"/>
    <cellStyle name="20% - Accent2 12" xfId="27524" hidden="1"/>
    <cellStyle name="20% - Accent2 12" xfId="27602" hidden="1"/>
    <cellStyle name="20% - Accent2 12" xfId="27786" hidden="1"/>
    <cellStyle name="20% - Accent2 12" xfId="27861" hidden="1"/>
    <cellStyle name="20% - Accent2 12" xfId="22220" hidden="1"/>
    <cellStyle name="20% - Accent2 12" xfId="22145" hidden="1"/>
    <cellStyle name="20% - Accent2 12" xfId="22065" hidden="1"/>
    <cellStyle name="20% - Accent2 12" xfId="21982" hidden="1"/>
    <cellStyle name="20% - Accent2 12" xfId="8838" hidden="1"/>
    <cellStyle name="20% - Accent2 12" xfId="8543" hidden="1"/>
    <cellStyle name="20% - Accent2 12" xfId="8408" hidden="1"/>
    <cellStyle name="20% - Accent2 12" xfId="7986" hidden="1"/>
    <cellStyle name="20% - Accent2 12" xfId="9477" hidden="1"/>
    <cellStyle name="20% - Accent2 12" xfId="15579" hidden="1"/>
    <cellStyle name="20% - Accent2 12" xfId="5817" hidden="1"/>
    <cellStyle name="20% - Accent2 12" xfId="5579" hidden="1"/>
    <cellStyle name="20% - Accent2 12" xfId="5485" hidden="1"/>
    <cellStyle name="20% - Accent2 12" xfId="5032" hidden="1"/>
    <cellStyle name="20% - Accent2 12" xfId="15492" hidden="1"/>
    <cellStyle name="20% - Accent2 12" xfId="15548" hidden="1"/>
    <cellStyle name="20% - Accent2 12" xfId="3340" hidden="1"/>
    <cellStyle name="20% - Accent2 12" xfId="3151" hidden="1"/>
    <cellStyle name="20% - Accent2 12" xfId="2972" hidden="1"/>
    <cellStyle name="20% - Accent2 12" xfId="1636" hidden="1"/>
    <cellStyle name="20% - Accent2 12" xfId="1468" hidden="1"/>
    <cellStyle name="20% - Accent2 12" xfId="1212" hidden="1"/>
    <cellStyle name="20% - Accent2 12" xfId="27921" hidden="1"/>
    <cellStyle name="20% - Accent2 12" xfId="27996" hidden="1"/>
    <cellStyle name="20% - Accent2 12" xfId="28098" hidden="1"/>
    <cellStyle name="20% - Accent2 12" xfId="28173" hidden="1"/>
    <cellStyle name="20% - Accent2 12" xfId="28248" hidden="1"/>
    <cellStyle name="20% - Accent2 12" xfId="28326" hidden="1"/>
    <cellStyle name="20% - Accent2 12" xfId="28912" hidden="1"/>
    <cellStyle name="20% - Accent2 12" xfId="28987" hidden="1"/>
    <cellStyle name="20% - Accent2 12" xfId="29066" hidden="1"/>
    <cellStyle name="20% - Accent2 12" xfId="29154" hidden="1"/>
    <cellStyle name="20% - Accent2 12" xfId="28725" hidden="1"/>
    <cellStyle name="20% - Accent2 12" xfId="28579" hidden="1"/>
    <cellStyle name="20% - Accent2 12" xfId="29507" hidden="1"/>
    <cellStyle name="20% - Accent2 12" xfId="29582" hidden="1"/>
    <cellStyle name="20% - Accent2 12" xfId="29660" hidden="1"/>
    <cellStyle name="20% - Accent2 12" xfId="29725" hidden="1"/>
    <cellStyle name="20% - Accent2 12" xfId="28608" hidden="1"/>
    <cellStyle name="20% - Accent2 12" xfId="28600" hidden="1"/>
    <cellStyle name="20% - Accent2 12" xfId="30039" hidden="1"/>
    <cellStyle name="20% - Accent2 12" xfId="30114" hidden="1"/>
    <cellStyle name="20% - Accent2 12" xfId="30192" hidden="1"/>
    <cellStyle name="20% - Accent2 12" xfId="30376" hidden="1"/>
    <cellStyle name="20% - Accent2 12" xfId="30451" hidden="1"/>
    <cellStyle name="20% - Accent2 12" xfId="30529" hidden="1"/>
    <cellStyle name="20% - Accent2 12" xfId="30713" hidden="1"/>
    <cellStyle name="20% - Accent2 12" xfId="30788" hidden="1"/>
    <cellStyle name="20% - Accent2 12" xfId="30890" hidden="1"/>
    <cellStyle name="20% - Accent2 12" xfId="30965" hidden="1"/>
    <cellStyle name="20% - Accent2 12" xfId="31040" hidden="1"/>
    <cellStyle name="20% - Accent2 12" xfId="31118" hidden="1"/>
    <cellStyle name="20% - Accent2 12" xfId="31704" hidden="1"/>
    <cellStyle name="20% - Accent2 12" xfId="31779" hidden="1"/>
    <cellStyle name="20% - Accent2 12" xfId="31858" hidden="1"/>
    <cellStyle name="20% - Accent2 12" xfId="31946" hidden="1"/>
    <cellStyle name="20% - Accent2 12" xfId="31517" hidden="1"/>
    <cellStyle name="20% - Accent2 12" xfId="31371" hidden="1"/>
    <cellStyle name="20% - Accent2 12" xfId="32299" hidden="1"/>
    <cellStyle name="20% - Accent2 12" xfId="32374" hidden="1"/>
    <cellStyle name="20% - Accent2 12" xfId="32452" hidden="1"/>
    <cellStyle name="20% - Accent2 12" xfId="32517" hidden="1"/>
    <cellStyle name="20% - Accent2 12" xfId="31400" hidden="1"/>
    <cellStyle name="20% - Accent2 12" xfId="31392" hidden="1"/>
    <cellStyle name="20% - Accent2 12" xfId="32831" hidden="1"/>
    <cellStyle name="20% - Accent2 12" xfId="32906" hidden="1"/>
    <cellStyle name="20% - Accent2 12" xfId="32984" hidden="1"/>
    <cellStyle name="20% - Accent2 12" xfId="33168" hidden="1"/>
    <cellStyle name="20% - Accent2 12" xfId="33243" hidden="1"/>
    <cellStyle name="20% - Accent2 12" xfId="33321" hidden="1"/>
    <cellStyle name="20% - Accent2 12" xfId="33505" hidden="1"/>
    <cellStyle name="20% - Accent2 12" xfId="33580" hidden="1"/>
    <cellStyle name="20% - Accent2 13" xfId="746" hidden="1"/>
    <cellStyle name="20% - Accent2 13" xfId="950" hidden="1"/>
    <cellStyle name="20% - Accent2 13" xfId="3519" hidden="1"/>
    <cellStyle name="20% - Accent2 13" xfId="4034" hidden="1"/>
    <cellStyle name="20% - Accent2 13" xfId="5353" hidden="1"/>
    <cellStyle name="20% - Accent2 13" xfId="6050" hidden="1"/>
    <cellStyle name="20% - Accent2 13" xfId="7066" hidden="1"/>
    <cellStyle name="20% - Accent2 13" xfId="8268" hidden="1"/>
    <cellStyle name="20% - Accent2 13" xfId="10128" hidden="1"/>
    <cellStyle name="20% - Accent2 13" xfId="10243" hidden="1"/>
    <cellStyle name="20% - Accent2 13" xfId="10966" hidden="1"/>
    <cellStyle name="20% - Accent2 13" xfId="11139" hidden="1"/>
    <cellStyle name="20% - Accent2 13" xfId="11532" hidden="1"/>
    <cellStyle name="20% - Accent2 13" xfId="11680" hidden="1"/>
    <cellStyle name="20% - Accent2 13" xfId="12018" hidden="1"/>
    <cellStyle name="20% - Accent2 13" xfId="12355" hidden="1"/>
    <cellStyle name="20% - Accent2 13" xfId="12920" hidden="1"/>
    <cellStyle name="20% - Accent2 13" xfId="13035" hidden="1"/>
    <cellStyle name="20% - Accent2 13" xfId="13758" hidden="1"/>
    <cellStyle name="20% - Accent2 13" xfId="13931" hidden="1"/>
    <cellStyle name="20% - Accent2 13" xfId="14324" hidden="1"/>
    <cellStyle name="20% - Accent2 13" xfId="14472" hidden="1"/>
    <cellStyle name="20% - Accent2 13" xfId="14810" hidden="1"/>
    <cellStyle name="20% - Accent2 13" xfId="15147" hidden="1"/>
    <cellStyle name="20% - Accent2 13" xfId="9205" hidden="1"/>
    <cellStyle name="20% - Accent2 13" xfId="8663" hidden="1"/>
    <cellStyle name="20% - Accent2 13" xfId="6033" hidden="1"/>
    <cellStyle name="20% - Accent2 13" xfId="5241" hidden="1"/>
    <cellStyle name="20% - Accent2 13" xfId="3959" hidden="1"/>
    <cellStyle name="20% - Accent2 13" xfId="3282" hidden="1"/>
    <cellStyle name="20% - Accent2 13" xfId="1846" hidden="1"/>
    <cellStyle name="20% - Accent2 13" xfId="482" hidden="1"/>
    <cellStyle name="20% - Accent2 13" xfId="16469" hidden="1"/>
    <cellStyle name="20% - Accent2 13" xfId="16584" hidden="1"/>
    <cellStyle name="20% - Accent2 13" xfId="17307" hidden="1"/>
    <cellStyle name="20% - Accent2 13" xfId="17480" hidden="1"/>
    <cellStyle name="20% - Accent2 13" xfId="17873" hidden="1"/>
    <cellStyle name="20% - Accent2 13" xfId="18021" hidden="1"/>
    <cellStyle name="20% - Accent2 13" xfId="18359" hidden="1"/>
    <cellStyle name="20% - Accent2 13" xfId="18696" hidden="1"/>
    <cellStyle name="20% - Accent2 13" xfId="19261" hidden="1"/>
    <cellStyle name="20% - Accent2 13" xfId="19376" hidden="1"/>
    <cellStyle name="20% - Accent2 13" xfId="20099" hidden="1"/>
    <cellStyle name="20% - Accent2 13" xfId="20272" hidden="1"/>
    <cellStyle name="20% - Accent2 13" xfId="20665" hidden="1"/>
    <cellStyle name="20% - Accent2 13" xfId="20813" hidden="1"/>
    <cellStyle name="20% - Accent2 13" xfId="21151" hidden="1"/>
    <cellStyle name="20% - Accent2 13" xfId="21488" hidden="1"/>
    <cellStyle name="20% - Accent2 13" xfId="15713" hidden="1"/>
    <cellStyle name="20% - Accent2 13" xfId="9757" hidden="1"/>
    <cellStyle name="20% - Accent2 13" xfId="6619" hidden="1"/>
    <cellStyle name="20% - Accent2 13" xfId="5774" hidden="1"/>
    <cellStyle name="20% - Accent2 13" xfId="4227" hidden="1"/>
    <cellStyle name="20% - Accent2 13" xfId="3509" hidden="1"/>
    <cellStyle name="20% - Accent2 13" xfId="2021" hidden="1"/>
    <cellStyle name="20% - Accent2 13" xfId="582" hidden="1"/>
    <cellStyle name="20% - Accent2 13" xfId="22620" hidden="1"/>
    <cellStyle name="20% - Accent2 13" xfId="22735" hidden="1"/>
    <cellStyle name="20% - Accent2 13" xfId="23458" hidden="1"/>
    <cellStyle name="20% - Accent2 13" xfId="23631" hidden="1"/>
    <cellStyle name="20% - Accent2 13" xfId="24024" hidden="1"/>
    <cellStyle name="20% - Accent2 13" xfId="24172" hidden="1"/>
    <cellStyle name="20% - Accent2 13" xfId="24510" hidden="1"/>
    <cellStyle name="20% - Accent2 13" xfId="24847" hidden="1"/>
    <cellStyle name="20% - Accent2 13" xfId="25412" hidden="1"/>
    <cellStyle name="20% - Accent2 13" xfId="25527" hidden="1"/>
    <cellStyle name="20% - Accent2 13" xfId="26250" hidden="1"/>
    <cellStyle name="20% - Accent2 13" xfId="26423" hidden="1"/>
    <cellStyle name="20% - Accent2 13" xfId="26816" hidden="1"/>
    <cellStyle name="20% - Accent2 13" xfId="26964" hidden="1"/>
    <cellStyle name="20% - Accent2 13" xfId="27302" hidden="1"/>
    <cellStyle name="20% - Accent2 13" xfId="27639" hidden="1"/>
    <cellStyle name="20% - Accent2 13" xfId="21969" hidden="1"/>
    <cellStyle name="20% - Accent2 13" xfId="16137" hidden="1"/>
    <cellStyle name="20% - Accent2 13" xfId="7320" hidden="1"/>
    <cellStyle name="20% - Accent2 13" xfId="6283" hidden="1"/>
    <cellStyle name="20% - Accent2 13" xfId="4539" hidden="1"/>
    <cellStyle name="20% - Accent2 13" xfId="3764" hidden="1"/>
    <cellStyle name="20% - Accent2 13" xfId="2200" hidden="1"/>
    <cellStyle name="20% - Accent2 13" xfId="724" hidden="1"/>
    <cellStyle name="20% - Accent2 13" xfId="28339" hidden="1"/>
    <cellStyle name="20% - Accent2 13" xfId="28454" hidden="1"/>
    <cellStyle name="20% - Accent2 13" xfId="29177" hidden="1"/>
    <cellStyle name="20% - Accent2 13" xfId="29350" hidden="1"/>
    <cellStyle name="20% - Accent2 13" xfId="29743" hidden="1"/>
    <cellStyle name="20% - Accent2 13" xfId="29891" hidden="1"/>
    <cellStyle name="20% - Accent2 13" xfId="30229" hidden="1"/>
    <cellStyle name="20% - Accent2 13" xfId="30566" hidden="1"/>
    <cellStyle name="20% - Accent2 13" xfId="31131" hidden="1"/>
    <cellStyle name="20% - Accent2 13" xfId="31246" hidden="1"/>
    <cellStyle name="20% - Accent2 13" xfId="31969" hidden="1"/>
    <cellStyle name="20% - Accent2 13" xfId="32142" hidden="1"/>
    <cellStyle name="20% - Accent2 13" xfId="32535" hidden="1"/>
    <cellStyle name="20% - Accent2 13" xfId="32683" hidden="1"/>
    <cellStyle name="20% - Accent2 13" xfId="33021" hidden="1"/>
    <cellStyle name="20% - Accent2 13" xfId="33358" hidden="1"/>
    <cellStyle name="20% - Accent2 3 2 3 2" xfId="823" hidden="1"/>
    <cellStyle name="20% - Accent2 3 2 3 2" xfId="1031" hidden="1"/>
    <cellStyle name="20% - Accent2 3 2 3 2" xfId="3595" hidden="1"/>
    <cellStyle name="20% - Accent2 3 2 3 2" xfId="4110" hidden="1"/>
    <cellStyle name="20% - Accent2 3 2 3 2" xfId="5429" hidden="1"/>
    <cellStyle name="20% - Accent2 3 2 3 2" xfId="6126" hidden="1"/>
    <cellStyle name="20% - Accent2 3 2 3 2" xfId="7143" hidden="1"/>
    <cellStyle name="20% - Accent2 3 2 3 2" xfId="8347" hidden="1"/>
    <cellStyle name="20% - Accent2 3 2 3 2" xfId="10204" hidden="1"/>
    <cellStyle name="20% - Accent2 3 2 3 2" xfId="10319" hidden="1"/>
    <cellStyle name="20% - Accent2 3 2 3 2" xfId="11042" hidden="1"/>
    <cellStyle name="20% - Accent2 3 2 3 2" xfId="11215" hidden="1"/>
    <cellStyle name="20% - Accent2 3 2 3 2" xfId="11608" hidden="1"/>
    <cellStyle name="20% - Accent2 3 2 3 2" xfId="11756" hidden="1"/>
    <cellStyle name="20% - Accent2 3 2 3 2" xfId="12094" hidden="1"/>
    <cellStyle name="20% - Accent2 3 2 3 2" xfId="12431" hidden="1"/>
    <cellStyle name="20% - Accent2 3 2 3 2" xfId="12996" hidden="1"/>
    <cellStyle name="20% - Accent2 3 2 3 2" xfId="13111" hidden="1"/>
    <cellStyle name="20% - Accent2 3 2 3 2" xfId="13834" hidden="1"/>
    <cellStyle name="20% - Accent2 3 2 3 2" xfId="14007" hidden="1"/>
    <cellStyle name="20% - Accent2 3 2 3 2" xfId="14400" hidden="1"/>
    <cellStyle name="20% - Accent2 3 2 3 2" xfId="14548" hidden="1"/>
    <cellStyle name="20% - Accent2 3 2 3 2" xfId="14886" hidden="1"/>
    <cellStyle name="20% - Accent2 3 2 3 2" xfId="15223" hidden="1"/>
    <cellStyle name="20% - Accent2 3 2 3 2" xfId="9127" hidden="1"/>
    <cellStyle name="20% - Accent2 3 2 3 2" xfId="8583" hidden="1"/>
    <cellStyle name="20% - Accent2 3 2 3 2" xfId="5955" hidden="1"/>
    <cellStyle name="20% - Accent2 3 2 3 2" xfId="5164" hidden="1"/>
    <cellStyle name="20% - Accent2 3 2 3 2" xfId="3879" hidden="1"/>
    <cellStyle name="20% - Accent2 3 2 3 2" xfId="3201" hidden="1"/>
    <cellStyle name="20% - Accent2 3 2 3 2" xfId="1758" hidden="1"/>
    <cellStyle name="20% - Accent2 3 2 3 2" xfId="355" hidden="1"/>
    <cellStyle name="20% - Accent2 3 2 3 2" xfId="16545" hidden="1"/>
    <cellStyle name="20% - Accent2 3 2 3 2" xfId="16660" hidden="1"/>
    <cellStyle name="20% - Accent2 3 2 3 2" xfId="17383" hidden="1"/>
    <cellStyle name="20% - Accent2 3 2 3 2" xfId="17556" hidden="1"/>
    <cellStyle name="20% - Accent2 3 2 3 2" xfId="17949" hidden="1"/>
    <cellStyle name="20% - Accent2 3 2 3 2" xfId="18097" hidden="1"/>
    <cellStyle name="20% - Accent2 3 2 3 2" xfId="18435" hidden="1"/>
    <cellStyle name="20% - Accent2 3 2 3 2" xfId="18772" hidden="1"/>
    <cellStyle name="20% - Accent2 3 2 3 2" xfId="19337" hidden="1"/>
    <cellStyle name="20% - Accent2 3 2 3 2" xfId="19452" hidden="1"/>
    <cellStyle name="20% - Accent2 3 2 3 2" xfId="20175" hidden="1"/>
    <cellStyle name="20% - Accent2 3 2 3 2" xfId="20348" hidden="1"/>
    <cellStyle name="20% - Accent2 3 2 3 2" xfId="20741" hidden="1"/>
    <cellStyle name="20% - Accent2 3 2 3 2" xfId="20889" hidden="1"/>
    <cellStyle name="20% - Accent2 3 2 3 2" xfId="21227" hidden="1"/>
    <cellStyle name="20% - Accent2 3 2 3 2" xfId="21564" hidden="1"/>
    <cellStyle name="20% - Accent2 3 2 3 2" xfId="15635" hidden="1"/>
    <cellStyle name="20% - Accent2 3 2 3 2" xfId="9680" hidden="1"/>
    <cellStyle name="20% - Accent2 3 2 3 2" xfId="6527" hidden="1"/>
    <cellStyle name="20% - Accent2 3 2 3 2" xfId="5678" hidden="1"/>
    <cellStyle name="20% - Accent2 3 2 3 2" xfId="4149" hidden="1"/>
    <cellStyle name="20% - Accent2 3 2 3 2" xfId="3428" hidden="1"/>
    <cellStyle name="20% - Accent2 3 2 3 2" xfId="1931" hidden="1"/>
    <cellStyle name="20% - Accent2 3 2 3 2" xfId="493" hidden="1"/>
    <cellStyle name="20% - Accent2 3 2 3 2" xfId="22696" hidden="1"/>
    <cellStyle name="20% - Accent2 3 2 3 2" xfId="22811" hidden="1"/>
    <cellStyle name="20% - Accent2 3 2 3 2" xfId="23534" hidden="1"/>
    <cellStyle name="20% - Accent2 3 2 3 2" xfId="23707" hidden="1"/>
    <cellStyle name="20% - Accent2 3 2 3 2" xfId="24100" hidden="1"/>
    <cellStyle name="20% - Accent2 3 2 3 2" xfId="24248" hidden="1"/>
    <cellStyle name="20% - Accent2 3 2 3 2" xfId="24586" hidden="1"/>
    <cellStyle name="20% - Accent2 3 2 3 2" xfId="24923" hidden="1"/>
    <cellStyle name="20% - Accent2 3 2 3 2" xfId="25488" hidden="1"/>
    <cellStyle name="20% - Accent2 3 2 3 2" xfId="25603" hidden="1"/>
    <cellStyle name="20% - Accent2 3 2 3 2" xfId="26326" hidden="1"/>
    <cellStyle name="20% - Accent2 3 2 3 2" xfId="26499" hidden="1"/>
    <cellStyle name="20% - Accent2 3 2 3 2" xfId="26892" hidden="1"/>
    <cellStyle name="20% - Accent2 3 2 3 2" xfId="27040" hidden="1"/>
    <cellStyle name="20% - Accent2 3 2 3 2" xfId="27378" hidden="1"/>
    <cellStyle name="20% - Accent2 3 2 3 2" xfId="27715" hidden="1"/>
    <cellStyle name="20% - Accent2 3 2 3 2" xfId="21891" hidden="1"/>
    <cellStyle name="20% - Accent2 3 2 3 2" xfId="16061" hidden="1"/>
    <cellStyle name="20% - Accent2 3 2 3 2" xfId="7231" hidden="1"/>
    <cellStyle name="20% - Accent2 3 2 3 2" xfId="6187" hidden="1"/>
    <cellStyle name="20% - Accent2 3 2 3 2" xfId="4378" hidden="1"/>
    <cellStyle name="20% - Accent2 3 2 3 2" xfId="3684" hidden="1"/>
    <cellStyle name="20% - Accent2 3 2 3 2" xfId="2117" hidden="1"/>
    <cellStyle name="20% - Accent2 3 2 3 2" xfId="606" hidden="1"/>
    <cellStyle name="20% - Accent2 3 2 3 2" xfId="28415" hidden="1"/>
    <cellStyle name="20% - Accent2 3 2 3 2" xfId="28530" hidden="1"/>
    <cellStyle name="20% - Accent2 3 2 3 2" xfId="29253" hidden="1"/>
    <cellStyle name="20% - Accent2 3 2 3 2" xfId="29426" hidden="1"/>
    <cellStyle name="20% - Accent2 3 2 3 2" xfId="29819" hidden="1"/>
    <cellStyle name="20% - Accent2 3 2 3 2" xfId="29967" hidden="1"/>
    <cellStyle name="20% - Accent2 3 2 3 2" xfId="30305" hidden="1"/>
    <cellStyle name="20% - Accent2 3 2 3 2" xfId="30642" hidden="1"/>
    <cellStyle name="20% - Accent2 3 2 3 2" xfId="31207" hidden="1"/>
    <cellStyle name="20% - Accent2 3 2 3 2" xfId="31322" hidden="1"/>
    <cellStyle name="20% - Accent2 3 2 3 2" xfId="32045" hidden="1"/>
    <cellStyle name="20% - Accent2 3 2 3 2" xfId="32218" hidden="1"/>
    <cellStyle name="20% - Accent2 3 2 3 2" xfId="32611" hidden="1"/>
    <cellStyle name="20% - Accent2 3 2 3 2" xfId="32759" hidden="1"/>
    <cellStyle name="20% - Accent2 3 2 3 2" xfId="33097" hidden="1"/>
    <cellStyle name="20% - Accent2 3 2 3 2" xfId="33434" hidden="1"/>
    <cellStyle name="20% - Accent2 3 2 4 2" xfId="776" hidden="1"/>
    <cellStyle name="20% - Accent2 3 2 4 2" xfId="984" hidden="1"/>
    <cellStyle name="20% - Accent2 3 2 4 2" xfId="3548" hidden="1"/>
    <cellStyle name="20% - Accent2 3 2 4 2" xfId="4063" hidden="1"/>
    <cellStyle name="20% - Accent2 3 2 4 2" xfId="5382" hidden="1"/>
    <cellStyle name="20% - Accent2 3 2 4 2" xfId="6079" hidden="1"/>
    <cellStyle name="20% - Accent2 3 2 4 2" xfId="7096" hidden="1"/>
    <cellStyle name="20% - Accent2 3 2 4 2" xfId="8300" hidden="1"/>
    <cellStyle name="20% - Accent2 3 2 4 2" xfId="10157" hidden="1"/>
    <cellStyle name="20% - Accent2 3 2 4 2" xfId="10272" hidden="1"/>
    <cellStyle name="20% - Accent2 3 2 4 2" xfId="10995" hidden="1"/>
    <cellStyle name="20% - Accent2 3 2 4 2" xfId="11168" hidden="1"/>
    <cellStyle name="20% - Accent2 3 2 4 2" xfId="11561" hidden="1"/>
    <cellStyle name="20% - Accent2 3 2 4 2" xfId="11709" hidden="1"/>
    <cellStyle name="20% - Accent2 3 2 4 2" xfId="12047" hidden="1"/>
    <cellStyle name="20% - Accent2 3 2 4 2" xfId="12384" hidden="1"/>
    <cellStyle name="20% - Accent2 3 2 4 2" xfId="12949" hidden="1"/>
    <cellStyle name="20% - Accent2 3 2 4 2" xfId="13064" hidden="1"/>
    <cellStyle name="20% - Accent2 3 2 4 2" xfId="13787" hidden="1"/>
    <cellStyle name="20% - Accent2 3 2 4 2" xfId="13960" hidden="1"/>
    <cellStyle name="20% - Accent2 3 2 4 2" xfId="14353" hidden="1"/>
    <cellStyle name="20% - Accent2 3 2 4 2" xfId="14501" hidden="1"/>
    <cellStyle name="20% - Accent2 3 2 4 2" xfId="14839" hidden="1"/>
    <cellStyle name="20% - Accent2 3 2 4 2" xfId="15176" hidden="1"/>
    <cellStyle name="20% - Accent2 3 2 4 2" xfId="9175" hidden="1"/>
    <cellStyle name="20% - Accent2 3 2 4 2" xfId="8630" hidden="1"/>
    <cellStyle name="20% - Accent2 3 2 4 2" xfId="6002" hidden="1"/>
    <cellStyle name="20% - Accent2 3 2 4 2" xfId="5211" hidden="1"/>
    <cellStyle name="20% - Accent2 3 2 4 2" xfId="3928" hidden="1"/>
    <cellStyle name="20% - Accent2 3 2 4 2" xfId="3248" hidden="1"/>
    <cellStyle name="20% - Accent2 3 2 4 2" xfId="1811" hidden="1"/>
    <cellStyle name="20% - Accent2 3 2 4 2" xfId="432" hidden="1"/>
    <cellStyle name="20% - Accent2 3 2 4 2" xfId="16498" hidden="1"/>
    <cellStyle name="20% - Accent2 3 2 4 2" xfId="16613" hidden="1"/>
    <cellStyle name="20% - Accent2 3 2 4 2" xfId="17336" hidden="1"/>
    <cellStyle name="20% - Accent2 3 2 4 2" xfId="17509" hidden="1"/>
    <cellStyle name="20% - Accent2 3 2 4 2" xfId="17902" hidden="1"/>
    <cellStyle name="20% - Accent2 3 2 4 2" xfId="18050" hidden="1"/>
    <cellStyle name="20% - Accent2 3 2 4 2" xfId="18388" hidden="1"/>
    <cellStyle name="20% - Accent2 3 2 4 2" xfId="18725" hidden="1"/>
    <cellStyle name="20% - Accent2 3 2 4 2" xfId="19290" hidden="1"/>
    <cellStyle name="20% - Accent2 3 2 4 2" xfId="19405" hidden="1"/>
    <cellStyle name="20% - Accent2 3 2 4 2" xfId="20128" hidden="1"/>
    <cellStyle name="20% - Accent2 3 2 4 2" xfId="20301" hidden="1"/>
    <cellStyle name="20% - Accent2 3 2 4 2" xfId="20694" hidden="1"/>
    <cellStyle name="20% - Accent2 3 2 4 2" xfId="20842" hidden="1"/>
    <cellStyle name="20% - Accent2 3 2 4 2" xfId="21180" hidden="1"/>
    <cellStyle name="20% - Accent2 3 2 4 2" xfId="21517" hidden="1"/>
    <cellStyle name="20% - Accent2 3 2 4 2" xfId="15683" hidden="1"/>
    <cellStyle name="20% - Accent2 3 2 4 2" xfId="9727" hidden="1"/>
    <cellStyle name="20% - Accent2 3 2 4 2" xfId="6585" hidden="1"/>
    <cellStyle name="20% - Accent2 3 2 4 2" xfId="5739" hidden="1"/>
    <cellStyle name="20% - Accent2 3 2 4 2" xfId="4197" hidden="1"/>
    <cellStyle name="20% - Accent2 3 2 4 2" xfId="3478" hidden="1"/>
    <cellStyle name="20% - Accent2 3 2 4 2" xfId="1987" hidden="1"/>
    <cellStyle name="20% - Accent2 3 2 4 2" xfId="546" hidden="1"/>
    <cellStyle name="20% - Accent2 3 2 4 2" xfId="22649" hidden="1"/>
    <cellStyle name="20% - Accent2 3 2 4 2" xfId="22764" hidden="1"/>
    <cellStyle name="20% - Accent2 3 2 4 2" xfId="23487" hidden="1"/>
    <cellStyle name="20% - Accent2 3 2 4 2" xfId="23660" hidden="1"/>
    <cellStyle name="20% - Accent2 3 2 4 2" xfId="24053" hidden="1"/>
    <cellStyle name="20% - Accent2 3 2 4 2" xfId="24201" hidden="1"/>
    <cellStyle name="20% - Accent2 3 2 4 2" xfId="24539" hidden="1"/>
    <cellStyle name="20% - Accent2 3 2 4 2" xfId="24876" hidden="1"/>
    <cellStyle name="20% - Accent2 3 2 4 2" xfId="25441" hidden="1"/>
    <cellStyle name="20% - Accent2 3 2 4 2" xfId="25556" hidden="1"/>
    <cellStyle name="20% - Accent2 3 2 4 2" xfId="26279" hidden="1"/>
    <cellStyle name="20% - Accent2 3 2 4 2" xfId="26452" hidden="1"/>
    <cellStyle name="20% - Accent2 3 2 4 2" xfId="26845" hidden="1"/>
    <cellStyle name="20% - Accent2 3 2 4 2" xfId="26993" hidden="1"/>
    <cellStyle name="20% - Accent2 3 2 4 2" xfId="27331" hidden="1"/>
    <cellStyle name="20% - Accent2 3 2 4 2" xfId="27668" hidden="1"/>
    <cellStyle name="20% - Accent2 3 2 4 2" xfId="21939" hidden="1"/>
    <cellStyle name="20% - Accent2 3 2 4 2" xfId="16108" hidden="1"/>
    <cellStyle name="20% - Accent2 3 2 4 2" xfId="7288" hidden="1"/>
    <cellStyle name="20% - Accent2 3 2 4 2" xfId="6248" hidden="1"/>
    <cellStyle name="20% - Accent2 3 2 4 2" xfId="4487" hidden="1"/>
    <cellStyle name="20% - Accent2 3 2 4 2" xfId="3734" hidden="1"/>
    <cellStyle name="20% - Accent2 3 2 4 2" xfId="2168" hidden="1"/>
    <cellStyle name="20% - Accent2 3 2 4 2" xfId="671" hidden="1"/>
    <cellStyle name="20% - Accent2 3 2 4 2" xfId="28368" hidden="1"/>
    <cellStyle name="20% - Accent2 3 2 4 2" xfId="28483" hidden="1"/>
    <cellStyle name="20% - Accent2 3 2 4 2" xfId="29206" hidden="1"/>
    <cellStyle name="20% - Accent2 3 2 4 2" xfId="29379" hidden="1"/>
    <cellStyle name="20% - Accent2 3 2 4 2" xfId="29772" hidden="1"/>
    <cellStyle name="20% - Accent2 3 2 4 2" xfId="29920" hidden="1"/>
    <cellStyle name="20% - Accent2 3 2 4 2" xfId="30258" hidden="1"/>
    <cellStyle name="20% - Accent2 3 2 4 2" xfId="30595" hidden="1"/>
    <cellStyle name="20% - Accent2 3 2 4 2" xfId="31160" hidden="1"/>
    <cellStyle name="20% - Accent2 3 2 4 2" xfId="31275" hidden="1"/>
    <cellStyle name="20% - Accent2 3 2 4 2" xfId="31998" hidden="1"/>
    <cellStyle name="20% - Accent2 3 2 4 2" xfId="32171" hidden="1"/>
    <cellStyle name="20% - Accent2 3 2 4 2" xfId="32564" hidden="1"/>
    <cellStyle name="20% - Accent2 3 2 4 2" xfId="32712" hidden="1"/>
    <cellStyle name="20% - Accent2 3 2 4 2" xfId="33050" hidden="1"/>
    <cellStyle name="20% - Accent2 3 2 4 2" xfId="33387" hidden="1"/>
    <cellStyle name="20% - Accent2 3 3 3 2" xfId="775" hidden="1"/>
    <cellStyle name="20% - Accent2 3 3 3 2" xfId="983" hidden="1"/>
    <cellStyle name="20% - Accent2 3 3 3 2" xfId="3547" hidden="1"/>
    <cellStyle name="20% - Accent2 3 3 3 2" xfId="4062" hidden="1"/>
    <cellStyle name="20% - Accent2 3 3 3 2" xfId="5381" hidden="1"/>
    <cellStyle name="20% - Accent2 3 3 3 2" xfId="6078" hidden="1"/>
    <cellStyle name="20% - Accent2 3 3 3 2" xfId="7095" hidden="1"/>
    <cellStyle name="20% - Accent2 3 3 3 2" xfId="8299" hidden="1"/>
    <cellStyle name="20% - Accent2 3 3 3 2" xfId="10156" hidden="1"/>
    <cellStyle name="20% - Accent2 3 3 3 2" xfId="10271" hidden="1"/>
    <cellStyle name="20% - Accent2 3 3 3 2" xfId="10994" hidden="1"/>
    <cellStyle name="20% - Accent2 3 3 3 2" xfId="11167" hidden="1"/>
    <cellStyle name="20% - Accent2 3 3 3 2" xfId="11560" hidden="1"/>
    <cellStyle name="20% - Accent2 3 3 3 2" xfId="11708" hidden="1"/>
    <cellStyle name="20% - Accent2 3 3 3 2" xfId="12046" hidden="1"/>
    <cellStyle name="20% - Accent2 3 3 3 2" xfId="12383" hidden="1"/>
    <cellStyle name="20% - Accent2 3 3 3 2" xfId="12948" hidden="1"/>
    <cellStyle name="20% - Accent2 3 3 3 2" xfId="13063" hidden="1"/>
    <cellStyle name="20% - Accent2 3 3 3 2" xfId="13786" hidden="1"/>
    <cellStyle name="20% - Accent2 3 3 3 2" xfId="13959" hidden="1"/>
    <cellStyle name="20% - Accent2 3 3 3 2" xfId="14352" hidden="1"/>
    <cellStyle name="20% - Accent2 3 3 3 2" xfId="14500" hidden="1"/>
    <cellStyle name="20% - Accent2 3 3 3 2" xfId="14838" hidden="1"/>
    <cellStyle name="20% - Accent2 3 3 3 2" xfId="15175" hidden="1"/>
    <cellStyle name="20% - Accent2 3 3 3 2" xfId="9176" hidden="1"/>
    <cellStyle name="20% - Accent2 3 3 3 2" xfId="8631" hidden="1"/>
    <cellStyle name="20% - Accent2 3 3 3 2" xfId="6003" hidden="1"/>
    <cellStyle name="20% - Accent2 3 3 3 2" xfId="5212" hidden="1"/>
    <cellStyle name="20% - Accent2 3 3 3 2" xfId="3929" hidden="1"/>
    <cellStyle name="20% - Accent2 3 3 3 2" xfId="3249" hidden="1"/>
    <cellStyle name="20% - Accent2 3 3 3 2" xfId="1812" hidden="1"/>
    <cellStyle name="20% - Accent2 3 3 3 2" xfId="433" hidden="1"/>
    <cellStyle name="20% - Accent2 3 3 3 2" xfId="16497" hidden="1"/>
    <cellStyle name="20% - Accent2 3 3 3 2" xfId="16612" hidden="1"/>
    <cellStyle name="20% - Accent2 3 3 3 2" xfId="17335" hidden="1"/>
    <cellStyle name="20% - Accent2 3 3 3 2" xfId="17508" hidden="1"/>
    <cellStyle name="20% - Accent2 3 3 3 2" xfId="17901" hidden="1"/>
    <cellStyle name="20% - Accent2 3 3 3 2" xfId="18049" hidden="1"/>
    <cellStyle name="20% - Accent2 3 3 3 2" xfId="18387" hidden="1"/>
    <cellStyle name="20% - Accent2 3 3 3 2" xfId="18724" hidden="1"/>
    <cellStyle name="20% - Accent2 3 3 3 2" xfId="19289" hidden="1"/>
    <cellStyle name="20% - Accent2 3 3 3 2" xfId="19404" hidden="1"/>
    <cellStyle name="20% - Accent2 3 3 3 2" xfId="20127" hidden="1"/>
    <cellStyle name="20% - Accent2 3 3 3 2" xfId="20300" hidden="1"/>
    <cellStyle name="20% - Accent2 3 3 3 2" xfId="20693" hidden="1"/>
    <cellStyle name="20% - Accent2 3 3 3 2" xfId="20841" hidden="1"/>
    <cellStyle name="20% - Accent2 3 3 3 2" xfId="21179" hidden="1"/>
    <cellStyle name="20% - Accent2 3 3 3 2" xfId="21516" hidden="1"/>
    <cellStyle name="20% - Accent2 3 3 3 2" xfId="15684" hidden="1"/>
    <cellStyle name="20% - Accent2 3 3 3 2" xfId="9728" hidden="1"/>
    <cellStyle name="20% - Accent2 3 3 3 2" xfId="6586" hidden="1"/>
    <cellStyle name="20% - Accent2 3 3 3 2" xfId="5740" hidden="1"/>
    <cellStyle name="20% - Accent2 3 3 3 2" xfId="4198" hidden="1"/>
    <cellStyle name="20% - Accent2 3 3 3 2" xfId="3479" hidden="1"/>
    <cellStyle name="20% - Accent2 3 3 3 2" xfId="1988" hidden="1"/>
    <cellStyle name="20% - Accent2 3 3 3 2" xfId="548" hidden="1"/>
    <cellStyle name="20% - Accent2 3 3 3 2" xfId="22648" hidden="1"/>
    <cellStyle name="20% - Accent2 3 3 3 2" xfId="22763" hidden="1"/>
    <cellStyle name="20% - Accent2 3 3 3 2" xfId="23486" hidden="1"/>
    <cellStyle name="20% - Accent2 3 3 3 2" xfId="23659" hidden="1"/>
    <cellStyle name="20% - Accent2 3 3 3 2" xfId="24052" hidden="1"/>
    <cellStyle name="20% - Accent2 3 3 3 2" xfId="24200" hidden="1"/>
    <cellStyle name="20% - Accent2 3 3 3 2" xfId="24538" hidden="1"/>
    <cellStyle name="20% - Accent2 3 3 3 2" xfId="24875" hidden="1"/>
    <cellStyle name="20% - Accent2 3 3 3 2" xfId="25440" hidden="1"/>
    <cellStyle name="20% - Accent2 3 3 3 2" xfId="25555" hidden="1"/>
    <cellStyle name="20% - Accent2 3 3 3 2" xfId="26278" hidden="1"/>
    <cellStyle name="20% - Accent2 3 3 3 2" xfId="26451" hidden="1"/>
    <cellStyle name="20% - Accent2 3 3 3 2" xfId="26844" hidden="1"/>
    <cellStyle name="20% - Accent2 3 3 3 2" xfId="26992" hidden="1"/>
    <cellStyle name="20% - Accent2 3 3 3 2" xfId="27330" hidden="1"/>
    <cellStyle name="20% - Accent2 3 3 3 2" xfId="27667" hidden="1"/>
    <cellStyle name="20% - Accent2 3 3 3 2" xfId="21940" hidden="1"/>
    <cellStyle name="20% - Accent2 3 3 3 2" xfId="16109" hidden="1"/>
    <cellStyle name="20% - Accent2 3 3 3 2" xfId="7289" hidden="1"/>
    <cellStyle name="20% - Accent2 3 3 3 2" xfId="6249" hidden="1"/>
    <cellStyle name="20% - Accent2 3 3 3 2" xfId="4489" hidden="1"/>
    <cellStyle name="20% - Accent2 3 3 3 2" xfId="3735" hidden="1"/>
    <cellStyle name="20% - Accent2 3 3 3 2" xfId="2169" hidden="1"/>
    <cellStyle name="20% - Accent2 3 3 3 2" xfId="672" hidden="1"/>
    <cellStyle name="20% - Accent2 3 3 3 2" xfId="28367" hidden="1"/>
    <cellStyle name="20% - Accent2 3 3 3 2" xfId="28482" hidden="1"/>
    <cellStyle name="20% - Accent2 3 3 3 2" xfId="29205" hidden="1"/>
    <cellStyle name="20% - Accent2 3 3 3 2" xfId="29378" hidden="1"/>
    <cellStyle name="20% - Accent2 3 3 3 2" xfId="29771" hidden="1"/>
    <cellStyle name="20% - Accent2 3 3 3 2" xfId="29919" hidden="1"/>
    <cellStyle name="20% - Accent2 3 3 3 2" xfId="30257" hidden="1"/>
    <cellStyle name="20% - Accent2 3 3 3 2" xfId="30594" hidden="1"/>
    <cellStyle name="20% - Accent2 3 3 3 2" xfId="31159" hidden="1"/>
    <cellStyle name="20% - Accent2 3 3 3 2" xfId="31274" hidden="1"/>
    <cellStyle name="20% - Accent2 3 3 3 2" xfId="31997" hidden="1"/>
    <cellStyle name="20% - Accent2 3 3 3 2" xfId="32170" hidden="1"/>
    <cellStyle name="20% - Accent2 3 3 3 2" xfId="32563" hidden="1"/>
    <cellStyle name="20% - Accent2 3 3 3 2" xfId="32711" hidden="1"/>
    <cellStyle name="20% - Accent2 3 3 3 2" xfId="33049" hidden="1"/>
    <cellStyle name="20% - Accent2 3 3 3 2" xfId="33386" hidden="1"/>
    <cellStyle name="20% - Accent2 4 2 3 2" xfId="824" hidden="1"/>
    <cellStyle name="20% - Accent2 4 2 3 2" xfId="1032" hidden="1"/>
    <cellStyle name="20% - Accent2 4 2 3 2" xfId="3596" hidden="1"/>
    <cellStyle name="20% - Accent2 4 2 3 2" xfId="4111" hidden="1"/>
    <cellStyle name="20% - Accent2 4 2 3 2" xfId="5430" hidden="1"/>
    <cellStyle name="20% - Accent2 4 2 3 2" xfId="6127" hidden="1"/>
    <cellStyle name="20% - Accent2 4 2 3 2" xfId="7144" hidden="1"/>
    <cellStyle name="20% - Accent2 4 2 3 2" xfId="8348" hidden="1"/>
    <cellStyle name="20% - Accent2 4 2 3 2" xfId="10205" hidden="1"/>
    <cellStyle name="20% - Accent2 4 2 3 2" xfId="10320" hidden="1"/>
    <cellStyle name="20% - Accent2 4 2 3 2" xfId="11043" hidden="1"/>
    <cellStyle name="20% - Accent2 4 2 3 2" xfId="11216" hidden="1"/>
    <cellStyle name="20% - Accent2 4 2 3 2" xfId="11609" hidden="1"/>
    <cellStyle name="20% - Accent2 4 2 3 2" xfId="11757" hidden="1"/>
    <cellStyle name="20% - Accent2 4 2 3 2" xfId="12095" hidden="1"/>
    <cellStyle name="20% - Accent2 4 2 3 2" xfId="12432" hidden="1"/>
    <cellStyle name="20% - Accent2 4 2 3 2" xfId="12997" hidden="1"/>
    <cellStyle name="20% - Accent2 4 2 3 2" xfId="13112" hidden="1"/>
    <cellStyle name="20% - Accent2 4 2 3 2" xfId="13835" hidden="1"/>
    <cellStyle name="20% - Accent2 4 2 3 2" xfId="14008" hidden="1"/>
    <cellStyle name="20% - Accent2 4 2 3 2" xfId="14401" hidden="1"/>
    <cellStyle name="20% - Accent2 4 2 3 2" xfId="14549" hidden="1"/>
    <cellStyle name="20% - Accent2 4 2 3 2" xfId="14887" hidden="1"/>
    <cellStyle name="20% - Accent2 4 2 3 2" xfId="15224" hidden="1"/>
    <cellStyle name="20% - Accent2 4 2 3 2" xfId="9126" hidden="1"/>
    <cellStyle name="20% - Accent2 4 2 3 2" xfId="8582" hidden="1"/>
    <cellStyle name="20% - Accent2 4 2 3 2" xfId="5954" hidden="1"/>
    <cellStyle name="20% - Accent2 4 2 3 2" xfId="5163" hidden="1"/>
    <cellStyle name="20% - Accent2 4 2 3 2" xfId="3878" hidden="1"/>
    <cellStyle name="20% - Accent2 4 2 3 2" xfId="3200" hidden="1"/>
    <cellStyle name="20% - Accent2 4 2 3 2" xfId="1757" hidden="1"/>
    <cellStyle name="20% - Accent2 4 2 3 2" xfId="354" hidden="1"/>
    <cellStyle name="20% - Accent2 4 2 3 2" xfId="16546" hidden="1"/>
    <cellStyle name="20% - Accent2 4 2 3 2" xfId="16661" hidden="1"/>
    <cellStyle name="20% - Accent2 4 2 3 2" xfId="17384" hidden="1"/>
    <cellStyle name="20% - Accent2 4 2 3 2" xfId="17557" hidden="1"/>
    <cellStyle name="20% - Accent2 4 2 3 2" xfId="17950" hidden="1"/>
    <cellStyle name="20% - Accent2 4 2 3 2" xfId="18098" hidden="1"/>
    <cellStyle name="20% - Accent2 4 2 3 2" xfId="18436" hidden="1"/>
    <cellStyle name="20% - Accent2 4 2 3 2" xfId="18773" hidden="1"/>
    <cellStyle name="20% - Accent2 4 2 3 2" xfId="19338" hidden="1"/>
    <cellStyle name="20% - Accent2 4 2 3 2" xfId="19453" hidden="1"/>
    <cellStyle name="20% - Accent2 4 2 3 2" xfId="20176" hidden="1"/>
    <cellStyle name="20% - Accent2 4 2 3 2" xfId="20349" hidden="1"/>
    <cellStyle name="20% - Accent2 4 2 3 2" xfId="20742" hidden="1"/>
    <cellStyle name="20% - Accent2 4 2 3 2" xfId="20890" hidden="1"/>
    <cellStyle name="20% - Accent2 4 2 3 2" xfId="21228" hidden="1"/>
    <cellStyle name="20% - Accent2 4 2 3 2" xfId="21565" hidden="1"/>
    <cellStyle name="20% - Accent2 4 2 3 2" xfId="15634" hidden="1"/>
    <cellStyle name="20% - Accent2 4 2 3 2" xfId="9679" hidden="1"/>
    <cellStyle name="20% - Accent2 4 2 3 2" xfId="6526" hidden="1"/>
    <cellStyle name="20% - Accent2 4 2 3 2" xfId="5677" hidden="1"/>
    <cellStyle name="20% - Accent2 4 2 3 2" xfId="4148" hidden="1"/>
    <cellStyle name="20% - Accent2 4 2 3 2" xfId="3427" hidden="1"/>
    <cellStyle name="20% - Accent2 4 2 3 2" xfId="1930" hidden="1"/>
    <cellStyle name="20% - Accent2 4 2 3 2" xfId="492" hidden="1"/>
    <cellStyle name="20% - Accent2 4 2 3 2" xfId="22697" hidden="1"/>
    <cellStyle name="20% - Accent2 4 2 3 2" xfId="22812" hidden="1"/>
    <cellStyle name="20% - Accent2 4 2 3 2" xfId="23535" hidden="1"/>
    <cellStyle name="20% - Accent2 4 2 3 2" xfId="23708" hidden="1"/>
    <cellStyle name="20% - Accent2 4 2 3 2" xfId="24101" hidden="1"/>
    <cellStyle name="20% - Accent2 4 2 3 2" xfId="24249" hidden="1"/>
    <cellStyle name="20% - Accent2 4 2 3 2" xfId="24587" hidden="1"/>
    <cellStyle name="20% - Accent2 4 2 3 2" xfId="24924" hidden="1"/>
    <cellStyle name="20% - Accent2 4 2 3 2" xfId="25489" hidden="1"/>
    <cellStyle name="20% - Accent2 4 2 3 2" xfId="25604" hidden="1"/>
    <cellStyle name="20% - Accent2 4 2 3 2" xfId="26327" hidden="1"/>
    <cellStyle name="20% - Accent2 4 2 3 2" xfId="26500" hidden="1"/>
    <cellStyle name="20% - Accent2 4 2 3 2" xfId="26893" hidden="1"/>
    <cellStyle name="20% - Accent2 4 2 3 2" xfId="27041" hidden="1"/>
    <cellStyle name="20% - Accent2 4 2 3 2" xfId="27379" hidden="1"/>
    <cellStyle name="20% - Accent2 4 2 3 2" xfId="27716" hidden="1"/>
    <cellStyle name="20% - Accent2 4 2 3 2" xfId="21890" hidden="1"/>
    <cellStyle name="20% - Accent2 4 2 3 2" xfId="16060" hidden="1"/>
    <cellStyle name="20% - Accent2 4 2 3 2" xfId="7230" hidden="1"/>
    <cellStyle name="20% - Accent2 4 2 3 2" xfId="6185" hidden="1"/>
    <cellStyle name="20% - Accent2 4 2 3 2" xfId="4377" hidden="1"/>
    <cellStyle name="20% - Accent2 4 2 3 2" xfId="3683" hidden="1"/>
    <cellStyle name="20% - Accent2 4 2 3 2" xfId="2116" hidden="1"/>
    <cellStyle name="20% - Accent2 4 2 3 2" xfId="605" hidden="1"/>
    <cellStyle name="20% - Accent2 4 2 3 2" xfId="28416" hidden="1"/>
    <cellStyle name="20% - Accent2 4 2 3 2" xfId="28531" hidden="1"/>
    <cellStyle name="20% - Accent2 4 2 3 2" xfId="29254" hidden="1"/>
    <cellStyle name="20% - Accent2 4 2 3 2" xfId="29427" hidden="1"/>
    <cellStyle name="20% - Accent2 4 2 3 2" xfId="29820" hidden="1"/>
    <cellStyle name="20% - Accent2 4 2 3 2" xfId="29968" hidden="1"/>
    <cellStyle name="20% - Accent2 4 2 3 2" xfId="30306" hidden="1"/>
    <cellStyle name="20% - Accent2 4 2 3 2" xfId="30643" hidden="1"/>
    <cellStyle name="20% - Accent2 4 2 3 2" xfId="31208" hidden="1"/>
    <cellStyle name="20% - Accent2 4 2 3 2" xfId="31323" hidden="1"/>
    <cellStyle name="20% - Accent2 4 2 3 2" xfId="32046" hidden="1"/>
    <cellStyle name="20% - Accent2 4 2 3 2" xfId="32219" hidden="1"/>
    <cellStyle name="20% - Accent2 4 2 3 2" xfId="32612" hidden="1"/>
    <cellStyle name="20% - Accent2 4 2 3 2" xfId="32760" hidden="1"/>
    <cellStyle name="20% - Accent2 4 2 3 2" xfId="33098" hidden="1"/>
    <cellStyle name="20% - Accent2 4 2 3 2" xfId="33435" hidden="1"/>
    <cellStyle name="20% - Accent2 4 2 4 2" xfId="778" hidden="1"/>
    <cellStyle name="20% - Accent2 4 2 4 2" xfId="986" hidden="1"/>
    <cellStyle name="20% - Accent2 4 2 4 2" xfId="3550" hidden="1"/>
    <cellStyle name="20% - Accent2 4 2 4 2" xfId="4065" hidden="1"/>
    <cellStyle name="20% - Accent2 4 2 4 2" xfId="5384" hidden="1"/>
    <cellStyle name="20% - Accent2 4 2 4 2" xfId="6081" hidden="1"/>
    <cellStyle name="20% - Accent2 4 2 4 2" xfId="7098" hidden="1"/>
    <cellStyle name="20% - Accent2 4 2 4 2" xfId="8302" hidden="1"/>
    <cellStyle name="20% - Accent2 4 2 4 2" xfId="10159" hidden="1"/>
    <cellStyle name="20% - Accent2 4 2 4 2" xfId="10274" hidden="1"/>
    <cellStyle name="20% - Accent2 4 2 4 2" xfId="10997" hidden="1"/>
    <cellStyle name="20% - Accent2 4 2 4 2" xfId="11170" hidden="1"/>
    <cellStyle name="20% - Accent2 4 2 4 2" xfId="11563" hidden="1"/>
    <cellStyle name="20% - Accent2 4 2 4 2" xfId="11711" hidden="1"/>
    <cellStyle name="20% - Accent2 4 2 4 2" xfId="12049" hidden="1"/>
    <cellStyle name="20% - Accent2 4 2 4 2" xfId="12386" hidden="1"/>
    <cellStyle name="20% - Accent2 4 2 4 2" xfId="12951" hidden="1"/>
    <cellStyle name="20% - Accent2 4 2 4 2" xfId="13066" hidden="1"/>
    <cellStyle name="20% - Accent2 4 2 4 2" xfId="13789" hidden="1"/>
    <cellStyle name="20% - Accent2 4 2 4 2" xfId="13962" hidden="1"/>
    <cellStyle name="20% - Accent2 4 2 4 2" xfId="14355" hidden="1"/>
    <cellStyle name="20% - Accent2 4 2 4 2" xfId="14503" hidden="1"/>
    <cellStyle name="20% - Accent2 4 2 4 2" xfId="14841" hidden="1"/>
    <cellStyle name="20% - Accent2 4 2 4 2" xfId="15178" hidden="1"/>
    <cellStyle name="20% - Accent2 4 2 4 2" xfId="9173" hidden="1"/>
    <cellStyle name="20% - Accent2 4 2 4 2" xfId="8628" hidden="1"/>
    <cellStyle name="20% - Accent2 4 2 4 2" xfId="6000" hidden="1"/>
    <cellStyle name="20% - Accent2 4 2 4 2" xfId="5209" hidden="1"/>
    <cellStyle name="20% - Accent2 4 2 4 2" xfId="3926" hidden="1"/>
    <cellStyle name="20% - Accent2 4 2 4 2" xfId="3246" hidden="1"/>
    <cellStyle name="20% - Accent2 4 2 4 2" xfId="1809" hidden="1"/>
    <cellStyle name="20% - Accent2 4 2 4 2" xfId="428" hidden="1"/>
    <cellStyle name="20% - Accent2 4 2 4 2" xfId="16500" hidden="1"/>
    <cellStyle name="20% - Accent2 4 2 4 2" xfId="16615" hidden="1"/>
    <cellStyle name="20% - Accent2 4 2 4 2" xfId="17338" hidden="1"/>
    <cellStyle name="20% - Accent2 4 2 4 2" xfId="17511" hidden="1"/>
    <cellStyle name="20% - Accent2 4 2 4 2" xfId="17904" hidden="1"/>
    <cellStyle name="20% - Accent2 4 2 4 2" xfId="18052" hidden="1"/>
    <cellStyle name="20% - Accent2 4 2 4 2" xfId="18390" hidden="1"/>
    <cellStyle name="20% - Accent2 4 2 4 2" xfId="18727" hidden="1"/>
    <cellStyle name="20% - Accent2 4 2 4 2" xfId="19292" hidden="1"/>
    <cellStyle name="20% - Accent2 4 2 4 2" xfId="19407" hidden="1"/>
    <cellStyle name="20% - Accent2 4 2 4 2" xfId="20130" hidden="1"/>
    <cellStyle name="20% - Accent2 4 2 4 2" xfId="20303" hidden="1"/>
    <cellStyle name="20% - Accent2 4 2 4 2" xfId="20696" hidden="1"/>
    <cellStyle name="20% - Accent2 4 2 4 2" xfId="20844" hidden="1"/>
    <cellStyle name="20% - Accent2 4 2 4 2" xfId="21182" hidden="1"/>
    <cellStyle name="20% - Accent2 4 2 4 2" xfId="21519" hidden="1"/>
    <cellStyle name="20% - Accent2 4 2 4 2" xfId="15681" hidden="1"/>
    <cellStyle name="20% - Accent2 4 2 4 2" xfId="9725" hidden="1"/>
    <cellStyle name="20% - Accent2 4 2 4 2" xfId="6582" hidden="1"/>
    <cellStyle name="20% - Accent2 4 2 4 2" xfId="5737" hidden="1"/>
    <cellStyle name="20% - Accent2 4 2 4 2" xfId="4195" hidden="1"/>
    <cellStyle name="20% - Accent2 4 2 4 2" xfId="3476" hidden="1"/>
    <cellStyle name="20% - Accent2 4 2 4 2" xfId="1985" hidden="1"/>
    <cellStyle name="20% - Accent2 4 2 4 2" xfId="544" hidden="1"/>
    <cellStyle name="20% - Accent2 4 2 4 2" xfId="22651" hidden="1"/>
    <cellStyle name="20% - Accent2 4 2 4 2" xfId="22766" hidden="1"/>
    <cellStyle name="20% - Accent2 4 2 4 2" xfId="23489" hidden="1"/>
    <cellStyle name="20% - Accent2 4 2 4 2" xfId="23662" hidden="1"/>
    <cellStyle name="20% - Accent2 4 2 4 2" xfId="24055" hidden="1"/>
    <cellStyle name="20% - Accent2 4 2 4 2" xfId="24203" hidden="1"/>
    <cellStyle name="20% - Accent2 4 2 4 2" xfId="24541" hidden="1"/>
    <cellStyle name="20% - Accent2 4 2 4 2" xfId="24878" hidden="1"/>
    <cellStyle name="20% - Accent2 4 2 4 2" xfId="25443" hidden="1"/>
    <cellStyle name="20% - Accent2 4 2 4 2" xfId="25558" hidden="1"/>
    <cellStyle name="20% - Accent2 4 2 4 2" xfId="26281" hidden="1"/>
    <cellStyle name="20% - Accent2 4 2 4 2" xfId="26454" hidden="1"/>
    <cellStyle name="20% - Accent2 4 2 4 2" xfId="26847" hidden="1"/>
    <cellStyle name="20% - Accent2 4 2 4 2" xfId="26995" hidden="1"/>
    <cellStyle name="20% - Accent2 4 2 4 2" xfId="27333" hidden="1"/>
    <cellStyle name="20% - Accent2 4 2 4 2" xfId="27670" hidden="1"/>
    <cellStyle name="20% - Accent2 4 2 4 2" xfId="21937" hidden="1"/>
    <cellStyle name="20% - Accent2 4 2 4 2" xfId="16106" hidden="1"/>
    <cellStyle name="20% - Accent2 4 2 4 2" xfId="7286" hidden="1"/>
    <cellStyle name="20% - Accent2 4 2 4 2" xfId="6246" hidden="1"/>
    <cellStyle name="20% - Accent2 4 2 4 2" xfId="4485" hidden="1"/>
    <cellStyle name="20% - Accent2 4 2 4 2" xfId="3732" hidden="1"/>
    <cellStyle name="20% - Accent2 4 2 4 2" xfId="2166" hidden="1"/>
    <cellStyle name="20% - Accent2 4 2 4 2" xfId="669" hidden="1"/>
    <cellStyle name="20% - Accent2 4 2 4 2" xfId="28370" hidden="1"/>
    <cellStyle name="20% - Accent2 4 2 4 2" xfId="28485" hidden="1"/>
    <cellStyle name="20% - Accent2 4 2 4 2" xfId="29208" hidden="1"/>
    <cellStyle name="20% - Accent2 4 2 4 2" xfId="29381" hidden="1"/>
    <cellStyle name="20% - Accent2 4 2 4 2" xfId="29774" hidden="1"/>
    <cellStyle name="20% - Accent2 4 2 4 2" xfId="29922" hidden="1"/>
    <cellStyle name="20% - Accent2 4 2 4 2" xfId="30260" hidden="1"/>
    <cellStyle name="20% - Accent2 4 2 4 2" xfId="30597" hidden="1"/>
    <cellStyle name="20% - Accent2 4 2 4 2" xfId="31162" hidden="1"/>
    <cellStyle name="20% - Accent2 4 2 4 2" xfId="31277" hidden="1"/>
    <cellStyle name="20% - Accent2 4 2 4 2" xfId="32000" hidden="1"/>
    <cellStyle name="20% - Accent2 4 2 4 2" xfId="32173" hidden="1"/>
    <cellStyle name="20% - Accent2 4 2 4 2" xfId="32566" hidden="1"/>
    <cellStyle name="20% - Accent2 4 2 4 2" xfId="32714" hidden="1"/>
    <cellStyle name="20% - Accent2 4 2 4 2" xfId="33052" hidden="1"/>
    <cellStyle name="20% - Accent2 4 2 4 2" xfId="33389" hidden="1"/>
    <cellStyle name="20% - Accent2 4 3 3 2" xfId="777" hidden="1"/>
    <cellStyle name="20% - Accent2 4 3 3 2" xfId="985" hidden="1"/>
    <cellStyle name="20% - Accent2 4 3 3 2" xfId="3549" hidden="1"/>
    <cellStyle name="20% - Accent2 4 3 3 2" xfId="4064" hidden="1"/>
    <cellStyle name="20% - Accent2 4 3 3 2" xfId="5383" hidden="1"/>
    <cellStyle name="20% - Accent2 4 3 3 2" xfId="6080" hidden="1"/>
    <cellStyle name="20% - Accent2 4 3 3 2" xfId="7097" hidden="1"/>
    <cellStyle name="20% - Accent2 4 3 3 2" xfId="8301" hidden="1"/>
    <cellStyle name="20% - Accent2 4 3 3 2" xfId="10158" hidden="1"/>
    <cellStyle name="20% - Accent2 4 3 3 2" xfId="10273" hidden="1"/>
    <cellStyle name="20% - Accent2 4 3 3 2" xfId="10996" hidden="1"/>
    <cellStyle name="20% - Accent2 4 3 3 2" xfId="11169" hidden="1"/>
    <cellStyle name="20% - Accent2 4 3 3 2" xfId="11562" hidden="1"/>
    <cellStyle name="20% - Accent2 4 3 3 2" xfId="11710" hidden="1"/>
    <cellStyle name="20% - Accent2 4 3 3 2" xfId="12048" hidden="1"/>
    <cellStyle name="20% - Accent2 4 3 3 2" xfId="12385" hidden="1"/>
    <cellStyle name="20% - Accent2 4 3 3 2" xfId="12950" hidden="1"/>
    <cellStyle name="20% - Accent2 4 3 3 2" xfId="13065" hidden="1"/>
    <cellStyle name="20% - Accent2 4 3 3 2" xfId="13788" hidden="1"/>
    <cellStyle name="20% - Accent2 4 3 3 2" xfId="13961" hidden="1"/>
    <cellStyle name="20% - Accent2 4 3 3 2" xfId="14354" hidden="1"/>
    <cellStyle name="20% - Accent2 4 3 3 2" xfId="14502" hidden="1"/>
    <cellStyle name="20% - Accent2 4 3 3 2" xfId="14840" hidden="1"/>
    <cellStyle name="20% - Accent2 4 3 3 2" xfId="15177" hidden="1"/>
    <cellStyle name="20% - Accent2 4 3 3 2" xfId="9174" hidden="1"/>
    <cellStyle name="20% - Accent2 4 3 3 2" xfId="8629" hidden="1"/>
    <cellStyle name="20% - Accent2 4 3 3 2" xfId="6001" hidden="1"/>
    <cellStyle name="20% - Accent2 4 3 3 2" xfId="5210" hidden="1"/>
    <cellStyle name="20% - Accent2 4 3 3 2" xfId="3927" hidden="1"/>
    <cellStyle name="20% - Accent2 4 3 3 2" xfId="3247" hidden="1"/>
    <cellStyle name="20% - Accent2 4 3 3 2" xfId="1810" hidden="1"/>
    <cellStyle name="20% - Accent2 4 3 3 2" xfId="429" hidden="1"/>
    <cellStyle name="20% - Accent2 4 3 3 2" xfId="16499" hidden="1"/>
    <cellStyle name="20% - Accent2 4 3 3 2" xfId="16614" hidden="1"/>
    <cellStyle name="20% - Accent2 4 3 3 2" xfId="17337" hidden="1"/>
    <cellStyle name="20% - Accent2 4 3 3 2" xfId="17510" hidden="1"/>
    <cellStyle name="20% - Accent2 4 3 3 2" xfId="17903" hidden="1"/>
    <cellStyle name="20% - Accent2 4 3 3 2" xfId="18051" hidden="1"/>
    <cellStyle name="20% - Accent2 4 3 3 2" xfId="18389" hidden="1"/>
    <cellStyle name="20% - Accent2 4 3 3 2" xfId="18726" hidden="1"/>
    <cellStyle name="20% - Accent2 4 3 3 2" xfId="19291" hidden="1"/>
    <cellStyle name="20% - Accent2 4 3 3 2" xfId="19406" hidden="1"/>
    <cellStyle name="20% - Accent2 4 3 3 2" xfId="20129" hidden="1"/>
    <cellStyle name="20% - Accent2 4 3 3 2" xfId="20302" hidden="1"/>
    <cellStyle name="20% - Accent2 4 3 3 2" xfId="20695" hidden="1"/>
    <cellStyle name="20% - Accent2 4 3 3 2" xfId="20843" hidden="1"/>
    <cellStyle name="20% - Accent2 4 3 3 2" xfId="21181" hidden="1"/>
    <cellStyle name="20% - Accent2 4 3 3 2" xfId="21518" hidden="1"/>
    <cellStyle name="20% - Accent2 4 3 3 2" xfId="15682" hidden="1"/>
    <cellStyle name="20% - Accent2 4 3 3 2" xfId="9726" hidden="1"/>
    <cellStyle name="20% - Accent2 4 3 3 2" xfId="6583" hidden="1"/>
    <cellStyle name="20% - Accent2 4 3 3 2" xfId="5738" hidden="1"/>
    <cellStyle name="20% - Accent2 4 3 3 2" xfId="4196" hidden="1"/>
    <cellStyle name="20% - Accent2 4 3 3 2" xfId="3477" hidden="1"/>
    <cellStyle name="20% - Accent2 4 3 3 2" xfId="1986" hidden="1"/>
    <cellStyle name="20% - Accent2 4 3 3 2" xfId="545" hidden="1"/>
    <cellStyle name="20% - Accent2 4 3 3 2" xfId="22650" hidden="1"/>
    <cellStyle name="20% - Accent2 4 3 3 2" xfId="22765" hidden="1"/>
    <cellStyle name="20% - Accent2 4 3 3 2" xfId="23488" hidden="1"/>
    <cellStyle name="20% - Accent2 4 3 3 2" xfId="23661" hidden="1"/>
    <cellStyle name="20% - Accent2 4 3 3 2" xfId="24054" hidden="1"/>
    <cellStyle name="20% - Accent2 4 3 3 2" xfId="24202" hidden="1"/>
    <cellStyle name="20% - Accent2 4 3 3 2" xfId="24540" hidden="1"/>
    <cellStyle name="20% - Accent2 4 3 3 2" xfId="24877" hidden="1"/>
    <cellStyle name="20% - Accent2 4 3 3 2" xfId="25442" hidden="1"/>
    <cellStyle name="20% - Accent2 4 3 3 2" xfId="25557" hidden="1"/>
    <cellStyle name="20% - Accent2 4 3 3 2" xfId="26280" hidden="1"/>
    <cellStyle name="20% - Accent2 4 3 3 2" xfId="26453" hidden="1"/>
    <cellStyle name="20% - Accent2 4 3 3 2" xfId="26846" hidden="1"/>
    <cellStyle name="20% - Accent2 4 3 3 2" xfId="26994" hidden="1"/>
    <cellStyle name="20% - Accent2 4 3 3 2" xfId="27332" hidden="1"/>
    <cellStyle name="20% - Accent2 4 3 3 2" xfId="27669" hidden="1"/>
    <cellStyle name="20% - Accent2 4 3 3 2" xfId="21938" hidden="1"/>
    <cellStyle name="20% - Accent2 4 3 3 2" xfId="16107" hidden="1"/>
    <cellStyle name="20% - Accent2 4 3 3 2" xfId="7287" hidden="1"/>
    <cellStyle name="20% - Accent2 4 3 3 2" xfId="6247" hidden="1"/>
    <cellStyle name="20% - Accent2 4 3 3 2" xfId="4486" hidden="1"/>
    <cellStyle name="20% - Accent2 4 3 3 2" xfId="3733" hidden="1"/>
    <cellStyle name="20% - Accent2 4 3 3 2" xfId="2167" hidden="1"/>
    <cellStyle name="20% - Accent2 4 3 3 2" xfId="670" hidden="1"/>
    <cellStyle name="20% - Accent2 4 3 3 2" xfId="28369" hidden="1"/>
    <cellStyle name="20% - Accent2 4 3 3 2" xfId="28484" hidden="1"/>
    <cellStyle name="20% - Accent2 4 3 3 2" xfId="29207" hidden="1"/>
    <cellStyle name="20% - Accent2 4 3 3 2" xfId="29380" hidden="1"/>
    <cellStyle name="20% - Accent2 4 3 3 2" xfId="29773" hidden="1"/>
    <cellStyle name="20% - Accent2 4 3 3 2" xfId="29921" hidden="1"/>
    <cellStyle name="20% - Accent2 4 3 3 2" xfId="30259" hidden="1"/>
    <cellStyle name="20% - Accent2 4 3 3 2" xfId="30596" hidden="1"/>
    <cellStyle name="20% - Accent2 4 3 3 2" xfId="31161" hidden="1"/>
    <cellStyle name="20% - Accent2 4 3 3 2" xfId="31276" hidden="1"/>
    <cellStyle name="20% - Accent2 4 3 3 2" xfId="31999" hidden="1"/>
    <cellStyle name="20% - Accent2 4 3 3 2" xfId="32172" hidden="1"/>
    <cellStyle name="20% - Accent2 4 3 3 2" xfId="32565" hidden="1"/>
    <cellStyle name="20% - Accent2 4 3 3 2" xfId="32713" hidden="1"/>
    <cellStyle name="20% - Accent2 4 3 3 2" xfId="33051" hidden="1"/>
    <cellStyle name="20% - Accent2 4 3 3 2" xfId="33388" hidden="1"/>
    <cellStyle name="20% - Accent2 5 2" xfId="761" hidden="1"/>
    <cellStyle name="20% - Accent2 5 2" xfId="969" hidden="1"/>
    <cellStyle name="20% - Accent2 5 2" xfId="3533" hidden="1"/>
    <cellStyle name="20% - Accent2 5 2" xfId="4048" hidden="1"/>
    <cellStyle name="20% - Accent2 5 2" xfId="5367" hidden="1"/>
    <cellStyle name="20% - Accent2 5 2" xfId="6064" hidden="1"/>
    <cellStyle name="20% - Accent2 5 2" xfId="7081" hidden="1"/>
    <cellStyle name="20% - Accent2 5 2" xfId="8285" hidden="1"/>
    <cellStyle name="20% - Accent2 5 2" xfId="10142" hidden="1"/>
    <cellStyle name="20% - Accent2 5 2" xfId="10257" hidden="1"/>
    <cellStyle name="20% - Accent2 5 2" xfId="10980" hidden="1"/>
    <cellStyle name="20% - Accent2 5 2" xfId="11153" hidden="1"/>
    <cellStyle name="20% - Accent2 5 2" xfId="11546" hidden="1"/>
    <cellStyle name="20% - Accent2 5 2" xfId="11694" hidden="1"/>
    <cellStyle name="20% - Accent2 5 2" xfId="12032" hidden="1"/>
    <cellStyle name="20% - Accent2 5 2" xfId="12369" hidden="1"/>
    <cellStyle name="20% - Accent2 5 2" xfId="12934" hidden="1"/>
    <cellStyle name="20% - Accent2 5 2" xfId="13049" hidden="1"/>
    <cellStyle name="20% - Accent2 5 2" xfId="13772" hidden="1"/>
    <cellStyle name="20% - Accent2 5 2" xfId="13945" hidden="1"/>
    <cellStyle name="20% - Accent2 5 2" xfId="14338" hidden="1"/>
    <cellStyle name="20% - Accent2 5 2" xfId="14486" hidden="1"/>
    <cellStyle name="20% - Accent2 5 2" xfId="14824" hidden="1"/>
    <cellStyle name="20% - Accent2 5 2" xfId="15161" hidden="1"/>
    <cellStyle name="20% - Accent2 5 2" xfId="9190" hidden="1"/>
    <cellStyle name="20% - Accent2 5 2" xfId="8645" hidden="1"/>
    <cellStyle name="20% - Accent2 5 2" xfId="6018" hidden="1"/>
    <cellStyle name="20% - Accent2 5 2" xfId="5226" hidden="1"/>
    <cellStyle name="20% - Accent2 5 2" xfId="3945" hidden="1"/>
    <cellStyle name="20% - Accent2 5 2" xfId="3263" hidden="1"/>
    <cellStyle name="20% - Accent2 5 2" xfId="1831" hidden="1"/>
    <cellStyle name="20% - Accent2 5 2" xfId="452" hidden="1"/>
    <cellStyle name="20% - Accent2 5 2" xfId="16483" hidden="1"/>
    <cellStyle name="20% - Accent2 5 2" xfId="16598" hidden="1"/>
    <cellStyle name="20% - Accent2 5 2" xfId="17321" hidden="1"/>
    <cellStyle name="20% - Accent2 5 2" xfId="17494" hidden="1"/>
    <cellStyle name="20% - Accent2 5 2" xfId="17887" hidden="1"/>
    <cellStyle name="20% - Accent2 5 2" xfId="18035" hidden="1"/>
    <cellStyle name="20% - Accent2 5 2" xfId="18373" hidden="1"/>
    <cellStyle name="20% - Accent2 5 2" xfId="18710" hidden="1"/>
    <cellStyle name="20% - Accent2 5 2" xfId="19275" hidden="1"/>
    <cellStyle name="20% - Accent2 5 2" xfId="19390" hidden="1"/>
    <cellStyle name="20% - Accent2 5 2" xfId="20113" hidden="1"/>
    <cellStyle name="20% - Accent2 5 2" xfId="20286" hidden="1"/>
    <cellStyle name="20% - Accent2 5 2" xfId="20679" hidden="1"/>
    <cellStyle name="20% - Accent2 5 2" xfId="20827" hidden="1"/>
    <cellStyle name="20% - Accent2 5 2" xfId="21165" hidden="1"/>
    <cellStyle name="20% - Accent2 5 2" xfId="21502" hidden="1"/>
    <cellStyle name="20% - Accent2 5 2" xfId="15698" hidden="1"/>
    <cellStyle name="20% - Accent2 5 2" xfId="9742" hidden="1"/>
    <cellStyle name="20% - Accent2 5 2" xfId="6601" hidden="1"/>
    <cellStyle name="20% - Accent2 5 2" xfId="5756" hidden="1"/>
    <cellStyle name="20% - Accent2 5 2" xfId="4212" hidden="1"/>
    <cellStyle name="20% - Accent2 5 2" xfId="3493" hidden="1"/>
    <cellStyle name="20% - Accent2 5 2" xfId="2004" hidden="1"/>
    <cellStyle name="20% - Accent2 5 2" xfId="564" hidden="1"/>
    <cellStyle name="20% - Accent2 5 2" xfId="22634" hidden="1"/>
    <cellStyle name="20% - Accent2 5 2" xfId="22749" hidden="1"/>
    <cellStyle name="20% - Accent2 5 2" xfId="23472" hidden="1"/>
    <cellStyle name="20% - Accent2 5 2" xfId="23645" hidden="1"/>
    <cellStyle name="20% - Accent2 5 2" xfId="24038" hidden="1"/>
    <cellStyle name="20% - Accent2 5 2" xfId="24186" hidden="1"/>
    <cellStyle name="20% - Accent2 5 2" xfId="24524" hidden="1"/>
    <cellStyle name="20% - Accent2 5 2" xfId="24861" hidden="1"/>
    <cellStyle name="20% - Accent2 5 2" xfId="25426" hidden="1"/>
    <cellStyle name="20% - Accent2 5 2" xfId="25541" hidden="1"/>
    <cellStyle name="20% - Accent2 5 2" xfId="26264" hidden="1"/>
    <cellStyle name="20% - Accent2 5 2" xfId="26437" hidden="1"/>
    <cellStyle name="20% - Accent2 5 2" xfId="26830" hidden="1"/>
    <cellStyle name="20% - Accent2 5 2" xfId="26978" hidden="1"/>
    <cellStyle name="20% - Accent2 5 2" xfId="27316" hidden="1"/>
    <cellStyle name="20% - Accent2 5 2" xfId="27653" hidden="1"/>
    <cellStyle name="20% - Accent2 5 2" xfId="21954" hidden="1"/>
    <cellStyle name="20% - Accent2 5 2" xfId="16123" hidden="1"/>
    <cellStyle name="20% - Accent2 5 2" xfId="7304" hidden="1"/>
    <cellStyle name="20% - Accent2 5 2" xfId="6265" hidden="1"/>
    <cellStyle name="20% - Accent2 5 2" xfId="4517" hidden="1"/>
    <cellStyle name="20% - Accent2 5 2" xfId="3749" hidden="1"/>
    <cellStyle name="20% - Accent2 5 2" xfId="2184" hidden="1"/>
    <cellStyle name="20% - Accent2 5 2" xfId="697" hidden="1"/>
    <cellStyle name="20% - Accent2 5 2" xfId="28353" hidden="1"/>
    <cellStyle name="20% - Accent2 5 2" xfId="28468" hidden="1"/>
    <cellStyle name="20% - Accent2 5 2" xfId="29191" hidden="1"/>
    <cellStyle name="20% - Accent2 5 2" xfId="29364" hidden="1"/>
    <cellStyle name="20% - Accent2 5 2" xfId="29757" hidden="1"/>
    <cellStyle name="20% - Accent2 5 2" xfId="29905" hidden="1"/>
    <cellStyle name="20% - Accent2 5 2" xfId="30243" hidden="1"/>
    <cellStyle name="20% - Accent2 5 2" xfId="30580" hidden="1"/>
    <cellStyle name="20% - Accent2 5 2" xfId="31145" hidden="1"/>
    <cellStyle name="20% - Accent2 5 2" xfId="31260" hidden="1"/>
    <cellStyle name="20% - Accent2 5 2" xfId="31983" hidden="1"/>
    <cellStyle name="20% - Accent2 5 2" xfId="32156" hidden="1"/>
    <cellStyle name="20% - Accent2 5 2" xfId="32549" hidden="1"/>
    <cellStyle name="20% - Accent2 5 2" xfId="32697" hidden="1"/>
    <cellStyle name="20% - Accent2 5 2" xfId="33035" hidden="1"/>
    <cellStyle name="20% - Accent2 5 2" xfId="33372" hidden="1"/>
    <cellStyle name="20% - Accent2 7" xfId="128" hidden="1"/>
    <cellStyle name="20% - Accent2 7" xfId="122" hidden="1"/>
    <cellStyle name="20% - Accent2 7" xfId="287" hidden="1"/>
    <cellStyle name="20% - Accent2 7" xfId="439" hidden="1"/>
    <cellStyle name="20% - Accent2 7" xfId="2291" hidden="1"/>
    <cellStyle name="20% - Accent2 7" xfId="2460" hidden="1"/>
    <cellStyle name="20% - Accent2 7" xfId="2611" hidden="1"/>
    <cellStyle name="20% - Accent2 7" xfId="2081" hidden="1"/>
    <cellStyle name="20% - Accent2 7" xfId="2069" hidden="1"/>
    <cellStyle name="20% - Accent2 7" xfId="2030" hidden="1"/>
    <cellStyle name="20% - Accent2 7" xfId="4264" hidden="1"/>
    <cellStyle name="20% - Accent2 7" xfId="4440" hidden="1"/>
    <cellStyle name="20% - Accent2 7" xfId="4629" hidden="1"/>
    <cellStyle name="20% - Accent2 7" xfId="115" hidden="1"/>
    <cellStyle name="20% - Accent2 7" xfId="1721" hidden="1"/>
    <cellStyle name="20% - Accent2 7" xfId="2375" hidden="1"/>
    <cellStyle name="20% - Accent2 7" xfId="6301" hidden="1"/>
    <cellStyle name="20% - Accent2 7" xfId="6399" hidden="1"/>
    <cellStyle name="20% - Accent2 7" xfId="6509" hidden="1"/>
    <cellStyle name="20% - Accent2 7" xfId="7353" hidden="1"/>
    <cellStyle name="20% - Accent2 7" xfId="7582" hidden="1"/>
    <cellStyle name="20% - Accent2 7" xfId="7726" hidden="1"/>
    <cellStyle name="20% - Accent2 7" xfId="8503" hidden="1"/>
    <cellStyle name="20% - Accent2 7" xfId="8822" hidden="1"/>
    <cellStyle name="20% - Accent2 7" xfId="9819" hidden="1"/>
    <cellStyle name="20% - Accent2 7" xfId="9813" hidden="1"/>
    <cellStyle name="20% - Accent2 7" xfId="9972" hidden="1"/>
    <cellStyle name="20% - Accent2 7" xfId="10048" hidden="1"/>
    <cellStyle name="20% - Accent2 7" xfId="10627" hidden="1"/>
    <cellStyle name="20% - Accent2 7" xfId="10711" hidden="1"/>
    <cellStyle name="20% - Accent2 7" xfId="10787" hidden="1"/>
    <cellStyle name="20% - Accent2 7" xfId="10542" hidden="1"/>
    <cellStyle name="20% - Accent2 7" xfId="10531" hidden="1"/>
    <cellStyle name="20% - Accent2 7" xfId="10498" hidden="1"/>
    <cellStyle name="20% - Accent2 7" xfId="11242" hidden="1"/>
    <cellStyle name="20% - Accent2 7" xfId="11306" hidden="1"/>
    <cellStyle name="20% - Accent2 7" xfId="11382" hidden="1"/>
    <cellStyle name="20% - Accent2 7" xfId="9812" hidden="1"/>
    <cellStyle name="20% - Accent2 7" xfId="10398" hidden="1"/>
    <cellStyle name="20% - Accent2 7" xfId="10647" hidden="1"/>
    <cellStyle name="20% - Accent2 7" xfId="11778" hidden="1"/>
    <cellStyle name="20% - Accent2 7" xfId="11838" hidden="1"/>
    <cellStyle name="20% - Accent2 7" xfId="11914" hidden="1"/>
    <cellStyle name="20% - Accent2 7" xfId="12116" hidden="1"/>
    <cellStyle name="20% - Accent2 7" xfId="12175" hidden="1"/>
    <cellStyle name="20% - Accent2 7" xfId="12251" hidden="1"/>
    <cellStyle name="20% - Accent2 7" xfId="12453" hidden="1"/>
    <cellStyle name="20% - Accent2 7" xfId="12512" hidden="1"/>
    <cellStyle name="20% - Accent2 7" xfId="12611" hidden="1"/>
    <cellStyle name="20% - Accent2 7" xfId="12605" hidden="1"/>
    <cellStyle name="20% - Accent2 7" xfId="12764" hidden="1"/>
    <cellStyle name="20% - Accent2 7" xfId="12840" hidden="1"/>
    <cellStyle name="20% - Accent2 7" xfId="13419" hidden="1"/>
    <cellStyle name="20% - Accent2 7" xfId="13503" hidden="1"/>
    <cellStyle name="20% - Accent2 7" xfId="13579" hidden="1"/>
    <cellStyle name="20% - Accent2 7" xfId="13334" hidden="1"/>
    <cellStyle name="20% - Accent2 7" xfId="13323" hidden="1"/>
    <cellStyle name="20% - Accent2 7" xfId="13290" hidden="1"/>
    <cellStyle name="20% - Accent2 7" xfId="14034" hidden="1"/>
    <cellStyle name="20% - Accent2 7" xfId="14098" hidden="1"/>
    <cellStyle name="20% - Accent2 7" xfId="14174" hidden="1"/>
    <cellStyle name="20% - Accent2 7" xfId="12604" hidden="1"/>
    <cellStyle name="20% - Accent2 7" xfId="13190" hidden="1"/>
    <cellStyle name="20% - Accent2 7" xfId="13439" hidden="1"/>
    <cellStyle name="20% - Accent2 7" xfId="14570" hidden="1"/>
    <cellStyle name="20% - Accent2 7" xfId="14630" hidden="1"/>
    <cellStyle name="20% - Accent2 7" xfId="14706" hidden="1"/>
    <cellStyle name="20% - Accent2 7" xfId="14908" hidden="1"/>
    <cellStyle name="20% - Accent2 7" xfId="14967" hidden="1"/>
    <cellStyle name="20% - Accent2 7" xfId="15043" hidden="1"/>
    <cellStyle name="20% - Accent2 7" xfId="15245" hidden="1"/>
    <cellStyle name="20% - Accent2 7" xfId="15304" hidden="1"/>
    <cellStyle name="20% - Accent2 7" xfId="9646" hidden="1"/>
    <cellStyle name="20% - Accent2 7" xfId="9655" hidden="1"/>
    <cellStyle name="20% - Accent2 7" xfId="9442" hidden="1"/>
    <cellStyle name="20% - Accent2 7" xfId="9327" hidden="1"/>
    <cellStyle name="20% - Accent2 7" xfId="7180" hidden="1"/>
    <cellStyle name="20% - Accent2 7" xfId="6960" hidden="1"/>
    <cellStyle name="20% - Accent2 7" xfId="6873" hidden="1"/>
    <cellStyle name="20% - Accent2 7" xfId="7419" hidden="1"/>
    <cellStyle name="20% - Accent2 7" xfId="7436" hidden="1"/>
    <cellStyle name="20% - Accent2 7" xfId="7584" hidden="1"/>
    <cellStyle name="20% - Accent2 7" xfId="5016" hidden="1"/>
    <cellStyle name="20% - Accent2 7" xfId="4810" hidden="1"/>
    <cellStyle name="20% - Accent2 7" xfId="4642" hidden="1"/>
    <cellStyle name="20% - Accent2 7" xfId="9769" hidden="1"/>
    <cellStyle name="20% - Accent2 7" xfId="8008" hidden="1"/>
    <cellStyle name="20% - Accent2 7" xfId="7034" hidden="1"/>
    <cellStyle name="20% - Accent2 7" xfId="2984" hidden="1"/>
    <cellStyle name="20% - Accent2 7" xfId="2667" hidden="1"/>
    <cellStyle name="20% - Accent2 7" xfId="2476" hidden="1"/>
    <cellStyle name="20% - Accent2 7" xfId="1621" hidden="1"/>
    <cellStyle name="20% - Accent2 7" xfId="1329" hidden="1"/>
    <cellStyle name="20% - Accent2 7" xfId="1155" hidden="1"/>
    <cellStyle name="20% - Accent2 7" xfId="194" hidden="1"/>
    <cellStyle name="20% - Accent2 7" xfId="15451" hidden="1"/>
    <cellStyle name="20% - Accent2 7" xfId="16160" hidden="1"/>
    <cellStyle name="20% - Accent2 7" xfId="16154" hidden="1"/>
    <cellStyle name="20% - Accent2 7" xfId="16313" hidden="1"/>
    <cellStyle name="20% - Accent2 7" xfId="16389" hidden="1"/>
    <cellStyle name="20% - Accent2 7" xfId="16968" hidden="1"/>
    <cellStyle name="20% - Accent2 7" xfId="17052" hidden="1"/>
    <cellStyle name="20% - Accent2 7" xfId="17128" hidden="1"/>
    <cellStyle name="20% - Accent2 7" xfId="16883" hidden="1"/>
    <cellStyle name="20% - Accent2 7" xfId="16872" hidden="1"/>
    <cellStyle name="20% - Accent2 7" xfId="16839" hidden="1"/>
    <cellStyle name="20% - Accent2 7" xfId="17583" hidden="1"/>
    <cellStyle name="20% - Accent2 7" xfId="17647" hidden="1"/>
    <cellStyle name="20% - Accent2 7" xfId="17723" hidden="1"/>
    <cellStyle name="20% - Accent2 7" xfId="16153" hidden="1"/>
    <cellStyle name="20% - Accent2 7" xfId="16739" hidden="1"/>
    <cellStyle name="20% - Accent2 7" xfId="16988" hidden="1"/>
    <cellStyle name="20% - Accent2 7" xfId="18119" hidden="1"/>
    <cellStyle name="20% - Accent2 7" xfId="18179" hidden="1"/>
    <cellStyle name="20% - Accent2 7" xfId="18255" hidden="1"/>
    <cellStyle name="20% - Accent2 7" xfId="18457" hidden="1"/>
    <cellStyle name="20% - Accent2 7" xfId="18516" hidden="1"/>
    <cellStyle name="20% - Accent2 7" xfId="18592" hidden="1"/>
    <cellStyle name="20% - Accent2 7" xfId="18794" hidden="1"/>
    <cellStyle name="20% - Accent2 7" xfId="18853" hidden="1"/>
    <cellStyle name="20% - Accent2 7" xfId="18952" hidden="1"/>
    <cellStyle name="20% - Accent2 7" xfId="18946" hidden="1"/>
    <cellStyle name="20% - Accent2 7" xfId="19105" hidden="1"/>
    <cellStyle name="20% - Accent2 7" xfId="19181" hidden="1"/>
    <cellStyle name="20% - Accent2 7" xfId="19760" hidden="1"/>
    <cellStyle name="20% - Accent2 7" xfId="19844" hidden="1"/>
    <cellStyle name="20% - Accent2 7" xfId="19920" hidden="1"/>
    <cellStyle name="20% - Accent2 7" xfId="19675" hidden="1"/>
    <cellStyle name="20% - Accent2 7" xfId="19664" hidden="1"/>
    <cellStyle name="20% - Accent2 7" xfId="19631" hidden="1"/>
    <cellStyle name="20% - Accent2 7" xfId="20375" hidden="1"/>
    <cellStyle name="20% - Accent2 7" xfId="20439" hidden="1"/>
    <cellStyle name="20% - Accent2 7" xfId="20515" hidden="1"/>
    <cellStyle name="20% - Accent2 7" xfId="18945" hidden="1"/>
    <cellStyle name="20% - Accent2 7" xfId="19531" hidden="1"/>
    <cellStyle name="20% - Accent2 7" xfId="19780" hidden="1"/>
    <cellStyle name="20% - Accent2 7" xfId="20911" hidden="1"/>
    <cellStyle name="20% - Accent2 7" xfId="20971" hidden="1"/>
    <cellStyle name="20% - Accent2 7" xfId="21047" hidden="1"/>
    <cellStyle name="20% - Accent2 7" xfId="21249" hidden="1"/>
    <cellStyle name="20% - Accent2 7" xfId="21308" hidden="1"/>
    <cellStyle name="20% - Accent2 7" xfId="21384" hidden="1"/>
    <cellStyle name="20% - Accent2 7" xfId="21586" hidden="1"/>
    <cellStyle name="20% - Accent2 7" xfId="21645" hidden="1"/>
    <cellStyle name="20% - Accent2 7" xfId="16035" hidden="1"/>
    <cellStyle name="20% - Accent2 7" xfId="16041" hidden="1"/>
    <cellStyle name="20% - Accent2 7" xfId="15882" hidden="1"/>
    <cellStyle name="20% - Accent2 7" xfId="15801" hidden="1"/>
    <cellStyle name="20% - Accent2 7" xfId="8108" hidden="1"/>
    <cellStyle name="20% - Accent2 7" xfId="7925" hidden="1"/>
    <cellStyle name="20% - Accent2 7" xfId="7702" hidden="1"/>
    <cellStyle name="20% - Accent2 7" xfId="8370" hidden="1"/>
    <cellStyle name="20% - Accent2 7" xfId="8385" hidden="1"/>
    <cellStyle name="20% - Accent2 7" xfId="8473" hidden="1"/>
    <cellStyle name="20% - Accent2 7" xfId="5525" hidden="1"/>
    <cellStyle name="20% - Accent2 7" xfId="5262" hidden="1"/>
    <cellStyle name="20% - Accent2 7" xfId="5062" hidden="1"/>
    <cellStyle name="20% - Accent2 7" xfId="16142" hidden="1"/>
    <cellStyle name="20% - Accent2 7" xfId="8911" hidden="1"/>
    <cellStyle name="20% - Accent2 7" xfId="8032" hidden="1"/>
    <cellStyle name="20% - Accent2 7" xfId="3325" hidden="1"/>
    <cellStyle name="20% - Accent2 7" xfId="2988" hidden="1"/>
    <cellStyle name="20% - Accent2 7" xfId="2860" hidden="1"/>
    <cellStyle name="20% - Accent2 7" xfId="1715" hidden="1"/>
    <cellStyle name="20% - Accent2 7" xfId="1482" hidden="1"/>
    <cellStyle name="20% - Accent2 7" xfId="1295" hidden="1"/>
    <cellStyle name="20% - Accent2 7" xfId="193" hidden="1"/>
    <cellStyle name="20% - Accent2 7" xfId="21781" hidden="1"/>
    <cellStyle name="20% - Accent2 7" xfId="22311" hidden="1"/>
    <cellStyle name="20% - Accent2 7" xfId="22305" hidden="1"/>
    <cellStyle name="20% - Accent2 7" xfId="22464" hidden="1"/>
    <cellStyle name="20% - Accent2 7" xfId="22540" hidden="1"/>
    <cellStyle name="20% - Accent2 7" xfId="23119" hidden="1"/>
    <cellStyle name="20% - Accent2 7" xfId="23203" hidden="1"/>
    <cellStyle name="20% - Accent2 7" xfId="23279" hidden="1"/>
    <cellStyle name="20% - Accent2 7" xfId="23034" hidden="1"/>
    <cellStyle name="20% - Accent2 7" xfId="23023" hidden="1"/>
    <cellStyle name="20% - Accent2 7" xfId="22990" hidden="1"/>
    <cellStyle name="20% - Accent2 7" xfId="23734" hidden="1"/>
    <cellStyle name="20% - Accent2 7" xfId="23798" hidden="1"/>
    <cellStyle name="20% - Accent2 7" xfId="23874" hidden="1"/>
    <cellStyle name="20% - Accent2 7" xfId="22304" hidden="1"/>
    <cellStyle name="20% - Accent2 7" xfId="22890" hidden="1"/>
    <cellStyle name="20% - Accent2 7" xfId="23139" hidden="1"/>
    <cellStyle name="20% - Accent2 7" xfId="24270" hidden="1"/>
    <cellStyle name="20% - Accent2 7" xfId="24330" hidden="1"/>
    <cellStyle name="20% - Accent2 7" xfId="24406" hidden="1"/>
    <cellStyle name="20% - Accent2 7" xfId="24608" hidden="1"/>
    <cellStyle name="20% - Accent2 7" xfId="24667" hidden="1"/>
    <cellStyle name="20% - Accent2 7" xfId="24743" hidden="1"/>
    <cellStyle name="20% - Accent2 7" xfId="24945" hidden="1"/>
    <cellStyle name="20% - Accent2 7" xfId="25004" hidden="1"/>
    <cellStyle name="20% - Accent2 7" xfId="25103" hidden="1"/>
    <cellStyle name="20% - Accent2 7" xfId="25097" hidden="1"/>
    <cellStyle name="20% - Accent2 7" xfId="25256" hidden="1"/>
    <cellStyle name="20% - Accent2 7" xfId="25332" hidden="1"/>
    <cellStyle name="20% - Accent2 7" xfId="25911" hidden="1"/>
    <cellStyle name="20% - Accent2 7" xfId="25995" hidden="1"/>
    <cellStyle name="20% - Accent2 7" xfId="26071" hidden="1"/>
    <cellStyle name="20% - Accent2 7" xfId="25826" hidden="1"/>
    <cellStyle name="20% - Accent2 7" xfId="25815" hidden="1"/>
    <cellStyle name="20% - Accent2 7" xfId="25782" hidden="1"/>
    <cellStyle name="20% - Accent2 7" xfId="26526" hidden="1"/>
    <cellStyle name="20% - Accent2 7" xfId="26590" hidden="1"/>
    <cellStyle name="20% - Accent2 7" xfId="26666" hidden="1"/>
    <cellStyle name="20% - Accent2 7" xfId="25096" hidden="1"/>
    <cellStyle name="20% - Accent2 7" xfId="25682" hidden="1"/>
    <cellStyle name="20% - Accent2 7" xfId="25931" hidden="1"/>
    <cellStyle name="20% - Accent2 7" xfId="27062" hidden="1"/>
    <cellStyle name="20% - Accent2 7" xfId="27122" hidden="1"/>
    <cellStyle name="20% - Accent2 7" xfId="27198" hidden="1"/>
    <cellStyle name="20% - Accent2 7" xfId="27400" hidden="1"/>
    <cellStyle name="20% - Accent2 7" xfId="27459" hidden="1"/>
    <cellStyle name="20% - Accent2 7" xfId="27535" hidden="1"/>
    <cellStyle name="20% - Accent2 7" xfId="27737" hidden="1"/>
    <cellStyle name="20% - Accent2 7" xfId="27796" hidden="1"/>
    <cellStyle name="20% - Accent2 7" xfId="22288" hidden="1"/>
    <cellStyle name="20% - Accent2 7" xfId="22294" hidden="1"/>
    <cellStyle name="20% - Accent2 7" xfId="22135" hidden="1"/>
    <cellStyle name="20% - Accent2 7" xfId="22054" hidden="1"/>
    <cellStyle name="20% - Accent2 7" xfId="9040" hidden="1"/>
    <cellStyle name="20% - Accent2 7" xfId="8814" hidden="1"/>
    <cellStyle name="20% - Accent2 7" xfId="8529" hidden="1"/>
    <cellStyle name="20% - Accent2 7" xfId="9397" hidden="1"/>
    <cellStyle name="20% - Accent2 7" xfId="9418" hidden="1"/>
    <cellStyle name="20% - Accent2 7" xfId="9523" hidden="1"/>
    <cellStyle name="20% - Accent2 7" xfId="5916" hidden="1"/>
    <cellStyle name="20% - Accent2 7" xfId="5803" hidden="1"/>
    <cellStyle name="20% - Accent2 7" xfId="5568" hidden="1"/>
    <cellStyle name="20% - Accent2 7" xfId="22295" hidden="1"/>
    <cellStyle name="20% - Accent2 7" xfId="15491" hidden="1"/>
    <cellStyle name="20% - Accent2 7" xfId="8992" hidden="1"/>
    <cellStyle name="20% - Accent2 7" xfId="3624" hidden="1"/>
    <cellStyle name="20% - Accent2 7" xfId="3329" hidden="1"/>
    <cellStyle name="20% - Accent2 7" xfId="3140" hidden="1"/>
    <cellStyle name="20% - Accent2 7" xfId="1890" hidden="1"/>
    <cellStyle name="20% - Accent2 7" xfId="1625" hidden="1"/>
    <cellStyle name="20% - Accent2 7" xfId="1455" hidden="1"/>
    <cellStyle name="20% - Accent2 7" xfId="196" hidden="1"/>
    <cellStyle name="20% - Accent2 7" xfId="27931" hidden="1"/>
    <cellStyle name="20% - Accent2 7" xfId="28030" hidden="1"/>
    <cellStyle name="20% - Accent2 7" xfId="28024" hidden="1"/>
    <cellStyle name="20% - Accent2 7" xfId="28183" hidden="1"/>
    <cellStyle name="20% - Accent2 7" xfId="28259" hidden="1"/>
    <cellStyle name="20% - Accent2 7" xfId="28838" hidden="1"/>
    <cellStyle name="20% - Accent2 7" xfId="28922" hidden="1"/>
    <cellStyle name="20% - Accent2 7" xfId="28998" hidden="1"/>
    <cellStyle name="20% - Accent2 7" xfId="28753" hidden="1"/>
    <cellStyle name="20% - Accent2 7" xfId="28742" hidden="1"/>
    <cellStyle name="20% - Accent2 7" xfId="28709" hidden="1"/>
    <cellStyle name="20% - Accent2 7" xfId="29453" hidden="1"/>
    <cellStyle name="20% - Accent2 7" xfId="29517" hidden="1"/>
    <cellStyle name="20% - Accent2 7" xfId="29593" hidden="1"/>
    <cellStyle name="20% - Accent2 7" xfId="28023" hidden="1"/>
    <cellStyle name="20% - Accent2 7" xfId="28609" hidden="1"/>
    <cellStyle name="20% - Accent2 7" xfId="28858" hidden="1"/>
    <cellStyle name="20% - Accent2 7" xfId="29989" hidden="1"/>
    <cellStyle name="20% - Accent2 7" xfId="30049" hidden="1"/>
    <cellStyle name="20% - Accent2 7" xfId="30125" hidden="1"/>
    <cellStyle name="20% - Accent2 7" xfId="30327" hidden="1"/>
    <cellStyle name="20% - Accent2 7" xfId="30386" hidden="1"/>
    <cellStyle name="20% - Accent2 7" xfId="30462" hidden="1"/>
    <cellStyle name="20% - Accent2 7" xfId="30664" hidden="1"/>
    <cellStyle name="20% - Accent2 7" xfId="30723" hidden="1"/>
    <cellStyle name="20% - Accent2 7" xfId="30822" hidden="1"/>
    <cellStyle name="20% - Accent2 7" xfId="30816" hidden="1"/>
    <cellStyle name="20% - Accent2 7" xfId="30975" hidden="1"/>
    <cellStyle name="20% - Accent2 7" xfId="31051" hidden="1"/>
    <cellStyle name="20% - Accent2 7" xfId="31630" hidden="1"/>
    <cellStyle name="20% - Accent2 7" xfId="31714" hidden="1"/>
    <cellStyle name="20% - Accent2 7" xfId="31790" hidden="1"/>
    <cellStyle name="20% - Accent2 7" xfId="31545" hidden="1"/>
    <cellStyle name="20% - Accent2 7" xfId="31534" hidden="1"/>
    <cellStyle name="20% - Accent2 7" xfId="31501" hidden="1"/>
    <cellStyle name="20% - Accent2 7" xfId="32245" hidden="1"/>
    <cellStyle name="20% - Accent2 7" xfId="32309" hidden="1"/>
    <cellStyle name="20% - Accent2 7" xfId="32385" hidden="1"/>
    <cellStyle name="20% - Accent2 7" xfId="30815" hidden="1"/>
    <cellStyle name="20% - Accent2 7" xfId="31401" hidden="1"/>
    <cellStyle name="20% - Accent2 7" xfId="31650" hidden="1"/>
    <cellStyle name="20% - Accent2 7" xfId="32781" hidden="1"/>
    <cellStyle name="20% - Accent2 7" xfId="32841" hidden="1"/>
    <cellStyle name="20% - Accent2 7" xfId="32917" hidden="1"/>
    <cellStyle name="20% - Accent2 7" xfId="33119" hidden="1"/>
    <cellStyle name="20% - Accent2 7" xfId="33178" hidden="1"/>
    <cellStyle name="20% - Accent2 7" xfId="33254" hidden="1"/>
    <cellStyle name="20% - Accent2 7" xfId="33456" hidden="1"/>
    <cellStyle name="20% - Accent2 7" xfId="33515" hidden="1"/>
    <cellStyle name="20% - Accent2 8" xfId="144" hidden="1"/>
    <cellStyle name="20% - Accent2 8" xfId="233" hidden="1"/>
    <cellStyle name="20% - Accent2 8" xfId="312" hidden="1"/>
    <cellStyle name="20% - Accent2 8" xfId="635" hidden="1"/>
    <cellStyle name="20% - Accent2 8" xfId="2394" hidden="1"/>
    <cellStyle name="20% - Accent2 8" xfId="2540" hidden="1"/>
    <cellStyle name="20% - Accent2 8" xfId="2720" hidden="1"/>
    <cellStyle name="20% - Accent2 8" xfId="2033" hidden="1"/>
    <cellStyle name="20% - Accent2 8" xfId="2128" hidden="1"/>
    <cellStyle name="20% - Accent2 8" xfId="2243" hidden="1"/>
    <cellStyle name="20% - Accent2 8" xfId="4318" hidden="1"/>
    <cellStyle name="20% - Accent2 8" xfId="4559" hidden="1"/>
    <cellStyle name="20% - Accent2 8" xfId="4720" hidden="1"/>
    <cellStyle name="20% - Accent2 8" xfId="1704" hidden="1"/>
    <cellStyle name="20% - Accent2 8" xfId="3105" hidden="1"/>
    <cellStyle name="20% - Accent2 8" xfId="3788" hidden="1"/>
    <cellStyle name="20% - Accent2 8" xfId="6335" hidden="1"/>
    <cellStyle name="20% - Accent2 8" xfId="6443" hidden="1"/>
    <cellStyle name="20% - Accent2 8" xfId="6641" hidden="1"/>
    <cellStyle name="20% - Accent2 8" xfId="7487" hidden="1"/>
    <cellStyle name="20% - Accent2 8" xfId="7646" hidden="1"/>
    <cellStyle name="20% - Accent2 8" xfId="7829" hidden="1"/>
    <cellStyle name="20% - Accent2 8" xfId="8741" hidden="1"/>
    <cellStyle name="20% - Accent2 8" xfId="8918" hidden="1"/>
    <cellStyle name="20% - Accent2 8" xfId="9835" hidden="1"/>
    <cellStyle name="20% - Accent2 8" xfId="9918" hidden="1"/>
    <cellStyle name="20% - Accent2 8" xfId="9994" hidden="1"/>
    <cellStyle name="20% - Accent2 8" xfId="10072" hidden="1"/>
    <cellStyle name="20% - Accent2 8" xfId="10657" hidden="1"/>
    <cellStyle name="20% - Accent2 8" xfId="10733" hidden="1"/>
    <cellStyle name="20% - Accent2 8" xfId="10812" hidden="1"/>
    <cellStyle name="20% - Accent2 8" xfId="10501" hidden="1"/>
    <cellStyle name="20% - Accent2 8" xfId="10556" hidden="1"/>
    <cellStyle name="20% - Accent2 8" xfId="10591" hidden="1"/>
    <cellStyle name="20% - Accent2 8" xfId="11252" hidden="1"/>
    <cellStyle name="20% - Accent2 8" xfId="11328" hidden="1"/>
    <cellStyle name="20% - Accent2 8" xfId="11406" hidden="1"/>
    <cellStyle name="20% - Accent2 8" xfId="10385" hidden="1"/>
    <cellStyle name="20% - Accent2 8" xfId="10928" hidden="1"/>
    <cellStyle name="20% - Accent2 8" xfId="11073" hidden="1"/>
    <cellStyle name="20% - Accent2 8" xfId="11784" hidden="1"/>
    <cellStyle name="20% - Accent2 8" xfId="11860" hidden="1"/>
    <cellStyle name="20% - Accent2 8" xfId="11938" hidden="1"/>
    <cellStyle name="20% - Accent2 8" xfId="12121" hidden="1"/>
    <cellStyle name="20% - Accent2 8" xfId="12197" hidden="1"/>
    <cellStyle name="20% - Accent2 8" xfId="12275" hidden="1"/>
    <cellStyle name="20% - Accent2 8" xfId="12458" hidden="1"/>
    <cellStyle name="20% - Accent2 8" xfId="12534" hidden="1"/>
    <cellStyle name="20% - Accent2 8" xfId="12627" hidden="1"/>
    <cellStyle name="20% - Accent2 8" xfId="12710" hidden="1"/>
    <cellStyle name="20% - Accent2 8" xfId="12786" hidden="1"/>
    <cellStyle name="20% - Accent2 8" xfId="12864" hidden="1"/>
    <cellStyle name="20% - Accent2 8" xfId="13449" hidden="1"/>
    <cellStyle name="20% - Accent2 8" xfId="13525" hidden="1"/>
    <cellStyle name="20% - Accent2 8" xfId="13604" hidden="1"/>
    <cellStyle name="20% - Accent2 8" xfId="13293" hidden="1"/>
    <cellStyle name="20% - Accent2 8" xfId="13348" hidden="1"/>
    <cellStyle name="20% - Accent2 8" xfId="13383" hidden="1"/>
    <cellStyle name="20% - Accent2 8" xfId="14044" hidden="1"/>
    <cellStyle name="20% - Accent2 8" xfId="14120" hidden="1"/>
    <cellStyle name="20% - Accent2 8" xfId="14198" hidden="1"/>
    <cellStyle name="20% - Accent2 8" xfId="13177" hidden="1"/>
    <cellStyle name="20% - Accent2 8" xfId="13720" hidden="1"/>
    <cellStyle name="20% - Accent2 8" xfId="13865" hidden="1"/>
    <cellStyle name="20% - Accent2 8" xfId="14576" hidden="1"/>
    <cellStyle name="20% - Accent2 8" xfId="14652" hidden="1"/>
    <cellStyle name="20% - Accent2 8" xfId="14730" hidden="1"/>
    <cellStyle name="20% - Accent2 8" xfId="14913" hidden="1"/>
    <cellStyle name="20% - Accent2 8" xfId="14989" hidden="1"/>
    <cellStyle name="20% - Accent2 8" xfId="15067" hidden="1"/>
    <cellStyle name="20% - Accent2 8" xfId="15250" hidden="1"/>
    <cellStyle name="20% - Accent2 8" xfId="15326" hidden="1"/>
    <cellStyle name="20% - Accent2 8" xfId="9629" hidden="1"/>
    <cellStyle name="20% - Accent2 8" xfId="9509" hidden="1"/>
    <cellStyle name="20% - Accent2 8" xfId="9393" hidden="1"/>
    <cellStyle name="20% - Accent2 8" xfId="9285" hidden="1"/>
    <cellStyle name="20% - Accent2 8" xfId="7022" hidden="1"/>
    <cellStyle name="20% - Accent2 8" xfId="6933" hidden="1"/>
    <cellStyle name="20% - Accent2 8" xfId="6839" hidden="1"/>
    <cellStyle name="20% - Accent2 8" xfId="7570" hidden="1"/>
    <cellStyle name="20% - Accent2 8" xfId="7393" hidden="1"/>
    <cellStyle name="20% - Accent2 8" xfId="7328" hidden="1"/>
    <cellStyle name="20% - Accent2 8" xfId="4887" hidden="1"/>
    <cellStyle name="20% - Accent2 8" xfId="4716" hidden="1"/>
    <cellStyle name="20% - Accent2 8" xfId="4524" hidden="1"/>
    <cellStyle name="20% - Accent2 8" xfId="8040" hidden="1"/>
    <cellStyle name="20% - Accent2 8" xfId="6410" hidden="1"/>
    <cellStyle name="20% - Accent2 8" xfId="5755" hidden="1"/>
    <cellStyle name="20% - Accent2 8" xfId="2804" hidden="1"/>
    <cellStyle name="20% - Accent2 8" xfId="2555" hidden="1"/>
    <cellStyle name="20% - Accent2 8" xfId="2373" hidden="1"/>
    <cellStyle name="20% - Accent2 8" xfId="1423" hidden="1"/>
    <cellStyle name="20% - Accent2 8" xfId="1230" hidden="1"/>
    <cellStyle name="20% - Accent2 8" xfId="1072" hidden="1"/>
    <cellStyle name="20% - Accent2 8" xfId="109" hidden="1"/>
    <cellStyle name="20% - Accent2 8" xfId="15494" hidden="1"/>
    <cellStyle name="20% - Accent2 8" xfId="16176" hidden="1"/>
    <cellStyle name="20% - Accent2 8" xfId="16259" hidden="1"/>
    <cellStyle name="20% - Accent2 8" xfId="16335" hidden="1"/>
    <cellStyle name="20% - Accent2 8" xfId="16413" hidden="1"/>
    <cellStyle name="20% - Accent2 8" xfId="16998" hidden="1"/>
    <cellStyle name="20% - Accent2 8" xfId="17074" hidden="1"/>
    <cellStyle name="20% - Accent2 8" xfId="17153" hidden="1"/>
    <cellStyle name="20% - Accent2 8" xfId="16842" hidden="1"/>
    <cellStyle name="20% - Accent2 8" xfId="16897" hidden="1"/>
    <cellStyle name="20% - Accent2 8" xfId="16932" hidden="1"/>
    <cellStyle name="20% - Accent2 8" xfId="17593" hidden="1"/>
    <cellStyle name="20% - Accent2 8" xfId="17669" hidden="1"/>
    <cellStyle name="20% - Accent2 8" xfId="17747" hidden="1"/>
    <cellStyle name="20% - Accent2 8" xfId="16726" hidden="1"/>
    <cellStyle name="20% - Accent2 8" xfId="17269" hidden="1"/>
    <cellStyle name="20% - Accent2 8" xfId="17414" hidden="1"/>
    <cellStyle name="20% - Accent2 8" xfId="18125" hidden="1"/>
    <cellStyle name="20% - Accent2 8" xfId="18201" hidden="1"/>
    <cellStyle name="20% - Accent2 8" xfId="18279" hidden="1"/>
    <cellStyle name="20% - Accent2 8" xfId="18462" hidden="1"/>
    <cellStyle name="20% - Accent2 8" xfId="18538" hidden="1"/>
    <cellStyle name="20% - Accent2 8" xfId="18616" hidden="1"/>
    <cellStyle name="20% - Accent2 8" xfId="18799" hidden="1"/>
    <cellStyle name="20% - Accent2 8" xfId="18875" hidden="1"/>
    <cellStyle name="20% - Accent2 8" xfId="18968" hidden="1"/>
    <cellStyle name="20% - Accent2 8" xfId="19051" hidden="1"/>
    <cellStyle name="20% - Accent2 8" xfId="19127" hidden="1"/>
    <cellStyle name="20% - Accent2 8" xfId="19205" hidden="1"/>
    <cellStyle name="20% - Accent2 8" xfId="19790" hidden="1"/>
    <cellStyle name="20% - Accent2 8" xfId="19866" hidden="1"/>
    <cellStyle name="20% - Accent2 8" xfId="19945" hidden="1"/>
    <cellStyle name="20% - Accent2 8" xfId="19634" hidden="1"/>
    <cellStyle name="20% - Accent2 8" xfId="19689" hidden="1"/>
    <cellStyle name="20% - Accent2 8" xfId="19724" hidden="1"/>
    <cellStyle name="20% - Accent2 8" xfId="20385" hidden="1"/>
    <cellStyle name="20% - Accent2 8" xfId="20461" hidden="1"/>
    <cellStyle name="20% - Accent2 8" xfId="20539" hidden="1"/>
    <cellStyle name="20% - Accent2 8" xfId="19518" hidden="1"/>
    <cellStyle name="20% - Accent2 8" xfId="20061" hidden="1"/>
    <cellStyle name="20% - Accent2 8" xfId="20206" hidden="1"/>
    <cellStyle name="20% - Accent2 8" xfId="20917" hidden="1"/>
    <cellStyle name="20% - Accent2 8" xfId="20993" hidden="1"/>
    <cellStyle name="20% - Accent2 8" xfId="21071" hidden="1"/>
    <cellStyle name="20% - Accent2 8" xfId="21254" hidden="1"/>
    <cellStyle name="20% - Accent2 8" xfId="21330" hidden="1"/>
    <cellStyle name="20% - Accent2 8" xfId="21408" hidden="1"/>
    <cellStyle name="20% - Accent2 8" xfId="21591" hidden="1"/>
    <cellStyle name="20% - Accent2 8" xfId="21667" hidden="1"/>
    <cellStyle name="20% - Accent2 8" xfId="16019" hidden="1"/>
    <cellStyle name="20% - Accent2 8" xfId="15936" hidden="1"/>
    <cellStyle name="20% - Accent2 8" xfId="15858" hidden="1"/>
    <cellStyle name="20% - Accent2 8" xfId="15773" hidden="1"/>
    <cellStyle name="20% - Accent2 8" xfId="8007" hidden="1"/>
    <cellStyle name="20% - Accent2 8" xfId="7809" hidden="1"/>
    <cellStyle name="20% - Accent2 8" xfId="7563" hidden="1"/>
    <cellStyle name="20% - Accent2 8" xfId="8468" hidden="1"/>
    <cellStyle name="20% - Accent2 8" xfId="8243" hidden="1"/>
    <cellStyle name="20% - Accent2 8" xfId="8179" hidden="1"/>
    <cellStyle name="20% - Accent2 8" xfId="5322" hidden="1"/>
    <cellStyle name="20% - Accent2 8" xfId="5122" hidden="1"/>
    <cellStyle name="20% - Accent2 8" xfId="5017" hidden="1"/>
    <cellStyle name="20% - Accent2 8" xfId="8994" hidden="1"/>
    <cellStyle name="20% - Accent2 8" xfId="7059" hidden="1"/>
    <cellStyle name="20% - Accent2 8" xfId="6252" hidden="1"/>
    <cellStyle name="20% - Accent2 8" xfId="3089" hidden="1"/>
    <cellStyle name="20% - Accent2 8" xfId="2931" hidden="1"/>
    <cellStyle name="20% - Accent2 8" xfId="2799" hidden="1"/>
    <cellStyle name="20% - Accent2 8" xfId="1572" hidden="1"/>
    <cellStyle name="20% - Accent2 8" xfId="1422" hidden="1"/>
    <cellStyle name="20% - Accent2 8" xfId="1152" hidden="1"/>
    <cellStyle name="20% - Accent2 8" xfId="9787" hidden="1"/>
    <cellStyle name="20% - Accent2 8" xfId="21805" hidden="1"/>
    <cellStyle name="20% - Accent2 8" xfId="22327" hidden="1"/>
    <cellStyle name="20% - Accent2 8" xfId="22410" hidden="1"/>
    <cellStyle name="20% - Accent2 8" xfId="22486" hidden="1"/>
    <cellStyle name="20% - Accent2 8" xfId="22564" hidden="1"/>
    <cellStyle name="20% - Accent2 8" xfId="23149" hidden="1"/>
    <cellStyle name="20% - Accent2 8" xfId="23225" hidden="1"/>
    <cellStyle name="20% - Accent2 8" xfId="23304" hidden="1"/>
    <cellStyle name="20% - Accent2 8" xfId="22993" hidden="1"/>
    <cellStyle name="20% - Accent2 8" xfId="23048" hidden="1"/>
    <cellStyle name="20% - Accent2 8" xfId="23083" hidden="1"/>
    <cellStyle name="20% - Accent2 8" xfId="23744" hidden="1"/>
    <cellStyle name="20% - Accent2 8" xfId="23820" hidden="1"/>
    <cellStyle name="20% - Accent2 8" xfId="23898" hidden="1"/>
    <cellStyle name="20% - Accent2 8" xfId="22877" hidden="1"/>
    <cellStyle name="20% - Accent2 8" xfId="23420" hidden="1"/>
    <cellStyle name="20% - Accent2 8" xfId="23565" hidden="1"/>
    <cellStyle name="20% - Accent2 8" xfId="24276" hidden="1"/>
    <cellStyle name="20% - Accent2 8" xfId="24352" hidden="1"/>
    <cellStyle name="20% - Accent2 8" xfId="24430" hidden="1"/>
    <cellStyle name="20% - Accent2 8" xfId="24613" hidden="1"/>
    <cellStyle name="20% - Accent2 8" xfId="24689" hidden="1"/>
    <cellStyle name="20% - Accent2 8" xfId="24767" hidden="1"/>
    <cellStyle name="20% - Accent2 8" xfId="24950" hidden="1"/>
    <cellStyle name="20% - Accent2 8" xfId="25026" hidden="1"/>
    <cellStyle name="20% - Accent2 8" xfId="25119" hidden="1"/>
    <cellStyle name="20% - Accent2 8" xfId="25202" hidden="1"/>
    <cellStyle name="20% - Accent2 8" xfId="25278" hidden="1"/>
    <cellStyle name="20% - Accent2 8" xfId="25356" hidden="1"/>
    <cellStyle name="20% - Accent2 8" xfId="25941" hidden="1"/>
    <cellStyle name="20% - Accent2 8" xfId="26017" hidden="1"/>
    <cellStyle name="20% - Accent2 8" xfId="26096" hidden="1"/>
    <cellStyle name="20% - Accent2 8" xfId="25785" hidden="1"/>
    <cellStyle name="20% - Accent2 8" xfId="25840" hidden="1"/>
    <cellStyle name="20% - Accent2 8" xfId="25875" hidden="1"/>
    <cellStyle name="20% - Accent2 8" xfId="26536" hidden="1"/>
    <cellStyle name="20% - Accent2 8" xfId="26612" hidden="1"/>
    <cellStyle name="20% - Accent2 8" xfId="26690" hidden="1"/>
    <cellStyle name="20% - Accent2 8" xfId="25669" hidden="1"/>
    <cellStyle name="20% - Accent2 8" xfId="26212" hidden="1"/>
    <cellStyle name="20% - Accent2 8" xfId="26357" hidden="1"/>
    <cellStyle name="20% - Accent2 8" xfId="27068" hidden="1"/>
    <cellStyle name="20% - Accent2 8" xfId="27144" hidden="1"/>
    <cellStyle name="20% - Accent2 8" xfId="27222" hidden="1"/>
    <cellStyle name="20% - Accent2 8" xfId="27405" hidden="1"/>
    <cellStyle name="20% - Accent2 8" xfId="27481" hidden="1"/>
    <cellStyle name="20% - Accent2 8" xfId="27559" hidden="1"/>
    <cellStyle name="20% - Accent2 8" xfId="27742" hidden="1"/>
    <cellStyle name="20% - Accent2 8" xfId="27818" hidden="1"/>
    <cellStyle name="20% - Accent2 8" xfId="22272" hidden="1"/>
    <cellStyle name="20% - Accent2 8" xfId="22189" hidden="1"/>
    <cellStyle name="20% - Accent2 8" xfId="22111" hidden="1"/>
    <cellStyle name="20% - Accent2 8" xfId="22026" hidden="1"/>
    <cellStyle name="20% - Accent2 8" xfId="8916" hidden="1"/>
    <cellStyle name="20% - Accent2 8" xfId="8706" hidden="1"/>
    <cellStyle name="20% - Accent2 8" xfId="8472" hidden="1"/>
    <cellStyle name="20% - Accent2 8" xfId="9520" hidden="1"/>
    <cellStyle name="20% - Accent2 8" xfId="9321" hidden="1"/>
    <cellStyle name="20% - Accent2 8" xfId="9103" hidden="1"/>
    <cellStyle name="20% - Accent2 8" xfId="5876" hidden="1"/>
    <cellStyle name="20% - Accent2 8" xfId="5630" hidden="1"/>
    <cellStyle name="20% - Accent2 8" xfId="5534" hidden="1"/>
    <cellStyle name="20% - Accent2 8" xfId="15561" hidden="1"/>
    <cellStyle name="20% - Accent2 8" xfId="8076" hidden="1"/>
    <cellStyle name="20% - Accent2 8" xfId="6766" hidden="1"/>
    <cellStyle name="20% - Accent2 8" xfId="3394" hidden="1"/>
    <cellStyle name="20% - Accent2 8" xfId="3300" hidden="1"/>
    <cellStyle name="20% - Accent2 8" xfId="3094" hidden="1"/>
    <cellStyle name="20% - Accent2 8" xfId="1693" hidden="1"/>
    <cellStyle name="20% - Accent2 8" xfId="1577" hidden="1"/>
    <cellStyle name="20% - Accent2 8" xfId="1301" hidden="1"/>
    <cellStyle name="20% - Accent2 8" xfId="22297" hidden="1"/>
    <cellStyle name="20% - Accent2 8" xfId="27953" hidden="1"/>
    <cellStyle name="20% - Accent2 8" xfId="28046" hidden="1"/>
    <cellStyle name="20% - Accent2 8" xfId="28129" hidden="1"/>
    <cellStyle name="20% - Accent2 8" xfId="28205" hidden="1"/>
    <cellStyle name="20% - Accent2 8" xfId="28283" hidden="1"/>
    <cellStyle name="20% - Accent2 8" xfId="28868" hidden="1"/>
    <cellStyle name="20% - Accent2 8" xfId="28944" hidden="1"/>
    <cellStyle name="20% - Accent2 8" xfId="29023" hidden="1"/>
    <cellStyle name="20% - Accent2 8" xfId="28712" hidden="1"/>
    <cellStyle name="20% - Accent2 8" xfId="28767" hidden="1"/>
    <cellStyle name="20% - Accent2 8" xfId="28802" hidden="1"/>
    <cellStyle name="20% - Accent2 8" xfId="29463" hidden="1"/>
    <cellStyle name="20% - Accent2 8" xfId="29539" hidden="1"/>
    <cellStyle name="20% - Accent2 8" xfId="29617" hidden="1"/>
    <cellStyle name="20% - Accent2 8" xfId="28596" hidden="1"/>
    <cellStyle name="20% - Accent2 8" xfId="29139" hidden="1"/>
    <cellStyle name="20% - Accent2 8" xfId="29284" hidden="1"/>
    <cellStyle name="20% - Accent2 8" xfId="29995" hidden="1"/>
    <cellStyle name="20% - Accent2 8" xfId="30071" hidden="1"/>
    <cellStyle name="20% - Accent2 8" xfId="30149" hidden="1"/>
    <cellStyle name="20% - Accent2 8" xfId="30332" hidden="1"/>
    <cellStyle name="20% - Accent2 8" xfId="30408" hidden="1"/>
    <cellStyle name="20% - Accent2 8" xfId="30486" hidden="1"/>
    <cellStyle name="20% - Accent2 8" xfId="30669" hidden="1"/>
    <cellStyle name="20% - Accent2 8" xfId="30745" hidden="1"/>
    <cellStyle name="20% - Accent2 8" xfId="30838" hidden="1"/>
    <cellStyle name="20% - Accent2 8" xfId="30921" hidden="1"/>
    <cellStyle name="20% - Accent2 8" xfId="30997" hidden="1"/>
    <cellStyle name="20% - Accent2 8" xfId="31075" hidden="1"/>
    <cellStyle name="20% - Accent2 8" xfId="31660" hidden="1"/>
    <cellStyle name="20% - Accent2 8" xfId="31736" hidden="1"/>
    <cellStyle name="20% - Accent2 8" xfId="31815" hidden="1"/>
    <cellStyle name="20% - Accent2 8" xfId="31504" hidden="1"/>
    <cellStyle name="20% - Accent2 8" xfId="31559" hidden="1"/>
    <cellStyle name="20% - Accent2 8" xfId="31594" hidden="1"/>
    <cellStyle name="20% - Accent2 8" xfId="32255" hidden="1"/>
    <cellStyle name="20% - Accent2 8" xfId="32331" hidden="1"/>
    <cellStyle name="20% - Accent2 8" xfId="32409" hidden="1"/>
    <cellStyle name="20% - Accent2 8" xfId="31388" hidden="1"/>
    <cellStyle name="20% - Accent2 8" xfId="31931" hidden="1"/>
    <cellStyle name="20% - Accent2 8" xfId="32076" hidden="1"/>
    <cellStyle name="20% - Accent2 8" xfId="32787" hidden="1"/>
    <cellStyle name="20% - Accent2 8" xfId="32863" hidden="1"/>
    <cellStyle name="20% - Accent2 8" xfId="32941" hidden="1"/>
    <cellStyle name="20% - Accent2 8" xfId="33124" hidden="1"/>
    <cellStyle name="20% - Accent2 8" xfId="33200" hidden="1"/>
    <cellStyle name="20% - Accent2 8" xfId="33278" hidden="1"/>
    <cellStyle name="20% - Accent2 8" xfId="33461" hidden="1"/>
    <cellStyle name="20% - Accent2 8" xfId="33537" hidden="1"/>
    <cellStyle name="20% - Accent2 9" xfId="157" hidden="1"/>
    <cellStyle name="20% - Accent2 9" xfId="237" hidden="1"/>
    <cellStyle name="20% - Accent2 9" xfId="316" hidden="1"/>
    <cellStyle name="20% - Accent2 9" xfId="647" hidden="1"/>
    <cellStyle name="20% - Accent2 9" xfId="2398" hidden="1"/>
    <cellStyle name="20% - Accent2 9" xfId="2548" hidden="1"/>
    <cellStyle name="20% - Accent2 9" xfId="2727" hidden="1"/>
    <cellStyle name="20% - Accent2 9" xfId="3109" hidden="1"/>
    <cellStyle name="20% - Accent2 9" xfId="1678" hidden="1"/>
    <cellStyle name="20% - Accent2 9" xfId="2060" hidden="1"/>
    <cellStyle name="20% - Accent2 9" xfId="4322" hidden="1"/>
    <cellStyle name="20% - Accent2 9" xfId="4566" hidden="1"/>
    <cellStyle name="20% - Accent2 9" xfId="4725" hidden="1"/>
    <cellStyle name="20% - Accent2 9" xfId="4956" hidden="1"/>
    <cellStyle name="20% - Accent2 9" xfId="1993" hidden="1"/>
    <cellStyle name="20% - Accent2 9" xfId="2041" hidden="1"/>
    <cellStyle name="20% - Accent2 9" xfId="6340" hidden="1"/>
    <cellStyle name="20% - Accent2 9" xfId="6447" hidden="1"/>
    <cellStyle name="20% - Accent2 9" xfId="6646" hidden="1"/>
    <cellStyle name="20% - Accent2 9" xfId="7497" hidden="1"/>
    <cellStyle name="20% - Accent2 9" xfId="7651" hidden="1"/>
    <cellStyle name="20% - Accent2 9" xfId="7834" hidden="1"/>
    <cellStyle name="20% - Accent2 9" xfId="8745" hidden="1"/>
    <cellStyle name="20% - Accent2 9" xfId="8924" hidden="1"/>
    <cellStyle name="20% - Accent2 9" xfId="9848" hidden="1"/>
    <cellStyle name="20% - Accent2 9" xfId="9922" hidden="1"/>
    <cellStyle name="20% - Accent2 9" xfId="9998" hidden="1"/>
    <cellStyle name="20% - Accent2 9" xfId="10076" hidden="1"/>
    <cellStyle name="20% - Accent2 9" xfId="10661" hidden="1"/>
    <cellStyle name="20% - Accent2 9" xfId="10737" hidden="1"/>
    <cellStyle name="20% - Accent2 9" xfId="10816" hidden="1"/>
    <cellStyle name="20% - Accent2 9" xfId="10929" hidden="1"/>
    <cellStyle name="20% - Accent2 9" xfId="10373" hidden="1"/>
    <cellStyle name="20% - Accent2 9" xfId="10525" hidden="1"/>
    <cellStyle name="20% - Accent2 9" xfId="11256" hidden="1"/>
    <cellStyle name="20% - Accent2 9" xfId="11332" hidden="1"/>
    <cellStyle name="20% - Accent2 9" xfId="11410" hidden="1"/>
    <cellStyle name="20% - Accent2 9" xfId="11505" hidden="1"/>
    <cellStyle name="20% - Accent2 9" xfId="10489" hidden="1"/>
    <cellStyle name="20% - Accent2 9" xfId="10508" hidden="1"/>
    <cellStyle name="20% - Accent2 9" xfId="11788" hidden="1"/>
    <cellStyle name="20% - Accent2 9" xfId="11864" hidden="1"/>
    <cellStyle name="20% - Accent2 9" xfId="11942" hidden="1"/>
    <cellStyle name="20% - Accent2 9" xfId="12125" hidden="1"/>
    <cellStyle name="20% - Accent2 9" xfId="12201" hidden="1"/>
    <cellStyle name="20% - Accent2 9" xfId="12279" hidden="1"/>
    <cellStyle name="20% - Accent2 9" xfId="12462" hidden="1"/>
    <cellStyle name="20% - Accent2 9" xfId="12538" hidden="1"/>
    <cellStyle name="20% - Accent2 9" xfId="12640" hidden="1"/>
    <cellStyle name="20% - Accent2 9" xfId="12714" hidden="1"/>
    <cellStyle name="20% - Accent2 9" xfId="12790" hidden="1"/>
    <cellStyle name="20% - Accent2 9" xfId="12868" hidden="1"/>
    <cellStyle name="20% - Accent2 9" xfId="13453" hidden="1"/>
    <cellStyle name="20% - Accent2 9" xfId="13529" hidden="1"/>
    <cellStyle name="20% - Accent2 9" xfId="13608" hidden="1"/>
    <cellStyle name="20% - Accent2 9" xfId="13721" hidden="1"/>
    <cellStyle name="20% - Accent2 9" xfId="13165" hidden="1"/>
    <cellStyle name="20% - Accent2 9" xfId="13317" hidden="1"/>
    <cellStyle name="20% - Accent2 9" xfId="14048" hidden="1"/>
    <cellStyle name="20% - Accent2 9" xfId="14124" hidden="1"/>
    <cellStyle name="20% - Accent2 9" xfId="14202" hidden="1"/>
    <cellStyle name="20% - Accent2 9" xfId="14297" hidden="1"/>
    <cellStyle name="20% - Accent2 9" xfId="13281" hidden="1"/>
    <cellStyle name="20% - Accent2 9" xfId="13300" hidden="1"/>
    <cellStyle name="20% - Accent2 9" xfId="14580" hidden="1"/>
    <cellStyle name="20% - Accent2 9" xfId="14656" hidden="1"/>
    <cellStyle name="20% - Accent2 9" xfId="14734" hidden="1"/>
    <cellStyle name="20% - Accent2 9" xfId="14917" hidden="1"/>
    <cellStyle name="20% - Accent2 9" xfId="14993" hidden="1"/>
    <cellStyle name="20% - Accent2 9" xfId="15071" hidden="1"/>
    <cellStyle name="20% - Accent2 9" xfId="15254" hidden="1"/>
    <cellStyle name="20% - Accent2 9" xfId="15330" hidden="1"/>
    <cellStyle name="20% - Accent2 9" xfId="9614" hidden="1"/>
    <cellStyle name="20% - Accent2 9" xfId="9504" hidden="1"/>
    <cellStyle name="20% - Accent2 9" xfId="9386" hidden="1"/>
    <cellStyle name="20% - Accent2 9" xfId="9278" hidden="1"/>
    <cellStyle name="20% - Accent2 9" xfId="7017" hidden="1"/>
    <cellStyle name="20% - Accent2 9" xfId="6929" hidden="1"/>
    <cellStyle name="20% - Accent2 9" xfId="6835" hidden="1"/>
    <cellStyle name="20% - Accent2 9" xfId="6402" hidden="1"/>
    <cellStyle name="20% - Accent2 9" xfId="8073" hidden="1"/>
    <cellStyle name="20% - Accent2 9" xfId="7452" hidden="1"/>
    <cellStyle name="20% - Accent2 9" xfId="4882" hidden="1"/>
    <cellStyle name="20% - Accent2 9" xfId="4711" hidden="1"/>
    <cellStyle name="20% - Accent2 9" xfId="4512" hidden="1"/>
    <cellStyle name="20% - Accent2 9" xfId="4249" hidden="1"/>
    <cellStyle name="20% - Accent2 9" xfId="7614" hidden="1"/>
    <cellStyle name="20% - Accent2 9" xfId="7514" hidden="1"/>
    <cellStyle name="20% - Accent2 9" xfId="2794" hidden="1"/>
    <cellStyle name="20% - Accent2 9" xfId="2541" hidden="1"/>
    <cellStyle name="20% - Accent2 9" xfId="2368" hidden="1"/>
    <cellStyle name="20% - Accent2 9" xfId="1416" hidden="1"/>
    <cellStyle name="20% - Accent2 9" xfId="1225" hidden="1"/>
    <cellStyle name="20% - Accent2 9" xfId="1068" hidden="1"/>
    <cellStyle name="20% - Accent2 9" xfId="102" hidden="1"/>
    <cellStyle name="20% - Accent2 9" xfId="15499" hidden="1"/>
    <cellStyle name="20% - Accent2 9" xfId="16189" hidden="1"/>
    <cellStyle name="20% - Accent2 9" xfId="16263" hidden="1"/>
    <cellStyle name="20% - Accent2 9" xfId="16339" hidden="1"/>
    <cellStyle name="20% - Accent2 9" xfId="16417" hidden="1"/>
    <cellStyle name="20% - Accent2 9" xfId="17002" hidden="1"/>
    <cellStyle name="20% - Accent2 9" xfId="17078" hidden="1"/>
    <cellStyle name="20% - Accent2 9" xfId="17157" hidden="1"/>
    <cellStyle name="20% - Accent2 9" xfId="17270" hidden="1"/>
    <cellStyle name="20% - Accent2 9" xfId="16714" hidden="1"/>
    <cellStyle name="20% - Accent2 9" xfId="16866" hidden="1"/>
    <cellStyle name="20% - Accent2 9" xfId="17597" hidden="1"/>
    <cellStyle name="20% - Accent2 9" xfId="17673" hidden="1"/>
    <cellStyle name="20% - Accent2 9" xfId="17751" hidden="1"/>
    <cellStyle name="20% - Accent2 9" xfId="17846" hidden="1"/>
    <cellStyle name="20% - Accent2 9" xfId="16830" hidden="1"/>
    <cellStyle name="20% - Accent2 9" xfId="16849" hidden="1"/>
    <cellStyle name="20% - Accent2 9" xfId="18129" hidden="1"/>
    <cellStyle name="20% - Accent2 9" xfId="18205" hidden="1"/>
    <cellStyle name="20% - Accent2 9" xfId="18283" hidden="1"/>
    <cellStyle name="20% - Accent2 9" xfId="18466" hidden="1"/>
    <cellStyle name="20% - Accent2 9" xfId="18542" hidden="1"/>
    <cellStyle name="20% - Accent2 9" xfId="18620" hidden="1"/>
    <cellStyle name="20% - Accent2 9" xfId="18803" hidden="1"/>
    <cellStyle name="20% - Accent2 9" xfId="18879" hidden="1"/>
    <cellStyle name="20% - Accent2 9" xfId="18981" hidden="1"/>
    <cellStyle name="20% - Accent2 9" xfId="19055" hidden="1"/>
    <cellStyle name="20% - Accent2 9" xfId="19131" hidden="1"/>
    <cellStyle name="20% - Accent2 9" xfId="19209" hidden="1"/>
    <cellStyle name="20% - Accent2 9" xfId="19794" hidden="1"/>
    <cellStyle name="20% - Accent2 9" xfId="19870" hidden="1"/>
    <cellStyle name="20% - Accent2 9" xfId="19949" hidden="1"/>
    <cellStyle name="20% - Accent2 9" xfId="20062" hidden="1"/>
    <cellStyle name="20% - Accent2 9" xfId="19506" hidden="1"/>
    <cellStyle name="20% - Accent2 9" xfId="19658" hidden="1"/>
    <cellStyle name="20% - Accent2 9" xfId="20389" hidden="1"/>
    <cellStyle name="20% - Accent2 9" xfId="20465" hidden="1"/>
    <cellStyle name="20% - Accent2 9" xfId="20543" hidden="1"/>
    <cellStyle name="20% - Accent2 9" xfId="20638" hidden="1"/>
    <cellStyle name="20% - Accent2 9" xfId="19622" hidden="1"/>
    <cellStyle name="20% - Accent2 9" xfId="19641" hidden="1"/>
    <cellStyle name="20% - Accent2 9" xfId="20921" hidden="1"/>
    <cellStyle name="20% - Accent2 9" xfId="20997" hidden="1"/>
    <cellStyle name="20% - Accent2 9" xfId="21075" hidden="1"/>
    <cellStyle name="20% - Accent2 9" xfId="21258" hidden="1"/>
    <cellStyle name="20% - Accent2 9" xfId="21334" hidden="1"/>
    <cellStyle name="20% - Accent2 9" xfId="21412" hidden="1"/>
    <cellStyle name="20% - Accent2 9" xfId="21595" hidden="1"/>
    <cellStyle name="20% - Accent2 9" xfId="21671" hidden="1"/>
    <cellStyle name="20% - Accent2 9" xfId="16006" hidden="1"/>
    <cellStyle name="20% - Accent2 9" xfId="15932" hidden="1"/>
    <cellStyle name="20% - Accent2 9" xfId="15853" hidden="1"/>
    <cellStyle name="20% - Accent2 9" xfId="15769" hidden="1"/>
    <cellStyle name="20% - Accent2 9" xfId="8001" hidden="1"/>
    <cellStyle name="20% - Accent2 9" xfId="7800" hidden="1"/>
    <cellStyle name="20% - Accent2 9" xfId="7551" hidden="1"/>
    <cellStyle name="20% - Accent2 9" xfId="7058" hidden="1"/>
    <cellStyle name="20% - Accent2 9" xfId="9019" hidden="1"/>
    <cellStyle name="20% - Accent2 9" xfId="8396" hidden="1"/>
    <cellStyle name="20% - Accent2 9" xfId="5318" hidden="1"/>
    <cellStyle name="20% - Accent2 9" xfId="5118" hidden="1"/>
    <cellStyle name="20% - Accent2 9" xfId="5012" hidden="1"/>
    <cellStyle name="20% - Accent2 9" xfId="4684" hidden="1"/>
    <cellStyle name="20% - Accent2 9" xfId="8488" hidden="1"/>
    <cellStyle name="20% - Accent2 9" xfId="8441" hidden="1"/>
    <cellStyle name="20% - Accent2 9" xfId="3078" hidden="1"/>
    <cellStyle name="20% - Accent2 9" xfId="2927" hidden="1"/>
    <cellStyle name="20% - Accent2 9" xfId="2770" hidden="1"/>
    <cellStyle name="20% - Accent2 9" xfId="1564" hidden="1"/>
    <cellStyle name="20% - Accent2 9" xfId="1411" hidden="1"/>
    <cellStyle name="20% - Accent2 9" xfId="1146" hidden="1"/>
    <cellStyle name="20% - Accent2 9" xfId="21739" hidden="1"/>
    <cellStyle name="20% - Accent2 9" xfId="21809" hidden="1"/>
    <cellStyle name="20% - Accent2 9" xfId="22340" hidden="1"/>
    <cellStyle name="20% - Accent2 9" xfId="22414" hidden="1"/>
    <cellStyle name="20% - Accent2 9" xfId="22490" hidden="1"/>
    <cellStyle name="20% - Accent2 9" xfId="22568" hidden="1"/>
    <cellStyle name="20% - Accent2 9" xfId="23153" hidden="1"/>
    <cellStyle name="20% - Accent2 9" xfId="23229" hidden="1"/>
    <cellStyle name="20% - Accent2 9" xfId="23308" hidden="1"/>
    <cellStyle name="20% - Accent2 9" xfId="23421" hidden="1"/>
    <cellStyle name="20% - Accent2 9" xfId="22865" hidden="1"/>
    <cellStyle name="20% - Accent2 9" xfId="23017" hidden="1"/>
    <cellStyle name="20% - Accent2 9" xfId="23748" hidden="1"/>
    <cellStyle name="20% - Accent2 9" xfId="23824" hidden="1"/>
    <cellStyle name="20% - Accent2 9" xfId="23902" hidden="1"/>
    <cellStyle name="20% - Accent2 9" xfId="23997" hidden="1"/>
    <cellStyle name="20% - Accent2 9" xfId="22981" hidden="1"/>
    <cellStyle name="20% - Accent2 9" xfId="23000" hidden="1"/>
    <cellStyle name="20% - Accent2 9" xfId="24280" hidden="1"/>
    <cellStyle name="20% - Accent2 9" xfId="24356" hidden="1"/>
    <cellStyle name="20% - Accent2 9" xfId="24434" hidden="1"/>
    <cellStyle name="20% - Accent2 9" xfId="24617" hidden="1"/>
    <cellStyle name="20% - Accent2 9" xfId="24693" hidden="1"/>
    <cellStyle name="20% - Accent2 9" xfId="24771" hidden="1"/>
    <cellStyle name="20% - Accent2 9" xfId="24954" hidden="1"/>
    <cellStyle name="20% - Accent2 9" xfId="25030" hidden="1"/>
    <cellStyle name="20% - Accent2 9" xfId="25132" hidden="1"/>
    <cellStyle name="20% - Accent2 9" xfId="25206" hidden="1"/>
    <cellStyle name="20% - Accent2 9" xfId="25282" hidden="1"/>
    <cellStyle name="20% - Accent2 9" xfId="25360" hidden="1"/>
    <cellStyle name="20% - Accent2 9" xfId="25945" hidden="1"/>
    <cellStyle name="20% - Accent2 9" xfId="26021" hidden="1"/>
    <cellStyle name="20% - Accent2 9" xfId="26100" hidden="1"/>
    <cellStyle name="20% - Accent2 9" xfId="26213" hidden="1"/>
    <cellStyle name="20% - Accent2 9" xfId="25657" hidden="1"/>
    <cellStyle name="20% - Accent2 9" xfId="25809" hidden="1"/>
    <cellStyle name="20% - Accent2 9" xfId="26540" hidden="1"/>
    <cellStyle name="20% - Accent2 9" xfId="26616" hidden="1"/>
    <cellStyle name="20% - Accent2 9" xfId="26694" hidden="1"/>
    <cellStyle name="20% - Accent2 9" xfId="26789" hidden="1"/>
    <cellStyle name="20% - Accent2 9" xfId="25773" hidden="1"/>
    <cellStyle name="20% - Accent2 9" xfId="25792" hidden="1"/>
    <cellStyle name="20% - Accent2 9" xfId="27072" hidden="1"/>
    <cellStyle name="20% - Accent2 9" xfId="27148" hidden="1"/>
    <cellStyle name="20% - Accent2 9" xfId="27226" hidden="1"/>
    <cellStyle name="20% - Accent2 9" xfId="27409" hidden="1"/>
    <cellStyle name="20% - Accent2 9" xfId="27485" hidden="1"/>
    <cellStyle name="20% - Accent2 9" xfId="27563" hidden="1"/>
    <cellStyle name="20% - Accent2 9" xfId="27746" hidden="1"/>
    <cellStyle name="20% - Accent2 9" xfId="27822" hidden="1"/>
    <cellStyle name="20% - Accent2 9" xfId="22259" hidden="1"/>
    <cellStyle name="20% - Accent2 9" xfId="22185" hidden="1"/>
    <cellStyle name="20% - Accent2 9" xfId="22106" hidden="1"/>
    <cellStyle name="20% - Accent2 9" xfId="22022" hidden="1"/>
    <cellStyle name="20% - Accent2 9" xfId="8908" hidden="1"/>
    <cellStyle name="20% - Accent2 9" xfId="8699" hidden="1"/>
    <cellStyle name="20% - Accent2 9" xfId="8464" hidden="1"/>
    <cellStyle name="20% - Accent2 9" xfId="8069" hidden="1"/>
    <cellStyle name="20% - Accent2 9" xfId="15574" hidden="1"/>
    <cellStyle name="20% - Accent2 9" xfId="9429" hidden="1"/>
    <cellStyle name="20% - Accent2 9" xfId="5872" hidden="1"/>
    <cellStyle name="20% - Accent2 9" xfId="5626" hidden="1"/>
    <cellStyle name="20% - Accent2 9" xfId="5528" hidden="1"/>
    <cellStyle name="20% - Accent2 9" xfId="5105" hidden="1"/>
    <cellStyle name="20% - Accent2 9" xfId="9539" hidden="1"/>
    <cellStyle name="20% - Accent2 9" xfId="9494" hidden="1"/>
    <cellStyle name="20% - Accent2 9" xfId="3390" hidden="1"/>
    <cellStyle name="20% - Accent2 9" xfId="3296" hidden="1"/>
    <cellStyle name="20% - Accent2 9" xfId="3083" hidden="1"/>
    <cellStyle name="20% - Accent2 9" xfId="1689" hidden="1"/>
    <cellStyle name="20% - Accent2 9" xfId="1571" hidden="1"/>
    <cellStyle name="20% - Accent2 9" xfId="1290" hidden="1"/>
    <cellStyle name="20% - Accent2 9" xfId="22299" hidden="1"/>
    <cellStyle name="20% - Accent2 9" xfId="27957" hidden="1"/>
    <cellStyle name="20% - Accent2 9" xfId="28059" hidden="1"/>
    <cellStyle name="20% - Accent2 9" xfId="28133" hidden="1"/>
    <cellStyle name="20% - Accent2 9" xfId="28209" hidden="1"/>
    <cellStyle name="20% - Accent2 9" xfId="28287" hidden="1"/>
    <cellStyle name="20% - Accent2 9" xfId="28872" hidden="1"/>
    <cellStyle name="20% - Accent2 9" xfId="28948" hidden="1"/>
    <cellStyle name="20% - Accent2 9" xfId="29027" hidden="1"/>
    <cellStyle name="20% - Accent2 9" xfId="29140" hidden="1"/>
    <cellStyle name="20% - Accent2 9" xfId="28584" hidden="1"/>
    <cellStyle name="20% - Accent2 9" xfId="28736" hidden="1"/>
    <cellStyle name="20% - Accent2 9" xfId="29467" hidden="1"/>
    <cellStyle name="20% - Accent2 9" xfId="29543" hidden="1"/>
    <cellStyle name="20% - Accent2 9" xfId="29621" hidden="1"/>
    <cellStyle name="20% - Accent2 9" xfId="29716" hidden="1"/>
    <cellStyle name="20% - Accent2 9" xfId="28700" hidden="1"/>
    <cellStyle name="20% - Accent2 9" xfId="28719" hidden="1"/>
    <cellStyle name="20% - Accent2 9" xfId="29999" hidden="1"/>
    <cellStyle name="20% - Accent2 9" xfId="30075" hidden="1"/>
    <cellStyle name="20% - Accent2 9" xfId="30153" hidden="1"/>
    <cellStyle name="20% - Accent2 9" xfId="30336" hidden="1"/>
    <cellStyle name="20% - Accent2 9" xfId="30412" hidden="1"/>
    <cellStyle name="20% - Accent2 9" xfId="30490" hidden="1"/>
    <cellStyle name="20% - Accent2 9" xfId="30673" hidden="1"/>
    <cellStyle name="20% - Accent2 9" xfId="30749" hidden="1"/>
    <cellStyle name="20% - Accent2 9" xfId="30851" hidden="1"/>
    <cellStyle name="20% - Accent2 9" xfId="30925" hidden="1"/>
    <cellStyle name="20% - Accent2 9" xfId="31001" hidden="1"/>
    <cellStyle name="20% - Accent2 9" xfId="31079" hidden="1"/>
    <cellStyle name="20% - Accent2 9" xfId="31664" hidden="1"/>
    <cellStyle name="20% - Accent2 9" xfId="31740" hidden="1"/>
    <cellStyle name="20% - Accent2 9" xfId="31819" hidden="1"/>
    <cellStyle name="20% - Accent2 9" xfId="31932" hidden="1"/>
    <cellStyle name="20% - Accent2 9" xfId="31376" hidden="1"/>
    <cellStyle name="20% - Accent2 9" xfId="31528" hidden="1"/>
    <cellStyle name="20% - Accent2 9" xfId="32259" hidden="1"/>
    <cellStyle name="20% - Accent2 9" xfId="32335" hidden="1"/>
    <cellStyle name="20% - Accent2 9" xfId="32413" hidden="1"/>
    <cellStyle name="20% - Accent2 9" xfId="32508" hidden="1"/>
    <cellStyle name="20% - Accent2 9" xfId="31492" hidden="1"/>
    <cellStyle name="20% - Accent2 9" xfId="31511" hidden="1"/>
    <cellStyle name="20% - Accent2 9" xfId="32791" hidden="1"/>
    <cellStyle name="20% - Accent2 9" xfId="32867" hidden="1"/>
    <cellStyle name="20% - Accent2 9" xfId="32945" hidden="1"/>
    <cellStyle name="20% - Accent2 9" xfId="33128" hidden="1"/>
    <cellStyle name="20% - Accent2 9" xfId="33204" hidden="1"/>
    <cellStyle name="20% - Accent2 9" xfId="33282" hidden="1"/>
    <cellStyle name="20% - Accent2 9" xfId="33465" hidden="1"/>
    <cellStyle name="20% - Accent2 9" xfId="33541" hidden="1"/>
    <cellStyle name="20% - Accent3" xfId="31" builtinId="38" hidden="1"/>
    <cellStyle name="20% - Accent3" xfId="74" builtinId="38" hidden="1" customBuiltin="1"/>
    <cellStyle name="20% - Accent3 10" xfId="172" hidden="1"/>
    <cellStyle name="20% - Accent3 10" xfId="252" hidden="1"/>
    <cellStyle name="20% - Accent3 10" xfId="352" hidden="1"/>
    <cellStyle name="20% - Accent3 10" xfId="686" hidden="1"/>
    <cellStyle name="20% - Accent3 10" xfId="2416" hidden="1"/>
    <cellStyle name="20% - Accent3 10" xfId="2567" hidden="1"/>
    <cellStyle name="20% - Accent3 10" xfId="2757" hidden="1"/>
    <cellStyle name="20% - Accent3 10" xfId="3103" hidden="1"/>
    <cellStyle name="20% - Accent3 10" xfId="2273" hidden="1"/>
    <cellStyle name="20% - Accent3 10" xfId="1893" hidden="1"/>
    <cellStyle name="20% - Accent3 10" xfId="4354" hidden="1"/>
    <cellStyle name="20% - Accent3 10" xfId="4582" hidden="1"/>
    <cellStyle name="20% - Accent3 10" xfId="4746" hidden="1"/>
    <cellStyle name="20% - Accent3 10" xfId="4953" hidden="1"/>
    <cellStyle name="20% - Accent3 10" xfId="2043" hidden="1"/>
    <cellStyle name="20% - Accent3 10" xfId="1940" hidden="1"/>
    <cellStyle name="20% - Accent3 10" xfId="6360" hidden="1"/>
    <cellStyle name="20% - Accent3 10" xfId="6466" hidden="1"/>
    <cellStyle name="20% - Accent3 10" xfId="6663" hidden="1"/>
    <cellStyle name="20% - Accent3 10" xfId="7524" hidden="1"/>
    <cellStyle name="20% - Accent3 10" xfId="7675" hidden="1"/>
    <cellStyle name="20% - Accent3 10" xfId="7853" hidden="1"/>
    <cellStyle name="20% - Accent3 10" xfId="8767" hidden="1"/>
    <cellStyle name="20% - Accent3 10" xfId="8944" hidden="1"/>
    <cellStyle name="20% - Accent3 10" xfId="9863" hidden="1"/>
    <cellStyle name="20% - Accent3 10" xfId="9937" hidden="1"/>
    <cellStyle name="20% - Accent3 10" xfId="10013" hidden="1"/>
    <cellStyle name="20% - Accent3 10" xfId="10091" hidden="1"/>
    <cellStyle name="20% - Accent3 10" xfId="10676" hidden="1"/>
    <cellStyle name="20% - Accent3 10" xfId="10752" hidden="1"/>
    <cellStyle name="20% - Accent3 10" xfId="10831" hidden="1"/>
    <cellStyle name="20% - Accent3 10" xfId="10926" hidden="1"/>
    <cellStyle name="20% - Accent3 10" xfId="10612" hidden="1"/>
    <cellStyle name="20% - Accent3 10" xfId="10465" hidden="1"/>
    <cellStyle name="20% - Accent3 10" xfId="11271" hidden="1"/>
    <cellStyle name="20% - Accent3 10" xfId="11347" hidden="1"/>
    <cellStyle name="20% - Accent3 10" xfId="11425" hidden="1"/>
    <cellStyle name="20% - Accent3 10" xfId="11504" hidden="1"/>
    <cellStyle name="20% - Accent3 10" xfId="10509" hidden="1"/>
    <cellStyle name="20% - Accent3 10" xfId="10480" hidden="1"/>
    <cellStyle name="20% - Accent3 10" xfId="11803" hidden="1"/>
    <cellStyle name="20% - Accent3 10" xfId="11879" hidden="1"/>
    <cellStyle name="20% - Accent3 10" xfId="11957" hidden="1"/>
    <cellStyle name="20% - Accent3 10" xfId="12140" hidden="1"/>
    <cellStyle name="20% - Accent3 10" xfId="12216" hidden="1"/>
    <cellStyle name="20% - Accent3 10" xfId="12294" hidden="1"/>
    <cellStyle name="20% - Accent3 10" xfId="12477" hidden="1"/>
    <cellStyle name="20% - Accent3 10" xfId="12553" hidden="1"/>
    <cellStyle name="20% - Accent3 10" xfId="12655" hidden="1"/>
    <cellStyle name="20% - Accent3 10" xfId="12729" hidden="1"/>
    <cellStyle name="20% - Accent3 10" xfId="12805" hidden="1"/>
    <cellStyle name="20% - Accent3 10" xfId="12883" hidden="1"/>
    <cellStyle name="20% - Accent3 10" xfId="13468" hidden="1"/>
    <cellStyle name="20% - Accent3 10" xfId="13544" hidden="1"/>
    <cellStyle name="20% - Accent3 10" xfId="13623" hidden="1"/>
    <cellStyle name="20% - Accent3 10" xfId="13718" hidden="1"/>
    <cellStyle name="20% - Accent3 10" xfId="13404" hidden="1"/>
    <cellStyle name="20% - Accent3 10" xfId="13257" hidden="1"/>
    <cellStyle name="20% - Accent3 10" xfId="14063" hidden="1"/>
    <cellStyle name="20% - Accent3 10" xfId="14139" hidden="1"/>
    <cellStyle name="20% - Accent3 10" xfId="14217" hidden="1"/>
    <cellStyle name="20% - Accent3 10" xfId="14296" hidden="1"/>
    <cellStyle name="20% - Accent3 10" xfId="13301" hidden="1"/>
    <cellStyle name="20% - Accent3 10" xfId="13272" hidden="1"/>
    <cellStyle name="20% - Accent3 10" xfId="14595" hidden="1"/>
    <cellStyle name="20% - Accent3 10" xfId="14671" hidden="1"/>
    <cellStyle name="20% - Accent3 10" xfId="14749" hidden="1"/>
    <cellStyle name="20% - Accent3 10" xfId="14932" hidden="1"/>
    <cellStyle name="20% - Accent3 10" xfId="15008" hidden="1"/>
    <cellStyle name="20% - Accent3 10" xfId="15086" hidden="1"/>
    <cellStyle name="20% - Accent3 10" xfId="15269" hidden="1"/>
    <cellStyle name="20% - Accent3 10" xfId="15345" hidden="1"/>
    <cellStyle name="20% - Accent3 10" xfId="9596" hidden="1"/>
    <cellStyle name="20% - Accent3 10" xfId="9485" hidden="1"/>
    <cellStyle name="20% - Accent3 10" xfId="9368" hidden="1"/>
    <cellStyle name="20% - Accent3 10" xfId="9259" hidden="1"/>
    <cellStyle name="20% - Accent3 10" xfId="6998" hidden="1"/>
    <cellStyle name="20% - Accent3 10" xfId="6912" hidden="1"/>
    <cellStyle name="20% - Accent3 10" xfId="6818" hidden="1"/>
    <cellStyle name="20% - Accent3 10" xfId="6414" hidden="1"/>
    <cellStyle name="20% - Accent3 10" xfId="7200" hidden="1"/>
    <cellStyle name="20% - Accent3 10" xfId="7737" hidden="1"/>
    <cellStyle name="20% - Accent3 10" xfId="4860" hidden="1"/>
    <cellStyle name="20% - Accent3 10" xfId="4690" hidden="1"/>
    <cellStyle name="20% - Accent3 10" xfId="4468" hidden="1"/>
    <cellStyle name="20% - Accent3 10" xfId="4251" hidden="1"/>
    <cellStyle name="20% - Accent3 10" xfId="7502" hidden="1"/>
    <cellStyle name="20% - Accent3 10" xfId="7632" hidden="1"/>
    <cellStyle name="20% - Accent3 10" xfId="2742" hidden="1"/>
    <cellStyle name="20% - Accent3 10" xfId="2521" hidden="1"/>
    <cellStyle name="20% - Accent3 10" xfId="2347" hidden="1"/>
    <cellStyle name="20% - Accent3 10" xfId="1387" hidden="1"/>
    <cellStyle name="20% - Accent3 10" xfId="1198" hidden="1"/>
    <cellStyle name="20% - Accent3 10" xfId="962" hidden="1"/>
    <cellStyle name="20% - Accent3 10" xfId="15406" hidden="1"/>
    <cellStyle name="20% - Accent3 10" xfId="15518" hidden="1"/>
    <cellStyle name="20% - Accent3 10" xfId="16204" hidden="1"/>
    <cellStyle name="20% - Accent3 10" xfId="16278" hidden="1"/>
    <cellStyle name="20% - Accent3 10" xfId="16354" hidden="1"/>
    <cellStyle name="20% - Accent3 10" xfId="16432" hidden="1"/>
    <cellStyle name="20% - Accent3 10" xfId="17017" hidden="1"/>
    <cellStyle name="20% - Accent3 10" xfId="17093" hidden="1"/>
    <cellStyle name="20% - Accent3 10" xfId="17172" hidden="1"/>
    <cellStyle name="20% - Accent3 10" xfId="17267" hidden="1"/>
    <cellStyle name="20% - Accent3 10" xfId="16953" hidden="1"/>
    <cellStyle name="20% - Accent3 10" xfId="16806" hidden="1"/>
    <cellStyle name="20% - Accent3 10" xfId="17612" hidden="1"/>
    <cellStyle name="20% - Accent3 10" xfId="17688" hidden="1"/>
    <cellStyle name="20% - Accent3 10" xfId="17766" hidden="1"/>
    <cellStyle name="20% - Accent3 10" xfId="17845" hidden="1"/>
    <cellStyle name="20% - Accent3 10" xfId="16850" hidden="1"/>
    <cellStyle name="20% - Accent3 10" xfId="16821" hidden="1"/>
    <cellStyle name="20% - Accent3 10" xfId="18144" hidden="1"/>
    <cellStyle name="20% - Accent3 10" xfId="18220" hidden="1"/>
    <cellStyle name="20% - Accent3 10" xfId="18298" hidden="1"/>
    <cellStyle name="20% - Accent3 10" xfId="18481" hidden="1"/>
    <cellStyle name="20% - Accent3 10" xfId="18557" hidden="1"/>
    <cellStyle name="20% - Accent3 10" xfId="18635" hidden="1"/>
    <cellStyle name="20% - Accent3 10" xfId="18818" hidden="1"/>
    <cellStyle name="20% - Accent3 10" xfId="18894" hidden="1"/>
    <cellStyle name="20% - Accent3 10" xfId="18996" hidden="1"/>
    <cellStyle name="20% - Accent3 10" xfId="19070" hidden="1"/>
    <cellStyle name="20% - Accent3 10" xfId="19146" hidden="1"/>
    <cellStyle name="20% - Accent3 10" xfId="19224" hidden="1"/>
    <cellStyle name="20% - Accent3 10" xfId="19809" hidden="1"/>
    <cellStyle name="20% - Accent3 10" xfId="19885" hidden="1"/>
    <cellStyle name="20% - Accent3 10" xfId="19964" hidden="1"/>
    <cellStyle name="20% - Accent3 10" xfId="20059" hidden="1"/>
    <cellStyle name="20% - Accent3 10" xfId="19745" hidden="1"/>
    <cellStyle name="20% - Accent3 10" xfId="19598" hidden="1"/>
    <cellStyle name="20% - Accent3 10" xfId="20404" hidden="1"/>
    <cellStyle name="20% - Accent3 10" xfId="20480" hidden="1"/>
    <cellStyle name="20% - Accent3 10" xfId="20558" hidden="1"/>
    <cellStyle name="20% - Accent3 10" xfId="20637" hidden="1"/>
    <cellStyle name="20% - Accent3 10" xfId="19642" hidden="1"/>
    <cellStyle name="20% - Accent3 10" xfId="19613" hidden="1"/>
    <cellStyle name="20% - Accent3 10" xfId="20936" hidden="1"/>
    <cellStyle name="20% - Accent3 10" xfId="21012" hidden="1"/>
    <cellStyle name="20% - Accent3 10" xfId="21090" hidden="1"/>
    <cellStyle name="20% - Accent3 10" xfId="21273" hidden="1"/>
    <cellStyle name="20% - Accent3 10" xfId="21349" hidden="1"/>
    <cellStyle name="20% - Accent3 10" xfId="21427" hidden="1"/>
    <cellStyle name="20% - Accent3 10" xfId="21610" hidden="1"/>
    <cellStyle name="20% - Accent3 10" xfId="21686" hidden="1"/>
    <cellStyle name="20% - Accent3 10" xfId="15991" hidden="1"/>
    <cellStyle name="20% - Accent3 10" xfId="15917" hidden="1"/>
    <cellStyle name="20% - Accent3 10" xfId="15837" hidden="1"/>
    <cellStyle name="20% - Accent3 10" xfId="15754" hidden="1"/>
    <cellStyle name="20% - Accent3 10" xfId="7978" hidden="1"/>
    <cellStyle name="20% - Accent3 10" xfId="7776" hidden="1"/>
    <cellStyle name="20% - Accent3 10" xfId="7509" hidden="1"/>
    <cellStyle name="20% - Accent3 10" xfId="7061" hidden="1"/>
    <cellStyle name="20% - Accent3 10" xfId="8138" hidden="1"/>
    <cellStyle name="20% - Accent3 10" xfId="8544" hidden="1"/>
    <cellStyle name="20% - Accent3 10" xfId="5299" hidden="1"/>
    <cellStyle name="20% - Accent3 10" xfId="5098" hidden="1"/>
    <cellStyle name="20% - Accent3 10" xfId="4995" hidden="1"/>
    <cellStyle name="20% - Accent3 10" xfId="4714" hidden="1"/>
    <cellStyle name="20% - Accent3 10" xfId="8435" hidden="1"/>
    <cellStyle name="20% - Accent3 10" xfId="8502" hidden="1"/>
    <cellStyle name="20% - Accent3 10" xfId="3051" hidden="1"/>
    <cellStyle name="20% - Accent3 10" xfId="2909" hidden="1"/>
    <cellStyle name="20% - Accent3 10" xfId="2713" hidden="1"/>
    <cellStyle name="20% - Accent3 10" xfId="1539" hidden="1"/>
    <cellStyle name="20% - Accent3 10" xfId="1374" hidden="1"/>
    <cellStyle name="20% - Accent3 10" xfId="1120" hidden="1"/>
    <cellStyle name="20% - Accent3 10" xfId="21746" hidden="1"/>
    <cellStyle name="20% - Accent3 10" xfId="21825" hidden="1"/>
    <cellStyle name="20% - Accent3 10" xfId="22355" hidden="1"/>
    <cellStyle name="20% - Accent3 10" xfId="22429" hidden="1"/>
    <cellStyle name="20% - Accent3 10" xfId="22505" hidden="1"/>
    <cellStyle name="20% - Accent3 10" xfId="22583" hidden="1"/>
    <cellStyle name="20% - Accent3 10" xfId="23168" hidden="1"/>
    <cellStyle name="20% - Accent3 10" xfId="23244" hidden="1"/>
    <cellStyle name="20% - Accent3 10" xfId="23323" hidden="1"/>
    <cellStyle name="20% - Accent3 10" xfId="23418" hidden="1"/>
    <cellStyle name="20% - Accent3 10" xfId="23104" hidden="1"/>
    <cellStyle name="20% - Accent3 10" xfId="22957" hidden="1"/>
    <cellStyle name="20% - Accent3 10" xfId="23763" hidden="1"/>
    <cellStyle name="20% - Accent3 10" xfId="23839" hidden="1"/>
    <cellStyle name="20% - Accent3 10" xfId="23917" hidden="1"/>
    <cellStyle name="20% - Accent3 10" xfId="23996" hidden="1"/>
    <cellStyle name="20% - Accent3 10" xfId="23001" hidden="1"/>
    <cellStyle name="20% - Accent3 10" xfId="22972" hidden="1"/>
    <cellStyle name="20% - Accent3 10" xfId="24295" hidden="1"/>
    <cellStyle name="20% - Accent3 10" xfId="24371" hidden="1"/>
    <cellStyle name="20% - Accent3 10" xfId="24449" hidden="1"/>
    <cellStyle name="20% - Accent3 10" xfId="24632" hidden="1"/>
    <cellStyle name="20% - Accent3 10" xfId="24708" hidden="1"/>
    <cellStyle name="20% - Accent3 10" xfId="24786" hidden="1"/>
    <cellStyle name="20% - Accent3 10" xfId="24969" hidden="1"/>
    <cellStyle name="20% - Accent3 10" xfId="25045" hidden="1"/>
    <cellStyle name="20% - Accent3 10" xfId="25147" hidden="1"/>
    <cellStyle name="20% - Accent3 10" xfId="25221" hidden="1"/>
    <cellStyle name="20% - Accent3 10" xfId="25297" hidden="1"/>
    <cellStyle name="20% - Accent3 10" xfId="25375" hidden="1"/>
    <cellStyle name="20% - Accent3 10" xfId="25960" hidden="1"/>
    <cellStyle name="20% - Accent3 10" xfId="26036" hidden="1"/>
    <cellStyle name="20% - Accent3 10" xfId="26115" hidden="1"/>
    <cellStyle name="20% - Accent3 10" xfId="26210" hidden="1"/>
    <cellStyle name="20% - Accent3 10" xfId="25896" hidden="1"/>
    <cellStyle name="20% - Accent3 10" xfId="25749" hidden="1"/>
    <cellStyle name="20% - Accent3 10" xfId="26555" hidden="1"/>
    <cellStyle name="20% - Accent3 10" xfId="26631" hidden="1"/>
    <cellStyle name="20% - Accent3 10" xfId="26709" hidden="1"/>
    <cellStyle name="20% - Accent3 10" xfId="26788" hidden="1"/>
    <cellStyle name="20% - Accent3 10" xfId="25793" hidden="1"/>
    <cellStyle name="20% - Accent3 10" xfId="25764" hidden="1"/>
    <cellStyle name="20% - Accent3 10" xfId="27087" hidden="1"/>
    <cellStyle name="20% - Accent3 10" xfId="27163" hidden="1"/>
    <cellStyle name="20% - Accent3 10" xfId="27241" hidden="1"/>
    <cellStyle name="20% - Accent3 10" xfId="27424" hidden="1"/>
    <cellStyle name="20% - Accent3 10" xfId="27500" hidden="1"/>
    <cellStyle name="20% - Accent3 10" xfId="27578" hidden="1"/>
    <cellStyle name="20% - Accent3 10" xfId="27761" hidden="1"/>
    <cellStyle name="20% - Accent3 10" xfId="27837" hidden="1"/>
    <cellStyle name="20% - Accent3 10" xfId="22244" hidden="1"/>
    <cellStyle name="20% - Accent3 10" xfId="22170" hidden="1"/>
    <cellStyle name="20% - Accent3 10" xfId="22090" hidden="1"/>
    <cellStyle name="20% - Accent3 10" xfId="22007" hidden="1"/>
    <cellStyle name="20% - Accent3 10" xfId="8881" hidden="1"/>
    <cellStyle name="20% - Accent3 10" xfId="8678" hidden="1"/>
    <cellStyle name="20% - Accent3 10" xfId="8444" hidden="1"/>
    <cellStyle name="20% - Accent3 10" xfId="8079" hidden="1"/>
    <cellStyle name="20% - Accent3 10" xfId="9073" hidden="1"/>
    <cellStyle name="20% - Accent3 10" xfId="9656" hidden="1"/>
    <cellStyle name="20% - Accent3 10" xfId="5855" hidden="1"/>
    <cellStyle name="20% - Accent3 10" xfId="5607" hidden="1"/>
    <cellStyle name="20% - Accent3 10" xfId="5511" hidden="1"/>
    <cellStyle name="20% - Accent3 10" xfId="5124" hidden="1"/>
    <cellStyle name="20% - Accent3 10" xfId="9493" hidden="1"/>
    <cellStyle name="20% - Accent3 10" xfId="9569" hidden="1"/>
    <cellStyle name="20% - Accent3 10" xfId="3372" hidden="1"/>
    <cellStyle name="20% - Accent3 10" xfId="3178" hidden="1"/>
    <cellStyle name="20% - Accent3 10" xfId="3035" hidden="1"/>
    <cellStyle name="20% - Accent3 10" xfId="1665" hidden="1"/>
    <cellStyle name="20% - Accent3 10" xfId="1534" hidden="1"/>
    <cellStyle name="20% - Accent3 10" xfId="1264" hidden="1"/>
    <cellStyle name="20% - Accent3 10" xfId="27896" hidden="1"/>
    <cellStyle name="20% - Accent3 10" xfId="27972" hidden="1"/>
    <cellStyle name="20% - Accent3 10" xfId="28074" hidden="1"/>
    <cellStyle name="20% - Accent3 10" xfId="28148" hidden="1"/>
    <cellStyle name="20% - Accent3 10" xfId="28224" hidden="1"/>
    <cellStyle name="20% - Accent3 10" xfId="28302" hidden="1"/>
    <cellStyle name="20% - Accent3 10" xfId="28887" hidden="1"/>
    <cellStyle name="20% - Accent3 10" xfId="28963" hidden="1"/>
    <cellStyle name="20% - Accent3 10" xfId="29042" hidden="1"/>
    <cellStyle name="20% - Accent3 10" xfId="29137" hidden="1"/>
    <cellStyle name="20% - Accent3 10" xfId="28823" hidden="1"/>
    <cellStyle name="20% - Accent3 10" xfId="28676" hidden="1"/>
    <cellStyle name="20% - Accent3 10" xfId="29482" hidden="1"/>
    <cellStyle name="20% - Accent3 10" xfId="29558" hidden="1"/>
    <cellStyle name="20% - Accent3 10" xfId="29636" hidden="1"/>
    <cellStyle name="20% - Accent3 10" xfId="29715" hidden="1"/>
    <cellStyle name="20% - Accent3 10" xfId="28720" hidden="1"/>
    <cellStyle name="20% - Accent3 10" xfId="28691" hidden="1"/>
    <cellStyle name="20% - Accent3 10" xfId="30014" hidden="1"/>
    <cellStyle name="20% - Accent3 10" xfId="30090" hidden="1"/>
    <cellStyle name="20% - Accent3 10" xfId="30168" hidden="1"/>
    <cellStyle name="20% - Accent3 10" xfId="30351" hidden="1"/>
    <cellStyle name="20% - Accent3 10" xfId="30427" hidden="1"/>
    <cellStyle name="20% - Accent3 10" xfId="30505" hidden="1"/>
    <cellStyle name="20% - Accent3 10" xfId="30688" hidden="1"/>
    <cellStyle name="20% - Accent3 10" xfId="30764" hidden="1"/>
    <cellStyle name="20% - Accent3 10" xfId="30866" hidden="1"/>
    <cellStyle name="20% - Accent3 10" xfId="30940" hidden="1"/>
    <cellStyle name="20% - Accent3 10" xfId="31016" hidden="1"/>
    <cellStyle name="20% - Accent3 10" xfId="31094" hidden="1"/>
    <cellStyle name="20% - Accent3 10" xfId="31679" hidden="1"/>
    <cellStyle name="20% - Accent3 10" xfId="31755" hidden="1"/>
    <cellStyle name="20% - Accent3 10" xfId="31834" hidden="1"/>
    <cellStyle name="20% - Accent3 10" xfId="31929" hidden="1"/>
    <cellStyle name="20% - Accent3 10" xfId="31615" hidden="1"/>
    <cellStyle name="20% - Accent3 10" xfId="31468" hidden="1"/>
    <cellStyle name="20% - Accent3 10" xfId="32274" hidden="1"/>
    <cellStyle name="20% - Accent3 10" xfId="32350" hidden="1"/>
    <cellStyle name="20% - Accent3 10" xfId="32428" hidden="1"/>
    <cellStyle name="20% - Accent3 10" xfId="32507" hidden="1"/>
    <cellStyle name="20% - Accent3 10" xfId="31512" hidden="1"/>
    <cellStyle name="20% - Accent3 10" xfId="31483" hidden="1"/>
    <cellStyle name="20% - Accent3 10" xfId="32806" hidden="1"/>
    <cellStyle name="20% - Accent3 10" xfId="32882" hidden="1"/>
    <cellStyle name="20% - Accent3 10" xfId="32960" hidden="1"/>
    <cellStyle name="20% - Accent3 10" xfId="33143" hidden="1"/>
    <cellStyle name="20% - Accent3 10" xfId="33219" hidden="1"/>
    <cellStyle name="20% - Accent3 10" xfId="33297" hidden="1"/>
    <cellStyle name="20% - Accent3 10" xfId="33480" hidden="1"/>
    <cellStyle name="20% - Accent3 10" xfId="33556" hidden="1"/>
    <cellStyle name="20% - Accent3 11" xfId="185" hidden="1"/>
    <cellStyle name="20% - Accent3 11" xfId="265" hidden="1"/>
    <cellStyle name="20% - Accent3 11" xfId="388" hidden="1"/>
    <cellStyle name="20% - Accent3 11" xfId="715" hidden="1"/>
    <cellStyle name="20% - Accent3 11" xfId="2432" hidden="1"/>
    <cellStyle name="20% - Accent3 11" xfId="2584" hidden="1"/>
    <cellStyle name="20% - Accent3 11" xfId="2785" hidden="1"/>
    <cellStyle name="20% - Accent3 11" xfId="2888" hidden="1"/>
    <cellStyle name="20% - Accent3 11" xfId="2237" hidden="1"/>
    <cellStyle name="20% - Accent3 11" xfId="1906" hidden="1"/>
    <cellStyle name="20% - Accent3 11" xfId="4390" hidden="1"/>
    <cellStyle name="20% - Accent3 11" xfId="4601" hidden="1"/>
    <cellStyle name="20% - Accent3 11" xfId="4765" hidden="1"/>
    <cellStyle name="20% - Accent3 11" xfId="4868" hidden="1"/>
    <cellStyle name="20% - Accent3 11" xfId="4311" hidden="1"/>
    <cellStyle name="20% - Accent3 11" xfId="2284" hidden="1"/>
    <cellStyle name="20% - Accent3 11" xfId="6375" hidden="1"/>
    <cellStyle name="20% - Accent3 11" xfId="6480" hidden="1"/>
    <cellStyle name="20% - Accent3 11" xfId="6677" hidden="1"/>
    <cellStyle name="20% - Accent3 11" xfId="7549" hidden="1"/>
    <cellStyle name="20% - Accent3 11" xfId="7692" hidden="1"/>
    <cellStyle name="20% - Accent3 11" xfId="7871" hidden="1"/>
    <cellStyle name="20% - Accent3 11" xfId="8787" hidden="1"/>
    <cellStyle name="20% - Accent3 11" xfId="8961" hidden="1"/>
    <cellStyle name="20% - Accent3 11" xfId="9876" hidden="1"/>
    <cellStyle name="20% - Accent3 11" xfId="9950" hidden="1"/>
    <cellStyle name="20% - Accent3 11" xfId="10026" hidden="1"/>
    <cellStyle name="20% - Accent3 11" xfId="10104" hidden="1"/>
    <cellStyle name="20% - Accent3 11" xfId="10689" hidden="1"/>
    <cellStyle name="20% - Accent3 11" xfId="10765" hidden="1"/>
    <cellStyle name="20% - Accent3 11" xfId="10844" hidden="1"/>
    <cellStyle name="20% - Accent3 11" xfId="10888" hidden="1"/>
    <cellStyle name="20% - Accent3 11" xfId="10586" hidden="1"/>
    <cellStyle name="20% - Accent3 11" xfId="10475" hidden="1"/>
    <cellStyle name="20% - Accent3 11" xfId="11284" hidden="1"/>
    <cellStyle name="20% - Accent3 11" xfId="11360" hidden="1"/>
    <cellStyle name="20% - Accent3 11" xfId="11438" hidden="1"/>
    <cellStyle name="20% - Accent3 11" xfId="11476" hidden="1"/>
    <cellStyle name="20% - Accent3 11" xfId="11250" hidden="1"/>
    <cellStyle name="20% - Accent3 11" xfId="10622" hidden="1"/>
    <cellStyle name="20% - Accent3 11" xfId="11816" hidden="1"/>
    <cellStyle name="20% - Accent3 11" xfId="11892" hidden="1"/>
    <cellStyle name="20% - Accent3 11" xfId="11970" hidden="1"/>
    <cellStyle name="20% - Accent3 11" xfId="12153" hidden="1"/>
    <cellStyle name="20% - Accent3 11" xfId="12229" hidden="1"/>
    <cellStyle name="20% - Accent3 11" xfId="12307" hidden="1"/>
    <cellStyle name="20% - Accent3 11" xfId="12490" hidden="1"/>
    <cellStyle name="20% - Accent3 11" xfId="12566" hidden="1"/>
    <cellStyle name="20% - Accent3 11" xfId="12668" hidden="1"/>
    <cellStyle name="20% - Accent3 11" xfId="12742" hidden="1"/>
    <cellStyle name="20% - Accent3 11" xfId="12818" hidden="1"/>
    <cellStyle name="20% - Accent3 11" xfId="12896" hidden="1"/>
    <cellStyle name="20% - Accent3 11" xfId="13481" hidden="1"/>
    <cellStyle name="20% - Accent3 11" xfId="13557" hidden="1"/>
    <cellStyle name="20% - Accent3 11" xfId="13636" hidden="1"/>
    <cellStyle name="20% - Accent3 11" xfId="13680" hidden="1"/>
    <cellStyle name="20% - Accent3 11" xfId="13378" hidden="1"/>
    <cellStyle name="20% - Accent3 11" xfId="13267" hidden="1"/>
    <cellStyle name="20% - Accent3 11" xfId="14076" hidden="1"/>
    <cellStyle name="20% - Accent3 11" xfId="14152" hidden="1"/>
    <cellStyle name="20% - Accent3 11" xfId="14230" hidden="1"/>
    <cellStyle name="20% - Accent3 11" xfId="14268" hidden="1"/>
    <cellStyle name="20% - Accent3 11" xfId="14042" hidden="1"/>
    <cellStyle name="20% - Accent3 11" xfId="13414" hidden="1"/>
    <cellStyle name="20% - Accent3 11" xfId="14608" hidden="1"/>
    <cellStyle name="20% - Accent3 11" xfId="14684" hidden="1"/>
    <cellStyle name="20% - Accent3 11" xfId="14762" hidden="1"/>
    <cellStyle name="20% - Accent3 11" xfId="14945" hidden="1"/>
    <cellStyle name="20% - Accent3 11" xfId="15021" hidden="1"/>
    <cellStyle name="20% - Accent3 11" xfId="15099" hidden="1"/>
    <cellStyle name="20% - Accent3 11" xfId="15282" hidden="1"/>
    <cellStyle name="20% - Accent3 11" xfId="15358" hidden="1"/>
    <cellStyle name="20% - Accent3 11" xfId="9579" hidden="1"/>
    <cellStyle name="20% - Accent3 11" xfId="9465" hidden="1"/>
    <cellStyle name="20% - Accent3 11" xfId="9354" hidden="1"/>
    <cellStyle name="20% - Accent3 11" xfId="9238" hidden="1"/>
    <cellStyle name="20% - Accent3 11" xfId="6985" hidden="1"/>
    <cellStyle name="20% - Accent3 11" xfId="6898" hidden="1"/>
    <cellStyle name="20% - Accent3 11" xfId="6804" hidden="1"/>
    <cellStyle name="20% - Accent3 11" xfId="6712" hidden="1"/>
    <cellStyle name="20% - Accent3 11" xfId="7334" hidden="1"/>
    <cellStyle name="20% - Accent3 11" xfId="7647" hidden="1"/>
    <cellStyle name="20% - Accent3 11" xfId="4839" hidden="1"/>
    <cellStyle name="20% - Accent3 11" xfId="4673" hidden="1"/>
    <cellStyle name="20% - Accent3 11" xfId="4412" hidden="1"/>
    <cellStyle name="20% - Accent3 11" xfId="4294" hidden="1"/>
    <cellStyle name="20% - Accent3 11" xfId="4901" hidden="1"/>
    <cellStyle name="20% - Accent3 11" xfId="7186" hidden="1"/>
    <cellStyle name="20% - Accent3 11" xfId="2706" hidden="1"/>
    <cellStyle name="20% - Accent3 11" xfId="2505" hidden="1"/>
    <cellStyle name="20% - Accent3 11" xfId="2326" hidden="1"/>
    <cellStyle name="20% - Accent3 11" xfId="1363" hidden="1"/>
    <cellStyle name="20% - Accent3 11" xfId="1180" hidden="1"/>
    <cellStyle name="20% - Accent3 11" xfId="937" hidden="1"/>
    <cellStyle name="20% - Accent3 11" xfId="15424" hidden="1"/>
    <cellStyle name="20% - Accent3 11" xfId="15533" hidden="1"/>
    <cellStyle name="20% - Accent3 11" xfId="16217" hidden="1"/>
    <cellStyle name="20% - Accent3 11" xfId="16291" hidden="1"/>
    <cellStyle name="20% - Accent3 11" xfId="16367" hidden="1"/>
    <cellStyle name="20% - Accent3 11" xfId="16445" hidden="1"/>
    <cellStyle name="20% - Accent3 11" xfId="17030" hidden="1"/>
    <cellStyle name="20% - Accent3 11" xfId="17106" hidden="1"/>
    <cellStyle name="20% - Accent3 11" xfId="17185" hidden="1"/>
    <cellStyle name="20% - Accent3 11" xfId="17229" hidden="1"/>
    <cellStyle name="20% - Accent3 11" xfId="16927" hidden="1"/>
    <cellStyle name="20% - Accent3 11" xfId="16816" hidden="1"/>
    <cellStyle name="20% - Accent3 11" xfId="17625" hidden="1"/>
    <cellStyle name="20% - Accent3 11" xfId="17701" hidden="1"/>
    <cellStyle name="20% - Accent3 11" xfId="17779" hidden="1"/>
    <cellStyle name="20% - Accent3 11" xfId="17817" hidden="1"/>
    <cellStyle name="20% - Accent3 11" xfId="17591" hidden="1"/>
    <cellStyle name="20% - Accent3 11" xfId="16963" hidden="1"/>
    <cellStyle name="20% - Accent3 11" xfId="18157" hidden="1"/>
    <cellStyle name="20% - Accent3 11" xfId="18233" hidden="1"/>
    <cellStyle name="20% - Accent3 11" xfId="18311" hidden="1"/>
    <cellStyle name="20% - Accent3 11" xfId="18494" hidden="1"/>
    <cellStyle name="20% - Accent3 11" xfId="18570" hidden="1"/>
    <cellStyle name="20% - Accent3 11" xfId="18648" hidden="1"/>
    <cellStyle name="20% - Accent3 11" xfId="18831" hidden="1"/>
    <cellStyle name="20% - Accent3 11" xfId="18907" hidden="1"/>
    <cellStyle name="20% - Accent3 11" xfId="19009" hidden="1"/>
    <cellStyle name="20% - Accent3 11" xfId="19083" hidden="1"/>
    <cellStyle name="20% - Accent3 11" xfId="19159" hidden="1"/>
    <cellStyle name="20% - Accent3 11" xfId="19237" hidden="1"/>
    <cellStyle name="20% - Accent3 11" xfId="19822" hidden="1"/>
    <cellStyle name="20% - Accent3 11" xfId="19898" hidden="1"/>
    <cellStyle name="20% - Accent3 11" xfId="19977" hidden="1"/>
    <cellStyle name="20% - Accent3 11" xfId="20021" hidden="1"/>
    <cellStyle name="20% - Accent3 11" xfId="19719" hidden="1"/>
    <cellStyle name="20% - Accent3 11" xfId="19608" hidden="1"/>
    <cellStyle name="20% - Accent3 11" xfId="20417" hidden="1"/>
    <cellStyle name="20% - Accent3 11" xfId="20493" hidden="1"/>
    <cellStyle name="20% - Accent3 11" xfId="20571" hidden="1"/>
    <cellStyle name="20% - Accent3 11" xfId="20609" hidden="1"/>
    <cellStyle name="20% - Accent3 11" xfId="20383" hidden="1"/>
    <cellStyle name="20% - Accent3 11" xfId="19755" hidden="1"/>
    <cellStyle name="20% - Accent3 11" xfId="20949" hidden="1"/>
    <cellStyle name="20% - Accent3 11" xfId="21025" hidden="1"/>
    <cellStyle name="20% - Accent3 11" xfId="21103" hidden="1"/>
    <cellStyle name="20% - Accent3 11" xfId="21286" hidden="1"/>
    <cellStyle name="20% - Accent3 11" xfId="21362" hidden="1"/>
    <cellStyle name="20% - Accent3 11" xfId="21440" hidden="1"/>
    <cellStyle name="20% - Accent3 11" xfId="21623" hidden="1"/>
    <cellStyle name="20% - Accent3 11" xfId="21699" hidden="1"/>
    <cellStyle name="20% - Accent3 11" xfId="15978" hidden="1"/>
    <cellStyle name="20% - Accent3 11" xfId="15904" hidden="1"/>
    <cellStyle name="20% - Accent3 11" xfId="15823" hidden="1"/>
    <cellStyle name="20% - Accent3 11" xfId="15738" hidden="1"/>
    <cellStyle name="20% - Accent3 11" xfId="7957" hidden="1"/>
    <cellStyle name="20% - Accent3 11" xfId="7753" hidden="1"/>
    <cellStyle name="20% - Accent3 11" xfId="7472" hidden="1"/>
    <cellStyle name="20% - Accent3 11" xfId="7382" hidden="1"/>
    <cellStyle name="20% - Accent3 11" xfId="8186" hidden="1"/>
    <cellStyle name="20% - Accent3 11" xfId="8511" hidden="1"/>
    <cellStyle name="20% - Accent3 11" xfId="5286" hidden="1"/>
    <cellStyle name="20% - Accent3 11" xfId="5085" hidden="1"/>
    <cellStyle name="20% - Accent3 11" xfId="4978" hidden="1"/>
    <cellStyle name="20% - Accent3 11" xfId="4917" hidden="1"/>
    <cellStyle name="20% - Accent3 11" xfId="5332" hidden="1"/>
    <cellStyle name="20% - Accent3 11" xfId="8115" hidden="1"/>
    <cellStyle name="20% - Accent3 11" xfId="3021" hidden="1"/>
    <cellStyle name="20% - Accent3 11" xfId="2892" hidden="1"/>
    <cellStyle name="20% - Accent3 11" xfId="2664" hidden="1"/>
    <cellStyle name="20% - Accent3 11" xfId="1517" hidden="1"/>
    <cellStyle name="20% - Accent3 11" xfId="1333" hidden="1"/>
    <cellStyle name="20% - Accent3 11" xfId="1103" hidden="1"/>
    <cellStyle name="20% - Accent3 11" xfId="21759" hidden="1"/>
    <cellStyle name="20% - Accent3 11" xfId="21839" hidden="1"/>
    <cellStyle name="20% - Accent3 11" xfId="22368" hidden="1"/>
    <cellStyle name="20% - Accent3 11" xfId="22442" hidden="1"/>
    <cellStyle name="20% - Accent3 11" xfId="22518" hidden="1"/>
    <cellStyle name="20% - Accent3 11" xfId="22596" hidden="1"/>
    <cellStyle name="20% - Accent3 11" xfId="23181" hidden="1"/>
    <cellStyle name="20% - Accent3 11" xfId="23257" hidden="1"/>
    <cellStyle name="20% - Accent3 11" xfId="23336" hidden="1"/>
    <cellStyle name="20% - Accent3 11" xfId="23380" hidden="1"/>
    <cellStyle name="20% - Accent3 11" xfId="23078" hidden="1"/>
    <cellStyle name="20% - Accent3 11" xfId="22967" hidden="1"/>
    <cellStyle name="20% - Accent3 11" xfId="23776" hidden="1"/>
    <cellStyle name="20% - Accent3 11" xfId="23852" hidden="1"/>
    <cellStyle name="20% - Accent3 11" xfId="23930" hidden="1"/>
    <cellStyle name="20% - Accent3 11" xfId="23968" hidden="1"/>
    <cellStyle name="20% - Accent3 11" xfId="23742" hidden="1"/>
    <cellStyle name="20% - Accent3 11" xfId="23114" hidden="1"/>
    <cellStyle name="20% - Accent3 11" xfId="24308" hidden="1"/>
    <cellStyle name="20% - Accent3 11" xfId="24384" hidden="1"/>
    <cellStyle name="20% - Accent3 11" xfId="24462" hidden="1"/>
    <cellStyle name="20% - Accent3 11" xfId="24645" hidden="1"/>
    <cellStyle name="20% - Accent3 11" xfId="24721" hidden="1"/>
    <cellStyle name="20% - Accent3 11" xfId="24799" hidden="1"/>
    <cellStyle name="20% - Accent3 11" xfId="24982" hidden="1"/>
    <cellStyle name="20% - Accent3 11" xfId="25058" hidden="1"/>
    <cellStyle name="20% - Accent3 11" xfId="25160" hidden="1"/>
    <cellStyle name="20% - Accent3 11" xfId="25234" hidden="1"/>
    <cellStyle name="20% - Accent3 11" xfId="25310" hidden="1"/>
    <cellStyle name="20% - Accent3 11" xfId="25388" hidden="1"/>
    <cellStyle name="20% - Accent3 11" xfId="25973" hidden="1"/>
    <cellStyle name="20% - Accent3 11" xfId="26049" hidden="1"/>
    <cellStyle name="20% - Accent3 11" xfId="26128" hidden="1"/>
    <cellStyle name="20% - Accent3 11" xfId="26172" hidden="1"/>
    <cellStyle name="20% - Accent3 11" xfId="25870" hidden="1"/>
    <cellStyle name="20% - Accent3 11" xfId="25759" hidden="1"/>
    <cellStyle name="20% - Accent3 11" xfId="26568" hidden="1"/>
    <cellStyle name="20% - Accent3 11" xfId="26644" hidden="1"/>
    <cellStyle name="20% - Accent3 11" xfId="26722" hidden="1"/>
    <cellStyle name="20% - Accent3 11" xfId="26760" hidden="1"/>
    <cellStyle name="20% - Accent3 11" xfId="26534" hidden="1"/>
    <cellStyle name="20% - Accent3 11" xfId="25906" hidden="1"/>
    <cellStyle name="20% - Accent3 11" xfId="27100" hidden="1"/>
    <cellStyle name="20% - Accent3 11" xfId="27176" hidden="1"/>
    <cellStyle name="20% - Accent3 11" xfId="27254" hidden="1"/>
    <cellStyle name="20% - Accent3 11" xfId="27437" hidden="1"/>
    <cellStyle name="20% - Accent3 11" xfId="27513" hidden="1"/>
    <cellStyle name="20% - Accent3 11" xfId="27591" hidden="1"/>
    <cellStyle name="20% - Accent3 11" xfId="27774" hidden="1"/>
    <cellStyle name="20% - Accent3 11" xfId="27850" hidden="1"/>
    <cellStyle name="20% - Accent3 11" xfId="22231" hidden="1"/>
    <cellStyle name="20% - Accent3 11" xfId="22157" hidden="1"/>
    <cellStyle name="20% - Accent3 11" xfId="22076" hidden="1"/>
    <cellStyle name="20% - Accent3 11" xfId="21993" hidden="1"/>
    <cellStyle name="20% - Accent3 11" xfId="8860" hidden="1"/>
    <cellStyle name="20% - Accent3 11" xfId="8561" hidden="1"/>
    <cellStyle name="20% - Accent3 11" xfId="8420" hidden="1"/>
    <cellStyle name="20% - Accent3 11" xfId="8236" hidden="1"/>
    <cellStyle name="20% - Accent3 11" xfId="9210" hidden="1"/>
    <cellStyle name="20% - Accent3 11" xfId="9592" hidden="1"/>
    <cellStyle name="20% - Accent3 11" xfId="5835" hidden="1"/>
    <cellStyle name="20% - Accent3 11" xfId="5592" hidden="1"/>
    <cellStyle name="20% - Accent3 11" xfId="5496" hidden="1"/>
    <cellStyle name="20% - Accent3 11" xfId="5349" hidden="1"/>
    <cellStyle name="20% - Accent3 11" xfId="5884" hidden="1"/>
    <cellStyle name="20% - Accent3 11" xfId="9048" hidden="1"/>
    <cellStyle name="20% - Accent3 11" xfId="3355" hidden="1"/>
    <cellStyle name="20% - Accent3 11" xfId="3162" hidden="1"/>
    <cellStyle name="20% - Accent3 11" xfId="3000" hidden="1"/>
    <cellStyle name="20% - Accent3 11" xfId="1651" hidden="1"/>
    <cellStyle name="20% - Accent3 11" xfId="1502" hidden="1"/>
    <cellStyle name="20% - Accent3 11" xfId="1241" hidden="1"/>
    <cellStyle name="20% - Accent3 11" xfId="27909" hidden="1"/>
    <cellStyle name="20% - Accent3 11" xfId="27985" hidden="1"/>
    <cellStyle name="20% - Accent3 11" xfId="28087" hidden="1"/>
    <cellStyle name="20% - Accent3 11" xfId="28161" hidden="1"/>
    <cellStyle name="20% - Accent3 11" xfId="28237" hidden="1"/>
    <cellStyle name="20% - Accent3 11" xfId="28315" hidden="1"/>
    <cellStyle name="20% - Accent3 11" xfId="28900" hidden="1"/>
    <cellStyle name="20% - Accent3 11" xfId="28976" hidden="1"/>
    <cellStyle name="20% - Accent3 11" xfId="29055" hidden="1"/>
    <cellStyle name="20% - Accent3 11" xfId="29099" hidden="1"/>
    <cellStyle name="20% - Accent3 11" xfId="28797" hidden="1"/>
    <cellStyle name="20% - Accent3 11" xfId="28686" hidden="1"/>
    <cellStyle name="20% - Accent3 11" xfId="29495" hidden="1"/>
    <cellStyle name="20% - Accent3 11" xfId="29571" hidden="1"/>
    <cellStyle name="20% - Accent3 11" xfId="29649" hidden="1"/>
    <cellStyle name="20% - Accent3 11" xfId="29687" hidden="1"/>
    <cellStyle name="20% - Accent3 11" xfId="29461" hidden="1"/>
    <cellStyle name="20% - Accent3 11" xfId="28833" hidden="1"/>
    <cellStyle name="20% - Accent3 11" xfId="30027" hidden="1"/>
    <cellStyle name="20% - Accent3 11" xfId="30103" hidden="1"/>
    <cellStyle name="20% - Accent3 11" xfId="30181" hidden="1"/>
    <cellStyle name="20% - Accent3 11" xfId="30364" hidden="1"/>
    <cellStyle name="20% - Accent3 11" xfId="30440" hidden="1"/>
    <cellStyle name="20% - Accent3 11" xfId="30518" hidden="1"/>
    <cellStyle name="20% - Accent3 11" xfId="30701" hidden="1"/>
    <cellStyle name="20% - Accent3 11" xfId="30777" hidden="1"/>
    <cellStyle name="20% - Accent3 11" xfId="30879" hidden="1"/>
    <cellStyle name="20% - Accent3 11" xfId="30953" hidden="1"/>
    <cellStyle name="20% - Accent3 11" xfId="31029" hidden="1"/>
    <cellStyle name="20% - Accent3 11" xfId="31107" hidden="1"/>
    <cellStyle name="20% - Accent3 11" xfId="31692" hidden="1"/>
    <cellStyle name="20% - Accent3 11" xfId="31768" hidden="1"/>
    <cellStyle name="20% - Accent3 11" xfId="31847" hidden="1"/>
    <cellStyle name="20% - Accent3 11" xfId="31891" hidden="1"/>
    <cellStyle name="20% - Accent3 11" xfId="31589" hidden="1"/>
    <cellStyle name="20% - Accent3 11" xfId="31478" hidden="1"/>
    <cellStyle name="20% - Accent3 11" xfId="32287" hidden="1"/>
    <cellStyle name="20% - Accent3 11" xfId="32363" hidden="1"/>
    <cellStyle name="20% - Accent3 11" xfId="32441" hidden="1"/>
    <cellStyle name="20% - Accent3 11" xfId="32479" hidden="1"/>
    <cellStyle name="20% - Accent3 11" xfId="32253" hidden="1"/>
    <cellStyle name="20% - Accent3 11" xfId="31625" hidden="1"/>
    <cellStyle name="20% - Accent3 11" xfId="32819" hidden="1"/>
    <cellStyle name="20% - Accent3 11" xfId="32895" hidden="1"/>
    <cellStyle name="20% - Accent3 11" xfId="32973" hidden="1"/>
    <cellStyle name="20% - Accent3 11" xfId="33156" hidden="1"/>
    <cellStyle name="20% - Accent3 11" xfId="33232" hidden="1"/>
    <cellStyle name="20% - Accent3 11" xfId="33310" hidden="1"/>
    <cellStyle name="20% - Accent3 11" xfId="33493" hidden="1"/>
    <cellStyle name="20% - Accent3 11" xfId="33569" hidden="1"/>
    <cellStyle name="20% - Accent3 12" xfId="201" hidden="1"/>
    <cellStyle name="20% - Accent3 12" xfId="279" hidden="1"/>
    <cellStyle name="20% - Accent3 12" xfId="422" hidden="1"/>
    <cellStyle name="20% - Accent3 12" xfId="735" hidden="1"/>
    <cellStyle name="20% - Accent3 12" xfId="2449" hidden="1"/>
    <cellStyle name="20% - Accent3 12" xfId="2601" hidden="1"/>
    <cellStyle name="20% - Accent3 12" xfId="2809" hidden="1"/>
    <cellStyle name="20% - Accent3 12" xfId="3082" hidden="1"/>
    <cellStyle name="20% - Accent3 12" xfId="2264" hidden="1"/>
    <cellStyle name="20% - Accent3 12" xfId="2240" hidden="1"/>
    <cellStyle name="20% - Accent3 12" xfId="4425" hidden="1"/>
    <cellStyle name="20% - Accent3 12" xfId="4618" hidden="1"/>
    <cellStyle name="20% - Accent3 12" xfId="4779" hidden="1"/>
    <cellStyle name="20% - Accent3 12" xfId="4942" hidden="1"/>
    <cellStyle name="20% - Accent3 12" xfId="1999" hidden="1"/>
    <cellStyle name="20% - Accent3 12" xfId="1606" hidden="1"/>
    <cellStyle name="20% - Accent3 12" xfId="6391" hidden="1"/>
    <cellStyle name="20% - Accent3 12" xfId="6495" hidden="1"/>
    <cellStyle name="20% - Accent3 12" xfId="6693" hidden="1"/>
    <cellStyle name="20% - Accent3 12" xfId="7571" hidden="1"/>
    <cellStyle name="20% - Accent3 12" xfId="7713" hidden="1"/>
    <cellStyle name="20% - Accent3 12" xfId="7888" hidden="1"/>
    <cellStyle name="20% - Accent3 12" xfId="8810" hidden="1"/>
    <cellStyle name="20% - Accent3 12" xfId="8979" hidden="1"/>
    <cellStyle name="20% - Accent3 12" xfId="9889" hidden="1"/>
    <cellStyle name="20% - Accent3 12" xfId="9964" hidden="1"/>
    <cellStyle name="20% - Accent3 12" xfId="10039" hidden="1"/>
    <cellStyle name="20% - Accent3 12" xfId="10117" hidden="1"/>
    <cellStyle name="20% - Accent3 12" xfId="10703" hidden="1"/>
    <cellStyle name="20% - Accent3 12" xfId="10778" hidden="1"/>
    <cellStyle name="20% - Accent3 12" xfId="10857" hidden="1"/>
    <cellStyle name="20% - Accent3 12" xfId="10917" hidden="1"/>
    <cellStyle name="20% - Accent3 12" xfId="10605" hidden="1"/>
    <cellStyle name="20% - Accent3 12" xfId="10588" hidden="1"/>
    <cellStyle name="20% - Accent3 12" xfId="11298" hidden="1"/>
    <cellStyle name="20% - Accent3 12" xfId="11373" hidden="1"/>
    <cellStyle name="20% - Accent3 12" xfId="11451" hidden="1"/>
    <cellStyle name="20% - Accent3 12" xfId="11498" hidden="1"/>
    <cellStyle name="20% - Accent3 12" xfId="10490" hidden="1"/>
    <cellStyle name="20% - Accent3 12" xfId="10358" hidden="1"/>
    <cellStyle name="20% - Accent3 12" xfId="11830" hidden="1"/>
    <cellStyle name="20% - Accent3 12" xfId="11905" hidden="1"/>
    <cellStyle name="20% - Accent3 12" xfId="11983" hidden="1"/>
    <cellStyle name="20% - Accent3 12" xfId="12167" hidden="1"/>
    <cellStyle name="20% - Accent3 12" xfId="12242" hidden="1"/>
    <cellStyle name="20% - Accent3 12" xfId="12320" hidden="1"/>
    <cellStyle name="20% - Accent3 12" xfId="12504" hidden="1"/>
    <cellStyle name="20% - Accent3 12" xfId="12579" hidden="1"/>
    <cellStyle name="20% - Accent3 12" xfId="12681" hidden="1"/>
    <cellStyle name="20% - Accent3 12" xfId="12756" hidden="1"/>
    <cellStyle name="20% - Accent3 12" xfId="12831" hidden="1"/>
    <cellStyle name="20% - Accent3 12" xfId="12909" hidden="1"/>
    <cellStyle name="20% - Accent3 12" xfId="13495" hidden="1"/>
    <cellStyle name="20% - Accent3 12" xfId="13570" hidden="1"/>
    <cellStyle name="20% - Accent3 12" xfId="13649" hidden="1"/>
    <cellStyle name="20% - Accent3 12" xfId="13709" hidden="1"/>
    <cellStyle name="20% - Accent3 12" xfId="13397" hidden="1"/>
    <cellStyle name="20% - Accent3 12" xfId="13380" hidden="1"/>
    <cellStyle name="20% - Accent3 12" xfId="14090" hidden="1"/>
    <cellStyle name="20% - Accent3 12" xfId="14165" hidden="1"/>
    <cellStyle name="20% - Accent3 12" xfId="14243" hidden="1"/>
    <cellStyle name="20% - Accent3 12" xfId="14290" hidden="1"/>
    <cellStyle name="20% - Accent3 12" xfId="13282" hidden="1"/>
    <cellStyle name="20% - Accent3 12" xfId="13150" hidden="1"/>
    <cellStyle name="20% - Accent3 12" xfId="14622" hidden="1"/>
    <cellStyle name="20% - Accent3 12" xfId="14697" hidden="1"/>
    <cellStyle name="20% - Accent3 12" xfId="14775" hidden="1"/>
    <cellStyle name="20% - Accent3 12" xfId="14959" hidden="1"/>
    <cellStyle name="20% - Accent3 12" xfId="15034" hidden="1"/>
    <cellStyle name="20% - Accent3 12" xfId="15112" hidden="1"/>
    <cellStyle name="20% - Accent3 12" xfId="15296" hidden="1"/>
    <cellStyle name="20% - Accent3 12" xfId="15371" hidden="1"/>
    <cellStyle name="20% - Accent3 12" xfId="9563" hidden="1"/>
    <cellStyle name="20% - Accent3 12" xfId="9450" hidden="1"/>
    <cellStyle name="20% - Accent3 12" xfId="9338" hidden="1"/>
    <cellStyle name="20% - Accent3 12" xfId="9220" hidden="1"/>
    <cellStyle name="20% - Accent3 12" xfId="6969" hidden="1"/>
    <cellStyle name="20% - Accent3 12" xfId="6884" hidden="1"/>
    <cellStyle name="20% - Accent3 12" xfId="6789" hidden="1"/>
    <cellStyle name="20% - Accent3 12" xfId="6432" hidden="1"/>
    <cellStyle name="20% - Accent3 12" xfId="7223" hidden="1"/>
    <cellStyle name="20% - Accent3 12" xfId="7331" hidden="1"/>
    <cellStyle name="20% - Accent3 12" xfId="4820" hidden="1"/>
    <cellStyle name="20% - Accent3 12" xfId="4655" hidden="1"/>
    <cellStyle name="20% - Accent3 12" xfId="4360" hidden="1"/>
    <cellStyle name="20% - Accent3 12" xfId="4261" hidden="1"/>
    <cellStyle name="20% - Accent3 12" xfId="7612" hidden="1"/>
    <cellStyle name="20% - Accent3 12" xfId="8131" hidden="1"/>
    <cellStyle name="20% - Accent3 12" xfId="2680" hidden="1"/>
    <cellStyle name="20% - Accent3 12" xfId="2488" hidden="1"/>
    <cellStyle name="20% - Accent3 12" xfId="2312" hidden="1"/>
    <cellStyle name="20% - Accent3 12" xfId="1342" hidden="1"/>
    <cellStyle name="20% - Accent3 12" xfId="1164" hidden="1"/>
    <cellStyle name="20% - Accent3 12" xfId="923" hidden="1"/>
    <cellStyle name="20% - Accent3 12" xfId="15442" hidden="1"/>
    <cellStyle name="20% - Accent3 12" xfId="15550" hidden="1"/>
    <cellStyle name="20% - Accent3 12" xfId="16230" hidden="1"/>
    <cellStyle name="20% - Accent3 12" xfId="16305" hidden="1"/>
    <cellStyle name="20% - Accent3 12" xfId="16380" hidden="1"/>
    <cellStyle name="20% - Accent3 12" xfId="16458" hidden="1"/>
    <cellStyle name="20% - Accent3 12" xfId="17044" hidden="1"/>
    <cellStyle name="20% - Accent3 12" xfId="17119" hidden="1"/>
    <cellStyle name="20% - Accent3 12" xfId="17198" hidden="1"/>
    <cellStyle name="20% - Accent3 12" xfId="17258" hidden="1"/>
    <cellStyle name="20% - Accent3 12" xfId="16946" hidden="1"/>
    <cellStyle name="20% - Accent3 12" xfId="16929" hidden="1"/>
    <cellStyle name="20% - Accent3 12" xfId="17639" hidden="1"/>
    <cellStyle name="20% - Accent3 12" xfId="17714" hidden="1"/>
    <cellStyle name="20% - Accent3 12" xfId="17792" hidden="1"/>
    <cellStyle name="20% - Accent3 12" xfId="17839" hidden="1"/>
    <cellStyle name="20% - Accent3 12" xfId="16831" hidden="1"/>
    <cellStyle name="20% - Accent3 12" xfId="16699" hidden="1"/>
    <cellStyle name="20% - Accent3 12" xfId="18171" hidden="1"/>
    <cellStyle name="20% - Accent3 12" xfId="18246" hidden="1"/>
    <cellStyle name="20% - Accent3 12" xfId="18324" hidden="1"/>
    <cellStyle name="20% - Accent3 12" xfId="18508" hidden="1"/>
    <cellStyle name="20% - Accent3 12" xfId="18583" hidden="1"/>
    <cellStyle name="20% - Accent3 12" xfId="18661" hidden="1"/>
    <cellStyle name="20% - Accent3 12" xfId="18845" hidden="1"/>
    <cellStyle name="20% - Accent3 12" xfId="18920" hidden="1"/>
    <cellStyle name="20% - Accent3 12" xfId="19022" hidden="1"/>
    <cellStyle name="20% - Accent3 12" xfId="19097" hidden="1"/>
    <cellStyle name="20% - Accent3 12" xfId="19172" hidden="1"/>
    <cellStyle name="20% - Accent3 12" xfId="19250" hidden="1"/>
    <cellStyle name="20% - Accent3 12" xfId="19836" hidden="1"/>
    <cellStyle name="20% - Accent3 12" xfId="19911" hidden="1"/>
    <cellStyle name="20% - Accent3 12" xfId="19990" hidden="1"/>
    <cellStyle name="20% - Accent3 12" xfId="20050" hidden="1"/>
    <cellStyle name="20% - Accent3 12" xfId="19738" hidden="1"/>
    <cellStyle name="20% - Accent3 12" xfId="19721" hidden="1"/>
    <cellStyle name="20% - Accent3 12" xfId="20431" hidden="1"/>
    <cellStyle name="20% - Accent3 12" xfId="20506" hidden="1"/>
    <cellStyle name="20% - Accent3 12" xfId="20584" hidden="1"/>
    <cellStyle name="20% - Accent3 12" xfId="20631" hidden="1"/>
    <cellStyle name="20% - Accent3 12" xfId="19623" hidden="1"/>
    <cellStyle name="20% - Accent3 12" xfId="19491" hidden="1"/>
    <cellStyle name="20% - Accent3 12" xfId="20963" hidden="1"/>
    <cellStyle name="20% - Accent3 12" xfId="21038" hidden="1"/>
    <cellStyle name="20% - Accent3 12" xfId="21116" hidden="1"/>
    <cellStyle name="20% - Accent3 12" xfId="21300" hidden="1"/>
    <cellStyle name="20% - Accent3 12" xfId="21375" hidden="1"/>
    <cellStyle name="20% - Accent3 12" xfId="21453" hidden="1"/>
    <cellStyle name="20% - Accent3 12" xfId="21637" hidden="1"/>
    <cellStyle name="20% - Accent3 12" xfId="21712" hidden="1"/>
    <cellStyle name="20% - Accent3 12" xfId="15965" hidden="1"/>
    <cellStyle name="20% - Accent3 12" xfId="15890" hidden="1"/>
    <cellStyle name="20% - Accent3 12" xfId="15810" hidden="1"/>
    <cellStyle name="20% - Accent3 12" xfId="15724" hidden="1"/>
    <cellStyle name="20% - Accent3 12" xfId="7937" hidden="1"/>
    <cellStyle name="20% - Accent3 12" xfId="7722" hidden="1"/>
    <cellStyle name="20% - Accent3 12" xfId="7451" hidden="1"/>
    <cellStyle name="20% - Accent3 12" xfId="7169" hidden="1"/>
    <cellStyle name="20% - Accent3 12" xfId="8158" hidden="1"/>
    <cellStyle name="20% - Accent3 12" xfId="8182" hidden="1"/>
    <cellStyle name="20% - Accent3 12" xfId="5271" hidden="1"/>
    <cellStyle name="20% - Accent3 12" xfId="5072" hidden="1"/>
    <cellStyle name="20% - Accent3 12" xfId="4964" hidden="1"/>
    <cellStyle name="20% - Accent3 12" xfId="4763" hidden="1"/>
    <cellStyle name="20% - Accent3 12" xfId="8485" hidden="1"/>
    <cellStyle name="20% - Accent3 12" xfId="9059" hidden="1"/>
    <cellStyle name="20% - Accent3 12" xfId="2999" hidden="1"/>
    <cellStyle name="20% - Accent3 12" xfId="2874" hidden="1"/>
    <cellStyle name="20% - Accent3 12" xfId="2640" hidden="1"/>
    <cellStyle name="20% - Accent3 12" xfId="1494" hidden="1"/>
    <cellStyle name="20% - Accent3 12" xfId="1308" hidden="1"/>
    <cellStyle name="20% - Accent3 12" xfId="1086" hidden="1"/>
    <cellStyle name="20% - Accent3 12" xfId="21773" hidden="1"/>
    <cellStyle name="20% - Accent3 12" xfId="21852" hidden="1"/>
    <cellStyle name="20% - Accent3 12" xfId="22381" hidden="1"/>
    <cellStyle name="20% - Accent3 12" xfId="22456" hidden="1"/>
    <cellStyle name="20% - Accent3 12" xfId="22531" hidden="1"/>
    <cellStyle name="20% - Accent3 12" xfId="22609" hidden="1"/>
    <cellStyle name="20% - Accent3 12" xfId="23195" hidden="1"/>
    <cellStyle name="20% - Accent3 12" xfId="23270" hidden="1"/>
    <cellStyle name="20% - Accent3 12" xfId="23349" hidden="1"/>
    <cellStyle name="20% - Accent3 12" xfId="23409" hidden="1"/>
    <cellStyle name="20% - Accent3 12" xfId="23097" hidden="1"/>
    <cellStyle name="20% - Accent3 12" xfId="23080" hidden="1"/>
    <cellStyle name="20% - Accent3 12" xfId="23790" hidden="1"/>
    <cellStyle name="20% - Accent3 12" xfId="23865" hidden="1"/>
    <cellStyle name="20% - Accent3 12" xfId="23943" hidden="1"/>
    <cellStyle name="20% - Accent3 12" xfId="23990" hidden="1"/>
    <cellStyle name="20% - Accent3 12" xfId="22982" hidden="1"/>
    <cellStyle name="20% - Accent3 12" xfId="22850" hidden="1"/>
    <cellStyle name="20% - Accent3 12" xfId="24322" hidden="1"/>
    <cellStyle name="20% - Accent3 12" xfId="24397" hidden="1"/>
    <cellStyle name="20% - Accent3 12" xfId="24475" hidden="1"/>
    <cellStyle name="20% - Accent3 12" xfId="24659" hidden="1"/>
    <cellStyle name="20% - Accent3 12" xfId="24734" hidden="1"/>
    <cellStyle name="20% - Accent3 12" xfId="24812" hidden="1"/>
    <cellStyle name="20% - Accent3 12" xfId="24996" hidden="1"/>
    <cellStyle name="20% - Accent3 12" xfId="25071" hidden="1"/>
    <cellStyle name="20% - Accent3 12" xfId="25173" hidden="1"/>
    <cellStyle name="20% - Accent3 12" xfId="25248" hidden="1"/>
    <cellStyle name="20% - Accent3 12" xfId="25323" hidden="1"/>
    <cellStyle name="20% - Accent3 12" xfId="25401" hidden="1"/>
    <cellStyle name="20% - Accent3 12" xfId="25987" hidden="1"/>
    <cellStyle name="20% - Accent3 12" xfId="26062" hidden="1"/>
    <cellStyle name="20% - Accent3 12" xfId="26141" hidden="1"/>
    <cellStyle name="20% - Accent3 12" xfId="26201" hidden="1"/>
    <cellStyle name="20% - Accent3 12" xfId="25889" hidden="1"/>
    <cellStyle name="20% - Accent3 12" xfId="25872" hidden="1"/>
    <cellStyle name="20% - Accent3 12" xfId="26582" hidden="1"/>
    <cellStyle name="20% - Accent3 12" xfId="26657" hidden="1"/>
    <cellStyle name="20% - Accent3 12" xfId="26735" hidden="1"/>
    <cellStyle name="20% - Accent3 12" xfId="26782" hidden="1"/>
    <cellStyle name="20% - Accent3 12" xfId="25774" hidden="1"/>
    <cellStyle name="20% - Accent3 12" xfId="25642" hidden="1"/>
    <cellStyle name="20% - Accent3 12" xfId="27114" hidden="1"/>
    <cellStyle name="20% - Accent3 12" xfId="27189" hidden="1"/>
    <cellStyle name="20% - Accent3 12" xfId="27267" hidden="1"/>
    <cellStyle name="20% - Accent3 12" xfId="27451" hidden="1"/>
    <cellStyle name="20% - Accent3 12" xfId="27526" hidden="1"/>
    <cellStyle name="20% - Accent3 12" xfId="27604" hidden="1"/>
    <cellStyle name="20% - Accent3 12" xfId="27788" hidden="1"/>
    <cellStyle name="20% - Accent3 12" xfId="27863" hidden="1"/>
    <cellStyle name="20% - Accent3 12" xfId="22218" hidden="1"/>
    <cellStyle name="20% - Accent3 12" xfId="22143" hidden="1"/>
    <cellStyle name="20% - Accent3 12" xfId="22063" hidden="1"/>
    <cellStyle name="20% - Accent3 12" xfId="21980" hidden="1"/>
    <cellStyle name="20% - Accent3 12" xfId="8833" hidden="1"/>
    <cellStyle name="20% - Accent3 12" xfId="8541" hidden="1"/>
    <cellStyle name="20% - Accent3 12" xfId="8404" hidden="1"/>
    <cellStyle name="20% - Accent3 12" xfId="8094" hidden="1"/>
    <cellStyle name="20% - Accent3 12" xfId="9085" hidden="1"/>
    <cellStyle name="20% - Accent3 12" xfId="9106" hidden="1"/>
    <cellStyle name="20% - Accent3 12" xfId="5814" hidden="1"/>
    <cellStyle name="20% - Accent3 12" xfId="5577" hidden="1"/>
    <cellStyle name="20% - Accent3 12" xfId="5483" hidden="1"/>
    <cellStyle name="20% - Accent3 12" xfId="5137" hidden="1"/>
    <cellStyle name="20% - Accent3 12" xfId="9538" hidden="1"/>
    <cellStyle name="20% - Accent3 12" xfId="15595" hidden="1"/>
    <cellStyle name="20% - Accent3 12" xfId="3337" hidden="1"/>
    <cellStyle name="20% - Accent3 12" xfId="3149" hidden="1"/>
    <cellStyle name="20% - Accent3 12" xfId="2970" hidden="1"/>
    <cellStyle name="20% - Accent3 12" xfId="1633" hidden="1"/>
    <cellStyle name="20% - Accent3 12" xfId="1466" hidden="1"/>
    <cellStyle name="20% - Accent3 12" xfId="1210" hidden="1"/>
    <cellStyle name="20% - Accent3 12" xfId="27923" hidden="1"/>
    <cellStyle name="20% - Accent3 12" xfId="27998" hidden="1"/>
    <cellStyle name="20% - Accent3 12" xfId="28100" hidden="1"/>
    <cellStyle name="20% - Accent3 12" xfId="28175" hidden="1"/>
    <cellStyle name="20% - Accent3 12" xfId="28250" hidden="1"/>
    <cellStyle name="20% - Accent3 12" xfId="28328" hidden="1"/>
    <cellStyle name="20% - Accent3 12" xfId="28914" hidden="1"/>
    <cellStyle name="20% - Accent3 12" xfId="28989" hidden="1"/>
    <cellStyle name="20% - Accent3 12" xfId="29068" hidden="1"/>
    <cellStyle name="20% - Accent3 12" xfId="29128" hidden="1"/>
    <cellStyle name="20% - Accent3 12" xfId="28816" hidden="1"/>
    <cellStyle name="20% - Accent3 12" xfId="28799" hidden="1"/>
    <cellStyle name="20% - Accent3 12" xfId="29509" hidden="1"/>
    <cellStyle name="20% - Accent3 12" xfId="29584" hidden="1"/>
    <cellStyle name="20% - Accent3 12" xfId="29662" hidden="1"/>
    <cellStyle name="20% - Accent3 12" xfId="29709" hidden="1"/>
    <cellStyle name="20% - Accent3 12" xfId="28701" hidden="1"/>
    <cellStyle name="20% - Accent3 12" xfId="28569" hidden="1"/>
    <cellStyle name="20% - Accent3 12" xfId="30041" hidden="1"/>
    <cellStyle name="20% - Accent3 12" xfId="30116" hidden="1"/>
    <cellStyle name="20% - Accent3 12" xfId="30194" hidden="1"/>
    <cellStyle name="20% - Accent3 12" xfId="30378" hidden="1"/>
    <cellStyle name="20% - Accent3 12" xfId="30453" hidden="1"/>
    <cellStyle name="20% - Accent3 12" xfId="30531" hidden="1"/>
    <cellStyle name="20% - Accent3 12" xfId="30715" hidden="1"/>
    <cellStyle name="20% - Accent3 12" xfId="30790" hidden="1"/>
    <cellStyle name="20% - Accent3 12" xfId="30892" hidden="1"/>
    <cellStyle name="20% - Accent3 12" xfId="30967" hidden="1"/>
    <cellStyle name="20% - Accent3 12" xfId="31042" hidden="1"/>
    <cellStyle name="20% - Accent3 12" xfId="31120" hidden="1"/>
    <cellStyle name="20% - Accent3 12" xfId="31706" hidden="1"/>
    <cellStyle name="20% - Accent3 12" xfId="31781" hidden="1"/>
    <cellStyle name="20% - Accent3 12" xfId="31860" hidden="1"/>
    <cellStyle name="20% - Accent3 12" xfId="31920" hidden="1"/>
    <cellStyle name="20% - Accent3 12" xfId="31608" hidden="1"/>
    <cellStyle name="20% - Accent3 12" xfId="31591" hidden="1"/>
    <cellStyle name="20% - Accent3 12" xfId="32301" hidden="1"/>
    <cellStyle name="20% - Accent3 12" xfId="32376" hidden="1"/>
    <cellStyle name="20% - Accent3 12" xfId="32454" hidden="1"/>
    <cellStyle name="20% - Accent3 12" xfId="32501" hidden="1"/>
    <cellStyle name="20% - Accent3 12" xfId="31493" hidden="1"/>
    <cellStyle name="20% - Accent3 12" xfId="31361" hidden="1"/>
    <cellStyle name="20% - Accent3 12" xfId="32833" hidden="1"/>
    <cellStyle name="20% - Accent3 12" xfId="32908" hidden="1"/>
    <cellStyle name="20% - Accent3 12" xfId="32986" hidden="1"/>
    <cellStyle name="20% - Accent3 12" xfId="33170" hidden="1"/>
    <cellStyle name="20% - Accent3 12" xfId="33245" hidden="1"/>
    <cellStyle name="20% - Accent3 12" xfId="33323" hidden="1"/>
    <cellStyle name="20% - Accent3 12" xfId="33507" hidden="1"/>
    <cellStyle name="20% - Accent3 12" xfId="33582" hidden="1"/>
    <cellStyle name="20% - Accent3 13" xfId="748" hidden="1"/>
    <cellStyle name="20% - Accent3 13" xfId="952" hidden="1"/>
    <cellStyle name="20% - Accent3 13" xfId="3521" hidden="1"/>
    <cellStyle name="20% - Accent3 13" xfId="4036" hidden="1"/>
    <cellStyle name="20% - Accent3 13" xfId="5355" hidden="1"/>
    <cellStyle name="20% - Accent3 13" xfId="6052" hidden="1"/>
    <cellStyle name="20% - Accent3 13" xfId="7068" hidden="1"/>
    <cellStyle name="20% - Accent3 13" xfId="8271" hidden="1"/>
    <cellStyle name="20% - Accent3 13" xfId="10130" hidden="1"/>
    <cellStyle name="20% - Accent3 13" xfId="10245" hidden="1"/>
    <cellStyle name="20% - Accent3 13" xfId="10968" hidden="1"/>
    <cellStyle name="20% - Accent3 13" xfId="11141" hidden="1"/>
    <cellStyle name="20% - Accent3 13" xfId="11534" hidden="1"/>
    <cellStyle name="20% - Accent3 13" xfId="11682" hidden="1"/>
    <cellStyle name="20% - Accent3 13" xfId="12020" hidden="1"/>
    <cellStyle name="20% - Accent3 13" xfId="12357" hidden="1"/>
    <cellStyle name="20% - Accent3 13" xfId="12922" hidden="1"/>
    <cellStyle name="20% - Accent3 13" xfId="13037" hidden="1"/>
    <cellStyle name="20% - Accent3 13" xfId="13760" hidden="1"/>
    <cellStyle name="20% - Accent3 13" xfId="13933" hidden="1"/>
    <cellStyle name="20% - Accent3 13" xfId="14326" hidden="1"/>
    <cellStyle name="20% - Accent3 13" xfId="14474" hidden="1"/>
    <cellStyle name="20% - Accent3 13" xfId="14812" hidden="1"/>
    <cellStyle name="20% - Accent3 13" xfId="15149" hidden="1"/>
    <cellStyle name="20% - Accent3 13" xfId="9203" hidden="1"/>
    <cellStyle name="20% - Accent3 13" xfId="8661" hidden="1"/>
    <cellStyle name="20% - Accent3 13" xfId="6030" hidden="1"/>
    <cellStyle name="20% - Accent3 13" xfId="5239" hidden="1"/>
    <cellStyle name="20% - Accent3 13" xfId="3957" hidden="1"/>
    <cellStyle name="20% - Accent3 13" xfId="3279" hidden="1"/>
    <cellStyle name="20% - Accent3 13" xfId="1844" hidden="1"/>
    <cellStyle name="20% - Accent3 13" xfId="475" hidden="1"/>
    <cellStyle name="20% - Accent3 13" xfId="16471" hidden="1"/>
    <cellStyle name="20% - Accent3 13" xfId="16586" hidden="1"/>
    <cellStyle name="20% - Accent3 13" xfId="17309" hidden="1"/>
    <cellStyle name="20% - Accent3 13" xfId="17482" hidden="1"/>
    <cellStyle name="20% - Accent3 13" xfId="17875" hidden="1"/>
    <cellStyle name="20% - Accent3 13" xfId="18023" hidden="1"/>
    <cellStyle name="20% - Accent3 13" xfId="18361" hidden="1"/>
    <cellStyle name="20% - Accent3 13" xfId="18698" hidden="1"/>
    <cellStyle name="20% - Accent3 13" xfId="19263" hidden="1"/>
    <cellStyle name="20% - Accent3 13" xfId="19378" hidden="1"/>
    <cellStyle name="20% - Accent3 13" xfId="20101" hidden="1"/>
    <cellStyle name="20% - Accent3 13" xfId="20274" hidden="1"/>
    <cellStyle name="20% - Accent3 13" xfId="20667" hidden="1"/>
    <cellStyle name="20% - Accent3 13" xfId="20815" hidden="1"/>
    <cellStyle name="20% - Accent3 13" xfId="21153" hidden="1"/>
    <cellStyle name="20% - Accent3 13" xfId="21490" hidden="1"/>
    <cellStyle name="20% - Accent3 13" xfId="15711" hidden="1"/>
    <cellStyle name="20% - Accent3 13" xfId="9755" hidden="1"/>
    <cellStyle name="20% - Accent3 13" xfId="6616" hidden="1"/>
    <cellStyle name="20% - Accent3 13" xfId="5772" hidden="1"/>
    <cellStyle name="20% - Accent3 13" xfId="4224" hidden="1"/>
    <cellStyle name="20% - Accent3 13" xfId="3506" hidden="1"/>
    <cellStyle name="20% - Accent3 13" xfId="2017" hidden="1"/>
    <cellStyle name="20% - Accent3 13" xfId="579" hidden="1"/>
    <cellStyle name="20% - Accent3 13" xfId="22622" hidden="1"/>
    <cellStyle name="20% - Accent3 13" xfId="22737" hidden="1"/>
    <cellStyle name="20% - Accent3 13" xfId="23460" hidden="1"/>
    <cellStyle name="20% - Accent3 13" xfId="23633" hidden="1"/>
    <cellStyle name="20% - Accent3 13" xfId="24026" hidden="1"/>
    <cellStyle name="20% - Accent3 13" xfId="24174" hidden="1"/>
    <cellStyle name="20% - Accent3 13" xfId="24512" hidden="1"/>
    <cellStyle name="20% - Accent3 13" xfId="24849" hidden="1"/>
    <cellStyle name="20% - Accent3 13" xfId="25414" hidden="1"/>
    <cellStyle name="20% - Accent3 13" xfId="25529" hidden="1"/>
    <cellStyle name="20% - Accent3 13" xfId="26252" hidden="1"/>
    <cellStyle name="20% - Accent3 13" xfId="26425" hidden="1"/>
    <cellStyle name="20% - Accent3 13" xfId="26818" hidden="1"/>
    <cellStyle name="20% - Accent3 13" xfId="26966" hidden="1"/>
    <cellStyle name="20% - Accent3 13" xfId="27304" hidden="1"/>
    <cellStyle name="20% - Accent3 13" xfId="27641" hidden="1"/>
    <cellStyle name="20% - Accent3 13" xfId="21967" hidden="1"/>
    <cellStyle name="20% - Accent3 13" xfId="16135" hidden="1"/>
    <cellStyle name="20% - Accent3 13" xfId="7318" hidden="1"/>
    <cellStyle name="20% - Accent3 13" xfId="6281" hidden="1"/>
    <cellStyle name="20% - Accent3 13" xfId="4537" hidden="1"/>
    <cellStyle name="20% - Accent3 13" xfId="3761" hidden="1"/>
    <cellStyle name="20% - Accent3 13" xfId="2198" hidden="1"/>
    <cellStyle name="20% - Accent3 13" xfId="718" hidden="1"/>
    <cellStyle name="20% - Accent3 13" xfId="28341" hidden="1"/>
    <cellStyle name="20% - Accent3 13" xfId="28456" hidden="1"/>
    <cellStyle name="20% - Accent3 13" xfId="29179" hidden="1"/>
    <cellStyle name="20% - Accent3 13" xfId="29352" hidden="1"/>
    <cellStyle name="20% - Accent3 13" xfId="29745" hidden="1"/>
    <cellStyle name="20% - Accent3 13" xfId="29893" hidden="1"/>
    <cellStyle name="20% - Accent3 13" xfId="30231" hidden="1"/>
    <cellStyle name="20% - Accent3 13" xfId="30568" hidden="1"/>
    <cellStyle name="20% - Accent3 13" xfId="31133" hidden="1"/>
    <cellStyle name="20% - Accent3 13" xfId="31248" hidden="1"/>
    <cellStyle name="20% - Accent3 13" xfId="31971" hidden="1"/>
    <cellStyle name="20% - Accent3 13" xfId="32144" hidden="1"/>
    <cellStyle name="20% - Accent3 13" xfId="32537" hidden="1"/>
    <cellStyle name="20% - Accent3 13" xfId="32685" hidden="1"/>
    <cellStyle name="20% - Accent3 13" xfId="33023" hidden="1"/>
    <cellStyle name="20% - Accent3 13" xfId="33360" hidden="1"/>
    <cellStyle name="20% - Accent3 3 2 3 2" xfId="825" hidden="1"/>
    <cellStyle name="20% - Accent3 3 2 3 2" xfId="1033" hidden="1"/>
    <cellStyle name="20% - Accent3 3 2 3 2" xfId="3597" hidden="1"/>
    <cellStyle name="20% - Accent3 3 2 3 2" xfId="4112" hidden="1"/>
    <cellStyle name="20% - Accent3 3 2 3 2" xfId="5431" hidden="1"/>
    <cellStyle name="20% - Accent3 3 2 3 2" xfId="6128" hidden="1"/>
    <cellStyle name="20% - Accent3 3 2 3 2" xfId="7145" hidden="1"/>
    <cellStyle name="20% - Accent3 3 2 3 2" xfId="8349" hidden="1"/>
    <cellStyle name="20% - Accent3 3 2 3 2" xfId="10206" hidden="1"/>
    <cellStyle name="20% - Accent3 3 2 3 2" xfId="10321" hidden="1"/>
    <cellStyle name="20% - Accent3 3 2 3 2" xfId="11044" hidden="1"/>
    <cellStyle name="20% - Accent3 3 2 3 2" xfId="11217" hidden="1"/>
    <cellStyle name="20% - Accent3 3 2 3 2" xfId="11610" hidden="1"/>
    <cellStyle name="20% - Accent3 3 2 3 2" xfId="11758" hidden="1"/>
    <cellStyle name="20% - Accent3 3 2 3 2" xfId="12096" hidden="1"/>
    <cellStyle name="20% - Accent3 3 2 3 2" xfId="12433" hidden="1"/>
    <cellStyle name="20% - Accent3 3 2 3 2" xfId="12998" hidden="1"/>
    <cellStyle name="20% - Accent3 3 2 3 2" xfId="13113" hidden="1"/>
    <cellStyle name="20% - Accent3 3 2 3 2" xfId="13836" hidden="1"/>
    <cellStyle name="20% - Accent3 3 2 3 2" xfId="14009" hidden="1"/>
    <cellStyle name="20% - Accent3 3 2 3 2" xfId="14402" hidden="1"/>
    <cellStyle name="20% - Accent3 3 2 3 2" xfId="14550" hidden="1"/>
    <cellStyle name="20% - Accent3 3 2 3 2" xfId="14888" hidden="1"/>
    <cellStyle name="20% - Accent3 3 2 3 2" xfId="15225" hidden="1"/>
    <cellStyle name="20% - Accent3 3 2 3 2" xfId="9125" hidden="1"/>
    <cellStyle name="20% - Accent3 3 2 3 2" xfId="8581" hidden="1"/>
    <cellStyle name="20% - Accent3 3 2 3 2" xfId="5953" hidden="1"/>
    <cellStyle name="20% - Accent3 3 2 3 2" xfId="5162" hidden="1"/>
    <cellStyle name="20% - Accent3 3 2 3 2" xfId="3877" hidden="1"/>
    <cellStyle name="20% - Accent3 3 2 3 2" xfId="3198" hidden="1"/>
    <cellStyle name="20% - Accent3 3 2 3 2" xfId="1756" hidden="1"/>
    <cellStyle name="20% - Accent3 3 2 3 2" xfId="351" hidden="1"/>
    <cellStyle name="20% - Accent3 3 2 3 2" xfId="16547" hidden="1"/>
    <cellStyle name="20% - Accent3 3 2 3 2" xfId="16662" hidden="1"/>
    <cellStyle name="20% - Accent3 3 2 3 2" xfId="17385" hidden="1"/>
    <cellStyle name="20% - Accent3 3 2 3 2" xfId="17558" hidden="1"/>
    <cellStyle name="20% - Accent3 3 2 3 2" xfId="17951" hidden="1"/>
    <cellStyle name="20% - Accent3 3 2 3 2" xfId="18099" hidden="1"/>
    <cellStyle name="20% - Accent3 3 2 3 2" xfId="18437" hidden="1"/>
    <cellStyle name="20% - Accent3 3 2 3 2" xfId="18774" hidden="1"/>
    <cellStyle name="20% - Accent3 3 2 3 2" xfId="19339" hidden="1"/>
    <cellStyle name="20% - Accent3 3 2 3 2" xfId="19454" hidden="1"/>
    <cellStyle name="20% - Accent3 3 2 3 2" xfId="20177" hidden="1"/>
    <cellStyle name="20% - Accent3 3 2 3 2" xfId="20350" hidden="1"/>
    <cellStyle name="20% - Accent3 3 2 3 2" xfId="20743" hidden="1"/>
    <cellStyle name="20% - Accent3 3 2 3 2" xfId="20891" hidden="1"/>
    <cellStyle name="20% - Accent3 3 2 3 2" xfId="21229" hidden="1"/>
    <cellStyle name="20% - Accent3 3 2 3 2" xfId="21566" hidden="1"/>
    <cellStyle name="20% - Accent3 3 2 3 2" xfId="15633" hidden="1"/>
    <cellStyle name="20% - Accent3 3 2 3 2" xfId="9678" hidden="1"/>
    <cellStyle name="20% - Accent3 3 2 3 2" xfId="6524" hidden="1"/>
    <cellStyle name="20% - Accent3 3 2 3 2" xfId="5676" hidden="1"/>
    <cellStyle name="20% - Accent3 3 2 3 2" xfId="4147" hidden="1"/>
    <cellStyle name="20% - Accent3 3 2 3 2" xfId="3426" hidden="1"/>
    <cellStyle name="20% - Accent3 3 2 3 2" xfId="1929" hidden="1"/>
    <cellStyle name="20% - Accent3 3 2 3 2" xfId="491" hidden="1"/>
    <cellStyle name="20% - Accent3 3 2 3 2" xfId="22698" hidden="1"/>
    <cellStyle name="20% - Accent3 3 2 3 2" xfId="22813" hidden="1"/>
    <cellStyle name="20% - Accent3 3 2 3 2" xfId="23536" hidden="1"/>
    <cellStyle name="20% - Accent3 3 2 3 2" xfId="23709" hidden="1"/>
    <cellStyle name="20% - Accent3 3 2 3 2" xfId="24102" hidden="1"/>
    <cellStyle name="20% - Accent3 3 2 3 2" xfId="24250" hidden="1"/>
    <cellStyle name="20% - Accent3 3 2 3 2" xfId="24588" hidden="1"/>
    <cellStyle name="20% - Accent3 3 2 3 2" xfId="24925" hidden="1"/>
    <cellStyle name="20% - Accent3 3 2 3 2" xfId="25490" hidden="1"/>
    <cellStyle name="20% - Accent3 3 2 3 2" xfId="25605" hidden="1"/>
    <cellStyle name="20% - Accent3 3 2 3 2" xfId="26328" hidden="1"/>
    <cellStyle name="20% - Accent3 3 2 3 2" xfId="26501" hidden="1"/>
    <cellStyle name="20% - Accent3 3 2 3 2" xfId="26894" hidden="1"/>
    <cellStyle name="20% - Accent3 3 2 3 2" xfId="27042" hidden="1"/>
    <cellStyle name="20% - Accent3 3 2 3 2" xfId="27380" hidden="1"/>
    <cellStyle name="20% - Accent3 3 2 3 2" xfId="27717" hidden="1"/>
    <cellStyle name="20% - Accent3 3 2 3 2" xfId="21889" hidden="1"/>
    <cellStyle name="20% - Accent3 3 2 3 2" xfId="16059" hidden="1"/>
    <cellStyle name="20% - Accent3 3 2 3 2" xfId="7229" hidden="1"/>
    <cellStyle name="20% - Accent3 3 2 3 2" xfId="6184" hidden="1"/>
    <cellStyle name="20% - Accent3 3 2 3 2" xfId="4376" hidden="1"/>
    <cellStyle name="20% - Accent3 3 2 3 2" xfId="3682" hidden="1"/>
    <cellStyle name="20% - Accent3 3 2 3 2" xfId="2115" hidden="1"/>
    <cellStyle name="20% - Accent3 3 2 3 2" xfId="603" hidden="1"/>
    <cellStyle name="20% - Accent3 3 2 3 2" xfId="28417" hidden="1"/>
    <cellStyle name="20% - Accent3 3 2 3 2" xfId="28532" hidden="1"/>
    <cellStyle name="20% - Accent3 3 2 3 2" xfId="29255" hidden="1"/>
    <cellStyle name="20% - Accent3 3 2 3 2" xfId="29428" hidden="1"/>
    <cellStyle name="20% - Accent3 3 2 3 2" xfId="29821" hidden="1"/>
    <cellStyle name="20% - Accent3 3 2 3 2" xfId="29969" hidden="1"/>
    <cellStyle name="20% - Accent3 3 2 3 2" xfId="30307" hidden="1"/>
    <cellStyle name="20% - Accent3 3 2 3 2" xfId="30644" hidden="1"/>
    <cellStyle name="20% - Accent3 3 2 3 2" xfId="31209" hidden="1"/>
    <cellStyle name="20% - Accent3 3 2 3 2" xfId="31324" hidden="1"/>
    <cellStyle name="20% - Accent3 3 2 3 2" xfId="32047" hidden="1"/>
    <cellStyle name="20% - Accent3 3 2 3 2" xfId="32220" hidden="1"/>
    <cellStyle name="20% - Accent3 3 2 3 2" xfId="32613" hidden="1"/>
    <cellStyle name="20% - Accent3 3 2 3 2" xfId="32761" hidden="1"/>
    <cellStyle name="20% - Accent3 3 2 3 2" xfId="33099" hidden="1"/>
    <cellStyle name="20% - Accent3 3 2 3 2" xfId="33436" hidden="1"/>
    <cellStyle name="20% - Accent3 3 2 4 2" xfId="780" hidden="1"/>
    <cellStyle name="20% - Accent3 3 2 4 2" xfId="988" hidden="1"/>
    <cellStyle name="20% - Accent3 3 2 4 2" xfId="3552" hidden="1"/>
    <cellStyle name="20% - Accent3 3 2 4 2" xfId="4067" hidden="1"/>
    <cellStyle name="20% - Accent3 3 2 4 2" xfId="5386" hidden="1"/>
    <cellStyle name="20% - Accent3 3 2 4 2" xfId="6083" hidden="1"/>
    <cellStyle name="20% - Accent3 3 2 4 2" xfId="7100" hidden="1"/>
    <cellStyle name="20% - Accent3 3 2 4 2" xfId="8304" hidden="1"/>
    <cellStyle name="20% - Accent3 3 2 4 2" xfId="10161" hidden="1"/>
    <cellStyle name="20% - Accent3 3 2 4 2" xfId="10276" hidden="1"/>
    <cellStyle name="20% - Accent3 3 2 4 2" xfId="10999" hidden="1"/>
    <cellStyle name="20% - Accent3 3 2 4 2" xfId="11172" hidden="1"/>
    <cellStyle name="20% - Accent3 3 2 4 2" xfId="11565" hidden="1"/>
    <cellStyle name="20% - Accent3 3 2 4 2" xfId="11713" hidden="1"/>
    <cellStyle name="20% - Accent3 3 2 4 2" xfId="12051" hidden="1"/>
    <cellStyle name="20% - Accent3 3 2 4 2" xfId="12388" hidden="1"/>
    <cellStyle name="20% - Accent3 3 2 4 2" xfId="12953" hidden="1"/>
    <cellStyle name="20% - Accent3 3 2 4 2" xfId="13068" hidden="1"/>
    <cellStyle name="20% - Accent3 3 2 4 2" xfId="13791" hidden="1"/>
    <cellStyle name="20% - Accent3 3 2 4 2" xfId="13964" hidden="1"/>
    <cellStyle name="20% - Accent3 3 2 4 2" xfId="14357" hidden="1"/>
    <cellStyle name="20% - Accent3 3 2 4 2" xfId="14505" hidden="1"/>
    <cellStyle name="20% - Accent3 3 2 4 2" xfId="14843" hidden="1"/>
    <cellStyle name="20% - Accent3 3 2 4 2" xfId="15180" hidden="1"/>
    <cellStyle name="20% - Accent3 3 2 4 2" xfId="9171" hidden="1"/>
    <cellStyle name="20% - Accent3 3 2 4 2" xfId="8626" hidden="1"/>
    <cellStyle name="20% - Accent3 3 2 4 2" xfId="5998" hidden="1"/>
    <cellStyle name="20% - Accent3 3 2 4 2" xfId="5207" hidden="1"/>
    <cellStyle name="20% - Accent3 3 2 4 2" xfId="3924" hidden="1"/>
    <cellStyle name="20% - Accent3 3 2 4 2" xfId="3244" hidden="1"/>
    <cellStyle name="20% - Accent3 3 2 4 2" xfId="1806" hidden="1"/>
    <cellStyle name="20% - Accent3 3 2 4 2" xfId="424" hidden="1"/>
    <cellStyle name="20% - Accent3 3 2 4 2" xfId="16502" hidden="1"/>
    <cellStyle name="20% - Accent3 3 2 4 2" xfId="16617" hidden="1"/>
    <cellStyle name="20% - Accent3 3 2 4 2" xfId="17340" hidden="1"/>
    <cellStyle name="20% - Accent3 3 2 4 2" xfId="17513" hidden="1"/>
    <cellStyle name="20% - Accent3 3 2 4 2" xfId="17906" hidden="1"/>
    <cellStyle name="20% - Accent3 3 2 4 2" xfId="18054" hidden="1"/>
    <cellStyle name="20% - Accent3 3 2 4 2" xfId="18392" hidden="1"/>
    <cellStyle name="20% - Accent3 3 2 4 2" xfId="18729" hidden="1"/>
    <cellStyle name="20% - Accent3 3 2 4 2" xfId="19294" hidden="1"/>
    <cellStyle name="20% - Accent3 3 2 4 2" xfId="19409" hidden="1"/>
    <cellStyle name="20% - Accent3 3 2 4 2" xfId="20132" hidden="1"/>
    <cellStyle name="20% - Accent3 3 2 4 2" xfId="20305" hidden="1"/>
    <cellStyle name="20% - Accent3 3 2 4 2" xfId="20698" hidden="1"/>
    <cellStyle name="20% - Accent3 3 2 4 2" xfId="20846" hidden="1"/>
    <cellStyle name="20% - Accent3 3 2 4 2" xfId="21184" hidden="1"/>
    <cellStyle name="20% - Accent3 3 2 4 2" xfId="21521" hidden="1"/>
    <cellStyle name="20% - Accent3 3 2 4 2" xfId="15679" hidden="1"/>
    <cellStyle name="20% - Accent3 3 2 4 2" xfId="9723" hidden="1"/>
    <cellStyle name="20% - Accent3 3 2 4 2" xfId="6580" hidden="1"/>
    <cellStyle name="20% - Accent3 3 2 4 2" xfId="5731" hidden="1"/>
    <cellStyle name="20% - Accent3 3 2 4 2" xfId="4193" hidden="1"/>
    <cellStyle name="20% - Accent3 3 2 4 2" xfId="3474" hidden="1"/>
    <cellStyle name="20% - Accent3 3 2 4 2" xfId="1983" hidden="1"/>
    <cellStyle name="20% - Accent3 3 2 4 2" xfId="541" hidden="1"/>
    <cellStyle name="20% - Accent3 3 2 4 2" xfId="22653" hidden="1"/>
    <cellStyle name="20% - Accent3 3 2 4 2" xfId="22768" hidden="1"/>
    <cellStyle name="20% - Accent3 3 2 4 2" xfId="23491" hidden="1"/>
    <cellStyle name="20% - Accent3 3 2 4 2" xfId="23664" hidden="1"/>
    <cellStyle name="20% - Accent3 3 2 4 2" xfId="24057" hidden="1"/>
    <cellStyle name="20% - Accent3 3 2 4 2" xfId="24205" hidden="1"/>
    <cellStyle name="20% - Accent3 3 2 4 2" xfId="24543" hidden="1"/>
    <cellStyle name="20% - Accent3 3 2 4 2" xfId="24880" hidden="1"/>
    <cellStyle name="20% - Accent3 3 2 4 2" xfId="25445" hidden="1"/>
    <cellStyle name="20% - Accent3 3 2 4 2" xfId="25560" hidden="1"/>
    <cellStyle name="20% - Accent3 3 2 4 2" xfId="26283" hidden="1"/>
    <cellStyle name="20% - Accent3 3 2 4 2" xfId="26456" hidden="1"/>
    <cellStyle name="20% - Accent3 3 2 4 2" xfId="26849" hidden="1"/>
    <cellStyle name="20% - Accent3 3 2 4 2" xfId="26997" hidden="1"/>
    <cellStyle name="20% - Accent3 3 2 4 2" xfId="27335" hidden="1"/>
    <cellStyle name="20% - Accent3 3 2 4 2" xfId="27672" hidden="1"/>
    <cellStyle name="20% - Accent3 3 2 4 2" xfId="21935" hidden="1"/>
    <cellStyle name="20% - Accent3 3 2 4 2" xfId="16104" hidden="1"/>
    <cellStyle name="20% - Accent3 3 2 4 2" xfId="7283" hidden="1"/>
    <cellStyle name="20% - Accent3 3 2 4 2" xfId="6244" hidden="1"/>
    <cellStyle name="20% - Accent3 3 2 4 2" xfId="4483" hidden="1"/>
    <cellStyle name="20% - Accent3 3 2 4 2" xfId="3730" hidden="1"/>
    <cellStyle name="20% - Accent3 3 2 4 2" xfId="2164" hidden="1"/>
    <cellStyle name="20% - Accent3 3 2 4 2" xfId="667" hidden="1"/>
    <cellStyle name="20% - Accent3 3 2 4 2" xfId="28372" hidden="1"/>
    <cellStyle name="20% - Accent3 3 2 4 2" xfId="28487" hidden="1"/>
    <cellStyle name="20% - Accent3 3 2 4 2" xfId="29210" hidden="1"/>
    <cellStyle name="20% - Accent3 3 2 4 2" xfId="29383" hidden="1"/>
    <cellStyle name="20% - Accent3 3 2 4 2" xfId="29776" hidden="1"/>
    <cellStyle name="20% - Accent3 3 2 4 2" xfId="29924" hidden="1"/>
    <cellStyle name="20% - Accent3 3 2 4 2" xfId="30262" hidden="1"/>
    <cellStyle name="20% - Accent3 3 2 4 2" xfId="30599" hidden="1"/>
    <cellStyle name="20% - Accent3 3 2 4 2" xfId="31164" hidden="1"/>
    <cellStyle name="20% - Accent3 3 2 4 2" xfId="31279" hidden="1"/>
    <cellStyle name="20% - Accent3 3 2 4 2" xfId="32002" hidden="1"/>
    <cellStyle name="20% - Accent3 3 2 4 2" xfId="32175" hidden="1"/>
    <cellStyle name="20% - Accent3 3 2 4 2" xfId="32568" hidden="1"/>
    <cellStyle name="20% - Accent3 3 2 4 2" xfId="32716" hidden="1"/>
    <cellStyle name="20% - Accent3 3 2 4 2" xfId="33054" hidden="1"/>
    <cellStyle name="20% - Accent3 3 2 4 2" xfId="33391" hidden="1"/>
    <cellStyle name="20% - Accent3 3 3 3 2" xfId="779" hidden="1"/>
    <cellStyle name="20% - Accent3 3 3 3 2" xfId="987" hidden="1"/>
    <cellStyle name="20% - Accent3 3 3 3 2" xfId="3551" hidden="1"/>
    <cellStyle name="20% - Accent3 3 3 3 2" xfId="4066" hidden="1"/>
    <cellStyle name="20% - Accent3 3 3 3 2" xfId="5385" hidden="1"/>
    <cellStyle name="20% - Accent3 3 3 3 2" xfId="6082" hidden="1"/>
    <cellStyle name="20% - Accent3 3 3 3 2" xfId="7099" hidden="1"/>
    <cellStyle name="20% - Accent3 3 3 3 2" xfId="8303" hidden="1"/>
    <cellStyle name="20% - Accent3 3 3 3 2" xfId="10160" hidden="1"/>
    <cellStyle name="20% - Accent3 3 3 3 2" xfId="10275" hidden="1"/>
    <cellStyle name="20% - Accent3 3 3 3 2" xfId="10998" hidden="1"/>
    <cellStyle name="20% - Accent3 3 3 3 2" xfId="11171" hidden="1"/>
    <cellStyle name="20% - Accent3 3 3 3 2" xfId="11564" hidden="1"/>
    <cellStyle name="20% - Accent3 3 3 3 2" xfId="11712" hidden="1"/>
    <cellStyle name="20% - Accent3 3 3 3 2" xfId="12050" hidden="1"/>
    <cellStyle name="20% - Accent3 3 3 3 2" xfId="12387" hidden="1"/>
    <cellStyle name="20% - Accent3 3 3 3 2" xfId="12952" hidden="1"/>
    <cellStyle name="20% - Accent3 3 3 3 2" xfId="13067" hidden="1"/>
    <cellStyle name="20% - Accent3 3 3 3 2" xfId="13790" hidden="1"/>
    <cellStyle name="20% - Accent3 3 3 3 2" xfId="13963" hidden="1"/>
    <cellStyle name="20% - Accent3 3 3 3 2" xfId="14356" hidden="1"/>
    <cellStyle name="20% - Accent3 3 3 3 2" xfId="14504" hidden="1"/>
    <cellStyle name="20% - Accent3 3 3 3 2" xfId="14842" hidden="1"/>
    <cellStyle name="20% - Accent3 3 3 3 2" xfId="15179" hidden="1"/>
    <cellStyle name="20% - Accent3 3 3 3 2" xfId="9172" hidden="1"/>
    <cellStyle name="20% - Accent3 3 3 3 2" xfId="8627" hidden="1"/>
    <cellStyle name="20% - Accent3 3 3 3 2" xfId="5999" hidden="1"/>
    <cellStyle name="20% - Accent3 3 3 3 2" xfId="5208" hidden="1"/>
    <cellStyle name="20% - Accent3 3 3 3 2" xfId="3925" hidden="1"/>
    <cellStyle name="20% - Accent3 3 3 3 2" xfId="3245" hidden="1"/>
    <cellStyle name="20% - Accent3 3 3 3 2" xfId="1808" hidden="1"/>
    <cellStyle name="20% - Accent3 3 3 3 2" xfId="425" hidden="1"/>
    <cellStyle name="20% - Accent3 3 3 3 2" xfId="16501" hidden="1"/>
    <cellStyle name="20% - Accent3 3 3 3 2" xfId="16616" hidden="1"/>
    <cellStyle name="20% - Accent3 3 3 3 2" xfId="17339" hidden="1"/>
    <cellStyle name="20% - Accent3 3 3 3 2" xfId="17512" hidden="1"/>
    <cellStyle name="20% - Accent3 3 3 3 2" xfId="17905" hidden="1"/>
    <cellStyle name="20% - Accent3 3 3 3 2" xfId="18053" hidden="1"/>
    <cellStyle name="20% - Accent3 3 3 3 2" xfId="18391" hidden="1"/>
    <cellStyle name="20% - Accent3 3 3 3 2" xfId="18728" hidden="1"/>
    <cellStyle name="20% - Accent3 3 3 3 2" xfId="19293" hidden="1"/>
    <cellStyle name="20% - Accent3 3 3 3 2" xfId="19408" hidden="1"/>
    <cellStyle name="20% - Accent3 3 3 3 2" xfId="20131" hidden="1"/>
    <cellStyle name="20% - Accent3 3 3 3 2" xfId="20304" hidden="1"/>
    <cellStyle name="20% - Accent3 3 3 3 2" xfId="20697" hidden="1"/>
    <cellStyle name="20% - Accent3 3 3 3 2" xfId="20845" hidden="1"/>
    <cellStyle name="20% - Accent3 3 3 3 2" xfId="21183" hidden="1"/>
    <cellStyle name="20% - Accent3 3 3 3 2" xfId="21520" hidden="1"/>
    <cellStyle name="20% - Accent3 3 3 3 2" xfId="15680" hidden="1"/>
    <cellStyle name="20% - Accent3 3 3 3 2" xfId="9724" hidden="1"/>
    <cellStyle name="20% - Accent3 3 3 3 2" xfId="6581" hidden="1"/>
    <cellStyle name="20% - Accent3 3 3 3 2" xfId="5735" hidden="1"/>
    <cellStyle name="20% - Accent3 3 3 3 2" xfId="4194" hidden="1"/>
    <cellStyle name="20% - Accent3 3 3 3 2" xfId="3475" hidden="1"/>
    <cellStyle name="20% - Accent3 3 3 3 2" xfId="1984" hidden="1"/>
    <cellStyle name="20% - Accent3 3 3 3 2" xfId="542" hidden="1"/>
    <cellStyle name="20% - Accent3 3 3 3 2" xfId="22652" hidden="1"/>
    <cellStyle name="20% - Accent3 3 3 3 2" xfId="22767" hidden="1"/>
    <cellStyle name="20% - Accent3 3 3 3 2" xfId="23490" hidden="1"/>
    <cellStyle name="20% - Accent3 3 3 3 2" xfId="23663" hidden="1"/>
    <cellStyle name="20% - Accent3 3 3 3 2" xfId="24056" hidden="1"/>
    <cellStyle name="20% - Accent3 3 3 3 2" xfId="24204" hidden="1"/>
    <cellStyle name="20% - Accent3 3 3 3 2" xfId="24542" hidden="1"/>
    <cellStyle name="20% - Accent3 3 3 3 2" xfId="24879" hidden="1"/>
    <cellStyle name="20% - Accent3 3 3 3 2" xfId="25444" hidden="1"/>
    <cellStyle name="20% - Accent3 3 3 3 2" xfId="25559" hidden="1"/>
    <cellStyle name="20% - Accent3 3 3 3 2" xfId="26282" hidden="1"/>
    <cellStyle name="20% - Accent3 3 3 3 2" xfId="26455" hidden="1"/>
    <cellStyle name="20% - Accent3 3 3 3 2" xfId="26848" hidden="1"/>
    <cellStyle name="20% - Accent3 3 3 3 2" xfId="26996" hidden="1"/>
    <cellStyle name="20% - Accent3 3 3 3 2" xfId="27334" hidden="1"/>
    <cellStyle name="20% - Accent3 3 3 3 2" xfId="27671" hidden="1"/>
    <cellStyle name="20% - Accent3 3 3 3 2" xfId="21936" hidden="1"/>
    <cellStyle name="20% - Accent3 3 3 3 2" xfId="16105" hidden="1"/>
    <cellStyle name="20% - Accent3 3 3 3 2" xfId="7285" hidden="1"/>
    <cellStyle name="20% - Accent3 3 3 3 2" xfId="6245" hidden="1"/>
    <cellStyle name="20% - Accent3 3 3 3 2" xfId="4484" hidden="1"/>
    <cellStyle name="20% - Accent3 3 3 3 2" xfId="3731" hidden="1"/>
    <cellStyle name="20% - Accent3 3 3 3 2" xfId="2165" hidden="1"/>
    <cellStyle name="20% - Accent3 3 3 3 2" xfId="668" hidden="1"/>
    <cellStyle name="20% - Accent3 3 3 3 2" xfId="28371" hidden="1"/>
    <cellStyle name="20% - Accent3 3 3 3 2" xfId="28486" hidden="1"/>
    <cellStyle name="20% - Accent3 3 3 3 2" xfId="29209" hidden="1"/>
    <cellStyle name="20% - Accent3 3 3 3 2" xfId="29382" hidden="1"/>
    <cellStyle name="20% - Accent3 3 3 3 2" xfId="29775" hidden="1"/>
    <cellStyle name="20% - Accent3 3 3 3 2" xfId="29923" hidden="1"/>
    <cellStyle name="20% - Accent3 3 3 3 2" xfId="30261" hidden="1"/>
    <cellStyle name="20% - Accent3 3 3 3 2" xfId="30598" hidden="1"/>
    <cellStyle name="20% - Accent3 3 3 3 2" xfId="31163" hidden="1"/>
    <cellStyle name="20% - Accent3 3 3 3 2" xfId="31278" hidden="1"/>
    <cellStyle name="20% - Accent3 3 3 3 2" xfId="32001" hidden="1"/>
    <cellStyle name="20% - Accent3 3 3 3 2" xfId="32174" hidden="1"/>
    <cellStyle name="20% - Accent3 3 3 3 2" xfId="32567" hidden="1"/>
    <cellStyle name="20% - Accent3 3 3 3 2" xfId="32715" hidden="1"/>
    <cellStyle name="20% - Accent3 3 3 3 2" xfId="33053" hidden="1"/>
    <cellStyle name="20% - Accent3 3 3 3 2" xfId="33390" hidden="1"/>
    <cellStyle name="20% - Accent3 4 2 3 2" xfId="826" hidden="1"/>
    <cellStyle name="20% - Accent3 4 2 3 2" xfId="1034" hidden="1"/>
    <cellStyle name="20% - Accent3 4 2 3 2" xfId="3598" hidden="1"/>
    <cellStyle name="20% - Accent3 4 2 3 2" xfId="4113" hidden="1"/>
    <cellStyle name="20% - Accent3 4 2 3 2" xfId="5432" hidden="1"/>
    <cellStyle name="20% - Accent3 4 2 3 2" xfId="6129" hidden="1"/>
    <cellStyle name="20% - Accent3 4 2 3 2" xfId="7146" hidden="1"/>
    <cellStyle name="20% - Accent3 4 2 3 2" xfId="8350" hidden="1"/>
    <cellStyle name="20% - Accent3 4 2 3 2" xfId="10207" hidden="1"/>
    <cellStyle name="20% - Accent3 4 2 3 2" xfId="10322" hidden="1"/>
    <cellStyle name="20% - Accent3 4 2 3 2" xfId="11045" hidden="1"/>
    <cellStyle name="20% - Accent3 4 2 3 2" xfId="11218" hidden="1"/>
    <cellStyle name="20% - Accent3 4 2 3 2" xfId="11611" hidden="1"/>
    <cellStyle name="20% - Accent3 4 2 3 2" xfId="11759" hidden="1"/>
    <cellStyle name="20% - Accent3 4 2 3 2" xfId="12097" hidden="1"/>
    <cellStyle name="20% - Accent3 4 2 3 2" xfId="12434" hidden="1"/>
    <cellStyle name="20% - Accent3 4 2 3 2" xfId="12999" hidden="1"/>
    <cellStyle name="20% - Accent3 4 2 3 2" xfId="13114" hidden="1"/>
    <cellStyle name="20% - Accent3 4 2 3 2" xfId="13837" hidden="1"/>
    <cellStyle name="20% - Accent3 4 2 3 2" xfId="14010" hidden="1"/>
    <cellStyle name="20% - Accent3 4 2 3 2" xfId="14403" hidden="1"/>
    <cellStyle name="20% - Accent3 4 2 3 2" xfId="14551" hidden="1"/>
    <cellStyle name="20% - Accent3 4 2 3 2" xfId="14889" hidden="1"/>
    <cellStyle name="20% - Accent3 4 2 3 2" xfId="15226" hidden="1"/>
    <cellStyle name="20% - Accent3 4 2 3 2" xfId="9124" hidden="1"/>
    <cellStyle name="20% - Accent3 4 2 3 2" xfId="8580" hidden="1"/>
    <cellStyle name="20% - Accent3 4 2 3 2" xfId="5952" hidden="1"/>
    <cellStyle name="20% - Accent3 4 2 3 2" xfId="5161" hidden="1"/>
    <cellStyle name="20% - Accent3 4 2 3 2" xfId="3876" hidden="1"/>
    <cellStyle name="20% - Accent3 4 2 3 2" xfId="3197" hidden="1"/>
    <cellStyle name="20% - Accent3 4 2 3 2" xfId="1755" hidden="1"/>
    <cellStyle name="20% - Accent3 4 2 3 2" xfId="350" hidden="1"/>
    <cellStyle name="20% - Accent3 4 2 3 2" xfId="16548" hidden="1"/>
    <cellStyle name="20% - Accent3 4 2 3 2" xfId="16663" hidden="1"/>
    <cellStyle name="20% - Accent3 4 2 3 2" xfId="17386" hidden="1"/>
    <cellStyle name="20% - Accent3 4 2 3 2" xfId="17559" hidden="1"/>
    <cellStyle name="20% - Accent3 4 2 3 2" xfId="17952" hidden="1"/>
    <cellStyle name="20% - Accent3 4 2 3 2" xfId="18100" hidden="1"/>
    <cellStyle name="20% - Accent3 4 2 3 2" xfId="18438" hidden="1"/>
    <cellStyle name="20% - Accent3 4 2 3 2" xfId="18775" hidden="1"/>
    <cellStyle name="20% - Accent3 4 2 3 2" xfId="19340" hidden="1"/>
    <cellStyle name="20% - Accent3 4 2 3 2" xfId="19455" hidden="1"/>
    <cellStyle name="20% - Accent3 4 2 3 2" xfId="20178" hidden="1"/>
    <cellStyle name="20% - Accent3 4 2 3 2" xfId="20351" hidden="1"/>
    <cellStyle name="20% - Accent3 4 2 3 2" xfId="20744" hidden="1"/>
    <cellStyle name="20% - Accent3 4 2 3 2" xfId="20892" hidden="1"/>
    <cellStyle name="20% - Accent3 4 2 3 2" xfId="21230" hidden="1"/>
    <cellStyle name="20% - Accent3 4 2 3 2" xfId="21567" hidden="1"/>
    <cellStyle name="20% - Accent3 4 2 3 2" xfId="15632" hidden="1"/>
    <cellStyle name="20% - Accent3 4 2 3 2" xfId="9677" hidden="1"/>
    <cellStyle name="20% - Accent3 4 2 3 2" xfId="6523" hidden="1"/>
    <cellStyle name="20% - Accent3 4 2 3 2" xfId="5675" hidden="1"/>
    <cellStyle name="20% - Accent3 4 2 3 2" xfId="4146" hidden="1"/>
    <cellStyle name="20% - Accent3 4 2 3 2" xfId="3425" hidden="1"/>
    <cellStyle name="20% - Accent3 4 2 3 2" xfId="1928" hidden="1"/>
    <cellStyle name="20% - Accent3 4 2 3 2" xfId="490" hidden="1"/>
    <cellStyle name="20% - Accent3 4 2 3 2" xfId="22699" hidden="1"/>
    <cellStyle name="20% - Accent3 4 2 3 2" xfId="22814" hidden="1"/>
    <cellStyle name="20% - Accent3 4 2 3 2" xfId="23537" hidden="1"/>
    <cellStyle name="20% - Accent3 4 2 3 2" xfId="23710" hidden="1"/>
    <cellStyle name="20% - Accent3 4 2 3 2" xfId="24103" hidden="1"/>
    <cellStyle name="20% - Accent3 4 2 3 2" xfId="24251" hidden="1"/>
    <cellStyle name="20% - Accent3 4 2 3 2" xfId="24589" hidden="1"/>
    <cellStyle name="20% - Accent3 4 2 3 2" xfId="24926" hidden="1"/>
    <cellStyle name="20% - Accent3 4 2 3 2" xfId="25491" hidden="1"/>
    <cellStyle name="20% - Accent3 4 2 3 2" xfId="25606" hidden="1"/>
    <cellStyle name="20% - Accent3 4 2 3 2" xfId="26329" hidden="1"/>
    <cellStyle name="20% - Accent3 4 2 3 2" xfId="26502" hidden="1"/>
    <cellStyle name="20% - Accent3 4 2 3 2" xfId="26895" hidden="1"/>
    <cellStyle name="20% - Accent3 4 2 3 2" xfId="27043" hidden="1"/>
    <cellStyle name="20% - Accent3 4 2 3 2" xfId="27381" hidden="1"/>
    <cellStyle name="20% - Accent3 4 2 3 2" xfId="27718" hidden="1"/>
    <cellStyle name="20% - Accent3 4 2 3 2" xfId="21888" hidden="1"/>
    <cellStyle name="20% - Accent3 4 2 3 2" xfId="16058" hidden="1"/>
    <cellStyle name="20% - Accent3 4 2 3 2" xfId="7228" hidden="1"/>
    <cellStyle name="20% - Accent3 4 2 3 2" xfId="6183" hidden="1"/>
    <cellStyle name="20% - Accent3 4 2 3 2" xfId="4374" hidden="1"/>
    <cellStyle name="20% - Accent3 4 2 3 2" xfId="3681" hidden="1"/>
    <cellStyle name="20% - Accent3 4 2 3 2" xfId="2114" hidden="1"/>
    <cellStyle name="20% - Accent3 4 2 3 2" xfId="602" hidden="1"/>
    <cellStyle name="20% - Accent3 4 2 3 2" xfId="28418" hidden="1"/>
    <cellStyle name="20% - Accent3 4 2 3 2" xfId="28533" hidden="1"/>
    <cellStyle name="20% - Accent3 4 2 3 2" xfId="29256" hidden="1"/>
    <cellStyle name="20% - Accent3 4 2 3 2" xfId="29429" hidden="1"/>
    <cellStyle name="20% - Accent3 4 2 3 2" xfId="29822" hidden="1"/>
    <cellStyle name="20% - Accent3 4 2 3 2" xfId="29970" hidden="1"/>
    <cellStyle name="20% - Accent3 4 2 3 2" xfId="30308" hidden="1"/>
    <cellStyle name="20% - Accent3 4 2 3 2" xfId="30645" hidden="1"/>
    <cellStyle name="20% - Accent3 4 2 3 2" xfId="31210" hidden="1"/>
    <cellStyle name="20% - Accent3 4 2 3 2" xfId="31325" hidden="1"/>
    <cellStyle name="20% - Accent3 4 2 3 2" xfId="32048" hidden="1"/>
    <cellStyle name="20% - Accent3 4 2 3 2" xfId="32221" hidden="1"/>
    <cellStyle name="20% - Accent3 4 2 3 2" xfId="32614" hidden="1"/>
    <cellStyle name="20% - Accent3 4 2 3 2" xfId="32762" hidden="1"/>
    <cellStyle name="20% - Accent3 4 2 3 2" xfId="33100" hidden="1"/>
    <cellStyle name="20% - Accent3 4 2 3 2" xfId="33437" hidden="1"/>
    <cellStyle name="20% - Accent3 4 2 4 2" xfId="782" hidden="1"/>
    <cellStyle name="20% - Accent3 4 2 4 2" xfId="990" hidden="1"/>
    <cellStyle name="20% - Accent3 4 2 4 2" xfId="3554" hidden="1"/>
    <cellStyle name="20% - Accent3 4 2 4 2" xfId="4069" hidden="1"/>
    <cellStyle name="20% - Accent3 4 2 4 2" xfId="5388" hidden="1"/>
    <cellStyle name="20% - Accent3 4 2 4 2" xfId="6085" hidden="1"/>
    <cellStyle name="20% - Accent3 4 2 4 2" xfId="7102" hidden="1"/>
    <cellStyle name="20% - Accent3 4 2 4 2" xfId="8306" hidden="1"/>
    <cellStyle name="20% - Accent3 4 2 4 2" xfId="10163" hidden="1"/>
    <cellStyle name="20% - Accent3 4 2 4 2" xfId="10278" hidden="1"/>
    <cellStyle name="20% - Accent3 4 2 4 2" xfId="11001" hidden="1"/>
    <cellStyle name="20% - Accent3 4 2 4 2" xfId="11174" hidden="1"/>
    <cellStyle name="20% - Accent3 4 2 4 2" xfId="11567" hidden="1"/>
    <cellStyle name="20% - Accent3 4 2 4 2" xfId="11715" hidden="1"/>
    <cellStyle name="20% - Accent3 4 2 4 2" xfId="12053" hidden="1"/>
    <cellStyle name="20% - Accent3 4 2 4 2" xfId="12390" hidden="1"/>
    <cellStyle name="20% - Accent3 4 2 4 2" xfId="12955" hidden="1"/>
    <cellStyle name="20% - Accent3 4 2 4 2" xfId="13070" hidden="1"/>
    <cellStyle name="20% - Accent3 4 2 4 2" xfId="13793" hidden="1"/>
    <cellStyle name="20% - Accent3 4 2 4 2" xfId="13966" hidden="1"/>
    <cellStyle name="20% - Accent3 4 2 4 2" xfId="14359" hidden="1"/>
    <cellStyle name="20% - Accent3 4 2 4 2" xfId="14507" hidden="1"/>
    <cellStyle name="20% - Accent3 4 2 4 2" xfId="14845" hidden="1"/>
    <cellStyle name="20% - Accent3 4 2 4 2" xfId="15182" hidden="1"/>
    <cellStyle name="20% - Accent3 4 2 4 2" xfId="9169" hidden="1"/>
    <cellStyle name="20% - Accent3 4 2 4 2" xfId="8624" hidden="1"/>
    <cellStyle name="20% - Accent3 4 2 4 2" xfId="5996" hidden="1"/>
    <cellStyle name="20% - Accent3 4 2 4 2" xfId="5205" hidden="1"/>
    <cellStyle name="20% - Accent3 4 2 4 2" xfId="3922" hidden="1"/>
    <cellStyle name="20% - Accent3 4 2 4 2" xfId="3242" hidden="1"/>
    <cellStyle name="20% - Accent3 4 2 4 2" xfId="1804" hidden="1"/>
    <cellStyle name="20% - Accent3 4 2 4 2" xfId="420" hidden="1"/>
    <cellStyle name="20% - Accent3 4 2 4 2" xfId="16504" hidden="1"/>
    <cellStyle name="20% - Accent3 4 2 4 2" xfId="16619" hidden="1"/>
    <cellStyle name="20% - Accent3 4 2 4 2" xfId="17342" hidden="1"/>
    <cellStyle name="20% - Accent3 4 2 4 2" xfId="17515" hidden="1"/>
    <cellStyle name="20% - Accent3 4 2 4 2" xfId="17908" hidden="1"/>
    <cellStyle name="20% - Accent3 4 2 4 2" xfId="18056" hidden="1"/>
    <cellStyle name="20% - Accent3 4 2 4 2" xfId="18394" hidden="1"/>
    <cellStyle name="20% - Accent3 4 2 4 2" xfId="18731" hidden="1"/>
    <cellStyle name="20% - Accent3 4 2 4 2" xfId="19296" hidden="1"/>
    <cellStyle name="20% - Accent3 4 2 4 2" xfId="19411" hidden="1"/>
    <cellStyle name="20% - Accent3 4 2 4 2" xfId="20134" hidden="1"/>
    <cellStyle name="20% - Accent3 4 2 4 2" xfId="20307" hidden="1"/>
    <cellStyle name="20% - Accent3 4 2 4 2" xfId="20700" hidden="1"/>
    <cellStyle name="20% - Accent3 4 2 4 2" xfId="20848" hidden="1"/>
    <cellStyle name="20% - Accent3 4 2 4 2" xfId="21186" hidden="1"/>
    <cellStyle name="20% - Accent3 4 2 4 2" xfId="21523" hidden="1"/>
    <cellStyle name="20% - Accent3 4 2 4 2" xfId="15677" hidden="1"/>
    <cellStyle name="20% - Accent3 4 2 4 2" xfId="9721" hidden="1"/>
    <cellStyle name="20% - Accent3 4 2 4 2" xfId="6578" hidden="1"/>
    <cellStyle name="20% - Accent3 4 2 4 2" xfId="5729" hidden="1"/>
    <cellStyle name="20% - Accent3 4 2 4 2" xfId="4191" hidden="1"/>
    <cellStyle name="20% - Accent3 4 2 4 2" xfId="3472" hidden="1"/>
    <cellStyle name="20% - Accent3 4 2 4 2" xfId="1981" hidden="1"/>
    <cellStyle name="20% - Accent3 4 2 4 2" xfId="539" hidden="1"/>
    <cellStyle name="20% - Accent3 4 2 4 2" xfId="22655" hidden="1"/>
    <cellStyle name="20% - Accent3 4 2 4 2" xfId="22770" hidden="1"/>
    <cellStyle name="20% - Accent3 4 2 4 2" xfId="23493" hidden="1"/>
    <cellStyle name="20% - Accent3 4 2 4 2" xfId="23666" hidden="1"/>
    <cellStyle name="20% - Accent3 4 2 4 2" xfId="24059" hidden="1"/>
    <cellStyle name="20% - Accent3 4 2 4 2" xfId="24207" hidden="1"/>
    <cellStyle name="20% - Accent3 4 2 4 2" xfId="24545" hidden="1"/>
    <cellStyle name="20% - Accent3 4 2 4 2" xfId="24882" hidden="1"/>
    <cellStyle name="20% - Accent3 4 2 4 2" xfId="25447" hidden="1"/>
    <cellStyle name="20% - Accent3 4 2 4 2" xfId="25562" hidden="1"/>
    <cellStyle name="20% - Accent3 4 2 4 2" xfId="26285" hidden="1"/>
    <cellStyle name="20% - Accent3 4 2 4 2" xfId="26458" hidden="1"/>
    <cellStyle name="20% - Accent3 4 2 4 2" xfId="26851" hidden="1"/>
    <cellStyle name="20% - Accent3 4 2 4 2" xfId="26999" hidden="1"/>
    <cellStyle name="20% - Accent3 4 2 4 2" xfId="27337" hidden="1"/>
    <cellStyle name="20% - Accent3 4 2 4 2" xfId="27674" hidden="1"/>
    <cellStyle name="20% - Accent3 4 2 4 2" xfId="21933" hidden="1"/>
    <cellStyle name="20% - Accent3 4 2 4 2" xfId="16102" hidden="1"/>
    <cellStyle name="20% - Accent3 4 2 4 2" xfId="7280" hidden="1"/>
    <cellStyle name="20% - Accent3 4 2 4 2" xfId="6242" hidden="1"/>
    <cellStyle name="20% - Accent3 4 2 4 2" xfId="4479" hidden="1"/>
    <cellStyle name="20% - Accent3 4 2 4 2" xfId="3728" hidden="1"/>
    <cellStyle name="20% - Accent3 4 2 4 2" xfId="2162" hidden="1"/>
    <cellStyle name="20% - Accent3 4 2 4 2" xfId="665" hidden="1"/>
    <cellStyle name="20% - Accent3 4 2 4 2" xfId="28374" hidden="1"/>
    <cellStyle name="20% - Accent3 4 2 4 2" xfId="28489" hidden="1"/>
    <cellStyle name="20% - Accent3 4 2 4 2" xfId="29212" hidden="1"/>
    <cellStyle name="20% - Accent3 4 2 4 2" xfId="29385" hidden="1"/>
    <cellStyle name="20% - Accent3 4 2 4 2" xfId="29778" hidden="1"/>
    <cellStyle name="20% - Accent3 4 2 4 2" xfId="29926" hidden="1"/>
    <cellStyle name="20% - Accent3 4 2 4 2" xfId="30264" hidden="1"/>
    <cellStyle name="20% - Accent3 4 2 4 2" xfId="30601" hidden="1"/>
    <cellStyle name="20% - Accent3 4 2 4 2" xfId="31166" hidden="1"/>
    <cellStyle name="20% - Accent3 4 2 4 2" xfId="31281" hidden="1"/>
    <cellStyle name="20% - Accent3 4 2 4 2" xfId="32004" hidden="1"/>
    <cellStyle name="20% - Accent3 4 2 4 2" xfId="32177" hidden="1"/>
    <cellStyle name="20% - Accent3 4 2 4 2" xfId="32570" hidden="1"/>
    <cellStyle name="20% - Accent3 4 2 4 2" xfId="32718" hidden="1"/>
    <cellStyle name="20% - Accent3 4 2 4 2" xfId="33056" hidden="1"/>
    <cellStyle name="20% - Accent3 4 2 4 2" xfId="33393" hidden="1"/>
    <cellStyle name="20% - Accent3 4 3 3 2" xfId="781" hidden="1"/>
    <cellStyle name="20% - Accent3 4 3 3 2" xfId="989" hidden="1"/>
    <cellStyle name="20% - Accent3 4 3 3 2" xfId="3553" hidden="1"/>
    <cellStyle name="20% - Accent3 4 3 3 2" xfId="4068" hidden="1"/>
    <cellStyle name="20% - Accent3 4 3 3 2" xfId="5387" hidden="1"/>
    <cellStyle name="20% - Accent3 4 3 3 2" xfId="6084" hidden="1"/>
    <cellStyle name="20% - Accent3 4 3 3 2" xfId="7101" hidden="1"/>
    <cellStyle name="20% - Accent3 4 3 3 2" xfId="8305" hidden="1"/>
    <cellStyle name="20% - Accent3 4 3 3 2" xfId="10162" hidden="1"/>
    <cellStyle name="20% - Accent3 4 3 3 2" xfId="10277" hidden="1"/>
    <cellStyle name="20% - Accent3 4 3 3 2" xfId="11000" hidden="1"/>
    <cellStyle name="20% - Accent3 4 3 3 2" xfId="11173" hidden="1"/>
    <cellStyle name="20% - Accent3 4 3 3 2" xfId="11566" hidden="1"/>
    <cellStyle name="20% - Accent3 4 3 3 2" xfId="11714" hidden="1"/>
    <cellStyle name="20% - Accent3 4 3 3 2" xfId="12052" hidden="1"/>
    <cellStyle name="20% - Accent3 4 3 3 2" xfId="12389" hidden="1"/>
    <cellStyle name="20% - Accent3 4 3 3 2" xfId="12954" hidden="1"/>
    <cellStyle name="20% - Accent3 4 3 3 2" xfId="13069" hidden="1"/>
    <cellStyle name="20% - Accent3 4 3 3 2" xfId="13792" hidden="1"/>
    <cellStyle name="20% - Accent3 4 3 3 2" xfId="13965" hidden="1"/>
    <cellStyle name="20% - Accent3 4 3 3 2" xfId="14358" hidden="1"/>
    <cellStyle name="20% - Accent3 4 3 3 2" xfId="14506" hidden="1"/>
    <cellStyle name="20% - Accent3 4 3 3 2" xfId="14844" hidden="1"/>
    <cellStyle name="20% - Accent3 4 3 3 2" xfId="15181" hidden="1"/>
    <cellStyle name="20% - Accent3 4 3 3 2" xfId="9170" hidden="1"/>
    <cellStyle name="20% - Accent3 4 3 3 2" xfId="8625" hidden="1"/>
    <cellStyle name="20% - Accent3 4 3 3 2" xfId="5997" hidden="1"/>
    <cellStyle name="20% - Accent3 4 3 3 2" xfId="5206" hidden="1"/>
    <cellStyle name="20% - Accent3 4 3 3 2" xfId="3923" hidden="1"/>
    <cellStyle name="20% - Accent3 4 3 3 2" xfId="3243" hidden="1"/>
    <cellStyle name="20% - Accent3 4 3 3 2" xfId="1805" hidden="1"/>
    <cellStyle name="20% - Accent3 4 3 3 2" xfId="421" hidden="1"/>
    <cellStyle name="20% - Accent3 4 3 3 2" xfId="16503" hidden="1"/>
    <cellStyle name="20% - Accent3 4 3 3 2" xfId="16618" hidden="1"/>
    <cellStyle name="20% - Accent3 4 3 3 2" xfId="17341" hidden="1"/>
    <cellStyle name="20% - Accent3 4 3 3 2" xfId="17514" hidden="1"/>
    <cellStyle name="20% - Accent3 4 3 3 2" xfId="17907" hidden="1"/>
    <cellStyle name="20% - Accent3 4 3 3 2" xfId="18055" hidden="1"/>
    <cellStyle name="20% - Accent3 4 3 3 2" xfId="18393" hidden="1"/>
    <cellStyle name="20% - Accent3 4 3 3 2" xfId="18730" hidden="1"/>
    <cellStyle name="20% - Accent3 4 3 3 2" xfId="19295" hidden="1"/>
    <cellStyle name="20% - Accent3 4 3 3 2" xfId="19410" hidden="1"/>
    <cellStyle name="20% - Accent3 4 3 3 2" xfId="20133" hidden="1"/>
    <cellStyle name="20% - Accent3 4 3 3 2" xfId="20306" hidden="1"/>
    <cellStyle name="20% - Accent3 4 3 3 2" xfId="20699" hidden="1"/>
    <cellStyle name="20% - Accent3 4 3 3 2" xfId="20847" hidden="1"/>
    <cellStyle name="20% - Accent3 4 3 3 2" xfId="21185" hidden="1"/>
    <cellStyle name="20% - Accent3 4 3 3 2" xfId="21522" hidden="1"/>
    <cellStyle name="20% - Accent3 4 3 3 2" xfId="15678" hidden="1"/>
    <cellStyle name="20% - Accent3 4 3 3 2" xfId="9722" hidden="1"/>
    <cellStyle name="20% - Accent3 4 3 3 2" xfId="6579" hidden="1"/>
    <cellStyle name="20% - Accent3 4 3 3 2" xfId="5730" hidden="1"/>
    <cellStyle name="20% - Accent3 4 3 3 2" xfId="4192" hidden="1"/>
    <cellStyle name="20% - Accent3 4 3 3 2" xfId="3473" hidden="1"/>
    <cellStyle name="20% - Accent3 4 3 3 2" xfId="1982" hidden="1"/>
    <cellStyle name="20% - Accent3 4 3 3 2" xfId="540" hidden="1"/>
    <cellStyle name="20% - Accent3 4 3 3 2" xfId="22654" hidden="1"/>
    <cellStyle name="20% - Accent3 4 3 3 2" xfId="22769" hidden="1"/>
    <cellStyle name="20% - Accent3 4 3 3 2" xfId="23492" hidden="1"/>
    <cellStyle name="20% - Accent3 4 3 3 2" xfId="23665" hidden="1"/>
    <cellStyle name="20% - Accent3 4 3 3 2" xfId="24058" hidden="1"/>
    <cellStyle name="20% - Accent3 4 3 3 2" xfId="24206" hidden="1"/>
    <cellStyle name="20% - Accent3 4 3 3 2" xfId="24544" hidden="1"/>
    <cellStyle name="20% - Accent3 4 3 3 2" xfId="24881" hidden="1"/>
    <cellStyle name="20% - Accent3 4 3 3 2" xfId="25446" hidden="1"/>
    <cellStyle name="20% - Accent3 4 3 3 2" xfId="25561" hidden="1"/>
    <cellStyle name="20% - Accent3 4 3 3 2" xfId="26284" hidden="1"/>
    <cellStyle name="20% - Accent3 4 3 3 2" xfId="26457" hidden="1"/>
    <cellStyle name="20% - Accent3 4 3 3 2" xfId="26850" hidden="1"/>
    <cellStyle name="20% - Accent3 4 3 3 2" xfId="26998" hidden="1"/>
    <cellStyle name="20% - Accent3 4 3 3 2" xfId="27336" hidden="1"/>
    <cellStyle name="20% - Accent3 4 3 3 2" xfId="27673" hidden="1"/>
    <cellStyle name="20% - Accent3 4 3 3 2" xfId="21934" hidden="1"/>
    <cellStyle name="20% - Accent3 4 3 3 2" xfId="16103" hidden="1"/>
    <cellStyle name="20% - Accent3 4 3 3 2" xfId="7281" hidden="1"/>
    <cellStyle name="20% - Accent3 4 3 3 2" xfId="6243" hidden="1"/>
    <cellStyle name="20% - Accent3 4 3 3 2" xfId="4482" hidden="1"/>
    <cellStyle name="20% - Accent3 4 3 3 2" xfId="3729" hidden="1"/>
    <cellStyle name="20% - Accent3 4 3 3 2" xfId="2163" hidden="1"/>
    <cellStyle name="20% - Accent3 4 3 3 2" xfId="666" hidden="1"/>
    <cellStyle name="20% - Accent3 4 3 3 2" xfId="28373" hidden="1"/>
    <cellStyle name="20% - Accent3 4 3 3 2" xfId="28488" hidden="1"/>
    <cellStyle name="20% - Accent3 4 3 3 2" xfId="29211" hidden="1"/>
    <cellStyle name="20% - Accent3 4 3 3 2" xfId="29384" hidden="1"/>
    <cellStyle name="20% - Accent3 4 3 3 2" xfId="29777" hidden="1"/>
    <cellStyle name="20% - Accent3 4 3 3 2" xfId="29925" hidden="1"/>
    <cellStyle name="20% - Accent3 4 3 3 2" xfId="30263" hidden="1"/>
    <cellStyle name="20% - Accent3 4 3 3 2" xfId="30600" hidden="1"/>
    <cellStyle name="20% - Accent3 4 3 3 2" xfId="31165" hidden="1"/>
    <cellStyle name="20% - Accent3 4 3 3 2" xfId="31280" hidden="1"/>
    <cellStyle name="20% - Accent3 4 3 3 2" xfId="32003" hidden="1"/>
    <cellStyle name="20% - Accent3 4 3 3 2" xfId="32176" hidden="1"/>
    <cellStyle name="20% - Accent3 4 3 3 2" xfId="32569" hidden="1"/>
    <cellStyle name="20% - Accent3 4 3 3 2" xfId="32717" hidden="1"/>
    <cellStyle name="20% - Accent3 4 3 3 2" xfId="33055" hidden="1"/>
    <cellStyle name="20% - Accent3 4 3 3 2" xfId="33392" hidden="1"/>
    <cellStyle name="20% - Accent3 5 2" xfId="763" hidden="1"/>
    <cellStyle name="20% - Accent3 5 2" xfId="971" hidden="1"/>
    <cellStyle name="20% - Accent3 5 2" xfId="3535" hidden="1"/>
    <cellStyle name="20% - Accent3 5 2" xfId="4050" hidden="1"/>
    <cellStyle name="20% - Accent3 5 2" xfId="5369" hidden="1"/>
    <cellStyle name="20% - Accent3 5 2" xfId="6066" hidden="1"/>
    <cellStyle name="20% - Accent3 5 2" xfId="7083" hidden="1"/>
    <cellStyle name="20% - Accent3 5 2" xfId="8287" hidden="1"/>
    <cellStyle name="20% - Accent3 5 2" xfId="10144" hidden="1"/>
    <cellStyle name="20% - Accent3 5 2" xfId="10259" hidden="1"/>
    <cellStyle name="20% - Accent3 5 2" xfId="10982" hidden="1"/>
    <cellStyle name="20% - Accent3 5 2" xfId="11155" hidden="1"/>
    <cellStyle name="20% - Accent3 5 2" xfId="11548" hidden="1"/>
    <cellStyle name="20% - Accent3 5 2" xfId="11696" hidden="1"/>
    <cellStyle name="20% - Accent3 5 2" xfId="12034" hidden="1"/>
    <cellStyle name="20% - Accent3 5 2" xfId="12371" hidden="1"/>
    <cellStyle name="20% - Accent3 5 2" xfId="12936" hidden="1"/>
    <cellStyle name="20% - Accent3 5 2" xfId="13051" hidden="1"/>
    <cellStyle name="20% - Accent3 5 2" xfId="13774" hidden="1"/>
    <cellStyle name="20% - Accent3 5 2" xfId="13947" hidden="1"/>
    <cellStyle name="20% - Accent3 5 2" xfId="14340" hidden="1"/>
    <cellStyle name="20% - Accent3 5 2" xfId="14488" hidden="1"/>
    <cellStyle name="20% - Accent3 5 2" xfId="14826" hidden="1"/>
    <cellStyle name="20% - Accent3 5 2" xfId="15163" hidden="1"/>
    <cellStyle name="20% - Accent3 5 2" xfId="9188" hidden="1"/>
    <cellStyle name="20% - Accent3 5 2" xfId="8643" hidden="1"/>
    <cellStyle name="20% - Accent3 5 2" xfId="6016" hidden="1"/>
    <cellStyle name="20% - Accent3 5 2" xfId="5224" hidden="1"/>
    <cellStyle name="20% - Accent3 5 2" xfId="3943" hidden="1"/>
    <cellStyle name="20% - Accent3 5 2" xfId="3261" hidden="1"/>
    <cellStyle name="20% - Accent3 5 2" xfId="1828" hidden="1"/>
    <cellStyle name="20% - Accent3 5 2" xfId="450" hidden="1"/>
    <cellStyle name="20% - Accent3 5 2" xfId="16485" hidden="1"/>
    <cellStyle name="20% - Accent3 5 2" xfId="16600" hidden="1"/>
    <cellStyle name="20% - Accent3 5 2" xfId="17323" hidden="1"/>
    <cellStyle name="20% - Accent3 5 2" xfId="17496" hidden="1"/>
    <cellStyle name="20% - Accent3 5 2" xfId="17889" hidden="1"/>
    <cellStyle name="20% - Accent3 5 2" xfId="18037" hidden="1"/>
    <cellStyle name="20% - Accent3 5 2" xfId="18375" hidden="1"/>
    <cellStyle name="20% - Accent3 5 2" xfId="18712" hidden="1"/>
    <cellStyle name="20% - Accent3 5 2" xfId="19277" hidden="1"/>
    <cellStyle name="20% - Accent3 5 2" xfId="19392" hidden="1"/>
    <cellStyle name="20% - Accent3 5 2" xfId="20115" hidden="1"/>
    <cellStyle name="20% - Accent3 5 2" xfId="20288" hidden="1"/>
    <cellStyle name="20% - Accent3 5 2" xfId="20681" hidden="1"/>
    <cellStyle name="20% - Accent3 5 2" xfId="20829" hidden="1"/>
    <cellStyle name="20% - Accent3 5 2" xfId="21167" hidden="1"/>
    <cellStyle name="20% - Accent3 5 2" xfId="21504" hidden="1"/>
    <cellStyle name="20% - Accent3 5 2" xfId="15696" hidden="1"/>
    <cellStyle name="20% - Accent3 5 2" xfId="9740" hidden="1"/>
    <cellStyle name="20% - Accent3 5 2" xfId="6599" hidden="1"/>
    <cellStyle name="20% - Accent3 5 2" xfId="5753" hidden="1"/>
    <cellStyle name="20% - Accent3 5 2" xfId="4210" hidden="1"/>
    <cellStyle name="20% - Accent3 5 2" xfId="3491" hidden="1"/>
    <cellStyle name="20% - Accent3 5 2" xfId="2002" hidden="1"/>
    <cellStyle name="20% - Accent3 5 2" xfId="562" hidden="1"/>
    <cellStyle name="20% - Accent3 5 2" xfId="22636" hidden="1"/>
    <cellStyle name="20% - Accent3 5 2" xfId="22751" hidden="1"/>
    <cellStyle name="20% - Accent3 5 2" xfId="23474" hidden="1"/>
    <cellStyle name="20% - Accent3 5 2" xfId="23647" hidden="1"/>
    <cellStyle name="20% - Accent3 5 2" xfId="24040" hidden="1"/>
    <cellStyle name="20% - Accent3 5 2" xfId="24188" hidden="1"/>
    <cellStyle name="20% - Accent3 5 2" xfId="24526" hidden="1"/>
    <cellStyle name="20% - Accent3 5 2" xfId="24863" hidden="1"/>
    <cellStyle name="20% - Accent3 5 2" xfId="25428" hidden="1"/>
    <cellStyle name="20% - Accent3 5 2" xfId="25543" hidden="1"/>
    <cellStyle name="20% - Accent3 5 2" xfId="26266" hidden="1"/>
    <cellStyle name="20% - Accent3 5 2" xfId="26439" hidden="1"/>
    <cellStyle name="20% - Accent3 5 2" xfId="26832" hidden="1"/>
    <cellStyle name="20% - Accent3 5 2" xfId="26980" hidden="1"/>
    <cellStyle name="20% - Accent3 5 2" xfId="27318" hidden="1"/>
    <cellStyle name="20% - Accent3 5 2" xfId="27655" hidden="1"/>
    <cellStyle name="20% - Accent3 5 2" xfId="21952" hidden="1"/>
    <cellStyle name="20% - Accent3 5 2" xfId="16121" hidden="1"/>
    <cellStyle name="20% - Accent3 5 2" xfId="7302" hidden="1"/>
    <cellStyle name="20% - Accent3 5 2" xfId="6263" hidden="1"/>
    <cellStyle name="20% - Accent3 5 2" xfId="4513" hidden="1"/>
    <cellStyle name="20% - Accent3 5 2" xfId="3747" hidden="1"/>
    <cellStyle name="20% - Accent3 5 2" xfId="2182" hidden="1"/>
    <cellStyle name="20% - Accent3 5 2" xfId="693" hidden="1"/>
    <cellStyle name="20% - Accent3 5 2" xfId="28355" hidden="1"/>
    <cellStyle name="20% - Accent3 5 2" xfId="28470" hidden="1"/>
    <cellStyle name="20% - Accent3 5 2" xfId="29193" hidden="1"/>
    <cellStyle name="20% - Accent3 5 2" xfId="29366" hidden="1"/>
    <cellStyle name="20% - Accent3 5 2" xfId="29759" hidden="1"/>
    <cellStyle name="20% - Accent3 5 2" xfId="29907" hidden="1"/>
    <cellStyle name="20% - Accent3 5 2" xfId="30245" hidden="1"/>
    <cellStyle name="20% - Accent3 5 2" xfId="30582" hidden="1"/>
    <cellStyle name="20% - Accent3 5 2" xfId="31147" hidden="1"/>
    <cellStyle name="20% - Accent3 5 2" xfId="31262" hidden="1"/>
    <cellStyle name="20% - Accent3 5 2" xfId="31985" hidden="1"/>
    <cellStyle name="20% - Accent3 5 2" xfId="32158" hidden="1"/>
    <cellStyle name="20% - Accent3 5 2" xfId="32551" hidden="1"/>
    <cellStyle name="20% - Accent3 5 2" xfId="32699" hidden="1"/>
    <cellStyle name="20% - Accent3 5 2" xfId="33037" hidden="1"/>
    <cellStyle name="20% - Accent3 5 2" xfId="33374" hidden="1"/>
    <cellStyle name="20% - Accent3 7" xfId="130" hidden="1"/>
    <cellStyle name="20% - Accent3 7" xfId="210" hidden="1"/>
    <cellStyle name="20% - Accent3 7" xfId="291" hidden="1"/>
    <cellStyle name="20% - Accent3 7" xfId="477" hidden="1"/>
    <cellStyle name="20% - Accent3 7" xfId="2330" hidden="1"/>
    <cellStyle name="20% - Accent3 7" xfId="2466" hidden="1"/>
    <cellStyle name="20% - Accent3 7" xfId="2622" hidden="1"/>
    <cellStyle name="20% - Accent3 7" xfId="2290" hidden="1"/>
    <cellStyle name="20% - Accent3 7" xfId="2859" hidden="1"/>
    <cellStyle name="20% - Accent3 7" xfId="1966" hidden="1"/>
    <cellStyle name="20% - Accent3 7" xfId="2880" hidden="1"/>
    <cellStyle name="20% - Accent3 7" xfId="4458" hidden="1"/>
    <cellStyle name="20% - Accent3 7" xfId="4644" hidden="1"/>
    <cellStyle name="20% - Accent3 7" xfId="3857" hidden="1"/>
    <cellStyle name="20% - Accent3 7" xfId="4845" hidden="1"/>
    <cellStyle name="20% - Accent3 7" xfId="1826" hidden="1"/>
    <cellStyle name="20% - Accent3 7" xfId="4859" hidden="1"/>
    <cellStyle name="20% - Accent3 7" xfId="6405" hidden="1"/>
    <cellStyle name="20% - Accent3 7" xfId="6547" hidden="1"/>
    <cellStyle name="20% - Accent3 7" xfId="1956" hidden="1"/>
    <cellStyle name="20% - Accent3 7" xfId="7588" hidden="1"/>
    <cellStyle name="20% - Accent3 7" xfId="7747" hidden="1"/>
    <cellStyle name="20% - Accent3 7" xfId="5930" hidden="1"/>
    <cellStyle name="20% - Accent3 7" xfId="8834" hidden="1"/>
    <cellStyle name="20% - Accent3 7" xfId="9821" hidden="1"/>
    <cellStyle name="20% - Accent3 7" xfId="9898" hidden="1"/>
    <cellStyle name="20% - Accent3 7" xfId="9976" hidden="1"/>
    <cellStyle name="20% - Accent3 7" xfId="10054" hidden="1"/>
    <cellStyle name="20% - Accent3 7" xfId="10636" hidden="1"/>
    <cellStyle name="20% - Accent3 7" xfId="10715" hidden="1"/>
    <cellStyle name="20% - Accent3 7" xfId="10793" hidden="1"/>
    <cellStyle name="20% - Accent3 7" xfId="10626" hidden="1"/>
    <cellStyle name="20% - Accent3 7" xfId="10880" hidden="1"/>
    <cellStyle name="20% - Accent3 7" xfId="10488" hidden="1"/>
    <cellStyle name="20% - Accent3 7" xfId="10886" hidden="1"/>
    <cellStyle name="20% - Accent3 7" xfId="11310" hidden="1"/>
    <cellStyle name="20% - Accent3 7" xfId="11388" hidden="1"/>
    <cellStyle name="20% - Accent3 7" xfId="11110" hidden="1"/>
    <cellStyle name="20% - Accent3 7" xfId="11469" hidden="1"/>
    <cellStyle name="20% - Accent3 7" xfId="10424" hidden="1"/>
    <cellStyle name="20% - Accent3 7" xfId="11474" hidden="1"/>
    <cellStyle name="20% - Accent3 7" xfId="11842" hidden="1"/>
    <cellStyle name="20% - Accent3 7" xfId="11920" hidden="1"/>
    <cellStyle name="20% - Accent3 7" xfId="10485" hidden="1"/>
    <cellStyle name="20% - Accent3 7" xfId="12179" hidden="1"/>
    <cellStyle name="20% - Accent3 7" xfId="12257" hidden="1"/>
    <cellStyle name="20% - Accent3 7" xfId="11671" hidden="1"/>
    <cellStyle name="20% - Accent3 7" xfId="12516" hidden="1"/>
    <cellStyle name="20% - Accent3 7" xfId="12613" hidden="1"/>
    <cellStyle name="20% - Accent3 7" xfId="12690" hidden="1"/>
    <cellStyle name="20% - Accent3 7" xfId="12768" hidden="1"/>
    <cellStyle name="20% - Accent3 7" xfId="12846" hidden="1"/>
    <cellStyle name="20% - Accent3 7" xfId="13428" hidden="1"/>
    <cellStyle name="20% - Accent3 7" xfId="13507" hidden="1"/>
    <cellStyle name="20% - Accent3 7" xfId="13585" hidden="1"/>
    <cellStyle name="20% - Accent3 7" xfId="13418" hidden="1"/>
    <cellStyle name="20% - Accent3 7" xfId="13672" hidden="1"/>
    <cellStyle name="20% - Accent3 7" xfId="13280" hidden="1"/>
    <cellStyle name="20% - Accent3 7" xfId="13678" hidden="1"/>
    <cellStyle name="20% - Accent3 7" xfId="14102" hidden="1"/>
    <cellStyle name="20% - Accent3 7" xfId="14180" hidden="1"/>
    <cellStyle name="20% - Accent3 7" xfId="13902" hidden="1"/>
    <cellStyle name="20% - Accent3 7" xfId="14261" hidden="1"/>
    <cellStyle name="20% - Accent3 7" xfId="13216" hidden="1"/>
    <cellStyle name="20% - Accent3 7" xfId="14266" hidden="1"/>
    <cellStyle name="20% - Accent3 7" xfId="14634" hidden="1"/>
    <cellStyle name="20% - Accent3 7" xfId="14712" hidden="1"/>
    <cellStyle name="20% - Accent3 7" xfId="13277" hidden="1"/>
    <cellStyle name="20% - Accent3 7" xfId="14971" hidden="1"/>
    <cellStyle name="20% - Accent3 7" xfId="15049" hidden="1"/>
    <cellStyle name="20% - Accent3 7" xfId="14463" hidden="1"/>
    <cellStyle name="20% - Accent3 7" xfId="15308" hidden="1"/>
    <cellStyle name="20% - Accent3 7" xfId="9644" hidden="1"/>
    <cellStyle name="20% - Accent3 7" xfId="9551" hidden="1"/>
    <cellStyle name="20% - Accent3 7" xfId="9435" hidden="1"/>
    <cellStyle name="20% - Accent3 7" xfId="9317" hidden="1"/>
    <cellStyle name="20% - Accent3 7" xfId="7055" hidden="1"/>
    <cellStyle name="20% - Accent3 7" xfId="6956" hidden="1"/>
    <cellStyle name="20% - Accent3 7" xfId="6867" hidden="1"/>
    <cellStyle name="20% - Accent3 7" xfId="7181" hidden="1"/>
    <cellStyle name="20% - Accent3 7" xfId="6733" hidden="1"/>
    <cellStyle name="20% - Accent3 7" xfId="7619" hidden="1"/>
    <cellStyle name="20% - Accent3 7" xfId="6718" hidden="1"/>
    <cellStyle name="20% - Accent3 7" xfId="4805" hidden="1"/>
    <cellStyle name="20% - Accent3 7" xfId="4620" hidden="1"/>
    <cellStyle name="20% - Accent3 7" xfId="5565" hidden="1"/>
    <cellStyle name="20% - Accent3 7" xfId="4302" hidden="1"/>
    <cellStyle name="20% - Accent3 7" xfId="7913" hidden="1"/>
    <cellStyle name="20% - Accent3 7" xfId="4297" hidden="1"/>
    <cellStyle name="20% - Accent3 7" xfId="2655" hidden="1"/>
    <cellStyle name="20% - Accent3 7" xfId="2459" hidden="1"/>
    <cellStyle name="20% - Accent3 7" xfId="7626" hidden="1"/>
    <cellStyle name="20% - Accent3 7" xfId="1319" hidden="1"/>
    <cellStyle name="20% - Accent3 7" xfId="1135" hidden="1"/>
    <cellStyle name="20% - Accent3 7" xfId="3371" hidden="1"/>
    <cellStyle name="20% - Accent3 7" xfId="15457" hidden="1"/>
    <cellStyle name="20% - Accent3 7" xfId="16162" hidden="1"/>
    <cellStyle name="20% - Accent3 7" xfId="16239" hidden="1"/>
    <cellStyle name="20% - Accent3 7" xfId="16317" hidden="1"/>
    <cellStyle name="20% - Accent3 7" xfId="16395" hidden="1"/>
    <cellStyle name="20% - Accent3 7" xfId="16977" hidden="1"/>
    <cellStyle name="20% - Accent3 7" xfId="17056" hidden="1"/>
    <cellStyle name="20% - Accent3 7" xfId="17134" hidden="1"/>
    <cellStyle name="20% - Accent3 7" xfId="16967" hidden="1"/>
    <cellStyle name="20% - Accent3 7" xfId="17221" hidden="1"/>
    <cellStyle name="20% - Accent3 7" xfId="16829" hidden="1"/>
    <cellStyle name="20% - Accent3 7" xfId="17227" hidden="1"/>
    <cellStyle name="20% - Accent3 7" xfId="17651" hidden="1"/>
    <cellStyle name="20% - Accent3 7" xfId="17729" hidden="1"/>
    <cellStyle name="20% - Accent3 7" xfId="17451" hidden="1"/>
    <cellStyle name="20% - Accent3 7" xfId="17810" hidden="1"/>
    <cellStyle name="20% - Accent3 7" xfId="16765" hidden="1"/>
    <cellStyle name="20% - Accent3 7" xfId="17815" hidden="1"/>
    <cellStyle name="20% - Accent3 7" xfId="18183" hidden="1"/>
    <cellStyle name="20% - Accent3 7" xfId="18261" hidden="1"/>
    <cellStyle name="20% - Accent3 7" xfId="16826" hidden="1"/>
    <cellStyle name="20% - Accent3 7" xfId="18520" hidden="1"/>
    <cellStyle name="20% - Accent3 7" xfId="18598" hidden="1"/>
    <cellStyle name="20% - Accent3 7" xfId="18012" hidden="1"/>
    <cellStyle name="20% - Accent3 7" xfId="18857" hidden="1"/>
    <cellStyle name="20% - Accent3 7" xfId="18954" hidden="1"/>
    <cellStyle name="20% - Accent3 7" xfId="19031" hidden="1"/>
    <cellStyle name="20% - Accent3 7" xfId="19109" hidden="1"/>
    <cellStyle name="20% - Accent3 7" xfId="19187" hidden="1"/>
    <cellStyle name="20% - Accent3 7" xfId="19769" hidden="1"/>
    <cellStyle name="20% - Accent3 7" xfId="19848" hidden="1"/>
    <cellStyle name="20% - Accent3 7" xfId="19926" hidden="1"/>
    <cellStyle name="20% - Accent3 7" xfId="19759" hidden="1"/>
    <cellStyle name="20% - Accent3 7" xfId="20013" hidden="1"/>
    <cellStyle name="20% - Accent3 7" xfId="19621" hidden="1"/>
    <cellStyle name="20% - Accent3 7" xfId="20019" hidden="1"/>
    <cellStyle name="20% - Accent3 7" xfId="20443" hidden="1"/>
    <cellStyle name="20% - Accent3 7" xfId="20521" hidden="1"/>
    <cellStyle name="20% - Accent3 7" xfId="20243" hidden="1"/>
    <cellStyle name="20% - Accent3 7" xfId="20602" hidden="1"/>
    <cellStyle name="20% - Accent3 7" xfId="19557" hidden="1"/>
    <cellStyle name="20% - Accent3 7" xfId="20607" hidden="1"/>
    <cellStyle name="20% - Accent3 7" xfId="20975" hidden="1"/>
    <cellStyle name="20% - Accent3 7" xfId="21053" hidden="1"/>
    <cellStyle name="20% - Accent3 7" xfId="19618" hidden="1"/>
    <cellStyle name="20% - Accent3 7" xfId="21312" hidden="1"/>
    <cellStyle name="20% - Accent3 7" xfId="21390" hidden="1"/>
    <cellStyle name="20% - Accent3 7" xfId="20804" hidden="1"/>
    <cellStyle name="20% - Accent3 7" xfId="21649" hidden="1"/>
    <cellStyle name="20% - Accent3 7" xfId="16033" hidden="1"/>
    <cellStyle name="20% - Accent3 7" xfId="15956" hidden="1"/>
    <cellStyle name="20% - Accent3 7" xfId="15877" hidden="1"/>
    <cellStyle name="20% - Accent3 7" xfId="15794" hidden="1"/>
    <cellStyle name="20% - Accent3 7" xfId="8065" hidden="1"/>
    <cellStyle name="20% - Accent3 7" xfId="7919" hidden="1"/>
    <cellStyle name="20% - Accent3 7" xfId="7666" hidden="1"/>
    <cellStyle name="20% - Accent3 7" xfId="8109" hidden="1"/>
    <cellStyle name="20% - Accent3 7" xfId="7392" hidden="1"/>
    <cellStyle name="20% - Accent3 7" xfId="8491" hidden="1"/>
    <cellStyle name="20% - Accent3 7" xfId="7384" hidden="1"/>
    <cellStyle name="20% - Accent3 7" xfId="5257" hidden="1"/>
    <cellStyle name="20% - Accent3 7" xfId="5052" hidden="1"/>
    <cellStyle name="20% - Accent3 7" xfId="5931" hidden="1"/>
    <cellStyle name="20% - Accent3 7" xfId="4925" hidden="1"/>
    <cellStyle name="20% - Accent3 7" xfId="8775" hidden="1"/>
    <cellStyle name="20% - Accent3 7" xfId="4919" hidden="1"/>
    <cellStyle name="20% - Accent3 7" xfId="2979" hidden="1"/>
    <cellStyle name="20% - Accent3 7" xfId="2846" hidden="1"/>
    <cellStyle name="20% - Accent3 7" xfId="8495" hidden="1"/>
    <cellStyle name="20% - Accent3 7" xfId="1472" hidden="1"/>
    <cellStyle name="20% - Accent3 7" xfId="1273" hidden="1"/>
    <cellStyle name="20% - Accent3 7" xfId="3630" hidden="1"/>
    <cellStyle name="20% - Accent3 7" xfId="21786" hidden="1"/>
    <cellStyle name="20% - Accent3 7" xfId="22313" hidden="1"/>
    <cellStyle name="20% - Accent3 7" xfId="22390" hidden="1"/>
    <cellStyle name="20% - Accent3 7" xfId="22468" hidden="1"/>
    <cellStyle name="20% - Accent3 7" xfId="22546" hidden="1"/>
    <cellStyle name="20% - Accent3 7" xfId="23128" hidden="1"/>
    <cellStyle name="20% - Accent3 7" xfId="23207" hidden="1"/>
    <cellStyle name="20% - Accent3 7" xfId="23285" hidden="1"/>
    <cellStyle name="20% - Accent3 7" xfId="23118" hidden="1"/>
    <cellStyle name="20% - Accent3 7" xfId="23372" hidden="1"/>
    <cellStyle name="20% - Accent3 7" xfId="22980" hidden="1"/>
    <cellStyle name="20% - Accent3 7" xfId="23378" hidden="1"/>
    <cellStyle name="20% - Accent3 7" xfId="23802" hidden="1"/>
    <cellStyle name="20% - Accent3 7" xfId="23880" hidden="1"/>
    <cellStyle name="20% - Accent3 7" xfId="23602" hidden="1"/>
    <cellStyle name="20% - Accent3 7" xfId="23961" hidden="1"/>
    <cellStyle name="20% - Accent3 7" xfId="22916" hidden="1"/>
    <cellStyle name="20% - Accent3 7" xfId="23966" hidden="1"/>
    <cellStyle name="20% - Accent3 7" xfId="24334" hidden="1"/>
    <cellStyle name="20% - Accent3 7" xfId="24412" hidden="1"/>
    <cellStyle name="20% - Accent3 7" xfId="22977" hidden="1"/>
    <cellStyle name="20% - Accent3 7" xfId="24671" hidden="1"/>
    <cellStyle name="20% - Accent3 7" xfId="24749" hidden="1"/>
    <cellStyle name="20% - Accent3 7" xfId="24163" hidden="1"/>
    <cellStyle name="20% - Accent3 7" xfId="25008" hidden="1"/>
    <cellStyle name="20% - Accent3 7" xfId="25105" hidden="1"/>
    <cellStyle name="20% - Accent3 7" xfId="25182" hidden="1"/>
    <cellStyle name="20% - Accent3 7" xfId="25260" hidden="1"/>
    <cellStyle name="20% - Accent3 7" xfId="25338" hidden="1"/>
    <cellStyle name="20% - Accent3 7" xfId="25920" hidden="1"/>
    <cellStyle name="20% - Accent3 7" xfId="25999" hidden="1"/>
    <cellStyle name="20% - Accent3 7" xfId="26077" hidden="1"/>
    <cellStyle name="20% - Accent3 7" xfId="25910" hidden="1"/>
    <cellStyle name="20% - Accent3 7" xfId="26164" hidden="1"/>
    <cellStyle name="20% - Accent3 7" xfId="25772" hidden="1"/>
    <cellStyle name="20% - Accent3 7" xfId="26170" hidden="1"/>
    <cellStyle name="20% - Accent3 7" xfId="26594" hidden="1"/>
    <cellStyle name="20% - Accent3 7" xfId="26672" hidden="1"/>
    <cellStyle name="20% - Accent3 7" xfId="26394" hidden="1"/>
    <cellStyle name="20% - Accent3 7" xfId="26753" hidden="1"/>
    <cellStyle name="20% - Accent3 7" xfId="25708" hidden="1"/>
    <cellStyle name="20% - Accent3 7" xfId="26758" hidden="1"/>
    <cellStyle name="20% - Accent3 7" xfId="27126" hidden="1"/>
    <cellStyle name="20% - Accent3 7" xfId="27204" hidden="1"/>
    <cellStyle name="20% - Accent3 7" xfId="25769" hidden="1"/>
    <cellStyle name="20% - Accent3 7" xfId="27463" hidden="1"/>
    <cellStyle name="20% - Accent3 7" xfId="27541" hidden="1"/>
    <cellStyle name="20% - Accent3 7" xfId="26955" hidden="1"/>
    <cellStyle name="20% - Accent3 7" xfId="27800" hidden="1"/>
    <cellStyle name="20% - Accent3 7" xfId="22286" hidden="1"/>
    <cellStyle name="20% - Accent3 7" xfId="22209" hidden="1"/>
    <cellStyle name="20% - Accent3 7" xfId="22130" hidden="1"/>
    <cellStyle name="20% - Accent3 7" xfId="22047" hidden="1"/>
    <cellStyle name="20% - Accent3 7" xfId="9014" hidden="1"/>
    <cellStyle name="20% - Accent3 7" xfId="8793" hidden="1"/>
    <cellStyle name="20% - Accent3 7" xfId="8521" hidden="1"/>
    <cellStyle name="20% - Accent3 7" xfId="9042" hidden="1"/>
    <cellStyle name="20% - Accent3 7" xfId="8247" hidden="1"/>
    <cellStyle name="20% - Accent3 7" xfId="9545" hidden="1"/>
    <cellStyle name="20% - Accent3 7" xfId="8238" hidden="1"/>
    <cellStyle name="20% - Accent3 7" xfId="5795" hidden="1"/>
    <cellStyle name="20% - Accent3 7" xfId="5561" hidden="1"/>
    <cellStyle name="20% - Accent3 7" xfId="6474" hidden="1"/>
    <cellStyle name="20% - Accent3 7" xfId="5454" hidden="1"/>
    <cellStyle name="20% - Accent3 7" xfId="15413" hidden="1"/>
    <cellStyle name="20% - Accent3 7" xfId="5449" hidden="1"/>
    <cellStyle name="20% - Accent3 7" xfId="3324" hidden="1"/>
    <cellStyle name="20% - Accent3 7" xfId="3131" hidden="1"/>
    <cellStyle name="20% - Accent3 7" xfId="9550" hidden="1"/>
    <cellStyle name="20% - Accent3 7" xfId="1619" hidden="1"/>
    <cellStyle name="20% - Accent3 7" xfId="1443" hidden="1"/>
    <cellStyle name="20% - Accent3 7" xfId="3802" hidden="1"/>
    <cellStyle name="20% - Accent3 7" xfId="27935" hidden="1"/>
    <cellStyle name="20% - Accent3 7" xfId="28032" hidden="1"/>
    <cellStyle name="20% - Accent3 7" xfId="28109" hidden="1"/>
    <cellStyle name="20% - Accent3 7" xfId="28187" hidden="1"/>
    <cellStyle name="20% - Accent3 7" xfId="28265" hidden="1"/>
    <cellStyle name="20% - Accent3 7" xfId="28847" hidden="1"/>
    <cellStyle name="20% - Accent3 7" xfId="28926" hidden="1"/>
    <cellStyle name="20% - Accent3 7" xfId="29004" hidden="1"/>
    <cellStyle name="20% - Accent3 7" xfId="28837" hidden="1"/>
    <cellStyle name="20% - Accent3 7" xfId="29091" hidden="1"/>
    <cellStyle name="20% - Accent3 7" xfId="28699" hidden="1"/>
    <cellStyle name="20% - Accent3 7" xfId="29097" hidden="1"/>
    <cellStyle name="20% - Accent3 7" xfId="29521" hidden="1"/>
    <cellStyle name="20% - Accent3 7" xfId="29599" hidden="1"/>
    <cellStyle name="20% - Accent3 7" xfId="29321" hidden="1"/>
    <cellStyle name="20% - Accent3 7" xfId="29680" hidden="1"/>
    <cellStyle name="20% - Accent3 7" xfId="28635" hidden="1"/>
    <cellStyle name="20% - Accent3 7" xfId="29685" hidden="1"/>
    <cellStyle name="20% - Accent3 7" xfId="30053" hidden="1"/>
    <cellStyle name="20% - Accent3 7" xfId="30131" hidden="1"/>
    <cellStyle name="20% - Accent3 7" xfId="28696" hidden="1"/>
    <cellStyle name="20% - Accent3 7" xfId="30390" hidden="1"/>
    <cellStyle name="20% - Accent3 7" xfId="30468" hidden="1"/>
    <cellStyle name="20% - Accent3 7" xfId="29882" hidden="1"/>
    <cellStyle name="20% - Accent3 7" xfId="30727" hidden="1"/>
    <cellStyle name="20% - Accent3 7" xfId="30824" hidden="1"/>
    <cellStyle name="20% - Accent3 7" xfId="30901" hidden="1"/>
    <cellStyle name="20% - Accent3 7" xfId="30979" hidden="1"/>
    <cellStyle name="20% - Accent3 7" xfId="31057" hidden="1"/>
    <cellStyle name="20% - Accent3 7" xfId="31639" hidden="1"/>
    <cellStyle name="20% - Accent3 7" xfId="31718" hidden="1"/>
    <cellStyle name="20% - Accent3 7" xfId="31796" hidden="1"/>
    <cellStyle name="20% - Accent3 7" xfId="31629" hidden="1"/>
    <cellStyle name="20% - Accent3 7" xfId="31883" hidden="1"/>
    <cellStyle name="20% - Accent3 7" xfId="31491" hidden="1"/>
    <cellStyle name="20% - Accent3 7" xfId="31889" hidden="1"/>
    <cellStyle name="20% - Accent3 7" xfId="32313" hidden="1"/>
    <cellStyle name="20% - Accent3 7" xfId="32391" hidden="1"/>
    <cellStyle name="20% - Accent3 7" xfId="32113" hidden="1"/>
    <cellStyle name="20% - Accent3 7" xfId="32472" hidden="1"/>
    <cellStyle name="20% - Accent3 7" xfId="31427" hidden="1"/>
    <cellStyle name="20% - Accent3 7" xfId="32477" hidden="1"/>
    <cellStyle name="20% - Accent3 7" xfId="32845" hidden="1"/>
    <cellStyle name="20% - Accent3 7" xfId="32923" hidden="1"/>
    <cellStyle name="20% - Accent3 7" xfId="31488" hidden="1"/>
    <cellStyle name="20% - Accent3 7" xfId="33182" hidden="1"/>
    <cellStyle name="20% - Accent3 7" xfId="33260" hidden="1"/>
    <cellStyle name="20% - Accent3 7" xfId="32674" hidden="1"/>
    <cellStyle name="20% - Accent3 7" xfId="33519" hidden="1"/>
    <cellStyle name="20% - Accent3 8" xfId="146" hidden="1"/>
    <cellStyle name="20% - Accent3 8" xfId="216" hidden="1"/>
    <cellStyle name="20% - Accent3 8" xfId="300" hidden="1"/>
    <cellStyle name="20% - Accent3 8" xfId="514" hidden="1"/>
    <cellStyle name="20% - Accent3 8" xfId="2349" hidden="1"/>
    <cellStyle name="20% - Accent3 8" xfId="2481" hidden="1"/>
    <cellStyle name="20% - Accent3 8" xfId="2637" hidden="1"/>
    <cellStyle name="20% - Accent3 8" xfId="2267" hidden="1"/>
    <cellStyle name="20% - Accent3 8" xfId="2951" hidden="1"/>
    <cellStyle name="20% - Accent3 8" xfId="1586" hidden="1"/>
    <cellStyle name="20% - Accent3 8" xfId="4296" hidden="1"/>
    <cellStyle name="20% - Accent3 8" xfId="4495" hidden="1"/>
    <cellStyle name="20% - Accent3 8" xfId="4664" hidden="1"/>
    <cellStyle name="20% - Accent3 8" xfId="2854" hidden="1"/>
    <cellStyle name="20% - Accent3 8" xfId="4903" hidden="1"/>
    <cellStyle name="20% - Accent3 8" xfId="2287" hidden="1"/>
    <cellStyle name="20% - Accent3 8" xfId="6317" hidden="1"/>
    <cellStyle name="20% - Accent3 8" xfId="6413" hidden="1"/>
    <cellStyle name="20% - Accent3 8" xfId="6584" hidden="1"/>
    <cellStyle name="20% - Accent3 8" xfId="7427" hidden="1"/>
    <cellStyle name="20% - Accent3 8" xfId="7605" hidden="1"/>
    <cellStyle name="20% - Accent3 8" xfId="7766" hidden="1"/>
    <cellStyle name="20% - Accent3 8" xfId="8690" hidden="1"/>
    <cellStyle name="20% - Accent3 8" xfId="8852" hidden="1"/>
    <cellStyle name="20% - Accent3 8" xfId="9837" hidden="1"/>
    <cellStyle name="20% - Accent3 8" xfId="9904" hidden="1"/>
    <cellStyle name="20% - Accent3 8" xfId="9982" hidden="1"/>
    <cellStyle name="20% - Accent3 8" xfId="10060" hidden="1"/>
    <cellStyle name="20% - Accent3 8" xfId="10642" hidden="1"/>
    <cellStyle name="20% - Accent3 8" xfId="10721" hidden="1"/>
    <cellStyle name="20% - Accent3 8" xfId="10800" hidden="1"/>
    <cellStyle name="20% - Accent3 8" xfId="10607" hidden="1"/>
    <cellStyle name="20% - Accent3 8" xfId="10904" hidden="1"/>
    <cellStyle name="20% - Accent3 8" xfId="10345" hidden="1"/>
    <cellStyle name="20% - Accent3 8" xfId="11248" hidden="1"/>
    <cellStyle name="20% - Accent3 8" xfId="11316" hidden="1"/>
    <cellStyle name="20% - Accent3 8" xfId="11394" hidden="1"/>
    <cellStyle name="20% - Accent3 8" xfId="10877" hidden="1"/>
    <cellStyle name="20% - Accent3 8" xfId="11488" hidden="1"/>
    <cellStyle name="20% - Accent3 8" xfId="10624" hidden="1"/>
    <cellStyle name="20% - Accent3 8" xfId="11781" hidden="1"/>
    <cellStyle name="20% - Accent3 8" xfId="11848" hidden="1"/>
    <cellStyle name="20% - Accent3 8" xfId="11926" hidden="1"/>
    <cellStyle name="20% - Accent3 8" xfId="12118" hidden="1"/>
    <cellStyle name="20% - Accent3 8" xfId="12185" hidden="1"/>
    <cellStyle name="20% - Accent3 8" xfId="12263" hidden="1"/>
    <cellStyle name="20% - Accent3 8" xfId="12455" hidden="1"/>
    <cellStyle name="20% - Accent3 8" xfId="12522" hidden="1"/>
    <cellStyle name="20% - Accent3 8" xfId="12629" hidden="1"/>
    <cellStyle name="20% - Accent3 8" xfId="12696" hidden="1"/>
    <cellStyle name="20% - Accent3 8" xfId="12774" hidden="1"/>
    <cellStyle name="20% - Accent3 8" xfId="12852" hidden="1"/>
    <cellStyle name="20% - Accent3 8" xfId="13434" hidden="1"/>
    <cellStyle name="20% - Accent3 8" xfId="13513" hidden="1"/>
    <cellStyle name="20% - Accent3 8" xfId="13592" hidden="1"/>
    <cellStyle name="20% - Accent3 8" xfId="13399" hidden="1"/>
    <cellStyle name="20% - Accent3 8" xfId="13696" hidden="1"/>
    <cellStyle name="20% - Accent3 8" xfId="13137" hidden="1"/>
    <cellStyle name="20% - Accent3 8" xfId="14040" hidden="1"/>
    <cellStyle name="20% - Accent3 8" xfId="14108" hidden="1"/>
    <cellStyle name="20% - Accent3 8" xfId="14186" hidden="1"/>
    <cellStyle name="20% - Accent3 8" xfId="13669" hidden="1"/>
    <cellStyle name="20% - Accent3 8" xfId="14280" hidden="1"/>
    <cellStyle name="20% - Accent3 8" xfId="13416" hidden="1"/>
    <cellStyle name="20% - Accent3 8" xfId="14573" hidden="1"/>
    <cellStyle name="20% - Accent3 8" xfId="14640" hidden="1"/>
    <cellStyle name="20% - Accent3 8" xfId="14718" hidden="1"/>
    <cellStyle name="20% - Accent3 8" xfId="14910" hidden="1"/>
    <cellStyle name="20% - Accent3 8" xfId="14977" hidden="1"/>
    <cellStyle name="20% - Accent3 8" xfId="15055" hidden="1"/>
    <cellStyle name="20% - Accent3 8" xfId="15247" hidden="1"/>
    <cellStyle name="20% - Accent3 8" xfId="15314" hidden="1"/>
    <cellStyle name="20% - Accent3 8" xfId="9627" hidden="1"/>
    <cellStyle name="20% - Accent3 8" xfId="9541" hidden="1"/>
    <cellStyle name="20% - Accent3 8" xfId="9421" hidden="1"/>
    <cellStyle name="20% - Accent3 8" xfId="9310" hidden="1"/>
    <cellStyle name="20% - Accent3 8" xfId="7047" hidden="1"/>
    <cellStyle name="20% - Accent3 8" xfId="6949" hidden="1"/>
    <cellStyle name="20% - Accent3 8" xfId="6860" hidden="1"/>
    <cellStyle name="20% - Accent3 8" xfId="7212" hidden="1"/>
    <cellStyle name="20% - Accent3 8" xfId="6629" hidden="1"/>
    <cellStyle name="20% - Accent3 8" xfId="8156" hidden="1"/>
    <cellStyle name="20% - Accent3 8" xfId="4914" hidden="1"/>
    <cellStyle name="20% - Accent3 8" xfId="4796" hidden="1"/>
    <cellStyle name="20% - Accent3 8" xfId="4591" hidden="1"/>
    <cellStyle name="20% - Accent3 8" xfId="6741" hidden="1"/>
    <cellStyle name="20% - Accent3 8" xfId="4277" hidden="1"/>
    <cellStyle name="20% - Accent3 8" xfId="7183" hidden="1"/>
    <cellStyle name="20% - Accent3 8" xfId="2852" hidden="1"/>
    <cellStyle name="20% - Accent3 8" xfId="2634" hidden="1"/>
    <cellStyle name="20% - Accent3 8" xfId="2425" hidden="1"/>
    <cellStyle name="20% - Accent3 8" xfId="1474" hidden="1"/>
    <cellStyle name="20% - Accent3 8" xfId="1299" hidden="1"/>
    <cellStyle name="20% - Accent3 8" xfId="1117" hidden="1"/>
    <cellStyle name="20% - Accent3 8" xfId="118" hidden="1"/>
    <cellStyle name="20% - Accent3 8" xfId="15465" hidden="1"/>
    <cellStyle name="20% - Accent3 8" xfId="16178" hidden="1"/>
    <cellStyle name="20% - Accent3 8" xfId="16245" hidden="1"/>
    <cellStyle name="20% - Accent3 8" xfId="16323" hidden="1"/>
    <cellStyle name="20% - Accent3 8" xfId="16401" hidden="1"/>
    <cellStyle name="20% - Accent3 8" xfId="16983" hidden="1"/>
    <cellStyle name="20% - Accent3 8" xfId="17062" hidden="1"/>
    <cellStyle name="20% - Accent3 8" xfId="17141" hidden="1"/>
    <cellStyle name="20% - Accent3 8" xfId="16948" hidden="1"/>
    <cellStyle name="20% - Accent3 8" xfId="17245" hidden="1"/>
    <cellStyle name="20% - Accent3 8" xfId="16686" hidden="1"/>
    <cellStyle name="20% - Accent3 8" xfId="17589" hidden="1"/>
    <cellStyle name="20% - Accent3 8" xfId="17657" hidden="1"/>
    <cellStyle name="20% - Accent3 8" xfId="17735" hidden="1"/>
    <cellStyle name="20% - Accent3 8" xfId="17218" hidden="1"/>
    <cellStyle name="20% - Accent3 8" xfId="17829" hidden="1"/>
    <cellStyle name="20% - Accent3 8" xfId="16965" hidden="1"/>
    <cellStyle name="20% - Accent3 8" xfId="18122" hidden="1"/>
    <cellStyle name="20% - Accent3 8" xfId="18189" hidden="1"/>
    <cellStyle name="20% - Accent3 8" xfId="18267" hidden="1"/>
    <cellStyle name="20% - Accent3 8" xfId="18459" hidden="1"/>
    <cellStyle name="20% - Accent3 8" xfId="18526" hidden="1"/>
    <cellStyle name="20% - Accent3 8" xfId="18604" hidden="1"/>
    <cellStyle name="20% - Accent3 8" xfId="18796" hidden="1"/>
    <cellStyle name="20% - Accent3 8" xfId="18863" hidden="1"/>
    <cellStyle name="20% - Accent3 8" xfId="18970" hidden="1"/>
    <cellStyle name="20% - Accent3 8" xfId="19037" hidden="1"/>
    <cellStyle name="20% - Accent3 8" xfId="19115" hidden="1"/>
    <cellStyle name="20% - Accent3 8" xfId="19193" hidden="1"/>
    <cellStyle name="20% - Accent3 8" xfId="19775" hidden="1"/>
    <cellStyle name="20% - Accent3 8" xfId="19854" hidden="1"/>
    <cellStyle name="20% - Accent3 8" xfId="19933" hidden="1"/>
    <cellStyle name="20% - Accent3 8" xfId="19740" hidden="1"/>
    <cellStyle name="20% - Accent3 8" xfId="20037" hidden="1"/>
    <cellStyle name="20% - Accent3 8" xfId="19478" hidden="1"/>
    <cellStyle name="20% - Accent3 8" xfId="20381" hidden="1"/>
    <cellStyle name="20% - Accent3 8" xfId="20449" hidden="1"/>
    <cellStyle name="20% - Accent3 8" xfId="20527" hidden="1"/>
    <cellStyle name="20% - Accent3 8" xfId="20010" hidden="1"/>
    <cellStyle name="20% - Accent3 8" xfId="20621" hidden="1"/>
    <cellStyle name="20% - Accent3 8" xfId="19757" hidden="1"/>
    <cellStyle name="20% - Accent3 8" xfId="20914" hidden="1"/>
    <cellStyle name="20% - Accent3 8" xfId="20981" hidden="1"/>
    <cellStyle name="20% - Accent3 8" xfId="21059" hidden="1"/>
    <cellStyle name="20% - Accent3 8" xfId="21251" hidden="1"/>
    <cellStyle name="20% - Accent3 8" xfId="21318" hidden="1"/>
    <cellStyle name="20% - Accent3 8" xfId="21396" hidden="1"/>
    <cellStyle name="20% - Accent3 8" xfId="21588" hidden="1"/>
    <cellStyle name="20% - Accent3 8" xfId="21655" hidden="1"/>
    <cellStyle name="20% - Accent3 8" xfId="16017" hidden="1"/>
    <cellStyle name="20% - Accent3 8" xfId="15950" hidden="1"/>
    <cellStyle name="20% - Accent3 8" xfId="15871" hidden="1"/>
    <cellStyle name="20% - Accent3 8" xfId="15788" hidden="1"/>
    <cellStyle name="20% - Accent3 8" xfId="8053" hidden="1"/>
    <cellStyle name="20% - Accent3 8" xfId="7904" hidden="1"/>
    <cellStyle name="20% - Accent3 8" xfId="7637" hidden="1"/>
    <cellStyle name="20% - Accent3 8" xfId="8153" hidden="1"/>
    <cellStyle name="20% - Accent3 8" xfId="7325" hidden="1"/>
    <cellStyle name="20% - Accent3 8" xfId="9077" hidden="1"/>
    <cellStyle name="20% - Accent3 8" xfId="5343" hidden="1"/>
    <cellStyle name="20% - Accent3 8" xfId="5249" hidden="1"/>
    <cellStyle name="20% - Accent3 8" xfId="5042" hidden="1"/>
    <cellStyle name="20% - Accent3 8" xfId="7397" hidden="1"/>
    <cellStyle name="20% - Accent3 8" xfId="4892" hidden="1"/>
    <cellStyle name="20% - Accent3 8" xfId="8112" hidden="1"/>
    <cellStyle name="20% - Accent3 8" xfId="3129" hidden="1"/>
    <cellStyle name="20% - Accent3 8" xfId="2959" hidden="1"/>
    <cellStyle name="20% - Accent3 8" xfId="2835" hidden="1"/>
    <cellStyle name="20% - Accent3 8" xfId="1615" hidden="1"/>
    <cellStyle name="20% - Accent3 8" xfId="1452" hidden="1"/>
    <cellStyle name="20% - Accent3 8" xfId="1251" hidden="1"/>
    <cellStyle name="20% - Accent3 8" xfId="116" hidden="1"/>
    <cellStyle name="20% - Accent3 8" xfId="21792" hidden="1"/>
    <cellStyle name="20% - Accent3 8" xfId="22329" hidden="1"/>
    <cellStyle name="20% - Accent3 8" xfId="22396" hidden="1"/>
    <cellStyle name="20% - Accent3 8" xfId="22474" hidden="1"/>
    <cellStyle name="20% - Accent3 8" xfId="22552" hidden="1"/>
    <cellStyle name="20% - Accent3 8" xfId="23134" hidden="1"/>
    <cellStyle name="20% - Accent3 8" xfId="23213" hidden="1"/>
    <cellStyle name="20% - Accent3 8" xfId="23292" hidden="1"/>
    <cellStyle name="20% - Accent3 8" xfId="23099" hidden="1"/>
    <cellStyle name="20% - Accent3 8" xfId="23396" hidden="1"/>
    <cellStyle name="20% - Accent3 8" xfId="22837" hidden="1"/>
    <cellStyle name="20% - Accent3 8" xfId="23740" hidden="1"/>
    <cellStyle name="20% - Accent3 8" xfId="23808" hidden="1"/>
    <cellStyle name="20% - Accent3 8" xfId="23886" hidden="1"/>
    <cellStyle name="20% - Accent3 8" xfId="23369" hidden="1"/>
    <cellStyle name="20% - Accent3 8" xfId="23980" hidden="1"/>
    <cellStyle name="20% - Accent3 8" xfId="23116" hidden="1"/>
    <cellStyle name="20% - Accent3 8" xfId="24273" hidden="1"/>
    <cellStyle name="20% - Accent3 8" xfId="24340" hidden="1"/>
    <cellStyle name="20% - Accent3 8" xfId="24418" hidden="1"/>
    <cellStyle name="20% - Accent3 8" xfId="24610" hidden="1"/>
    <cellStyle name="20% - Accent3 8" xfId="24677" hidden="1"/>
    <cellStyle name="20% - Accent3 8" xfId="24755" hidden="1"/>
    <cellStyle name="20% - Accent3 8" xfId="24947" hidden="1"/>
    <cellStyle name="20% - Accent3 8" xfId="25014" hidden="1"/>
    <cellStyle name="20% - Accent3 8" xfId="25121" hidden="1"/>
    <cellStyle name="20% - Accent3 8" xfId="25188" hidden="1"/>
    <cellStyle name="20% - Accent3 8" xfId="25266" hidden="1"/>
    <cellStyle name="20% - Accent3 8" xfId="25344" hidden="1"/>
    <cellStyle name="20% - Accent3 8" xfId="25926" hidden="1"/>
    <cellStyle name="20% - Accent3 8" xfId="26005" hidden="1"/>
    <cellStyle name="20% - Accent3 8" xfId="26084" hidden="1"/>
    <cellStyle name="20% - Accent3 8" xfId="25891" hidden="1"/>
    <cellStyle name="20% - Accent3 8" xfId="26188" hidden="1"/>
    <cellStyle name="20% - Accent3 8" xfId="25629" hidden="1"/>
    <cellStyle name="20% - Accent3 8" xfId="26532" hidden="1"/>
    <cellStyle name="20% - Accent3 8" xfId="26600" hidden="1"/>
    <cellStyle name="20% - Accent3 8" xfId="26678" hidden="1"/>
    <cellStyle name="20% - Accent3 8" xfId="26161" hidden="1"/>
    <cellStyle name="20% - Accent3 8" xfId="26772" hidden="1"/>
    <cellStyle name="20% - Accent3 8" xfId="25908" hidden="1"/>
    <cellStyle name="20% - Accent3 8" xfId="27065" hidden="1"/>
    <cellStyle name="20% - Accent3 8" xfId="27132" hidden="1"/>
    <cellStyle name="20% - Accent3 8" xfId="27210" hidden="1"/>
    <cellStyle name="20% - Accent3 8" xfId="27402" hidden="1"/>
    <cellStyle name="20% - Accent3 8" xfId="27469" hidden="1"/>
    <cellStyle name="20% - Accent3 8" xfId="27547" hidden="1"/>
    <cellStyle name="20% - Accent3 8" xfId="27739" hidden="1"/>
    <cellStyle name="20% - Accent3 8" xfId="27806" hidden="1"/>
    <cellStyle name="20% - Accent3 8" xfId="22270" hidden="1"/>
    <cellStyle name="20% - Accent3 8" xfId="22203" hidden="1"/>
    <cellStyle name="20% - Accent3 8" xfId="22124" hidden="1"/>
    <cellStyle name="20% - Accent3 8" xfId="22041" hidden="1"/>
    <cellStyle name="20% - Accent3 8" xfId="9003" hidden="1"/>
    <cellStyle name="20% - Accent3 8" xfId="8755" hidden="1"/>
    <cellStyle name="20% - Accent3 8" xfId="8507" hidden="1"/>
    <cellStyle name="20% - Accent3 8" xfId="9081" hidden="1"/>
    <cellStyle name="20% - Accent3 8" xfId="8183" hidden="1"/>
    <cellStyle name="20% - Accent3 8" xfId="15608" hidden="1"/>
    <cellStyle name="20% - Accent3 8" xfId="5893" hidden="1"/>
    <cellStyle name="20% - Accent3 8" xfId="5780" hidden="1"/>
    <cellStyle name="20% - Accent3 8" xfId="5551" hidden="1"/>
    <cellStyle name="20% - Accent3 8" xfId="8253" hidden="1"/>
    <cellStyle name="20% - Accent3 8" xfId="5325" hidden="1"/>
    <cellStyle name="20% - Accent3 8" xfId="9045" hidden="1"/>
    <cellStyle name="20% - Accent3 8" xfId="3403" hidden="1"/>
    <cellStyle name="20% - Accent3 8" xfId="3318" hidden="1"/>
    <cellStyle name="20% - Accent3 8" xfId="3117" hidden="1"/>
    <cellStyle name="20% - Accent3 8" xfId="1718" hidden="1"/>
    <cellStyle name="20% - Accent3 8" xfId="1609" hidden="1"/>
    <cellStyle name="20% - Accent3 8" xfId="1433" hidden="1"/>
    <cellStyle name="20% - Accent3 8" xfId="117" hidden="1"/>
    <cellStyle name="20% - Accent3 8" xfId="27941" hidden="1"/>
    <cellStyle name="20% - Accent3 8" xfId="28048" hidden="1"/>
    <cellStyle name="20% - Accent3 8" xfId="28115" hidden="1"/>
    <cellStyle name="20% - Accent3 8" xfId="28193" hidden="1"/>
    <cellStyle name="20% - Accent3 8" xfId="28271" hidden="1"/>
    <cellStyle name="20% - Accent3 8" xfId="28853" hidden="1"/>
    <cellStyle name="20% - Accent3 8" xfId="28932" hidden="1"/>
    <cellStyle name="20% - Accent3 8" xfId="29011" hidden="1"/>
    <cellStyle name="20% - Accent3 8" xfId="28818" hidden="1"/>
    <cellStyle name="20% - Accent3 8" xfId="29115" hidden="1"/>
    <cellStyle name="20% - Accent3 8" xfId="28556" hidden="1"/>
    <cellStyle name="20% - Accent3 8" xfId="29459" hidden="1"/>
    <cellStyle name="20% - Accent3 8" xfId="29527" hidden="1"/>
    <cellStyle name="20% - Accent3 8" xfId="29605" hidden="1"/>
    <cellStyle name="20% - Accent3 8" xfId="29088" hidden="1"/>
    <cellStyle name="20% - Accent3 8" xfId="29699" hidden="1"/>
    <cellStyle name="20% - Accent3 8" xfId="28835" hidden="1"/>
    <cellStyle name="20% - Accent3 8" xfId="29992" hidden="1"/>
    <cellStyle name="20% - Accent3 8" xfId="30059" hidden="1"/>
    <cellStyle name="20% - Accent3 8" xfId="30137" hidden="1"/>
    <cellStyle name="20% - Accent3 8" xfId="30329" hidden="1"/>
    <cellStyle name="20% - Accent3 8" xfId="30396" hidden="1"/>
    <cellStyle name="20% - Accent3 8" xfId="30474" hidden="1"/>
    <cellStyle name="20% - Accent3 8" xfId="30666" hidden="1"/>
    <cellStyle name="20% - Accent3 8" xfId="30733" hidden="1"/>
    <cellStyle name="20% - Accent3 8" xfId="30840" hidden="1"/>
    <cellStyle name="20% - Accent3 8" xfId="30907" hidden="1"/>
    <cellStyle name="20% - Accent3 8" xfId="30985" hidden="1"/>
    <cellStyle name="20% - Accent3 8" xfId="31063" hidden="1"/>
    <cellStyle name="20% - Accent3 8" xfId="31645" hidden="1"/>
    <cellStyle name="20% - Accent3 8" xfId="31724" hidden="1"/>
    <cellStyle name="20% - Accent3 8" xfId="31803" hidden="1"/>
    <cellStyle name="20% - Accent3 8" xfId="31610" hidden="1"/>
    <cellStyle name="20% - Accent3 8" xfId="31907" hidden="1"/>
    <cellStyle name="20% - Accent3 8" xfId="31348" hidden="1"/>
    <cellStyle name="20% - Accent3 8" xfId="32251" hidden="1"/>
    <cellStyle name="20% - Accent3 8" xfId="32319" hidden="1"/>
    <cellStyle name="20% - Accent3 8" xfId="32397" hidden="1"/>
    <cellStyle name="20% - Accent3 8" xfId="31880" hidden="1"/>
    <cellStyle name="20% - Accent3 8" xfId="32491" hidden="1"/>
    <cellStyle name="20% - Accent3 8" xfId="31627" hidden="1"/>
    <cellStyle name="20% - Accent3 8" xfId="32784" hidden="1"/>
    <cellStyle name="20% - Accent3 8" xfId="32851" hidden="1"/>
    <cellStyle name="20% - Accent3 8" xfId="32929" hidden="1"/>
    <cellStyle name="20% - Accent3 8" xfId="33121" hidden="1"/>
    <cellStyle name="20% - Accent3 8" xfId="33188" hidden="1"/>
    <cellStyle name="20% - Accent3 8" xfId="33266" hidden="1"/>
    <cellStyle name="20% - Accent3 8" xfId="33458" hidden="1"/>
    <cellStyle name="20% - Accent3 8" xfId="33525" hidden="1"/>
    <cellStyle name="20% - Accent3 9" xfId="159" hidden="1"/>
    <cellStyle name="20% - Accent3 9" xfId="239" hidden="1"/>
    <cellStyle name="20% - Accent3 9" xfId="318" hidden="1"/>
    <cellStyle name="20% - Accent3 9" xfId="651" hidden="1"/>
    <cellStyle name="20% - Accent3 9" xfId="2400" hidden="1"/>
    <cellStyle name="20% - Accent3 9" xfId="2551" hidden="1"/>
    <cellStyle name="20% - Accent3 9" xfId="2731" hidden="1"/>
    <cellStyle name="20% - Accent3 9" xfId="3792" hidden="1"/>
    <cellStyle name="20% - Accent3 9" xfId="1887" hidden="1"/>
    <cellStyle name="20% - Accent3 9" xfId="1596" hidden="1"/>
    <cellStyle name="20% - Accent3 9" xfId="4324" hidden="1"/>
    <cellStyle name="20% - Accent3 9" xfId="4568" hidden="1"/>
    <cellStyle name="20% - Accent3 9" xfId="4728" hidden="1"/>
    <cellStyle name="20% - Accent3 9" xfId="5800" hidden="1"/>
    <cellStyle name="20% - Accent3 9" xfId="2013" hidden="1"/>
    <cellStyle name="20% - Accent3 9" xfId="2253" hidden="1"/>
    <cellStyle name="20% - Accent3 9" xfId="6342" hidden="1"/>
    <cellStyle name="20% - Accent3 9" xfId="6449" hidden="1"/>
    <cellStyle name="20% - Accent3 9" xfId="6648" hidden="1"/>
    <cellStyle name="20% - Accent3 9" xfId="7500" hidden="1"/>
    <cellStyle name="20% - Accent3 9" xfId="7654" hidden="1"/>
    <cellStyle name="20% - Accent3 9" xfId="7836" hidden="1"/>
    <cellStyle name="20% - Accent3 9" xfId="8748" hidden="1"/>
    <cellStyle name="20% - Accent3 9" xfId="8926" hidden="1"/>
    <cellStyle name="20% - Accent3 9" xfId="9850" hidden="1"/>
    <cellStyle name="20% - Accent3 9" xfId="9924" hidden="1"/>
    <cellStyle name="20% - Accent3 9" xfId="10000" hidden="1"/>
    <cellStyle name="20% - Accent3 9" xfId="10078" hidden="1"/>
    <cellStyle name="20% - Accent3 9" xfId="10663" hidden="1"/>
    <cellStyle name="20% - Accent3 9" xfId="10739" hidden="1"/>
    <cellStyle name="20% - Accent3 9" xfId="10818" hidden="1"/>
    <cellStyle name="20% - Accent3 9" xfId="11076" hidden="1"/>
    <cellStyle name="20% - Accent3 9" xfId="10460" hidden="1"/>
    <cellStyle name="20% - Accent3 9" xfId="10352" hidden="1"/>
    <cellStyle name="20% - Accent3 9" xfId="11258" hidden="1"/>
    <cellStyle name="20% - Accent3 9" xfId="11334" hidden="1"/>
    <cellStyle name="20% - Accent3 9" xfId="11412" hidden="1"/>
    <cellStyle name="20% - Accent3 9" xfId="11636" hidden="1"/>
    <cellStyle name="20% - Accent3 9" xfId="10491" hidden="1"/>
    <cellStyle name="20% - Accent3 9" xfId="10598" hidden="1"/>
    <cellStyle name="20% - Accent3 9" xfId="11790" hidden="1"/>
    <cellStyle name="20% - Accent3 9" xfId="11866" hidden="1"/>
    <cellStyle name="20% - Accent3 9" xfId="11944" hidden="1"/>
    <cellStyle name="20% - Accent3 9" xfId="12127" hidden="1"/>
    <cellStyle name="20% - Accent3 9" xfId="12203" hidden="1"/>
    <cellStyle name="20% - Accent3 9" xfId="12281" hidden="1"/>
    <cellStyle name="20% - Accent3 9" xfId="12464" hidden="1"/>
    <cellStyle name="20% - Accent3 9" xfId="12540" hidden="1"/>
    <cellStyle name="20% - Accent3 9" xfId="12642" hidden="1"/>
    <cellStyle name="20% - Accent3 9" xfId="12716" hidden="1"/>
    <cellStyle name="20% - Accent3 9" xfId="12792" hidden="1"/>
    <cellStyle name="20% - Accent3 9" xfId="12870" hidden="1"/>
    <cellStyle name="20% - Accent3 9" xfId="13455" hidden="1"/>
    <cellStyle name="20% - Accent3 9" xfId="13531" hidden="1"/>
    <cellStyle name="20% - Accent3 9" xfId="13610" hidden="1"/>
    <cellStyle name="20% - Accent3 9" xfId="13868" hidden="1"/>
    <cellStyle name="20% - Accent3 9" xfId="13252" hidden="1"/>
    <cellStyle name="20% - Accent3 9" xfId="13144" hidden="1"/>
    <cellStyle name="20% - Accent3 9" xfId="14050" hidden="1"/>
    <cellStyle name="20% - Accent3 9" xfId="14126" hidden="1"/>
    <cellStyle name="20% - Accent3 9" xfId="14204" hidden="1"/>
    <cellStyle name="20% - Accent3 9" xfId="14428" hidden="1"/>
    <cellStyle name="20% - Accent3 9" xfId="13283" hidden="1"/>
    <cellStyle name="20% - Accent3 9" xfId="13390" hidden="1"/>
    <cellStyle name="20% - Accent3 9" xfId="14582" hidden="1"/>
    <cellStyle name="20% - Accent3 9" xfId="14658" hidden="1"/>
    <cellStyle name="20% - Accent3 9" xfId="14736" hidden="1"/>
    <cellStyle name="20% - Accent3 9" xfId="14919" hidden="1"/>
    <cellStyle name="20% - Accent3 9" xfId="14995" hidden="1"/>
    <cellStyle name="20% - Accent3 9" xfId="15073" hidden="1"/>
    <cellStyle name="20% - Accent3 9" xfId="15256" hidden="1"/>
    <cellStyle name="20% - Accent3 9" xfId="15332" hidden="1"/>
    <cellStyle name="20% - Accent3 9" xfId="9611" hidden="1"/>
    <cellStyle name="20% - Accent3 9" xfId="9502" hidden="1"/>
    <cellStyle name="20% - Accent3 9" xfId="9383" hidden="1"/>
    <cellStyle name="20% - Accent3 9" xfId="9276" hidden="1"/>
    <cellStyle name="20% - Accent3 9" xfId="7015" hidden="1"/>
    <cellStyle name="20% - Accent3 9" xfId="6927" hidden="1"/>
    <cellStyle name="20% - Accent3 9" xfId="6833" hidden="1"/>
    <cellStyle name="20% - Accent3 9" xfId="5734" hidden="1"/>
    <cellStyle name="20% - Accent3 9" xfId="7763" hidden="1"/>
    <cellStyle name="20% - Accent3 9" xfId="8140" hidden="1"/>
    <cellStyle name="20% - Accent3 9" xfId="4880" hidden="1"/>
    <cellStyle name="20% - Accent3 9" xfId="4708" hidden="1"/>
    <cellStyle name="20% - Accent3 9" xfId="4508" hidden="1"/>
    <cellStyle name="20% - Accent3 9" xfId="3651" hidden="1"/>
    <cellStyle name="20% - Accent3 9" xfId="7606" hidden="1"/>
    <cellStyle name="20% - Accent3 9" xfId="7249" hidden="1"/>
    <cellStyle name="20% - Accent3 9" xfId="2787" hidden="1"/>
    <cellStyle name="20% - Accent3 9" xfId="2538" hidden="1"/>
    <cellStyle name="20% - Accent3 9" xfId="2364" hidden="1"/>
    <cellStyle name="20% - Accent3 9" xfId="1413" hidden="1"/>
    <cellStyle name="20% - Accent3 9" xfId="1223" hidden="1"/>
    <cellStyle name="20% - Accent3 9" xfId="1066" hidden="1"/>
    <cellStyle name="20% - Accent3 9" xfId="108" hidden="1"/>
    <cellStyle name="20% - Accent3 9" xfId="15501" hidden="1"/>
    <cellStyle name="20% - Accent3 9" xfId="16191" hidden="1"/>
    <cellStyle name="20% - Accent3 9" xfId="16265" hidden="1"/>
    <cellStyle name="20% - Accent3 9" xfId="16341" hidden="1"/>
    <cellStyle name="20% - Accent3 9" xfId="16419" hidden="1"/>
    <cellStyle name="20% - Accent3 9" xfId="17004" hidden="1"/>
    <cellStyle name="20% - Accent3 9" xfId="17080" hidden="1"/>
    <cellStyle name="20% - Accent3 9" xfId="17159" hidden="1"/>
    <cellStyle name="20% - Accent3 9" xfId="17417" hidden="1"/>
    <cellStyle name="20% - Accent3 9" xfId="16801" hidden="1"/>
    <cellStyle name="20% - Accent3 9" xfId="16693" hidden="1"/>
    <cellStyle name="20% - Accent3 9" xfId="17599" hidden="1"/>
    <cellStyle name="20% - Accent3 9" xfId="17675" hidden="1"/>
    <cellStyle name="20% - Accent3 9" xfId="17753" hidden="1"/>
    <cellStyle name="20% - Accent3 9" xfId="17977" hidden="1"/>
    <cellStyle name="20% - Accent3 9" xfId="16832" hidden="1"/>
    <cellStyle name="20% - Accent3 9" xfId="16939" hidden="1"/>
    <cellStyle name="20% - Accent3 9" xfId="18131" hidden="1"/>
    <cellStyle name="20% - Accent3 9" xfId="18207" hidden="1"/>
    <cellStyle name="20% - Accent3 9" xfId="18285" hidden="1"/>
    <cellStyle name="20% - Accent3 9" xfId="18468" hidden="1"/>
    <cellStyle name="20% - Accent3 9" xfId="18544" hidden="1"/>
    <cellStyle name="20% - Accent3 9" xfId="18622" hidden="1"/>
    <cellStyle name="20% - Accent3 9" xfId="18805" hidden="1"/>
    <cellStyle name="20% - Accent3 9" xfId="18881" hidden="1"/>
    <cellStyle name="20% - Accent3 9" xfId="18983" hidden="1"/>
    <cellStyle name="20% - Accent3 9" xfId="19057" hidden="1"/>
    <cellStyle name="20% - Accent3 9" xfId="19133" hidden="1"/>
    <cellStyle name="20% - Accent3 9" xfId="19211" hidden="1"/>
    <cellStyle name="20% - Accent3 9" xfId="19796" hidden="1"/>
    <cellStyle name="20% - Accent3 9" xfId="19872" hidden="1"/>
    <cellStyle name="20% - Accent3 9" xfId="19951" hidden="1"/>
    <cellStyle name="20% - Accent3 9" xfId="20209" hidden="1"/>
    <cellStyle name="20% - Accent3 9" xfId="19593" hidden="1"/>
    <cellStyle name="20% - Accent3 9" xfId="19485" hidden="1"/>
    <cellStyle name="20% - Accent3 9" xfId="20391" hidden="1"/>
    <cellStyle name="20% - Accent3 9" xfId="20467" hidden="1"/>
    <cellStyle name="20% - Accent3 9" xfId="20545" hidden="1"/>
    <cellStyle name="20% - Accent3 9" xfId="20769" hidden="1"/>
    <cellStyle name="20% - Accent3 9" xfId="19624" hidden="1"/>
    <cellStyle name="20% - Accent3 9" xfId="19731" hidden="1"/>
    <cellStyle name="20% - Accent3 9" xfId="20923" hidden="1"/>
    <cellStyle name="20% - Accent3 9" xfId="20999" hidden="1"/>
    <cellStyle name="20% - Accent3 9" xfId="21077" hidden="1"/>
    <cellStyle name="20% - Accent3 9" xfId="21260" hidden="1"/>
    <cellStyle name="20% - Accent3 9" xfId="21336" hidden="1"/>
    <cellStyle name="20% - Accent3 9" xfId="21414" hidden="1"/>
    <cellStyle name="20% - Accent3 9" xfId="21597" hidden="1"/>
    <cellStyle name="20% - Accent3 9" xfId="21673" hidden="1"/>
    <cellStyle name="20% - Accent3 9" xfId="16004" hidden="1"/>
    <cellStyle name="20% - Accent3 9" xfId="15930" hidden="1"/>
    <cellStyle name="20% - Accent3 9" xfId="15851" hidden="1"/>
    <cellStyle name="20% - Accent3 9" xfId="15767" hidden="1"/>
    <cellStyle name="20% - Accent3 9" xfId="7999" hidden="1"/>
    <cellStyle name="20% - Accent3 9" xfId="7797" hidden="1"/>
    <cellStyle name="20% - Accent3 9" xfId="7545" hidden="1"/>
    <cellStyle name="20% - Accent3 9" xfId="6231" hidden="1"/>
    <cellStyle name="20% - Accent3 9" xfId="8560" hidden="1"/>
    <cellStyle name="20% - Accent3 9" xfId="9066" hidden="1"/>
    <cellStyle name="20% - Accent3 9" xfId="5316" hidden="1"/>
    <cellStyle name="20% - Accent3 9" xfId="5116" hidden="1"/>
    <cellStyle name="20% - Accent3 9" xfId="5010" hidden="1"/>
    <cellStyle name="20% - Accent3 9" xfId="3843" hidden="1"/>
    <cellStyle name="20% - Accent3 9" xfId="8484" hidden="1"/>
    <cellStyle name="20% - Accent3 9" xfId="8168" hidden="1"/>
    <cellStyle name="20% - Accent3 9" xfId="3074" hidden="1"/>
    <cellStyle name="20% - Accent3 9" xfId="2925" hidden="1"/>
    <cellStyle name="20% - Accent3 9" xfId="2766" hidden="1"/>
    <cellStyle name="20% - Accent3 9" xfId="1560" hidden="1"/>
    <cellStyle name="20% - Accent3 9" xfId="1405" hidden="1"/>
    <cellStyle name="20% - Accent3 9" xfId="1142" hidden="1"/>
    <cellStyle name="20% - Accent3 9" xfId="16150" hidden="1"/>
    <cellStyle name="20% - Accent3 9" xfId="21811" hidden="1"/>
    <cellStyle name="20% - Accent3 9" xfId="22342" hidden="1"/>
    <cellStyle name="20% - Accent3 9" xfId="22416" hidden="1"/>
    <cellStyle name="20% - Accent3 9" xfId="22492" hidden="1"/>
    <cellStyle name="20% - Accent3 9" xfId="22570" hidden="1"/>
    <cellStyle name="20% - Accent3 9" xfId="23155" hidden="1"/>
    <cellStyle name="20% - Accent3 9" xfId="23231" hidden="1"/>
    <cellStyle name="20% - Accent3 9" xfId="23310" hidden="1"/>
    <cellStyle name="20% - Accent3 9" xfId="23568" hidden="1"/>
    <cellStyle name="20% - Accent3 9" xfId="22952" hidden="1"/>
    <cellStyle name="20% - Accent3 9" xfId="22844" hidden="1"/>
    <cellStyle name="20% - Accent3 9" xfId="23750" hidden="1"/>
    <cellStyle name="20% - Accent3 9" xfId="23826" hidden="1"/>
    <cellStyle name="20% - Accent3 9" xfId="23904" hidden="1"/>
    <cellStyle name="20% - Accent3 9" xfId="24128" hidden="1"/>
    <cellStyle name="20% - Accent3 9" xfId="22983" hidden="1"/>
    <cellStyle name="20% - Accent3 9" xfId="23090" hidden="1"/>
    <cellStyle name="20% - Accent3 9" xfId="24282" hidden="1"/>
    <cellStyle name="20% - Accent3 9" xfId="24358" hidden="1"/>
    <cellStyle name="20% - Accent3 9" xfId="24436" hidden="1"/>
    <cellStyle name="20% - Accent3 9" xfId="24619" hidden="1"/>
    <cellStyle name="20% - Accent3 9" xfId="24695" hidden="1"/>
    <cellStyle name="20% - Accent3 9" xfId="24773" hidden="1"/>
    <cellStyle name="20% - Accent3 9" xfId="24956" hidden="1"/>
    <cellStyle name="20% - Accent3 9" xfId="25032" hidden="1"/>
    <cellStyle name="20% - Accent3 9" xfId="25134" hidden="1"/>
    <cellStyle name="20% - Accent3 9" xfId="25208" hidden="1"/>
    <cellStyle name="20% - Accent3 9" xfId="25284" hidden="1"/>
    <cellStyle name="20% - Accent3 9" xfId="25362" hidden="1"/>
    <cellStyle name="20% - Accent3 9" xfId="25947" hidden="1"/>
    <cellStyle name="20% - Accent3 9" xfId="26023" hidden="1"/>
    <cellStyle name="20% - Accent3 9" xfId="26102" hidden="1"/>
    <cellStyle name="20% - Accent3 9" xfId="26360" hidden="1"/>
    <cellStyle name="20% - Accent3 9" xfId="25744" hidden="1"/>
    <cellStyle name="20% - Accent3 9" xfId="25636" hidden="1"/>
    <cellStyle name="20% - Accent3 9" xfId="26542" hidden="1"/>
    <cellStyle name="20% - Accent3 9" xfId="26618" hidden="1"/>
    <cellStyle name="20% - Accent3 9" xfId="26696" hidden="1"/>
    <cellStyle name="20% - Accent3 9" xfId="26920" hidden="1"/>
    <cellStyle name="20% - Accent3 9" xfId="25775" hidden="1"/>
    <cellStyle name="20% - Accent3 9" xfId="25882" hidden="1"/>
    <cellStyle name="20% - Accent3 9" xfId="27074" hidden="1"/>
    <cellStyle name="20% - Accent3 9" xfId="27150" hidden="1"/>
    <cellStyle name="20% - Accent3 9" xfId="27228" hidden="1"/>
    <cellStyle name="20% - Accent3 9" xfId="27411" hidden="1"/>
    <cellStyle name="20% - Accent3 9" xfId="27487" hidden="1"/>
    <cellStyle name="20% - Accent3 9" xfId="27565" hidden="1"/>
    <cellStyle name="20% - Accent3 9" xfId="27748" hidden="1"/>
    <cellStyle name="20% - Accent3 9" xfId="27824" hidden="1"/>
    <cellStyle name="20% - Accent3 9" xfId="22257" hidden="1"/>
    <cellStyle name="20% - Accent3 9" xfId="22183" hidden="1"/>
    <cellStyle name="20% - Accent3 9" xfId="22104" hidden="1"/>
    <cellStyle name="20% - Accent3 9" xfId="22020" hidden="1"/>
    <cellStyle name="20% - Accent3 9" xfId="8906" hidden="1"/>
    <cellStyle name="20% - Accent3 9" xfId="8695" hidden="1"/>
    <cellStyle name="20% - Accent3 9" xfId="8462" hidden="1"/>
    <cellStyle name="20% - Accent3 9" xfId="6763" hidden="1"/>
    <cellStyle name="20% - Accent3 9" xfId="9751" hidden="1"/>
    <cellStyle name="20% - Accent3 9" xfId="15601" hidden="1"/>
    <cellStyle name="20% - Accent3 9" xfId="5870" hidden="1"/>
    <cellStyle name="20% - Accent3 9" xfId="5623" hidden="1"/>
    <cellStyle name="20% - Accent3 9" xfId="5524" hidden="1"/>
    <cellStyle name="20% - Accent3 9" xfId="4019" hidden="1"/>
    <cellStyle name="20% - Accent3 9" xfId="9536" hidden="1"/>
    <cellStyle name="20% - Accent3 9" xfId="9093" hidden="1"/>
    <cellStyle name="20% - Accent3 9" xfId="3388" hidden="1"/>
    <cellStyle name="20% - Accent3 9" xfId="3294" hidden="1"/>
    <cellStyle name="20% - Accent3 9" xfId="3075" hidden="1"/>
    <cellStyle name="20% - Accent3 9" xfId="1687" hidden="1"/>
    <cellStyle name="20% - Accent3 9" xfId="1568" hidden="1"/>
    <cellStyle name="20% - Accent3 9" xfId="1288" hidden="1"/>
    <cellStyle name="20% - Accent3 9" xfId="22300" hidden="1"/>
    <cellStyle name="20% - Accent3 9" xfId="27959" hidden="1"/>
    <cellStyle name="20% - Accent3 9" xfId="28061" hidden="1"/>
    <cellStyle name="20% - Accent3 9" xfId="28135" hidden="1"/>
    <cellStyle name="20% - Accent3 9" xfId="28211" hidden="1"/>
    <cellStyle name="20% - Accent3 9" xfId="28289" hidden="1"/>
    <cellStyle name="20% - Accent3 9" xfId="28874" hidden="1"/>
    <cellStyle name="20% - Accent3 9" xfId="28950" hidden="1"/>
    <cellStyle name="20% - Accent3 9" xfId="29029" hidden="1"/>
    <cellStyle name="20% - Accent3 9" xfId="29287" hidden="1"/>
    <cellStyle name="20% - Accent3 9" xfId="28671" hidden="1"/>
    <cellStyle name="20% - Accent3 9" xfId="28563" hidden="1"/>
    <cellStyle name="20% - Accent3 9" xfId="29469" hidden="1"/>
    <cellStyle name="20% - Accent3 9" xfId="29545" hidden="1"/>
    <cellStyle name="20% - Accent3 9" xfId="29623" hidden="1"/>
    <cellStyle name="20% - Accent3 9" xfId="29847" hidden="1"/>
    <cellStyle name="20% - Accent3 9" xfId="28702" hidden="1"/>
    <cellStyle name="20% - Accent3 9" xfId="28809" hidden="1"/>
    <cellStyle name="20% - Accent3 9" xfId="30001" hidden="1"/>
    <cellStyle name="20% - Accent3 9" xfId="30077" hidden="1"/>
    <cellStyle name="20% - Accent3 9" xfId="30155" hidden="1"/>
    <cellStyle name="20% - Accent3 9" xfId="30338" hidden="1"/>
    <cellStyle name="20% - Accent3 9" xfId="30414" hidden="1"/>
    <cellStyle name="20% - Accent3 9" xfId="30492" hidden="1"/>
    <cellStyle name="20% - Accent3 9" xfId="30675" hidden="1"/>
    <cellStyle name="20% - Accent3 9" xfId="30751" hidden="1"/>
    <cellStyle name="20% - Accent3 9" xfId="30853" hidden="1"/>
    <cellStyle name="20% - Accent3 9" xfId="30927" hidden="1"/>
    <cellStyle name="20% - Accent3 9" xfId="31003" hidden="1"/>
    <cellStyle name="20% - Accent3 9" xfId="31081" hidden="1"/>
    <cellStyle name="20% - Accent3 9" xfId="31666" hidden="1"/>
    <cellStyle name="20% - Accent3 9" xfId="31742" hidden="1"/>
    <cellStyle name="20% - Accent3 9" xfId="31821" hidden="1"/>
    <cellStyle name="20% - Accent3 9" xfId="32079" hidden="1"/>
    <cellStyle name="20% - Accent3 9" xfId="31463" hidden="1"/>
    <cellStyle name="20% - Accent3 9" xfId="31355" hidden="1"/>
    <cellStyle name="20% - Accent3 9" xfId="32261" hidden="1"/>
    <cellStyle name="20% - Accent3 9" xfId="32337" hidden="1"/>
    <cellStyle name="20% - Accent3 9" xfId="32415" hidden="1"/>
    <cellStyle name="20% - Accent3 9" xfId="32639" hidden="1"/>
    <cellStyle name="20% - Accent3 9" xfId="31494" hidden="1"/>
    <cellStyle name="20% - Accent3 9" xfId="31601" hidden="1"/>
    <cellStyle name="20% - Accent3 9" xfId="32793" hidden="1"/>
    <cellStyle name="20% - Accent3 9" xfId="32869" hidden="1"/>
    <cellStyle name="20% - Accent3 9" xfId="32947" hidden="1"/>
    <cellStyle name="20% - Accent3 9" xfId="33130" hidden="1"/>
    <cellStyle name="20% - Accent3 9" xfId="33206" hidden="1"/>
    <cellStyle name="20% - Accent3 9" xfId="33284" hidden="1"/>
    <cellStyle name="20% - Accent3 9" xfId="33467" hidden="1"/>
    <cellStyle name="20% - Accent3 9" xfId="33543" hidden="1"/>
    <cellStyle name="20% - Accent4" xfId="35" builtinId="42" hidden="1"/>
    <cellStyle name="20% - Accent4" xfId="78" builtinId="42" hidden="1" customBuiltin="1"/>
    <cellStyle name="20% - Accent4 10" xfId="174" hidden="1"/>
    <cellStyle name="20% - Accent4 10" xfId="254" hidden="1"/>
    <cellStyle name="20% - Accent4 10" xfId="356" hidden="1"/>
    <cellStyle name="20% - Accent4 10" xfId="690" hidden="1"/>
    <cellStyle name="20% - Accent4 10" xfId="2418" hidden="1"/>
    <cellStyle name="20% - Accent4 10" xfId="2569" hidden="1"/>
    <cellStyle name="20% - Accent4 10" xfId="2761" hidden="1"/>
    <cellStyle name="20% - Accent4 10" xfId="1795" hidden="1"/>
    <cellStyle name="20% - Accent4 10" xfId="1807" hidden="1"/>
    <cellStyle name="20% - Accent4 10" xfId="2045" hidden="1"/>
    <cellStyle name="20% - Accent4 10" xfId="4358" hidden="1"/>
    <cellStyle name="20% - Accent4 10" xfId="4584" hidden="1"/>
    <cellStyle name="20% - Accent4 10" xfId="4748" hidden="1"/>
    <cellStyle name="20% - Accent4 10" xfId="3831" hidden="1"/>
    <cellStyle name="20% - Accent4 10" xfId="2231" hidden="1"/>
    <cellStyle name="20% - Accent4 10" xfId="2842" hidden="1"/>
    <cellStyle name="20% - Accent4 10" xfId="6362" hidden="1"/>
    <cellStyle name="20% - Accent4 10" xfId="6468" hidden="1"/>
    <cellStyle name="20% - Accent4 10" xfId="6665" hidden="1"/>
    <cellStyle name="20% - Accent4 10" xfId="7526" hidden="1"/>
    <cellStyle name="20% - Accent4 10" xfId="7678" hidden="1"/>
    <cellStyle name="20% - Accent4 10" xfId="7856" hidden="1"/>
    <cellStyle name="20% - Accent4 10" xfId="8771" hidden="1"/>
    <cellStyle name="20% - Accent4 10" xfId="8946" hidden="1"/>
    <cellStyle name="20% - Accent4 10" xfId="9865" hidden="1"/>
    <cellStyle name="20% - Accent4 10" xfId="9939" hidden="1"/>
    <cellStyle name="20% - Accent4 10" xfId="10015" hidden="1"/>
    <cellStyle name="20% - Accent4 10" xfId="10093" hidden="1"/>
    <cellStyle name="20% - Accent4 10" xfId="10678" hidden="1"/>
    <cellStyle name="20% - Accent4 10" xfId="10754" hidden="1"/>
    <cellStyle name="20% - Accent4 10" xfId="10833" hidden="1"/>
    <cellStyle name="20% - Accent4 10" xfId="10419" hidden="1"/>
    <cellStyle name="20% - Accent4 10" xfId="10420" hidden="1"/>
    <cellStyle name="20% - Accent4 10" xfId="10511" hidden="1"/>
    <cellStyle name="20% - Accent4 10" xfId="11273" hidden="1"/>
    <cellStyle name="20% - Accent4 10" xfId="11349" hidden="1"/>
    <cellStyle name="20% - Accent4 10" xfId="11427" hidden="1"/>
    <cellStyle name="20% - Accent4 10" xfId="11101" hidden="1"/>
    <cellStyle name="20% - Accent4 10" xfId="10580" hidden="1"/>
    <cellStyle name="20% - Accent4 10" xfId="10874" hidden="1"/>
    <cellStyle name="20% - Accent4 10" xfId="11805" hidden="1"/>
    <cellStyle name="20% - Accent4 10" xfId="11881" hidden="1"/>
    <cellStyle name="20% - Accent4 10" xfId="11959" hidden="1"/>
    <cellStyle name="20% - Accent4 10" xfId="12142" hidden="1"/>
    <cellStyle name="20% - Accent4 10" xfId="12218" hidden="1"/>
    <cellStyle name="20% - Accent4 10" xfId="12296" hidden="1"/>
    <cellStyle name="20% - Accent4 10" xfId="12479" hidden="1"/>
    <cellStyle name="20% - Accent4 10" xfId="12555" hidden="1"/>
    <cellStyle name="20% - Accent4 10" xfId="12657" hidden="1"/>
    <cellStyle name="20% - Accent4 10" xfId="12731" hidden="1"/>
    <cellStyle name="20% - Accent4 10" xfId="12807" hidden="1"/>
    <cellStyle name="20% - Accent4 10" xfId="12885" hidden="1"/>
    <cellStyle name="20% - Accent4 10" xfId="13470" hidden="1"/>
    <cellStyle name="20% - Accent4 10" xfId="13546" hidden="1"/>
    <cellStyle name="20% - Accent4 10" xfId="13625" hidden="1"/>
    <cellStyle name="20% - Accent4 10" xfId="13211" hidden="1"/>
    <cellStyle name="20% - Accent4 10" xfId="13212" hidden="1"/>
    <cellStyle name="20% - Accent4 10" xfId="13303" hidden="1"/>
    <cellStyle name="20% - Accent4 10" xfId="14065" hidden="1"/>
    <cellStyle name="20% - Accent4 10" xfId="14141" hidden="1"/>
    <cellStyle name="20% - Accent4 10" xfId="14219" hidden="1"/>
    <cellStyle name="20% - Accent4 10" xfId="13893" hidden="1"/>
    <cellStyle name="20% - Accent4 10" xfId="13372" hidden="1"/>
    <cellStyle name="20% - Accent4 10" xfId="13666" hidden="1"/>
    <cellStyle name="20% - Accent4 10" xfId="14597" hidden="1"/>
    <cellStyle name="20% - Accent4 10" xfId="14673" hidden="1"/>
    <cellStyle name="20% - Accent4 10" xfId="14751" hidden="1"/>
    <cellStyle name="20% - Accent4 10" xfId="14934" hidden="1"/>
    <cellStyle name="20% - Accent4 10" xfId="15010" hidden="1"/>
    <cellStyle name="20% - Accent4 10" xfId="15088" hidden="1"/>
    <cellStyle name="20% - Accent4 10" xfId="15271" hidden="1"/>
    <cellStyle name="20% - Accent4 10" xfId="15347" hidden="1"/>
    <cellStyle name="20% - Accent4 10" xfId="9594" hidden="1"/>
    <cellStyle name="20% - Accent4 10" xfId="9481" hidden="1"/>
    <cellStyle name="20% - Accent4 10" xfId="9366" hidden="1"/>
    <cellStyle name="20% - Accent4 10" xfId="9255" hidden="1"/>
    <cellStyle name="20% - Accent4 10" xfId="6996" hidden="1"/>
    <cellStyle name="20% - Accent4 10" xfId="6910" hidden="1"/>
    <cellStyle name="20% - Accent4 10" xfId="6816" hidden="1"/>
    <cellStyle name="20% - Accent4 10" xfId="7927" hidden="1"/>
    <cellStyle name="20% - Accent4 10" xfId="7923" hidden="1"/>
    <cellStyle name="20% - Accent4 10" xfId="7493" hidden="1"/>
    <cellStyle name="20% - Accent4 10" xfId="4857" hidden="1"/>
    <cellStyle name="20% - Accent4 10" xfId="4688" hidden="1"/>
    <cellStyle name="20% - Accent4 10" xfId="4464" hidden="1"/>
    <cellStyle name="20% - Accent4 10" xfId="5643" hidden="1"/>
    <cellStyle name="20% - Accent4 10" xfId="7346" hidden="1"/>
    <cellStyle name="20% - Accent4 10" xfId="6752" hidden="1"/>
    <cellStyle name="20% - Accent4 10" xfId="2736" hidden="1"/>
    <cellStyle name="20% - Accent4 10" xfId="2519" hidden="1"/>
    <cellStyle name="20% - Accent4 10" xfId="2344" hidden="1"/>
    <cellStyle name="20% - Accent4 10" xfId="1385" hidden="1"/>
    <cellStyle name="20% - Accent4 10" xfId="1194" hidden="1"/>
    <cellStyle name="20% - Accent4 10" xfId="955" hidden="1"/>
    <cellStyle name="20% - Accent4 10" xfId="15409" hidden="1"/>
    <cellStyle name="20% - Accent4 10" xfId="15520" hidden="1"/>
    <cellStyle name="20% - Accent4 10" xfId="16206" hidden="1"/>
    <cellStyle name="20% - Accent4 10" xfId="16280" hidden="1"/>
    <cellStyle name="20% - Accent4 10" xfId="16356" hidden="1"/>
    <cellStyle name="20% - Accent4 10" xfId="16434" hidden="1"/>
    <cellStyle name="20% - Accent4 10" xfId="17019" hidden="1"/>
    <cellStyle name="20% - Accent4 10" xfId="17095" hidden="1"/>
    <cellStyle name="20% - Accent4 10" xfId="17174" hidden="1"/>
    <cellStyle name="20% - Accent4 10" xfId="16760" hidden="1"/>
    <cellStyle name="20% - Accent4 10" xfId="16761" hidden="1"/>
    <cellStyle name="20% - Accent4 10" xfId="16852" hidden="1"/>
    <cellStyle name="20% - Accent4 10" xfId="17614" hidden="1"/>
    <cellStyle name="20% - Accent4 10" xfId="17690" hidden="1"/>
    <cellStyle name="20% - Accent4 10" xfId="17768" hidden="1"/>
    <cellStyle name="20% - Accent4 10" xfId="17442" hidden="1"/>
    <cellStyle name="20% - Accent4 10" xfId="16921" hidden="1"/>
    <cellStyle name="20% - Accent4 10" xfId="17215" hidden="1"/>
    <cellStyle name="20% - Accent4 10" xfId="18146" hidden="1"/>
    <cellStyle name="20% - Accent4 10" xfId="18222" hidden="1"/>
    <cellStyle name="20% - Accent4 10" xfId="18300" hidden="1"/>
    <cellStyle name="20% - Accent4 10" xfId="18483" hidden="1"/>
    <cellStyle name="20% - Accent4 10" xfId="18559" hidden="1"/>
    <cellStyle name="20% - Accent4 10" xfId="18637" hidden="1"/>
    <cellStyle name="20% - Accent4 10" xfId="18820" hidden="1"/>
    <cellStyle name="20% - Accent4 10" xfId="18896" hidden="1"/>
    <cellStyle name="20% - Accent4 10" xfId="18998" hidden="1"/>
    <cellStyle name="20% - Accent4 10" xfId="19072" hidden="1"/>
    <cellStyle name="20% - Accent4 10" xfId="19148" hidden="1"/>
    <cellStyle name="20% - Accent4 10" xfId="19226" hidden="1"/>
    <cellStyle name="20% - Accent4 10" xfId="19811" hidden="1"/>
    <cellStyle name="20% - Accent4 10" xfId="19887" hidden="1"/>
    <cellStyle name="20% - Accent4 10" xfId="19966" hidden="1"/>
    <cellStyle name="20% - Accent4 10" xfId="19552" hidden="1"/>
    <cellStyle name="20% - Accent4 10" xfId="19553" hidden="1"/>
    <cellStyle name="20% - Accent4 10" xfId="19644" hidden="1"/>
    <cellStyle name="20% - Accent4 10" xfId="20406" hidden="1"/>
    <cellStyle name="20% - Accent4 10" xfId="20482" hidden="1"/>
    <cellStyle name="20% - Accent4 10" xfId="20560" hidden="1"/>
    <cellStyle name="20% - Accent4 10" xfId="20234" hidden="1"/>
    <cellStyle name="20% - Accent4 10" xfId="19713" hidden="1"/>
    <cellStyle name="20% - Accent4 10" xfId="20007" hidden="1"/>
    <cellStyle name="20% - Accent4 10" xfId="20938" hidden="1"/>
    <cellStyle name="20% - Accent4 10" xfId="21014" hidden="1"/>
    <cellStyle name="20% - Accent4 10" xfId="21092" hidden="1"/>
    <cellStyle name="20% - Accent4 10" xfId="21275" hidden="1"/>
    <cellStyle name="20% - Accent4 10" xfId="21351" hidden="1"/>
    <cellStyle name="20% - Accent4 10" xfId="21429" hidden="1"/>
    <cellStyle name="20% - Accent4 10" xfId="21612" hidden="1"/>
    <cellStyle name="20% - Accent4 10" xfId="21688" hidden="1"/>
    <cellStyle name="20% - Accent4 10" xfId="15989" hidden="1"/>
    <cellStyle name="20% - Accent4 10" xfId="15915" hidden="1"/>
    <cellStyle name="20% - Accent4 10" xfId="15835" hidden="1"/>
    <cellStyle name="20% - Accent4 10" xfId="15752" hidden="1"/>
    <cellStyle name="20% - Accent4 10" xfId="7976" hidden="1"/>
    <cellStyle name="20% - Accent4 10" xfId="7774" hidden="1"/>
    <cellStyle name="20% - Accent4 10" xfId="7503" hidden="1"/>
    <cellStyle name="20% - Accent4 10" xfId="8801" hidden="1"/>
    <cellStyle name="20% - Accent4 10" xfId="8789" hidden="1"/>
    <cellStyle name="20% - Accent4 10" xfId="8433" hidden="1"/>
    <cellStyle name="20% - Accent4 10" xfId="5297" hidden="1"/>
    <cellStyle name="20% - Accent4 10" xfId="5096" hidden="1"/>
    <cellStyle name="20% - Accent4 10" xfId="4993" hidden="1"/>
    <cellStyle name="20% - Accent4 10" xfId="6151" hidden="1"/>
    <cellStyle name="20% - Accent4 10" xfId="8195" hidden="1"/>
    <cellStyle name="20% - Accent4 10" xfId="7408" hidden="1"/>
    <cellStyle name="20% - Accent4 10" xfId="3047" hidden="1"/>
    <cellStyle name="20% - Accent4 10" xfId="2906" hidden="1"/>
    <cellStyle name="20% - Accent4 10" xfId="2707" hidden="1"/>
    <cellStyle name="20% - Accent4 10" xfId="1536" hidden="1"/>
    <cellStyle name="20% - Accent4 10" xfId="1371" hidden="1"/>
    <cellStyle name="20% - Accent4 10" xfId="1118" hidden="1"/>
    <cellStyle name="20% - Accent4 10" xfId="21748" hidden="1"/>
    <cellStyle name="20% - Accent4 10" xfId="21827" hidden="1"/>
    <cellStyle name="20% - Accent4 10" xfId="22357" hidden="1"/>
    <cellStyle name="20% - Accent4 10" xfId="22431" hidden="1"/>
    <cellStyle name="20% - Accent4 10" xfId="22507" hidden="1"/>
    <cellStyle name="20% - Accent4 10" xfId="22585" hidden="1"/>
    <cellStyle name="20% - Accent4 10" xfId="23170" hidden="1"/>
    <cellStyle name="20% - Accent4 10" xfId="23246" hidden="1"/>
    <cellStyle name="20% - Accent4 10" xfId="23325" hidden="1"/>
    <cellStyle name="20% - Accent4 10" xfId="22911" hidden="1"/>
    <cellStyle name="20% - Accent4 10" xfId="22912" hidden="1"/>
    <cellStyle name="20% - Accent4 10" xfId="23003" hidden="1"/>
    <cellStyle name="20% - Accent4 10" xfId="23765" hidden="1"/>
    <cellStyle name="20% - Accent4 10" xfId="23841" hidden="1"/>
    <cellStyle name="20% - Accent4 10" xfId="23919" hidden="1"/>
    <cellStyle name="20% - Accent4 10" xfId="23593" hidden="1"/>
    <cellStyle name="20% - Accent4 10" xfId="23072" hidden="1"/>
    <cellStyle name="20% - Accent4 10" xfId="23366" hidden="1"/>
    <cellStyle name="20% - Accent4 10" xfId="24297" hidden="1"/>
    <cellStyle name="20% - Accent4 10" xfId="24373" hidden="1"/>
    <cellStyle name="20% - Accent4 10" xfId="24451" hidden="1"/>
    <cellStyle name="20% - Accent4 10" xfId="24634" hidden="1"/>
    <cellStyle name="20% - Accent4 10" xfId="24710" hidden="1"/>
    <cellStyle name="20% - Accent4 10" xfId="24788" hidden="1"/>
    <cellStyle name="20% - Accent4 10" xfId="24971" hidden="1"/>
    <cellStyle name="20% - Accent4 10" xfId="25047" hidden="1"/>
    <cellStyle name="20% - Accent4 10" xfId="25149" hidden="1"/>
    <cellStyle name="20% - Accent4 10" xfId="25223" hidden="1"/>
    <cellStyle name="20% - Accent4 10" xfId="25299" hidden="1"/>
    <cellStyle name="20% - Accent4 10" xfId="25377" hidden="1"/>
    <cellStyle name="20% - Accent4 10" xfId="25962" hidden="1"/>
    <cellStyle name="20% - Accent4 10" xfId="26038" hidden="1"/>
    <cellStyle name="20% - Accent4 10" xfId="26117" hidden="1"/>
    <cellStyle name="20% - Accent4 10" xfId="25703" hidden="1"/>
    <cellStyle name="20% - Accent4 10" xfId="25704" hidden="1"/>
    <cellStyle name="20% - Accent4 10" xfId="25795" hidden="1"/>
    <cellStyle name="20% - Accent4 10" xfId="26557" hidden="1"/>
    <cellStyle name="20% - Accent4 10" xfId="26633" hidden="1"/>
    <cellStyle name="20% - Accent4 10" xfId="26711" hidden="1"/>
    <cellStyle name="20% - Accent4 10" xfId="26385" hidden="1"/>
    <cellStyle name="20% - Accent4 10" xfId="25864" hidden="1"/>
    <cellStyle name="20% - Accent4 10" xfId="26158" hidden="1"/>
    <cellStyle name="20% - Accent4 10" xfId="27089" hidden="1"/>
    <cellStyle name="20% - Accent4 10" xfId="27165" hidden="1"/>
    <cellStyle name="20% - Accent4 10" xfId="27243" hidden="1"/>
    <cellStyle name="20% - Accent4 10" xfId="27426" hidden="1"/>
    <cellStyle name="20% - Accent4 10" xfId="27502" hidden="1"/>
    <cellStyle name="20% - Accent4 10" xfId="27580" hidden="1"/>
    <cellStyle name="20% - Accent4 10" xfId="27763" hidden="1"/>
    <cellStyle name="20% - Accent4 10" xfId="27839" hidden="1"/>
    <cellStyle name="20% - Accent4 10" xfId="22242" hidden="1"/>
    <cellStyle name="20% - Accent4 10" xfId="22168" hidden="1"/>
    <cellStyle name="20% - Accent4 10" xfId="22088" hidden="1"/>
    <cellStyle name="20% - Accent4 10" xfId="22005" hidden="1"/>
    <cellStyle name="20% - Accent4 10" xfId="8879" hidden="1"/>
    <cellStyle name="20% - Accent4 10" xfId="8675" hidden="1"/>
    <cellStyle name="20% - Accent4 10" xfId="8442" hidden="1"/>
    <cellStyle name="20% - Accent4 10" xfId="15434" hidden="1"/>
    <cellStyle name="20% - Accent4 10" xfId="15426" hidden="1"/>
    <cellStyle name="20% - Accent4 10" xfId="9486" hidden="1"/>
    <cellStyle name="20% - Accent4 10" xfId="5853" hidden="1"/>
    <cellStyle name="20% - Accent4 10" xfId="5604" hidden="1"/>
    <cellStyle name="20% - Accent4 10" xfId="5509" hidden="1"/>
    <cellStyle name="20% - Accent4 10" xfId="6715" hidden="1"/>
    <cellStyle name="20% - Accent4 10" xfId="9236" hidden="1"/>
    <cellStyle name="20% - Accent4 10" xfId="8260" hidden="1"/>
    <cellStyle name="20% - Accent4 10" xfId="3369" hidden="1"/>
    <cellStyle name="20% - Accent4 10" xfId="3176" hidden="1"/>
    <cellStyle name="20% - Accent4 10" xfId="3033" hidden="1"/>
    <cellStyle name="20% - Accent4 10" xfId="1663" hidden="1"/>
    <cellStyle name="20% - Accent4 10" xfId="1528" hidden="1"/>
    <cellStyle name="20% - Accent4 10" xfId="1258" hidden="1"/>
    <cellStyle name="20% - Accent4 10" xfId="27898" hidden="1"/>
    <cellStyle name="20% - Accent4 10" xfId="27974" hidden="1"/>
    <cellStyle name="20% - Accent4 10" xfId="28076" hidden="1"/>
    <cellStyle name="20% - Accent4 10" xfId="28150" hidden="1"/>
    <cellStyle name="20% - Accent4 10" xfId="28226" hidden="1"/>
    <cellStyle name="20% - Accent4 10" xfId="28304" hidden="1"/>
    <cellStyle name="20% - Accent4 10" xfId="28889" hidden="1"/>
    <cellStyle name="20% - Accent4 10" xfId="28965" hidden="1"/>
    <cellStyle name="20% - Accent4 10" xfId="29044" hidden="1"/>
    <cellStyle name="20% - Accent4 10" xfId="28630" hidden="1"/>
    <cellStyle name="20% - Accent4 10" xfId="28631" hidden="1"/>
    <cellStyle name="20% - Accent4 10" xfId="28722" hidden="1"/>
    <cellStyle name="20% - Accent4 10" xfId="29484" hidden="1"/>
    <cellStyle name="20% - Accent4 10" xfId="29560" hidden="1"/>
    <cellStyle name="20% - Accent4 10" xfId="29638" hidden="1"/>
    <cellStyle name="20% - Accent4 10" xfId="29312" hidden="1"/>
    <cellStyle name="20% - Accent4 10" xfId="28791" hidden="1"/>
    <cellStyle name="20% - Accent4 10" xfId="29085" hidden="1"/>
    <cellStyle name="20% - Accent4 10" xfId="30016" hidden="1"/>
    <cellStyle name="20% - Accent4 10" xfId="30092" hidden="1"/>
    <cellStyle name="20% - Accent4 10" xfId="30170" hidden="1"/>
    <cellStyle name="20% - Accent4 10" xfId="30353" hidden="1"/>
    <cellStyle name="20% - Accent4 10" xfId="30429" hidden="1"/>
    <cellStyle name="20% - Accent4 10" xfId="30507" hidden="1"/>
    <cellStyle name="20% - Accent4 10" xfId="30690" hidden="1"/>
    <cellStyle name="20% - Accent4 10" xfId="30766" hidden="1"/>
    <cellStyle name="20% - Accent4 10" xfId="30868" hidden="1"/>
    <cellStyle name="20% - Accent4 10" xfId="30942" hidden="1"/>
    <cellStyle name="20% - Accent4 10" xfId="31018" hidden="1"/>
    <cellStyle name="20% - Accent4 10" xfId="31096" hidden="1"/>
    <cellStyle name="20% - Accent4 10" xfId="31681" hidden="1"/>
    <cellStyle name="20% - Accent4 10" xfId="31757" hidden="1"/>
    <cellStyle name="20% - Accent4 10" xfId="31836" hidden="1"/>
    <cellStyle name="20% - Accent4 10" xfId="31422" hidden="1"/>
    <cellStyle name="20% - Accent4 10" xfId="31423" hidden="1"/>
    <cellStyle name="20% - Accent4 10" xfId="31514" hidden="1"/>
    <cellStyle name="20% - Accent4 10" xfId="32276" hidden="1"/>
    <cellStyle name="20% - Accent4 10" xfId="32352" hidden="1"/>
    <cellStyle name="20% - Accent4 10" xfId="32430" hidden="1"/>
    <cellStyle name="20% - Accent4 10" xfId="32104" hidden="1"/>
    <cellStyle name="20% - Accent4 10" xfId="31583" hidden="1"/>
    <cellStyle name="20% - Accent4 10" xfId="31877" hidden="1"/>
    <cellStyle name="20% - Accent4 10" xfId="32808" hidden="1"/>
    <cellStyle name="20% - Accent4 10" xfId="32884" hidden="1"/>
    <cellStyle name="20% - Accent4 10" xfId="32962" hidden="1"/>
    <cellStyle name="20% - Accent4 10" xfId="33145" hidden="1"/>
    <cellStyle name="20% - Accent4 10" xfId="33221" hidden="1"/>
    <cellStyle name="20% - Accent4 10" xfId="33299" hidden="1"/>
    <cellStyle name="20% - Accent4 10" xfId="33482" hidden="1"/>
    <cellStyle name="20% - Accent4 10" xfId="33558" hidden="1"/>
    <cellStyle name="20% - Accent4 11" xfId="187" hidden="1"/>
    <cellStyle name="20% - Accent4 11" xfId="267" hidden="1"/>
    <cellStyle name="20% - Accent4 11" xfId="392" hidden="1"/>
    <cellStyle name="20% - Accent4 11" xfId="719" hidden="1"/>
    <cellStyle name="20% - Accent4 11" xfId="2434" hidden="1"/>
    <cellStyle name="20% - Accent4 11" xfId="2586" hidden="1"/>
    <cellStyle name="20% - Accent4 11" xfId="2789" hidden="1"/>
    <cellStyle name="20% - Accent4 11" xfId="3786" hidden="1"/>
    <cellStyle name="20% - Accent4 11" xfId="2226" hidden="1"/>
    <cellStyle name="20% - Accent4 11" xfId="1892" hidden="1"/>
    <cellStyle name="20% - Accent4 11" xfId="4394" hidden="1"/>
    <cellStyle name="20% - Accent4 11" xfId="4603" hidden="1"/>
    <cellStyle name="20% - Accent4 11" xfId="4767" hidden="1"/>
    <cellStyle name="20% - Accent4 11" xfId="5792" hidden="1"/>
    <cellStyle name="20% - Accent4 11" xfId="4003" hidden="1"/>
    <cellStyle name="20% - Accent4 11" xfId="2075" hidden="1"/>
    <cellStyle name="20% - Accent4 11" xfId="6377" hidden="1"/>
    <cellStyle name="20% - Accent4 11" xfId="6482" hidden="1"/>
    <cellStyle name="20% - Accent4 11" xfId="6679" hidden="1"/>
    <cellStyle name="20% - Accent4 11" xfId="7552" hidden="1"/>
    <cellStyle name="20% - Accent4 11" xfId="7694" hidden="1"/>
    <cellStyle name="20% - Accent4 11" xfId="7873" hidden="1"/>
    <cellStyle name="20% - Accent4 11" xfId="8791" hidden="1"/>
    <cellStyle name="20% - Accent4 11" xfId="8963" hidden="1"/>
    <cellStyle name="20% - Accent4 11" xfId="9878" hidden="1"/>
    <cellStyle name="20% - Accent4 11" xfId="9952" hidden="1"/>
    <cellStyle name="20% - Accent4 11" xfId="10028" hidden="1"/>
    <cellStyle name="20% - Accent4 11" xfId="10106" hidden="1"/>
    <cellStyle name="20% - Accent4 11" xfId="10691" hidden="1"/>
    <cellStyle name="20% - Accent4 11" xfId="10767" hidden="1"/>
    <cellStyle name="20% - Accent4 11" xfId="10846" hidden="1"/>
    <cellStyle name="20% - Accent4 11" xfId="11072" hidden="1"/>
    <cellStyle name="20% - Accent4 11" xfId="10576" hidden="1"/>
    <cellStyle name="20% - Accent4 11" xfId="10464" hidden="1"/>
    <cellStyle name="20% - Accent4 11" xfId="11286" hidden="1"/>
    <cellStyle name="20% - Accent4 11" xfId="11362" hidden="1"/>
    <cellStyle name="20% - Accent4 11" xfId="11440" hidden="1"/>
    <cellStyle name="20% - Accent4 11" xfId="11635" hidden="1"/>
    <cellStyle name="20% - Accent4 11" xfId="11131" hidden="1"/>
    <cellStyle name="20% - Accent4 11" xfId="10537" hidden="1"/>
    <cellStyle name="20% - Accent4 11" xfId="11818" hidden="1"/>
    <cellStyle name="20% - Accent4 11" xfId="11894" hidden="1"/>
    <cellStyle name="20% - Accent4 11" xfId="11972" hidden="1"/>
    <cellStyle name="20% - Accent4 11" xfId="12155" hidden="1"/>
    <cellStyle name="20% - Accent4 11" xfId="12231" hidden="1"/>
    <cellStyle name="20% - Accent4 11" xfId="12309" hidden="1"/>
    <cellStyle name="20% - Accent4 11" xfId="12492" hidden="1"/>
    <cellStyle name="20% - Accent4 11" xfId="12568" hidden="1"/>
    <cellStyle name="20% - Accent4 11" xfId="12670" hidden="1"/>
    <cellStyle name="20% - Accent4 11" xfId="12744" hidden="1"/>
    <cellStyle name="20% - Accent4 11" xfId="12820" hidden="1"/>
    <cellStyle name="20% - Accent4 11" xfId="12898" hidden="1"/>
    <cellStyle name="20% - Accent4 11" xfId="13483" hidden="1"/>
    <cellStyle name="20% - Accent4 11" xfId="13559" hidden="1"/>
    <cellStyle name="20% - Accent4 11" xfId="13638" hidden="1"/>
    <cellStyle name="20% - Accent4 11" xfId="13864" hidden="1"/>
    <cellStyle name="20% - Accent4 11" xfId="13368" hidden="1"/>
    <cellStyle name="20% - Accent4 11" xfId="13256" hidden="1"/>
    <cellStyle name="20% - Accent4 11" xfId="14078" hidden="1"/>
    <cellStyle name="20% - Accent4 11" xfId="14154" hidden="1"/>
    <cellStyle name="20% - Accent4 11" xfId="14232" hidden="1"/>
    <cellStyle name="20% - Accent4 11" xfId="14427" hidden="1"/>
    <cellStyle name="20% - Accent4 11" xfId="13923" hidden="1"/>
    <cellStyle name="20% - Accent4 11" xfId="13329" hidden="1"/>
    <cellStyle name="20% - Accent4 11" xfId="14610" hidden="1"/>
    <cellStyle name="20% - Accent4 11" xfId="14686" hidden="1"/>
    <cellStyle name="20% - Accent4 11" xfId="14764" hidden="1"/>
    <cellStyle name="20% - Accent4 11" xfId="14947" hidden="1"/>
    <cellStyle name="20% - Accent4 11" xfId="15023" hidden="1"/>
    <cellStyle name="20% - Accent4 11" xfId="15101" hidden="1"/>
    <cellStyle name="20% - Accent4 11" xfId="15284" hidden="1"/>
    <cellStyle name="20% - Accent4 11" xfId="15360" hidden="1"/>
    <cellStyle name="20% - Accent4 11" xfId="9576" hidden="1"/>
    <cellStyle name="20% - Accent4 11" xfId="9463" hidden="1"/>
    <cellStyle name="20% - Accent4 11" xfId="9350" hidden="1"/>
    <cellStyle name="20% - Accent4 11" xfId="9235" hidden="1"/>
    <cellStyle name="20% - Accent4 11" xfId="6982" hidden="1"/>
    <cellStyle name="20% - Accent4 11" xfId="6896" hidden="1"/>
    <cellStyle name="20% - Accent4 11" xfId="6802" hidden="1"/>
    <cellStyle name="20% - Accent4 11" xfId="5763" hidden="1"/>
    <cellStyle name="20% - Accent4 11" xfId="7354" hidden="1"/>
    <cellStyle name="20% - Accent4 11" xfId="7738" hidden="1"/>
    <cellStyle name="20% - Accent4 11" xfId="4836" hidden="1"/>
    <cellStyle name="20% - Accent4 11" xfId="4671" hidden="1"/>
    <cellStyle name="20% - Accent4 11" xfId="4408" hidden="1"/>
    <cellStyle name="20% - Accent4 11" xfId="3652" hidden="1"/>
    <cellStyle name="20% - Accent4 11" xfId="5328" hidden="1"/>
    <cellStyle name="20% - Accent4 11" xfId="7428" hidden="1"/>
    <cellStyle name="20% - Accent4 11" xfId="2703" hidden="1"/>
    <cellStyle name="20% - Accent4 11" xfId="2503" hidden="1"/>
    <cellStyle name="20% - Accent4 11" xfId="2324" hidden="1"/>
    <cellStyle name="20% - Accent4 11" xfId="1361" hidden="1"/>
    <cellStyle name="20% - Accent4 11" xfId="1178" hidden="1"/>
    <cellStyle name="20% - Accent4 11" xfId="935" hidden="1"/>
    <cellStyle name="20% - Accent4 11" xfId="15427" hidden="1"/>
    <cellStyle name="20% - Accent4 11" xfId="15535" hidden="1"/>
    <cellStyle name="20% - Accent4 11" xfId="16219" hidden="1"/>
    <cellStyle name="20% - Accent4 11" xfId="16293" hidden="1"/>
    <cellStyle name="20% - Accent4 11" xfId="16369" hidden="1"/>
    <cellStyle name="20% - Accent4 11" xfId="16447" hidden="1"/>
    <cellStyle name="20% - Accent4 11" xfId="17032" hidden="1"/>
    <cellStyle name="20% - Accent4 11" xfId="17108" hidden="1"/>
    <cellStyle name="20% - Accent4 11" xfId="17187" hidden="1"/>
    <cellStyle name="20% - Accent4 11" xfId="17413" hidden="1"/>
    <cellStyle name="20% - Accent4 11" xfId="16917" hidden="1"/>
    <cellStyle name="20% - Accent4 11" xfId="16805" hidden="1"/>
    <cellStyle name="20% - Accent4 11" xfId="17627" hidden="1"/>
    <cellStyle name="20% - Accent4 11" xfId="17703" hidden="1"/>
    <cellStyle name="20% - Accent4 11" xfId="17781" hidden="1"/>
    <cellStyle name="20% - Accent4 11" xfId="17976" hidden="1"/>
    <cellStyle name="20% - Accent4 11" xfId="17472" hidden="1"/>
    <cellStyle name="20% - Accent4 11" xfId="16878" hidden="1"/>
    <cellStyle name="20% - Accent4 11" xfId="18159" hidden="1"/>
    <cellStyle name="20% - Accent4 11" xfId="18235" hidden="1"/>
    <cellStyle name="20% - Accent4 11" xfId="18313" hidden="1"/>
    <cellStyle name="20% - Accent4 11" xfId="18496" hidden="1"/>
    <cellStyle name="20% - Accent4 11" xfId="18572" hidden="1"/>
    <cellStyle name="20% - Accent4 11" xfId="18650" hidden="1"/>
    <cellStyle name="20% - Accent4 11" xfId="18833" hidden="1"/>
    <cellStyle name="20% - Accent4 11" xfId="18909" hidden="1"/>
    <cellStyle name="20% - Accent4 11" xfId="19011" hidden="1"/>
    <cellStyle name="20% - Accent4 11" xfId="19085" hidden="1"/>
    <cellStyle name="20% - Accent4 11" xfId="19161" hidden="1"/>
    <cellStyle name="20% - Accent4 11" xfId="19239" hidden="1"/>
    <cellStyle name="20% - Accent4 11" xfId="19824" hidden="1"/>
    <cellStyle name="20% - Accent4 11" xfId="19900" hidden="1"/>
    <cellStyle name="20% - Accent4 11" xfId="19979" hidden="1"/>
    <cellStyle name="20% - Accent4 11" xfId="20205" hidden="1"/>
    <cellStyle name="20% - Accent4 11" xfId="19709" hidden="1"/>
    <cellStyle name="20% - Accent4 11" xfId="19597" hidden="1"/>
    <cellStyle name="20% - Accent4 11" xfId="20419" hidden="1"/>
    <cellStyle name="20% - Accent4 11" xfId="20495" hidden="1"/>
    <cellStyle name="20% - Accent4 11" xfId="20573" hidden="1"/>
    <cellStyle name="20% - Accent4 11" xfId="20768" hidden="1"/>
    <cellStyle name="20% - Accent4 11" xfId="20264" hidden="1"/>
    <cellStyle name="20% - Accent4 11" xfId="19670" hidden="1"/>
    <cellStyle name="20% - Accent4 11" xfId="20951" hidden="1"/>
    <cellStyle name="20% - Accent4 11" xfId="21027" hidden="1"/>
    <cellStyle name="20% - Accent4 11" xfId="21105" hidden="1"/>
    <cellStyle name="20% - Accent4 11" xfId="21288" hidden="1"/>
    <cellStyle name="20% - Accent4 11" xfId="21364" hidden="1"/>
    <cellStyle name="20% - Accent4 11" xfId="21442" hidden="1"/>
    <cellStyle name="20% - Accent4 11" xfId="21625" hidden="1"/>
    <cellStyle name="20% - Accent4 11" xfId="21701" hidden="1"/>
    <cellStyle name="20% - Accent4 11" xfId="15976" hidden="1"/>
    <cellStyle name="20% - Accent4 11" xfId="15902" hidden="1"/>
    <cellStyle name="20% - Accent4 11" xfId="15821" hidden="1"/>
    <cellStyle name="20% - Accent4 11" xfId="15736" hidden="1"/>
    <cellStyle name="20% - Accent4 11" xfId="7954" hidden="1"/>
    <cellStyle name="20% - Accent4 11" xfId="7751" hidden="1"/>
    <cellStyle name="20% - Accent4 11" xfId="7469" hidden="1"/>
    <cellStyle name="20% - Accent4 11" xfId="6262" hidden="1"/>
    <cellStyle name="20% - Accent4 11" xfId="8204" hidden="1"/>
    <cellStyle name="20% - Accent4 11" xfId="8545" hidden="1"/>
    <cellStyle name="20% - Accent4 11" xfId="5284" hidden="1"/>
    <cellStyle name="20% - Accent4 11" xfId="5083" hidden="1"/>
    <cellStyle name="20% - Accent4 11" xfId="4976" hidden="1"/>
    <cellStyle name="20% - Accent4 11" xfId="3845" hidden="1"/>
    <cellStyle name="20% - Accent4 11" xfId="5880" hidden="1"/>
    <cellStyle name="20% - Accent4 11" xfId="8377" hidden="1"/>
    <cellStyle name="20% - Accent4 11" xfId="3019" hidden="1"/>
    <cellStyle name="20% - Accent4 11" xfId="2889" hidden="1"/>
    <cellStyle name="20% - Accent4 11" xfId="2662" hidden="1"/>
    <cellStyle name="20% - Accent4 11" xfId="1515" hidden="1"/>
    <cellStyle name="20% - Accent4 11" xfId="1327" hidden="1"/>
    <cellStyle name="20% - Accent4 11" xfId="1100" hidden="1"/>
    <cellStyle name="20% - Accent4 11" xfId="21761" hidden="1"/>
    <cellStyle name="20% - Accent4 11" xfId="21841" hidden="1"/>
    <cellStyle name="20% - Accent4 11" xfId="22370" hidden="1"/>
    <cellStyle name="20% - Accent4 11" xfId="22444" hidden="1"/>
    <cellStyle name="20% - Accent4 11" xfId="22520" hidden="1"/>
    <cellStyle name="20% - Accent4 11" xfId="22598" hidden="1"/>
    <cellStyle name="20% - Accent4 11" xfId="23183" hidden="1"/>
    <cellStyle name="20% - Accent4 11" xfId="23259" hidden="1"/>
    <cellStyle name="20% - Accent4 11" xfId="23338" hidden="1"/>
    <cellStyle name="20% - Accent4 11" xfId="23564" hidden="1"/>
    <cellStyle name="20% - Accent4 11" xfId="23068" hidden="1"/>
    <cellStyle name="20% - Accent4 11" xfId="22956" hidden="1"/>
    <cellStyle name="20% - Accent4 11" xfId="23778" hidden="1"/>
    <cellStyle name="20% - Accent4 11" xfId="23854" hidden="1"/>
    <cellStyle name="20% - Accent4 11" xfId="23932" hidden="1"/>
    <cellStyle name="20% - Accent4 11" xfId="24127" hidden="1"/>
    <cellStyle name="20% - Accent4 11" xfId="23623" hidden="1"/>
    <cellStyle name="20% - Accent4 11" xfId="23029" hidden="1"/>
    <cellStyle name="20% - Accent4 11" xfId="24310" hidden="1"/>
    <cellStyle name="20% - Accent4 11" xfId="24386" hidden="1"/>
    <cellStyle name="20% - Accent4 11" xfId="24464" hidden="1"/>
    <cellStyle name="20% - Accent4 11" xfId="24647" hidden="1"/>
    <cellStyle name="20% - Accent4 11" xfId="24723" hidden="1"/>
    <cellStyle name="20% - Accent4 11" xfId="24801" hidden="1"/>
    <cellStyle name="20% - Accent4 11" xfId="24984" hidden="1"/>
    <cellStyle name="20% - Accent4 11" xfId="25060" hidden="1"/>
    <cellStyle name="20% - Accent4 11" xfId="25162" hidden="1"/>
    <cellStyle name="20% - Accent4 11" xfId="25236" hidden="1"/>
    <cellStyle name="20% - Accent4 11" xfId="25312" hidden="1"/>
    <cellStyle name="20% - Accent4 11" xfId="25390" hidden="1"/>
    <cellStyle name="20% - Accent4 11" xfId="25975" hidden="1"/>
    <cellStyle name="20% - Accent4 11" xfId="26051" hidden="1"/>
    <cellStyle name="20% - Accent4 11" xfId="26130" hidden="1"/>
    <cellStyle name="20% - Accent4 11" xfId="26356" hidden="1"/>
    <cellStyle name="20% - Accent4 11" xfId="25860" hidden="1"/>
    <cellStyle name="20% - Accent4 11" xfId="25748" hidden="1"/>
    <cellStyle name="20% - Accent4 11" xfId="26570" hidden="1"/>
    <cellStyle name="20% - Accent4 11" xfId="26646" hidden="1"/>
    <cellStyle name="20% - Accent4 11" xfId="26724" hidden="1"/>
    <cellStyle name="20% - Accent4 11" xfId="26919" hidden="1"/>
    <cellStyle name="20% - Accent4 11" xfId="26415" hidden="1"/>
    <cellStyle name="20% - Accent4 11" xfId="25821" hidden="1"/>
    <cellStyle name="20% - Accent4 11" xfId="27102" hidden="1"/>
    <cellStyle name="20% - Accent4 11" xfId="27178" hidden="1"/>
    <cellStyle name="20% - Accent4 11" xfId="27256" hidden="1"/>
    <cellStyle name="20% - Accent4 11" xfId="27439" hidden="1"/>
    <cellStyle name="20% - Accent4 11" xfId="27515" hidden="1"/>
    <cellStyle name="20% - Accent4 11" xfId="27593" hidden="1"/>
    <cellStyle name="20% - Accent4 11" xfId="27776" hidden="1"/>
    <cellStyle name="20% - Accent4 11" xfId="27852" hidden="1"/>
    <cellStyle name="20% - Accent4 11" xfId="22229" hidden="1"/>
    <cellStyle name="20% - Accent4 11" xfId="22155" hidden="1"/>
    <cellStyle name="20% - Accent4 11" xfId="22074" hidden="1"/>
    <cellStyle name="20% - Accent4 11" xfId="21991" hidden="1"/>
    <cellStyle name="20% - Accent4 11" xfId="8855" hidden="1"/>
    <cellStyle name="20% - Accent4 11" xfId="8558" hidden="1"/>
    <cellStyle name="20% - Accent4 11" xfId="8418" hidden="1"/>
    <cellStyle name="20% - Accent4 11" xfId="6771" hidden="1"/>
    <cellStyle name="20% - Accent4 11" xfId="9256" hidden="1"/>
    <cellStyle name="20% - Accent4 11" xfId="9657" hidden="1"/>
    <cellStyle name="20% - Accent4 11" xfId="5832" hidden="1"/>
    <cellStyle name="20% - Accent4 11" xfId="5590" hidden="1"/>
    <cellStyle name="20% - Accent4 11" xfId="5494" hidden="1"/>
    <cellStyle name="20% - Accent4 11" xfId="4020" hidden="1"/>
    <cellStyle name="20% - Accent4 11" xfId="6304" hidden="1"/>
    <cellStyle name="20% - Accent4 11" xfId="9405" hidden="1"/>
    <cellStyle name="20% - Accent4 11" xfId="3353" hidden="1"/>
    <cellStyle name="20% - Accent4 11" xfId="3160" hidden="1"/>
    <cellStyle name="20% - Accent4 11" xfId="2994" hidden="1"/>
    <cellStyle name="20% - Accent4 11" xfId="1648" hidden="1"/>
    <cellStyle name="20% - Accent4 11" xfId="1496" hidden="1"/>
    <cellStyle name="20% - Accent4 11" xfId="1239" hidden="1"/>
    <cellStyle name="20% - Accent4 11" xfId="27911" hidden="1"/>
    <cellStyle name="20% - Accent4 11" xfId="27987" hidden="1"/>
    <cellStyle name="20% - Accent4 11" xfId="28089" hidden="1"/>
    <cellStyle name="20% - Accent4 11" xfId="28163" hidden="1"/>
    <cellStyle name="20% - Accent4 11" xfId="28239" hidden="1"/>
    <cellStyle name="20% - Accent4 11" xfId="28317" hidden="1"/>
    <cellStyle name="20% - Accent4 11" xfId="28902" hidden="1"/>
    <cellStyle name="20% - Accent4 11" xfId="28978" hidden="1"/>
    <cellStyle name="20% - Accent4 11" xfId="29057" hidden="1"/>
    <cellStyle name="20% - Accent4 11" xfId="29283" hidden="1"/>
    <cellStyle name="20% - Accent4 11" xfId="28787" hidden="1"/>
    <cellStyle name="20% - Accent4 11" xfId="28675" hidden="1"/>
    <cellStyle name="20% - Accent4 11" xfId="29497" hidden="1"/>
    <cellStyle name="20% - Accent4 11" xfId="29573" hidden="1"/>
    <cellStyle name="20% - Accent4 11" xfId="29651" hidden="1"/>
    <cellStyle name="20% - Accent4 11" xfId="29846" hidden="1"/>
    <cellStyle name="20% - Accent4 11" xfId="29342" hidden="1"/>
    <cellStyle name="20% - Accent4 11" xfId="28748" hidden="1"/>
    <cellStyle name="20% - Accent4 11" xfId="30029" hidden="1"/>
    <cellStyle name="20% - Accent4 11" xfId="30105" hidden="1"/>
    <cellStyle name="20% - Accent4 11" xfId="30183" hidden="1"/>
    <cellStyle name="20% - Accent4 11" xfId="30366" hidden="1"/>
    <cellStyle name="20% - Accent4 11" xfId="30442" hidden="1"/>
    <cellStyle name="20% - Accent4 11" xfId="30520" hidden="1"/>
    <cellStyle name="20% - Accent4 11" xfId="30703" hidden="1"/>
    <cellStyle name="20% - Accent4 11" xfId="30779" hidden="1"/>
    <cellStyle name="20% - Accent4 11" xfId="30881" hidden="1"/>
    <cellStyle name="20% - Accent4 11" xfId="30955" hidden="1"/>
    <cellStyle name="20% - Accent4 11" xfId="31031" hidden="1"/>
    <cellStyle name="20% - Accent4 11" xfId="31109" hidden="1"/>
    <cellStyle name="20% - Accent4 11" xfId="31694" hidden="1"/>
    <cellStyle name="20% - Accent4 11" xfId="31770" hidden="1"/>
    <cellStyle name="20% - Accent4 11" xfId="31849" hidden="1"/>
    <cellStyle name="20% - Accent4 11" xfId="32075" hidden="1"/>
    <cellStyle name="20% - Accent4 11" xfId="31579" hidden="1"/>
    <cellStyle name="20% - Accent4 11" xfId="31467" hidden="1"/>
    <cellStyle name="20% - Accent4 11" xfId="32289" hidden="1"/>
    <cellStyle name="20% - Accent4 11" xfId="32365" hidden="1"/>
    <cellStyle name="20% - Accent4 11" xfId="32443" hidden="1"/>
    <cellStyle name="20% - Accent4 11" xfId="32638" hidden="1"/>
    <cellStyle name="20% - Accent4 11" xfId="32134" hidden="1"/>
    <cellStyle name="20% - Accent4 11" xfId="31540" hidden="1"/>
    <cellStyle name="20% - Accent4 11" xfId="32821" hidden="1"/>
    <cellStyle name="20% - Accent4 11" xfId="32897" hidden="1"/>
    <cellStyle name="20% - Accent4 11" xfId="32975" hidden="1"/>
    <cellStyle name="20% - Accent4 11" xfId="33158" hidden="1"/>
    <cellStyle name="20% - Accent4 11" xfId="33234" hidden="1"/>
    <cellStyle name="20% - Accent4 11" xfId="33312" hidden="1"/>
    <cellStyle name="20% - Accent4 11" xfId="33495" hidden="1"/>
    <cellStyle name="20% - Accent4 11" xfId="33571" hidden="1"/>
    <cellStyle name="20% - Accent4 12" xfId="203" hidden="1"/>
    <cellStyle name="20% - Accent4 12" xfId="281" hidden="1"/>
    <cellStyle name="20% - Accent4 12" xfId="426" hidden="1"/>
    <cellStyle name="20% - Accent4 12" xfId="737" hidden="1"/>
    <cellStyle name="20% - Accent4 12" xfId="2451" hidden="1"/>
    <cellStyle name="20% - Accent4 12" xfId="2603" hidden="1"/>
    <cellStyle name="20% - Accent4 12" xfId="2811" hidden="1"/>
    <cellStyle name="20% - Accent4 12" xfId="1816" hidden="1"/>
    <cellStyle name="20% - Accent4 12" xfId="2250" hidden="1"/>
    <cellStyle name="20% - Accent4 12" xfId="2095" hidden="1"/>
    <cellStyle name="20% - Accent4 12" xfId="4429" hidden="1"/>
    <cellStyle name="20% - Accent4 12" xfId="4621" hidden="1"/>
    <cellStyle name="20% - Accent4 12" xfId="4781" hidden="1"/>
    <cellStyle name="20% - Accent4 12" xfId="3126" hidden="1"/>
    <cellStyle name="20% - Accent4 12" xfId="1840" hidden="1"/>
    <cellStyle name="20% - Accent4 12" xfId="3092" hidden="1"/>
    <cellStyle name="20% - Accent4 12" xfId="6393" hidden="1"/>
    <cellStyle name="20% - Accent4 12" xfId="6498" hidden="1"/>
    <cellStyle name="20% - Accent4 12" xfId="6695" hidden="1"/>
    <cellStyle name="20% - Accent4 12" xfId="7574" hidden="1"/>
    <cellStyle name="20% - Accent4 12" xfId="7717" hidden="1"/>
    <cellStyle name="20% - Accent4 12" xfId="7891" hidden="1"/>
    <cellStyle name="20% - Accent4 12" xfId="8812" hidden="1"/>
    <cellStyle name="20% - Accent4 12" xfId="8982" hidden="1"/>
    <cellStyle name="20% - Accent4 12" xfId="9891" hidden="1"/>
    <cellStyle name="20% - Accent4 12" xfId="9966" hidden="1"/>
    <cellStyle name="20% - Accent4 12" xfId="10041" hidden="1"/>
    <cellStyle name="20% - Accent4 12" xfId="10119" hidden="1"/>
    <cellStyle name="20% - Accent4 12" xfId="10705" hidden="1"/>
    <cellStyle name="20% - Accent4 12" xfId="10780" hidden="1"/>
    <cellStyle name="20% - Accent4 12" xfId="10859" hidden="1"/>
    <cellStyle name="20% - Accent4 12" xfId="10421" hidden="1"/>
    <cellStyle name="20% - Accent4 12" xfId="10595" hidden="1"/>
    <cellStyle name="20% - Accent4 12" xfId="10551" hidden="1"/>
    <cellStyle name="20% - Accent4 12" xfId="11300" hidden="1"/>
    <cellStyle name="20% - Accent4 12" xfId="11375" hidden="1"/>
    <cellStyle name="20% - Accent4 12" xfId="11453" hidden="1"/>
    <cellStyle name="20% - Accent4 12" xfId="10936" hidden="1"/>
    <cellStyle name="20% - Accent4 12" xfId="10426" hidden="1"/>
    <cellStyle name="20% - Accent4 12" xfId="10921" hidden="1"/>
    <cellStyle name="20% - Accent4 12" xfId="11832" hidden="1"/>
    <cellStyle name="20% - Accent4 12" xfId="11907" hidden="1"/>
    <cellStyle name="20% - Accent4 12" xfId="11985" hidden="1"/>
    <cellStyle name="20% - Accent4 12" xfId="12169" hidden="1"/>
    <cellStyle name="20% - Accent4 12" xfId="12244" hidden="1"/>
    <cellStyle name="20% - Accent4 12" xfId="12322" hidden="1"/>
    <cellStyle name="20% - Accent4 12" xfId="12506" hidden="1"/>
    <cellStyle name="20% - Accent4 12" xfId="12581" hidden="1"/>
    <cellStyle name="20% - Accent4 12" xfId="12683" hidden="1"/>
    <cellStyle name="20% - Accent4 12" xfId="12758" hidden="1"/>
    <cellStyle name="20% - Accent4 12" xfId="12833" hidden="1"/>
    <cellStyle name="20% - Accent4 12" xfId="12911" hidden="1"/>
    <cellStyle name="20% - Accent4 12" xfId="13497" hidden="1"/>
    <cellStyle name="20% - Accent4 12" xfId="13572" hidden="1"/>
    <cellStyle name="20% - Accent4 12" xfId="13651" hidden="1"/>
    <cellStyle name="20% - Accent4 12" xfId="13213" hidden="1"/>
    <cellStyle name="20% - Accent4 12" xfId="13387" hidden="1"/>
    <cellStyle name="20% - Accent4 12" xfId="13343" hidden="1"/>
    <cellStyle name="20% - Accent4 12" xfId="14092" hidden="1"/>
    <cellStyle name="20% - Accent4 12" xfId="14167" hidden="1"/>
    <cellStyle name="20% - Accent4 12" xfId="14245" hidden="1"/>
    <cellStyle name="20% - Accent4 12" xfId="13728" hidden="1"/>
    <cellStyle name="20% - Accent4 12" xfId="13218" hidden="1"/>
    <cellStyle name="20% - Accent4 12" xfId="13713" hidden="1"/>
    <cellStyle name="20% - Accent4 12" xfId="14624" hidden="1"/>
    <cellStyle name="20% - Accent4 12" xfId="14699" hidden="1"/>
    <cellStyle name="20% - Accent4 12" xfId="14777" hidden="1"/>
    <cellStyle name="20% - Accent4 12" xfId="14961" hidden="1"/>
    <cellStyle name="20% - Accent4 12" xfId="15036" hidden="1"/>
    <cellStyle name="20% - Accent4 12" xfId="15114" hidden="1"/>
    <cellStyle name="20% - Accent4 12" xfId="15298" hidden="1"/>
    <cellStyle name="20% - Accent4 12" xfId="15373" hidden="1"/>
    <cellStyle name="20% - Accent4 12" xfId="9561" hidden="1"/>
    <cellStyle name="20% - Accent4 12" xfId="9448" hidden="1"/>
    <cellStyle name="20% - Accent4 12" xfId="9336" hidden="1"/>
    <cellStyle name="20% - Accent4 12" xfId="9218" hidden="1"/>
    <cellStyle name="20% - Accent4 12" xfId="6966" hidden="1"/>
    <cellStyle name="20% - Accent4 12" xfId="6882" hidden="1"/>
    <cellStyle name="20% - Accent4 12" xfId="6787" hidden="1"/>
    <cellStyle name="20% - Accent4 12" xfId="7920" hidden="1"/>
    <cellStyle name="20% - Accent4 12" xfId="7284" hidden="1"/>
    <cellStyle name="20% - Accent4 12" xfId="7402" hidden="1"/>
    <cellStyle name="20% - Accent4 12" xfId="4816" hidden="1"/>
    <cellStyle name="20% - Accent4 12" xfId="4652" hidden="1"/>
    <cellStyle name="20% - Accent4 12" xfId="4352" hidden="1"/>
    <cellStyle name="20% - Accent4 12" xfId="6346" hidden="1"/>
    <cellStyle name="20% - Accent4 12" xfId="7907" hidden="1"/>
    <cellStyle name="20% - Accent4 12" xfId="6425" hidden="1"/>
    <cellStyle name="20% - Accent4 12" xfId="2677" hidden="1"/>
    <cellStyle name="20% - Accent4 12" xfId="2486" hidden="1"/>
    <cellStyle name="20% - Accent4 12" xfId="2310" hidden="1"/>
    <cellStyle name="20% - Accent4 12" xfId="1339" hidden="1"/>
    <cellStyle name="20% - Accent4 12" xfId="1162" hidden="1"/>
    <cellStyle name="20% - Accent4 12" xfId="921" hidden="1"/>
    <cellStyle name="20% - Accent4 12" xfId="15444" hidden="1"/>
    <cellStyle name="20% - Accent4 12" xfId="15552" hidden="1"/>
    <cellStyle name="20% - Accent4 12" xfId="16232" hidden="1"/>
    <cellStyle name="20% - Accent4 12" xfId="16307" hidden="1"/>
    <cellStyle name="20% - Accent4 12" xfId="16382" hidden="1"/>
    <cellStyle name="20% - Accent4 12" xfId="16460" hidden="1"/>
    <cellStyle name="20% - Accent4 12" xfId="17046" hidden="1"/>
    <cellStyle name="20% - Accent4 12" xfId="17121" hidden="1"/>
    <cellStyle name="20% - Accent4 12" xfId="17200" hidden="1"/>
    <cellStyle name="20% - Accent4 12" xfId="16762" hidden="1"/>
    <cellStyle name="20% - Accent4 12" xfId="16936" hidden="1"/>
    <cellStyle name="20% - Accent4 12" xfId="16892" hidden="1"/>
    <cellStyle name="20% - Accent4 12" xfId="17641" hidden="1"/>
    <cellStyle name="20% - Accent4 12" xfId="17716" hidden="1"/>
    <cellStyle name="20% - Accent4 12" xfId="17794" hidden="1"/>
    <cellStyle name="20% - Accent4 12" xfId="17277" hidden="1"/>
    <cellStyle name="20% - Accent4 12" xfId="16767" hidden="1"/>
    <cellStyle name="20% - Accent4 12" xfId="17262" hidden="1"/>
    <cellStyle name="20% - Accent4 12" xfId="18173" hidden="1"/>
    <cellStyle name="20% - Accent4 12" xfId="18248" hidden="1"/>
    <cellStyle name="20% - Accent4 12" xfId="18326" hidden="1"/>
    <cellStyle name="20% - Accent4 12" xfId="18510" hidden="1"/>
    <cellStyle name="20% - Accent4 12" xfId="18585" hidden="1"/>
    <cellStyle name="20% - Accent4 12" xfId="18663" hidden="1"/>
    <cellStyle name="20% - Accent4 12" xfId="18847" hidden="1"/>
    <cellStyle name="20% - Accent4 12" xfId="18922" hidden="1"/>
    <cellStyle name="20% - Accent4 12" xfId="19024" hidden="1"/>
    <cellStyle name="20% - Accent4 12" xfId="19099" hidden="1"/>
    <cellStyle name="20% - Accent4 12" xfId="19174" hidden="1"/>
    <cellStyle name="20% - Accent4 12" xfId="19252" hidden="1"/>
    <cellStyle name="20% - Accent4 12" xfId="19838" hidden="1"/>
    <cellStyle name="20% - Accent4 12" xfId="19913" hidden="1"/>
    <cellStyle name="20% - Accent4 12" xfId="19992" hidden="1"/>
    <cellStyle name="20% - Accent4 12" xfId="19554" hidden="1"/>
    <cellStyle name="20% - Accent4 12" xfId="19728" hidden="1"/>
    <cellStyle name="20% - Accent4 12" xfId="19684" hidden="1"/>
    <cellStyle name="20% - Accent4 12" xfId="20433" hidden="1"/>
    <cellStyle name="20% - Accent4 12" xfId="20508" hidden="1"/>
    <cellStyle name="20% - Accent4 12" xfId="20586" hidden="1"/>
    <cellStyle name="20% - Accent4 12" xfId="20069" hidden="1"/>
    <cellStyle name="20% - Accent4 12" xfId="19559" hidden="1"/>
    <cellStyle name="20% - Accent4 12" xfId="20054" hidden="1"/>
    <cellStyle name="20% - Accent4 12" xfId="20965" hidden="1"/>
    <cellStyle name="20% - Accent4 12" xfId="21040" hidden="1"/>
    <cellStyle name="20% - Accent4 12" xfId="21118" hidden="1"/>
    <cellStyle name="20% - Accent4 12" xfId="21302" hidden="1"/>
    <cellStyle name="20% - Accent4 12" xfId="21377" hidden="1"/>
    <cellStyle name="20% - Accent4 12" xfId="21455" hidden="1"/>
    <cellStyle name="20% - Accent4 12" xfId="21639" hidden="1"/>
    <cellStyle name="20% - Accent4 12" xfId="21714" hidden="1"/>
    <cellStyle name="20% - Accent4 12" xfId="15963" hidden="1"/>
    <cellStyle name="20% - Accent4 12" xfId="15888" hidden="1"/>
    <cellStyle name="20% - Accent4 12" xfId="15808" hidden="1"/>
    <cellStyle name="20% - Accent4 12" xfId="15722" hidden="1"/>
    <cellStyle name="20% - Accent4 12" xfId="7934" hidden="1"/>
    <cellStyle name="20% - Accent4 12" xfId="7716" hidden="1"/>
    <cellStyle name="20% - Accent4 12" xfId="7446" hidden="1"/>
    <cellStyle name="20% - Accent4 12" xfId="8780" hidden="1"/>
    <cellStyle name="20% - Accent4 12" xfId="8172" hidden="1"/>
    <cellStyle name="20% - Accent4 12" xfId="8254" hidden="1"/>
    <cellStyle name="20% - Accent4 12" xfId="5269" hidden="1"/>
    <cellStyle name="20% - Accent4 12" xfId="5070" hidden="1"/>
    <cellStyle name="20% - Accent4 12" xfId="4962" hidden="1"/>
    <cellStyle name="20% - Accent4 12" xfId="7038" hidden="1"/>
    <cellStyle name="20% - Accent4 12" xfId="8758" hidden="1"/>
    <cellStyle name="20% - Accent4 12" xfId="7165" hidden="1"/>
    <cellStyle name="20% - Accent4 12" xfId="2996" hidden="1"/>
    <cellStyle name="20% - Accent4 12" xfId="2872" hidden="1"/>
    <cellStyle name="20% - Accent4 12" xfId="2636" hidden="1"/>
    <cellStyle name="20% - Accent4 12" xfId="1492" hidden="1"/>
    <cellStyle name="20% - Accent4 12" xfId="1306" hidden="1"/>
    <cellStyle name="20% - Accent4 12" xfId="1084" hidden="1"/>
    <cellStyle name="20% - Accent4 12" xfId="21775" hidden="1"/>
    <cellStyle name="20% - Accent4 12" xfId="21854" hidden="1"/>
    <cellStyle name="20% - Accent4 12" xfId="22383" hidden="1"/>
    <cellStyle name="20% - Accent4 12" xfId="22458" hidden="1"/>
    <cellStyle name="20% - Accent4 12" xfId="22533" hidden="1"/>
    <cellStyle name="20% - Accent4 12" xfId="22611" hidden="1"/>
    <cellStyle name="20% - Accent4 12" xfId="23197" hidden="1"/>
    <cellStyle name="20% - Accent4 12" xfId="23272" hidden="1"/>
    <cellStyle name="20% - Accent4 12" xfId="23351" hidden="1"/>
    <cellStyle name="20% - Accent4 12" xfId="22913" hidden="1"/>
    <cellStyle name="20% - Accent4 12" xfId="23087" hidden="1"/>
    <cellStyle name="20% - Accent4 12" xfId="23043" hidden="1"/>
    <cellStyle name="20% - Accent4 12" xfId="23792" hidden="1"/>
    <cellStyle name="20% - Accent4 12" xfId="23867" hidden="1"/>
    <cellStyle name="20% - Accent4 12" xfId="23945" hidden="1"/>
    <cellStyle name="20% - Accent4 12" xfId="23428" hidden="1"/>
    <cellStyle name="20% - Accent4 12" xfId="22918" hidden="1"/>
    <cellStyle name="20% - Accent4 12" xfId="23413" hidden="1"/>
    <cellStyle name="20% - Accent4 12" xfId="24324" hidden="1"/>
    <cellStyle name="20% - Accent4 12" xfId="24399" hidden="1"/>
    <cellStyle name="20% - Accent4 12" xfId="24477" hidden="1"/>
    <cellStyle name="20% - Accent4 12" xfId="24661" hidden="1"/>
    <cellStyle name="20% - Accent4 12" xfId="24736" hidden="1"/>
    <cellStyle name="20% - Accent4 12" xfId="24814" hidden="1"/>
    <cellStyle name="20% - Accent4 12" xfId="24998" hidden="1"/>
    <cellStyle name="20% - Accent4 12" xfId="25073" hidden="1"/>
    <cellStyle name="20% - Accent4 12" xfId="25175" hidden="1"/>
    <cellStyle name="20% - Accent4 12" xfId="25250" hidden="1"/>
    <cellStyle name="20% - Accent4 12" xfId="25325" hidden="1"/>
    <cellStyle name="20% - Accent4 12" xfId="25403" hidden="1"/>
    <cellStyle name="20% - Accent4 12" xfId="25989" hidden="1"/>
    <cellStyle name="20% - Accent4 12" xfId="26064" hidden="1"/>
    <cellStyle name="20% - Accent4 12" xfId="26143" hidden="1"/>
    <cellStyle name="20% - Accent4 12" xfId="25705" hidden="1"/>
    <cellStyle name="20% - Accent4 12" xfId="25879" hidden="1"/>
    <cellStyle name="20% - Accent4 12" xfId="25835" hidden="1"/>
    <cellStyle name="20% - Accent4 12" xfId="26584" hidden="1"/>
    <cellStyle name="20% - Accent4 12" xfId="26659" hidden="1"/>
    <cellStyle name="20% - Accent4 12" xfId="26737" hidden="1"/>
    <cellStyle name="20% - Accent4 12" xfId="26220" hidden="1"/>
    <cellStyle name="20% - Accent4 12" xfId="25710" hidden="1"/>
    <cellStyle name="20% - Accent4 12" xfId="26205" hidden="1"/>
    <cellStyle name="20% - Accent4 12" xfId="27116" hidden="1"/>
    <cellStyle name="20% - Accent4 12" xfId="27191" hidden="1"/>
    <cellStyle name="20% - Accent4 12" xfId="27269" hidden="1"/>
    <cellStyle name="20% - Accent4 12" xfId="27453" hidden="1"/>
    <cellStyle name="20% - Accent4 12" xfId="27528" hidden="1"/>
    <cellStyle name="20% - Accent4 12" xfId="27606" hidden="1"/>
    <cellStyle name="20% - Accent4 12" xfId="27790" hidden="1"/>
    <cellStyle name="20% - Accent4 12" xfId="27865" hidden="1"/>
    <cellStyle name="20% - Accent4 12" xfId="22216" hidden="1"/>
    <cellStyle name="20% - Accent4 12" xfId="22141" hidden="1"/>
    <cellStyle name="20% - Accent4 12" xfId="22061" hidden="1"/>
    <cellStyle name="20% - Accent4 12" xfId="21978" hidden="1"/>
    <cellStyle name="20% - Accent4 12" xfId="8830" hidden="1"/>
    <cellStyle name="20% - Accent4 12" xfId="8536" hidden="1"/>
    <cellStyle name="20% - Accent4 12" xfId="8402" hidden="1"/>
    <cellStyle name="20% - Accent4 12" xfId="15418" hidden="1"/>
    <cellStyle name="20% - Accent4 12" xfId="9096" hidden="1"/>
    <cellStyle name="20% - Accent4 12" xfId="9339" hidden="1"/>
    <cellStyle name="20% - Accent4 12" xfId="5811" hidden="1"/>
    <cellStyle name="20% - Accent4 12" xfId="5575" hidden="1"/>
    <cellStyle name="20% - Accent4 12" xfId="5480" hidden="1"/>
    <cellStyle name="20% - Accent4 12" xfId="8044" hidden="1"/>
    <cellStyle name="20% - Accent4 12" xfId="15399" hidden="1"/>
    <cellStyle name="20% - Accent4 12" xfId="8089" hidden="1"/>
    <cellStyle name="20% - Accent4 12" xfId="3335" hidden="1"/>
    <cellStyle name="20% - Accent4 12" xfId="3147" hidden="1"/>
    <cellStyle name="20% - Accent4 12" xfId="2967" hidden="1"/>
    <cellStyle name="20% - Accent4 12" xfId="1631" hidden="1"/>
    <cellStyle name="20% - Accent4 12" xfId="1464" hidden="1"/>
    <cellStyle name="20% - Accent4 12" xfId="1206" hidden="1"/>
    <cellStyle name="20% - Accent4 12" xfId="27925" hidden="1"/>
    <cellStyle name="20% - Accent4 12" xfId="28000" hidden="1"/>
    <cellStyle name="20% - Accent4 12" xfId="28102" hidden="1"/>
    <cellStyle name="20% - Accent4 12" xfId="28177" hidden="1"/>
    <cellStyle name="20% - Accent4 12" xfId="28252" hidden="1"/>
    <cellStyle name="20% - Accent4 12" xfId="28330" hidden="1"/>
    <cellStyle name="20% - Accent4 12" xfId="28916" hidden="1"/>
    <cellStyle name="20% - Accent4 12" xfId="28991" hidden="1"/>
    <cellStyle name="20% - Accent4 12" xfId="29070" hidden="1"/>
    <cellStyle name="20% - Accent4 12" xfId="28632" hidden="1"/>
    <cellStyle name="20% - Accent4 12" xfId="28806" hidden="1"/>
    <cellStyle name="20% - Accent4 12" xfId="28762" hidden="1"/>
    <cellStyle name="20% - Accent4 12" xfId="29511" hidden="1"/>
    <cellStyle name="20% - Accent4 12" xfId="29586" hidden="1"/>
    <cellStyle name="20% - Accent4 12" xfId="29664" hidden="1"/>
    <cellStyle name="20% - Accent4 12" xfId="29147" hidden="1"/>
    <cellStyle name="20% - Accent4 12" xfId="28637" hidden="1"/>
    <cellStyle name="20% - Accent4 12" xfId="29132" hidden="1"/>
    <cellStyle name="20% - Accent4 12" xfId="30043" hidden="1"/>
    <cellStyle name="20% - Accent4 12" xfId="30118" hidden="1"/>
    <cellStyle name="20% - Accent4 12" xfId="30196" hidden="1"/>
    <cellStyle name="20% - Accent4 12" xfId="30380" hidden="1"/>
    <cellStyle name="20% - Accent4 12" xfId="30455" hidden="1"/>
    <cellStyle name="20% - Accent4 12" xfId="30533" hidden="1"/>
    <cellStyle name="20% - Accent4 12" xfId="30717" hidden="1"/>
    <cellStyle name="20% - Accent4 12" xfId="30792" hidden="1"/>
    <cellStyle name="20% - Accent4 12" xfId="30894" hidden="1"/>
    <cellStyle name="20% - Accent4 12" xfId="30969" hidden="1"/>
    <cellStyle name="20% - Accent4 12" xfId="31044" hidden="1"/>
    <cellStyle name="20% - Accent4 12" xfId="31122" hidden="1"/>
    <cellStyle name="20% - Accent4 12" xfId="31708" hidden="1"/>
    <cellStyle name="20% - Accent4 12" xfId="31783" hidden="1"/>
    <cellStyle name="20% - Accent4 12" xfId="31862" hidden="1"/>
    <cellStyle name="20% - Accent4 12" xfId="31424" hidden="1"/>
    <cellStyle name="20% - Accent4 12" xfId="31598" hidden="1"/>
    <cellStyle name="20% - Accent4 12" xfId="31554" hidden="1"/>
    <cellStyle name="20% - Accent4 12" xfId="32303" hidden="1"/>
    <cellStyle name="20% - Accent4 12" xfId="32378" hidden="1"/>
    <cellStyle name="20% - Accent4 12" xfId="32456" hidden="1"/>
    <cellStyle name="20% - Accent4 12" xfId="31939" hidden="1"/>
    <cellStyle name="20% - Accent4 12" xfId="31429" hidden="1"/>
    <cellStyle name="20% - Accent4 12" xfId="31924" hidden="1"/>
    <cellStyle name="20% - Accent4 12" xfId="32835" hidden="1"/>
    <cellStyle name="20% - Accent4 12" xfId="32910" hidden="1"/>
    <cellStyle name="20% - Accent4 12" xfId="32988" hidden="1"/>
    <cellStyle name="20% - Accent4 12" xfId="33172" hidden="1"/>
    <cellStyle name="20% - Accent4 12" xfId="33247" hidden="1"/>
    <cellStyle name="20% - Accent4 12" xfId="33325" hidden="1"/>
    <cellStyle name="20% - Accent4 12" xfId="33509" hidden="1"/>
    <cellStyle name="20% - Accent4 12" xfId="33584" hidden="1"/>
    <cellStyle name="20% - Accent4 13" xfId="750" hidden="1"/>
    <cellStyle name="20% - Accent4 13" xfId="956" hidden="1"/>
    <cellStyle name="20% - Accent4 13" xfId="3523" hidden="1"/>
    <cellStyle name="20% - Accent4 13" xfId="4038" hidden="1"/>
    <cellStyle name="20% - Accent4 13" xfId="5357" hidden="1"/>
    <cellStyle name="20% - Accent4 13" xfId="6054" hidden="1"/>
    <cellStyle name="20% - Accent4 13" xfId="7070" hidden="1"/>
    <cellStyle name="20% - Accent4 13" xfId="8273" hidden="1"/>
    <cellStyle name="20% - Accent4 13" xfId="10132" hidden="1"/>
    <cellStyle name="20% - Accent4 13" xfId="10247" hidden="1"/>
    <cellStyle name="20% - Accent4 13" xfId="10970" hidden="1"/>
    <cellStyle name="20% - Accent4 13" xfId="11143" hidden="1"/>
    <cellStyle name="20% - Accent4 13" xfId="11536" hidden="1"/>
    <cellStyle name="20% - Accent4 13" xfId="11684" hidden="1"/>
    <cellStyle name="20% - Accent4 13" xfId="12022" hidden="1"/>
    <cellStyle name="20% - Accent4 13" xfId="12359" hidden="1"/>
    <cellStyle name="20% - Accent4 13" xfId="12924" hidden="1"/>
    <cellStyle name="20% - Accent4 13" xfId="13039" hidden="1"/>
    <cellStyle name="20% - Accent4 13" xfId="13762" hidden="1"/>
    <cellStyle name="20% - Accent4 13" xfId="13935" hidden="1"/>
    <cellStyle name="20% - Accent4 13" xfId="14328" hidden="1"/>
    <cellStyle name="20% - Accent4 13" xfId="14476" hidden="1"/>
    <cellStyle name="20% - Accent4 13" xfId="14814" hidden="1"/>
    <cellStyle name="20% - Accent4 13" xfId="15151" hidden="1"/>
    <cellStyle name="20% - Accent4 13" xfId="9201" hidden="1"/>
    <cellStyle name="20% - Accent4 13" xfId="8657" hidden="1"/>
    <cellStyle name="20% - Accent4 13" xfId="6028" hidden="1"/>
    <cellStyle name="20% - Accent4 13" xfId="5236" hidden="1"/>
    <cellStyle name="20% - Accent4 13" xfId="3955" hidden="1"/>
    <cellStyle name="20% - Accent4 13" xfId="3277" hidden="1"/>
    <cellStyle name="20% - Accent4 13" xfId="1842" hidden="1"/>
    <cellStyle name="20% - Accent4 13" xfId="470" hidden="1"/>
    <cellStyle name="20% - Accent4 13" xfId="16473" hidden="1"/>
    <cellStyle name="20% - Accent4 13" xfId="16588" hidden="1"/>
    <cellStyle name="20% - Accent4 13" xfId="17311" hidden="1"/>
    <cellStyle name="20% - Accent4 13" xfId="17484" hidden="1"/>
    <cellStyle name="20% - Accent4 13" xfId="17877" hidden="1"/>
    <cellStyle name="20% - Accent4 13" xfId="18025" hidden="1"/>
    <cellStyle name="20% - Accent4 13" xfId="18363" hidden="1"/>
    <cellStyle name="20% - Accent4 13" xfId="18700" hidden="1"/>
    <cellStyle name="20% - Accent4 13" xfId="19265" hidden="1"/>
    <cellStyle name="20% - Accent4 13" xfId="19380" hidden="1"/>
    <cellStyle name="20% - Accent4 13" xfId="20103" hidden="1"/>
    <cellStyle name="20% - Accent4 13" xfId="20276" hidden="1"/>
    <cellStyle name="20% - Accent4 13" xfId="20669" hidden="1"/>
    <cellStyle name="20% - Accent4 13" xfId="20817" hidden="1"/>
    <cellStyle name="20% - Accent4 13" xfId="21155" hidden="1"/>
    <cellStyle name="20% - Accent4 13" xfId="21492" hidden="1"/>
    <cellStyle name="20% - Accent4 13" xfId="15709" hidden="1"/>
    <cellStyle name="20% - Accent4 13" xfId="9753" hidden="1"/>
    <cellStyle name="20% - Accent4 13" xfId="6613" hidden="1"/>
    <cellStyle name="20% - Accent4 13" xfId="5770" hidden="1"/>
    <cellStyle name="20% - Accent4 13" xfId="4222" hidden="1"/>
    <cellStyle name="20% - Accent4 13" xfId="3503" hidden="1"/>
    <cellStyle name="20% - Accent4 13" xfId="2015" hidden="1"/>
    <cellStyle name="20% - Accent4 13" xfId="575" hidden="1"/>
    <cellStyle name="20% - Accent4 13" xfId="22624" hidden="1"/>
    <cellStyle name="20% - Accent4 13" xfId="22739" hidden="1"/>
    <cellStyle name="20% - Accent4 13" xfId="23462" hidden="1"/>
    <cellStyle name="20% - Accent4 13" xfId="23635" hidden="1"/>
    <cellStyle name="20% - Accent4 13" xfId="24028" hidden="1"/>
    <cellStyle name="20% - Accent4 13" xfId="24176" hidden="1"/>
    <cellStyle name="20% - Accent4 13" xfId="24514" hidden="1"/>
    <cellStyle name="20% - Accent4 13" xfId="24851" hidden="1"/>
    <cellStyle name="20% - Accent4 13" xfId="25416" hidden="1"/>
    <cellStyle name="20% - Accent4 13" xfId="25531" hidden="1"/>
    <cellStyle name="20% - Accent4 13" xfId="26254" hidden="1"/>
    <cellStyle name="20% - Accent4 13" xfId="26427" hidden="1"/>
    <cellStyle name="20% - Accent4 13" xfId="26820" hidden="1"/>
    <cellStyle name="20% - Accent4 13" xfId="26968" hidden="1"/>
    <cellStyle name="20% - Accent4 13" xfId="27306" hidden="1"/>
    <cellStyle name="20% - Accent4 13" xfId="27643" hidden="1"/>
    <cellStyle name="20% - Accent4 13" xfId="21965" hidden="1"/>
    <cellStyle name="20% - Accent4 13" xfId="16133" hidden="1"/>
    <cellStyle name="20% - Accent4 13" xfId="7315" hidden="1"/>
    <cellStyle name="20% - Accent4 13" xfId="6279" hidden="1"/>
    <cellStyle name="20% - Accent4 13" xfId="4534" hidden="1"/>
    <cellStyle name="20% - Accent4 13" xfId="3759" hidden="1"/>
    <cellStyle name="20% - Accent4 13" xfId="2196" hidden="1"/>
    <cellStyle name="20% - Accent4 13" xfId="712" hidden="1"/>
    <cellStyle name="20% - Accent4 13" xfId="28343" hidden="1"/>
    <cellStyle name="20% - Accent4 13" xfId="28458" hidden="1"/>
    <cellStyle name="20% - Accent4 13" xfId="29181" hidden="1"/>
    <cellStyle name="20% - Accent4 13" xfId="29354" hidden="1"/>
    <cellStyle name="20% - Accent4 13" xfId="29747" hidden="1"/>
    <cellStyle name="20% - Accent4 13" xfId="29895" hidden="1"/>
    <cellStyle name="20% - Accent4 13" xfId="30233" hidden="1"/>
    <cellStyle name="20% - Accent4 13" xfId="30570" hidden="1"/>
    <cellStyle name="20% - Accent4 13" xfId="31135" hidden="1"/>
    <cellStyle name="20% - Accent4 13" xfId="31250" hidden="1"/>
    <cellStyle name="20% - Accent4 13" xfId="31973" hidden="1"/>
    <cellStyle name="20% - Accent4 13" xfId="32146" hidden="1"/>
    <cellStyle name="20% - Accent4 13" xfId="32539" hidden="1"/>
    <cellStyle name="20% - Accent4 13" xfId="32687" hidden="1"/>
    <cellStyle name="20% - Accent4 13" xfId="33025" hidden="1"/>
    <cellStyle name="20% - Accent4 13" xfId="33362" hidden="1"/>
    <cellStyle name="20% - Accent4 3 2 3 2" xfId="827" hidden="1"/>
    <cellStyle name="20% - Accent4 3 2 3 2" xfId="1035" hidden="1"/>
    <cellStyle name="20% - Accent4 3 2 3 2" xfId="3599" hidden="1"/>
    <cellStyle name="20% - Accent4 3 2 3 2" xfId="4114" hidden="1"/>
    <cellStyle name="20% - Accent4 3 2 3 2" xfId="5433" hidden="1"/>
    <cellStyle name="20% - Accent4 3 2 3 2" xfId="6130" hidden="1"/>
    <cellStyle name="20% - Accent4 3 2 3 2" xfId="7147" hidden="1"/>
    <cellStyle name="20% - Accent4 3 2 3 2" xfId="8351" hidden="1"/>
    <cellStyle name="20% - Accent4 3 2 3 2" xfId="10208" hidden="1"/>
    <cellStyle name="20% - Accent4 3 2 3 2" xfId="10323" hidden="1"/>
    <cellStyle name="20% - Accent4 3 2 3 2" xfId="11046" hidden="1"/>
    <cellStyle name="20% - Accent4 3 2 3 2" xfId="11219" hidden="1"/>
    <cellStyle name="20% - Accent4 3 2 3 2" xfId="11612" hidden="1"/>
    <cellStyle name="20% - Accent4 3 2 3 2" xfId="11760" hidden="1"/>
    <cellStyle name="20% - Accent4 3 2 3 2" xfId="12098" hidden="1"/>
    <cellStyle name="20% - Accent4 3 2 3 2" xfId="12435" hidden="1"/>
    <cellStyle name="20% - Accent4 3 2 3 2" xfId="13000" hidden="1"/>
    <cellStyle name="20% - Accent4 3 2 3 2" xfId="13115" hidden="1"/>
    <cellStyle name="20% - Accent4 3 2 3 2" xfId="13838" hidden="1"/>
    <cellStyle name="20% - Accent4 3 2 3 2" xfId="14011" hidden="1"/>
    <cellStyle name="20% - Accent4 3 2 3 2" xfId="14404" hidden="1"/>
    <cellStyle name="20% - Accent4 3 2 3 2" xfId="14552" hidden="1"/>
    <cellStyle name="20% - Accent4 3 2 3 2" xfId="14890" hidden="1"/>
    <cellStyle name="20% - Accent4 3 2 3 2" xfId="15227" hidden="1"/>
    <cellStyle name="20% - Accent4 3 2 3 2" xfId="9123" hidden="1"/>
    <cellStyle name="20% - Accent4 3 2 3 2" xfId="8579" hidden="1"/>
    <cellStyle name="20% - Accent4 3 2 3 2" xfId="5951" hidden="1"/>
    <cellStyle name="20% - Accent4 3 2 3 2" xfId="5160" hidden="1"/>
    <cellStyle name="20% - Accent4 3 2 3 2" xfId="3875" hidden="1"/>
    <cellStyle name="20% - Accent4 3 2 3 2" xfId="3196" hidden="1"/>
    <cellStyle name="20% - Accent4 3 2 3 2" xfId="1754" hidden="1"/>
    <cellStyle name="20% - Accent4 3 2 3 2" xfId="347" hidden="1"/>
    <cellStyle name="20% - Accent4 3 2 3 2" xfId="16549" hidden="1"/>
    <cellStyle name="20% - Accent4 3 2 3 2" xfId="16664" hidden="1"/>
    <cellStyle name="20% - Accent4 3 2 3 2" xfId="17387" hidden="1"/>
    <cellStyle name="20% - Accent4 3 2 3 2" xfId="17560" hidden="1"/>
    <cellStyle name="20% - Accent4 3 2 3 2" xfId="17953" hidden="1"/>
    <cellStyle name="20% - Accent4 3 2 3 2" xfId="18101" hidden="1"/>
    <cellStyle name="20% - Accent4 3 2 3 2" xfId="18439" hidden="1"/>
    <cellStyle name="20% - Accent4 3 2 3 2" xfId="18776" hidden="1"/>
    <cellStyle name="20% - Accent4 3 2 3 2" xfId="19341" hidden="1"/>
    <cellStyle name="20% - Accent4 3 2 3 2" xfId="19456" hidden="1"/>
    <cellStyle name="20% - Accent4 3 2 3 2" xfId="20179" hidden="1"/>
    <cellStyle name="20% - Accent4 3 2 3 2" xfId="20352" hidden="1"/>
    <cellStyle name="20% - Accent4 3 2 3 2" xfId="20745" hidden="1"/>
    <cellStyle name="20% - Accent4 3 2 3 2" xfId="20893" hidden="1"/>
    <cellStyle name="20% - Accent4 3 2 3 2" xfId="21231" hidden="1"/>
    <cellStyle name="20% - Accent4 3 2 3 2" xfId="21568" hidden="1"/>
    <cellStyle name="20% - Accent4 3 2 3 2" xfId="15631" hidden="1"/>
    <cellStyle name="20% - Accent4 3 2 3 2" xfId="9676" hidden="1"/>
    <cellStyle name="20% - Accent4 3 2 3 2" xfId="6522" hidden="1"/>
    <cellStyle name="20% - Accent4 3 2 3 2" xfId="5674" hidden="1"/>
    <cellStyle name="20% - Accent4 3 2 3 2" xfId="4145" hidden="1"/>
    <cellStyle name="20% - Accent4 3 2 3 2" xfId="3424" hidden="1"/>
    <cellStyle name="20% - Accent4 3 2 3 2" xfId="1927" hidden="1"/>
    <cellStyle name="20% - Accent4 3 2 3 2" xfId="488" hidden="1"/>
    <cellStyle name="20% - Accent4 3 2 3 2" xfId="22700" hidden="1"/>
    <cellStyle name="20% - Accent4 3 2 3 2" xfId="22815" hidden="1"/>
    <cellStyle name="20% - Accent4 3 2 3 2" xfId="23538" hidden="1"/>
    <cellStyle name="20% - Accent4 3 2 3 2" xfId="23711" hidden="1"/>
    <cellStyle name="20% - Accent4 3 2 3 2" xfId="24104" hidden="1"/>
    <cellStyle name="20% - Accent4 3 2 3 2" xfId="24252" hidden="1"/>
    <cellStyle name="20% - Accent4 3 2 3 2" xfId="24590" hidden="1"/>
    <cellStyle name="20% - Accent4 3 2 3 2" xfId="24927" hidden="1"/>
    <cellStyle name="20% - Accent4 3 2 3 2" xfId="25492" hidden="1"/>
    <cellStyle name="20% - Accent4 3 2 3 2" xfId="25607" hidden="1"/>
    <cellStyle name="20% - Accent4 3 2 3 2" xfId="26330" hidden="1"/>
    <cellStyle name="20% - Accent4 3 2 3 2" xfId="26503" hidden="1"/>
    <cellStyle name="20% - Accent4 3 2 3 2" xfId="26896" hidden="1"/>
    <cellStyle name="20% - Accent4 3 2 3 2" xfId="27044" hidden="1"/>
    <cellStyle name="20% - Accent4 3 2 3 2" xfId="27382" hidden="1"/>
    <cellStyle name="20% - Accent4 3 2 3 2" xfId="27719" hidden="1"/>
    <cellStyle name="20% - Accent4 3 2 3 2" xfId="21887" hidden="1"/>
    <cellStyle name="20% - Accent4 3 2 3 2" xfId="16057" hidden="1"/>
    <cellStyle name="20% - Accent4 3 2 3 2" xfId="7227" hidden="1"/>
    <cellStyle name="20% - Accent4 3 2 3 2" xfId="6182" hidden="1"/>
    <cellStyle name="20% - Accent4 3 2 3 2" xfId="4370" hidden="1"/>
    <cellStyle name="20% - Accent4 3 2 3 2" xfId="3680" hidden="1"/>
    <cellStyle name="20% - Accent4 3 2 3 2" xfId="2113" hidden="1"/>
    <cellStyle name="20% - Accent4 3 2 3 2" xfId="601" hidden="1"/>
    <cellStyle name="20% - Accent4 3 2 3 2" xfId="28419" hidden="1"/>
    <cellStyle name="20% - Accent4 3 2 3 2" xfId="28534" hidden="1"/>
    <cellStyle name="20% - Accent4 3 2 3 2" xfId="29257" hidden="1"/>
    <cellStyle name="20% - Accent4 3 2 3 2" xfId="29430" hidden="1"/>
    <cellStyle name="20% - Accent4 3 2 3 2" xfId="29823" hidden="1"/>
    <cellStyle name="20% - Accent4 3 2 3 2" xfId="29971" hidden="1"/>
    <cellStyle name="20% - Accent4 3 2 3 2" xfId="30309" hidden="1"/>
    <cellStyle name="20% - Accent4 3 2 3 2" xfId="30646" hidden="1"/>
    <cellStyle name="20% - Accent4 3 2 3 2" xfId="31211" hidden="1"/>
    <cellStyle name="20% - Accent4 3 2 3 2" xfId="31326" hidden="1"/>
    <cellStyle name="20% - Accent4 3 2 3 2" xfId="32049" hidden="1"/>
    <cellStyle name="20% - Accent4 3 2 3 2" xfId="32222" hidden="1"/>
    <cellStyle name="20% - Accent4 3 2 3 2" xfId="32615" hidden="1"/>
    <cellStyle name="20% - Accent4 3 2 3 2" xfId="32763" hidden="1"/>
    <cellStyle name="20% - Accent4 3 2 3 2" xfId="33101" hidden="1"/>
    <cellStyle name="20% - Accent4 3 2 3 2" xfId="33438" hidden="1"/>
    <cellStyle name="20% - Accent4 3 2 4 2" xfId="784" hidden="1"/>
    <cellStyle name="20% - Accent4 3 2 4 2" xfId="992" hidden="1"/>
    <cellStyle name="20% - Accent4 3 2 4 2" xfId="3556" hidden="1"/>
    <cellStyle name="20% - Accent4 3 2 4 2" xfId="4071" hidden="1"/>
    <cellStyle name="20% - Accent4 3 2 4 2" xfId="5390" hidden="1"/>
    <cellStyle name="20% - Accent4 3 2 4 2" xfId="6087" hidden="1"/>
    <cellStyle name="20% - Accent4 3 2 4 2" xfId="7104" hidden="1"/>
    <cellStyle name="20% - Accent4 3 2 4 2" xfId="8308" hidden="1"/>
    <cellStyle name="20% - Accent4 3 2 4 2" xfId="10165" hidden="1"/>
    <cellStyle name="20% - Accent4 3 2 4 2" xfId="10280" hidden="1"/>
    <cellStyle name="20% - Accent4 3 2 4 2" xfId="11003" hidden="1"/>
    <cellStyle name="20% - Accent4 3 2 4 2" xfId="11176" hidden="1"/>
    <cellStyle name="20% - Accent4 3 2 4 2" xfId="11569" hidden="1"/>
    <cellStyle name="20% - Accent4 3 2 4 2" xfId="11717" hidden="1"/>
    <cellStyle name="20% - Accent4 3 2 4 2" xfId="12055" hidden="1"/>
    <cellStyle name="20% - Accent4 3 2 4 2" xfId="12392" hidden="1"/>
    <cellStyle name="20% - Accent4 3 2 4 2" xfId="12957" hidden="1"/>
    <cellStyle name="20% - Accent4 3 2 4 2" xfId="13072" hidden="1"/>
    <cellStyle name="20% - Accent4 3 2 4 2" xfId="13795" hidden="1"/>
    <cellStyle name="20% - Accent4 3 2 4 2" xfId="13968" hidden="1"/>
    <cellStyle name="20% - Accent4 3 2 4 2" xfId="14361" hidden="1"/>
    <cellStyle name="20% - Accent4 3 2 4 2" xfId="14509" hidden="1"/>
    <cellStyle name="20% - Accent4 3 2 4 2" xfId="14847" hidden="1"/>
    <cellStyle name="20% - Accent4 3 2 4 2" xfId="15184" hidden="1"/>
    <cellStyle name="20% - Accent4 3 2 4 2" xfId="9167" hidden="1"/>
    <cellStyle name="20% - Accent4 3 2 4 2" xfId="8622" hidden="1"/>
    <cellStyle name="20% - Accent4 3 2 4 2" xfId="5994" hidden="1"/>
    <cellStyle name="20% - Accent4 3 2 4 2" xfId="5203" hidden="1"/>
    <cellStyle name="20% - Accent4 3 2 4 2" xfId="3920" hidden="1"/>
    <cellStyle name="20% - Accent4 3 2 4 2" xfId="3240" hidden="1"/>
    <cellStyle name="20% - Accent4 3 2 4 2" xfId="1802" hidden="1"/>
    <cellStyle name="20% - Accent4 3 2 4 2" xfId="416" hidden="1"/>
    <cellStyle name="20% - Accent4 3 2 4 2" xfId="16506" hidden="1"/>
    <cellStyle name="20% - Accent4 3 2 4 2" xfId="16621" hidden="1"/>
    <cellStyle name="20% - Accent4 3 2 4 2" xfId="17344" hidden="1"/>
    <cellStyle name="20% - Accent4 3 2 4 2" xfId="17517" hidden="1"/>
    <cellStyle name="20% - Accent4 3 2 4 2" xfId="17910" hidden="1"/>
    <cellStyle name="20% - Accent4 3 2 4 2" xfId="18058" hidden="1"/>
    <cellStyle name="20% - Accent4 3 2 4 2" xfId="18396" hidden="1"/>
    <cellStyle name="20% - Accent4 3 2 4 2" xfId="18733" hidden="1"/>
    <cellStyle name="20% - Accent4 3 2 4 2" xfId="19298" hidden="1"/>
    <cellStyle name="20% - Accent4 3 2 4 2" xfId="19413" hidden="1"/>
    <cellStyle name="20% - Accent4 3 2 4 2" xfId="20136" hidden="1"/>
    <cellStyle name="20% - Accent4 3 2 4 2" xfId="20309" hidden="1"/>
    <cellStyle name="20% - Accent4 3 2 4 2" xfId="20702" hidden="1"/>
    <cellStyle name="20% - Accent4 3 2 4 2" xfId="20850" hidden="1"/>
    <cellStyle name="20% - Accent4 3 2 4 2" xfId="21188" hidden="1"/>
    <cellStyle name="20% - Accent4 3 2 4 2" xfId="21525" hidden="1"/>
    <cellStyle name="20% - Accent4 3 2 4 2" xfId="15675" hidden="1"/>
    <cellStyle name="20% - Accent4 3 2 4 2" xfId="9719" hidden="1"/>
    <cellStyle name="20% - Accent4 3 2 4 2" xfId="6575" hidden="1"/>
    <cellStyle name="20% - Accent4 3 2 4 2" xfId="5727" hidden="1"/>
    <cellStyle name="20% - Accent4 3 2 4 2" xfId="4189" hidden="1"/>
    <cellStyle name="20% - Accent4 3 2 4 2" xfId="3470" hidden="1"/>
    <cellStyle name="20% - Accent4 3 2 4 2" xfId="1979" hidden="1"/>
    <cellStyle name="20% - Accent4 3 2 4 2" xfId="537" hidden="1"/>
    <cellStyle name="20% - Accent4 3 2 4 2" xfId="22657" hidden="1"/>
    <cellStyle name="20% - Accent4 3 2 4 2" xfId="22772" hidden="1"/>
    <cellStyle name="20% - Accent4 3 2 4 2" xfId="23495" hidden="1"/>
    <cellStyle name="20% - Accent4 3 2 4 2" xfId="23668" hidden="1"/>
    <cellStyle name="20% - Accent4 3 2 4 2" xfId="24061" hidden="1"/>
    <cellStyle name="20% - Accent4 3 2 4 2" xfId="24209" hidden="1"/>
    <cellStyle name="20% - Accent4 3 2 4 2" xfId="24547" hidden="1"/>
    <cellStyle name="20% - Accent4 3 2 4 2" xfId="24884" hidden="1"/>
    <cellStyle name="20% - Accent4 3 2 4 2" xfId="25449" hidden="1"/>
    <cellStyle name="20% - Accent4 3 2 4 2" xfId="25564" hidden="1"/>
    <cellStyle name="20% - Accent4 3 2 4 2" xfId="26287" hidden="1"/>
    <cellStyle name="20% - Accent4 3 2 4 2" xfId="26460" hidden="1"/>
    <cellStyle name="20% - Accent4 3 2 4 2" xfId="26853" hidden="1"/>
    <cellStyle name="20% - Accent4 3 2 4 2" xfId="27001" hidden="1"/>
    <cellStyle name="20% - Accent4 3 2 4 2" xfId="27339" hidden="1"/>
    <cellStyle name="20% - Accent4 3 2 4 2" xfId="27676" hidden="1"/>
    <cellStyle name="20% - Accent4 3 2 4 2" xfId="21931" hidden="1"/>
    <cellStyle name="20% - Accent4 3 2 4 2" xfId="16100" hidden="1"/>
    <cellStyle name="20% - Accent4 3 2 4 2" xfId="7278" hidden="1"/>
    <cellStyle name="20% - Accent4 3 2 4 2" xfId="6239" hidden="1"/>
    <cellStyle name="20% - Accent4 3 2 4 2" xfId="4474" hidden="1"/>
    <cellStyle name="20% - Accent4 3 2 4 2" xfId="3726" hidden="1"/>
    <cellStyle name="20% - Accent4 3 2 4 2" xfId="2160" hidden="1"/>
    <cellStyle name="20% - Accent4 3 2 4 2" xfId="658" hidden="1"/>
    <cellStyle name="20% - Accent4 3 2 4 2" xfId="28376" hidden="1"/>
    <cellStyle name="20% - Accent4 3 2 4 2" xfId="28491" hidden="1"/>
    <cellStyle name="20% - Accent4 3 2 4 2" xfId="29214" hidden="1"/>
    <cellStyle name="20% - Accent4 3 2 4 2" xfId="29387" hidden="1"/>
    <cellStyle name="20% - Accent4 3 2 4 2" xfId="29780" hidden="1"/>
    <cellStyle name="20% - Accent4 3 2 4 2" xfId="29928" hidden="1"/>
    <cellStyle name="20% - Accent4 3 2 4 2" xfId="30266" hidden="1"/>
    <cellStyle name="20% - Accent4 3 2 4 2" xfId="30603" hidden="1"/>
    <cellStyle name="20% - Accent4 3 2 4 2" xfId="31168" hidden="1"/>
    <cellStyle name="20% - Accent4 3 2 4 2" xfId="31283" hidden="1"/>
    <cellStyle name="20% - Accent4 3 2 4 2" xfId="32006" hidden="1"/>
    <cellStyle name="20% - Accent4 3 2 4 2" xfId="32179" hidden="1"/>
    <cellStyle name="20% - Accent4 3 2 4 2" xfId="32572" hidden="1"/>
    <cellStyle name="20% - Accent4 3 2 4 2" xfId="32720" hidden="1"/>
    <cellStyle name="20% - Accent4 3 2 4 2" xfId="33058" hidden="1"/>
    <cellStyle name="20% - Accent4 3 2 4 2" xfId="33395" hidden="1"/>
    <cellStyle name="20% - Accent4 3 3 3 2" xfId="783" hidden="1"/>
    <cellStyle name="20% - Accent4 3 3 3 2" xfId="991" hidden="1"/>
    <cellStyle name="20% - Accent4 3 3 3 2" xfId="3555" hidden="1"/>
    <cellStyle name="20% - Accent4 3 3 3 2" xfId="4070" hidden="1"/>
    <cellStyle name="20% - Accent4 3 3 3 2" xfId="5389" hidden="1"/>
    <cellStyle name="20% - Accent4 3 3 3 2" xfId="6086" hidden="1"/>
    <cellStyle name="20% - Accent4 3 3 3 2" xfId="7103" hidden="1"/>
    <cellStyle name="20% - Accent4 3 3 3 2" xfId="8307" hidden="1"/>
    <cellStyle name="20% - Accent4 3 3 3 2" xfId="10164" hidden="1"/>
    <cellStyle name="20% - Accent4 3 3 3 2" xfId="10279" hidden="1"/>
    <cellStyle name="20% - Accent4 3 3 3 2" xfId="11002" hidden="1"/>
    <cellStyle name="20% - Accent4 3 3 3 2" xfId="11175" hidden="1"/>
    <cellStyle name="20% - Accent4 3 3 3 2" xfId="11568" hidden="1"/>
    <cellStyle name="20% - Accent4 3 3 3 2" xfId="11716" hidden="1"/>
    <cellStyle name="20% - Accent4 3 3 3 2" xfId="12054" hidden="1"/>
    <cellStyle name="20% - Accent4 3 3 3 2" xfId="12391" hidden="1"/>
    <cellStyle name="20% - Accent4 3 3 3 2" xfId="12956" hidden="1"/>
    <cellStyle name="20% - Accent4 3 3 3 2" xfId="13071" hidden="1"/>
    <cellStyle name="20% - Accent4 3 3 3 2" xfId="13794" hidden="1"/>
    <cellStyle name="20% - Accent4 3 3 3 2" xfId="13967" hidden="1"/>
    <cellStyle name="20% - Accent4 3 3 3 2" xfId="14360" hidden="1"/>
    <cellStyle name="20% - Accent4 3 3 3 2" xfId="14508" hidden="1"/>
    <cellStyle name="20% - Accent4 3 3 3 2" xfId="14846" hidden="1"/>
    <cellStyle name="20% - Accent4 3 3 3 2" xfId="15183" hidden="1"/>
    <cellStyle name="20% - Accent4 3 3 3 2" xfId="9168" hidden="1"/>
    <cellStyle name="20% - Accent4 3 3 3 2" xfId="8623" hidden="1"/>
    <cellStyle name="20% - Accent4 3 3 3 2" xfId="5995" hidden="1"/>
    <cellStyle name="20% - Accent4 3 3 3 2" xfId="5204" hidden="1"/>
    <cellStyle name="20% - Accent4 3 3 3 2" xfId="3921" hidden="1"/>
    <cellStyle name="20% - Accent4 3 3 3 2" xfId="3241" hidden="1"/>
    <cellStyle name="20% - Accent4 3 3 3 2" xfId="1803" hidden="1"/>
    <cellStyle name="20% - Accent4 3 3 3 2" xfId="417" hidden="1"/>
    <cellStyle name="20% - Accent4 3 3 3 2" xfId="16505" hidden="1"/>
    <cellStyle name="20% - Accent4 3 3 3 2" xfId="16620" hidden="1"/>
    <cellStyle name="20% - Accent4 3 3 3 2" xfId="17343" hidden="1"/>
    <cellStyle name="20% - Accent4 3 3 3 2" xfId="17516" hidden="1"/>
    <cellStyle name="20% - Accent4 3 3 3 2" xfId="17909" hidden="1"/>
    <cellStyle name="20% - Accent4 3 3 3 2" xfId="18057" hidden="1"/>
    <cellStyle name="20% - Accent4 3 3 3 2" xfId="18395" hidden="1"/>
    <cellStyle name="20% - Accent4 3 3 3 2" xfId="18732" hidden="1"/>
    <cellStyle name="20% - Accent4 3 3 3 2" xfId="19297" hidden="1"/>
    <cellStyle name="20% - Accent4 3 3 3 2" xfId="19412" hidden="1"/>
    <cellStyle name="20% - Accent4 3 3 3 2" xfId="20135" hidden="1"/>
    <cellStyle name="20% - Accent4 3 3 3 2" xfId="20308" hidden="1"/>
    <cellStyle name="20% - Accent4 3 3 3 2" xfId="20701" hidden="1"/>
    <cellStyle name="20% - Accent4 3 3 3 2" xfId="20849" hidden="1"/>
    <cellStyle name="20% - Accent4 3 3 3 2" xfId="21187" hidden="1"/>
    <cellStyle name="20% - Accent4 3 3 3 2" xfId="21524" hidden="1"/>
    <cellStyle name="20% - Accent4 3 3 3 2" xfId="15676" hidden="1"/>
    <cellStyle name="20% - Accent4 3 3 3 2" xfId="9720" hidden="1"/>
    <cellStyle name="20% - Accent4 3 3 3 2" xfId="6576" hidden="1"/>
    <cellStyle name="20% - Accent4 3 3 3 2" xfId="5728" hidden="1"/>
    <cellStyle name="20% - Accent4 3 3 3 2" xfId="4190" hidden="1"/>
    <cellStyle name="20% - Accent4 3 3 3 2" xfId="3471" hidden="1"/>
    <cellStyle name="20% - Accent4 3 3 3 2" xfId="1980" hidden="1"/>
    <cellStyle name="20% - Accent4 3 3 3 2" xfId="538" hidden="1"/>
    <cellStyle name="20% - Accent4 3 3 3 2" xfId="22656" hidden="1"/>
    <cellStyle name="20% - Accent4 3 3 3 2" xfId="22771" hidden="1"/>
    <cellStyle name="20% - Accent4 3 3 3 2" xfId="23494" hidden="1"/>
    <cellStyle name="20% - Accent4 3 3 3 2" xfId="23667" hidden="1"/>
    <cellStyle name="20% - Accent4 3 3 3 2" xfId="24060" hidden="1"/>
    <cellStyle name="20% - Accent4 3 3 3 2" xfId="24208" hidden="1"/>
    <cellStyle name="20% - Accent4 3 3 3 2" xfId="24546" hidden="1"/>
    <cellStyle name="20% - Accent4 3 3 3 2" xfId="24883" hidden="1"/>
    <cellStyle name="20% - Accent4 3 3 3 2" xfId="25448" hidden="1"/>
    <cellStyle name="20% - Accent4 3 3 3 2" xfId="25563" hidden="1"/>
    <cellStyle name="20% - Accent4 3 3 3 2" xfId="26286" hidden="1"/>
    <cellStyle name="20% - Accent4 3 3 3 2" xfId="26459" hidden="1"/>
    <cellStyle name="20% - Accent4 3 3 3 2" xfId="26852" hidden="1"/>
    <cellStyle name="20% - Accent4 3 3 3 2" xfId="27000" hidden="1"/>
    <cellStyle name="20% - Accent4 3 3 3 2" xfId="27338" hidden="1"/>
    <cellStyle name="20% - Accent4 3 3 3 2" xfId="27675" hidden="1"/>
    <cellStyle name="20% - Accent4 3 3 3 2" xfId="21932" hidden="1"/>
    <cellStyle name="20% - Accent4 3 3 3 2" xfId="16101" hidden="1"/>
    <cellStyle name="20% - Accent4 3 3 3 2" xfId="7279" hidden="1"/>
    <cellStyle name="20% - Accent4 3 3 3 2" xfId="6241" hidden="1"/>
    <cellStyle name="20% - Accent4 3 3 3 2" xfId="4478" hidden="1"/>
    <cellStyle name="20% - Accent4 3 3 3 2" xfId="3727" hidden="1"/>
    <cellStyle name="20% - Accent4 3 3 3 2" xfId="2161" hidden="1"/>
    <cellStyle name="20% - Accent4 3 3 3 2" xfId="662" hidden="1"/>
    <cellStyle name="20% - Accent4 3 3 3 2" xfId="28375" hidden="1"/>
    <cellStyle name="20% - Accent4 3 3 3 2" xfId="28490" hidden="1"/>
    <cellStyle name="20% - Accent4 3 3 3 2" xfId="29213" hidden="1"/>
    <cellStyle name="20% - Accent4 3 3 3 2" xfId="29386" hidden="1"/>
    <cellStyle name="20% - Accent4 3 3 3 2" xfId="29779" hidden="1"/>
    <cellStyle name="20% - Accent4 3 3 3 2" xfId="29927" hidden="1"/>
    <cellStyle name="20% - Accent4 3 3 3 2" xfId="30265" hidden="1"/>
    <cellStyle name="20% - Accent4 3 3 3 2" xfId="30602" hidden="1"/>
    <cellStyle name="20% - Accent4 3 3 3 2" xfId="31167" hidden="1"/>
    <cellStyle name="20% - Accent4 3 3 3 2" xfId="31282" hidden="1"/>
    <cellStyle name="20% - Accent4 3 3 3 2" xfId="32005" hidden="1"/>
    <cellStyle name="20% - Accent4 3 3 3 2" xfId="32178" hidden="1"/>
    <cellStyle name="20% - Accent4 3 3 3 2" xfId="32571" hidden="1"/>
    <cellStyle name="20% - Accent4 3 3 3 2" xfId="32719" hidden="1"/>
    <cellStyle name="20% - Accent4 3 3 3 2" xfId="33057" hidden="1"/>
    <cellStyle name="20% - Accent4 3 3 3 2" xfId="33394" hidden="1"/>
    <cellStyle name="20% - Accent4 4 2 3 2" xfId="828" hidden="1"/>
    <cellStyle name="20% - Accent4 4 2 3 2" xfId="1036" hidden="1"/>
    <cellStyle name="20% - Accent4 4 2 3 2" xfId="3600" hidden="1"/>
    <cellStyle name="20% - Accent4 4 2 3 2" xfId="4115" hidden="1"/>
    <cellStyle name="20% - Accent4 4 2 3 2" xfId="5434" hidden="1"/>
    <cellStyle name="20% - Accent4 4 2 3 2" xfId="6131" hidden="1"/>
    <cellStyle name="20% - Accent4 4 2 3 2" xfId="7148" hidden="1"/>
    <cellStyle name="20% - Accent4 4 2 3 2" xfId="8352" hidden="1"/>
    <cellStyle name="20% - Accent4 4 2 3 2" xfId="10209" hidden="1"/>
    <cellStyle name="20% - Accent4 4 2 3 2" xfId="10324" hidden="1"/>
    <cellStyle name="20% - Accent4 4 2 3 2" xfId="11047" hidden="1"/>
    <cellStyle name="20% - Accent4 4 2 3 2" xfId="11220" hidden="1"/>
    <cellStyle name="20% - Accent4 4 2 3 2" xfId="11613" hidden="1"/>
    <cellStyle name="20% - Accent4 4 2 3 2" xfId="11761" hidden="1"/>
    <cellStyle name="20% - Accent4 4 2 3 2" xfId="12099" hidden="1"/>
    <cellStyle name="20% - Accent4 4 2 3 2" xfId="12436" hidden="1"/>
    <cellStyle name="20% - Accent4 4 2 3 2" xfId="13001" hidden="1"/>
    <cellStyle name="20% - Accent4 4 2 3 2" xfId="13116" hidden="1"/>
    <cellStyle name="20% - Accent4 4 2 3 2" xfId="13839" hidden="1"/>
    <cellStyle name="20% - Accent4 4 2 3 2" xfId="14012" hidden="1"/>
    <cellStyle name="20% - Accent4 4 2 3 2" xfId="14405" hidden="1"/>
    <cellStyle name="20% - Accent4 4 2 3 2" xfId="14553" hidden="1"/>
    <cellStyle name="20% - Accent4 4 2 3 2" xfId="14891" hidden="1"/>
    <cellStyle name="20% - Accent4 4 2 3 2" xfId="15228" hidden="1"/>
    <cellStyle name="20% - Accent4 4 2 3 2" xfId="9122" hidden="1"/>
    <cellStyle name="20% - Accent4 4 2 3 2" xfId="8578" hidden="1"/>
    <cellStyle name="20% - Accent4 4 2 3 2" xfId="5950" hidden="1"/>
    <cellStyle name="20% - Accent4 4 2 3 2" xfId="5159" hidden="1"/>
    <cellStyle name="20% - Accent4 4 2 3 2" xfId="3874" hidden="1"/>
    <cellStyle name="20% - Accent4 4 2 3 2" xfId="3195" hidden="1"/>
    <cellStyle name="20% - Accent4 4 2 3 2" xfId="1753" hidden="1"/>
    <cellStyle name="20% - Accent4 4 2 3 2" xfId="346" hidden="1"/>
    <cellStyle name="20% - Accent4 4 2 3 2" xfId="16550" hidden="1"/>
    <cellStyle name="20% - Accent4 4 2 3 2" xfId="16665" hidden="1"/>
    <cellStyle name="20% - Accent4 4 2 3 2" xfId="17388" hidden="1"/>
    <cellStyle name="20% - Accent4 4 2 3 2" xfId="17561" hidden="1"/>
    <cellStyle name="20% - Accent4 4 2 3 2" xfId="17954" hidden="1"/>
    <cellStyle name="20% - Accent4 4 2 3 2" xfId="18102" hidden="1"/>
    <cellStyle name="20% - Accent4 4 2 3 2" xfId="18440" hidden="1"/>
    <cellStyle name="20% - Accent4 4 2 3 2" xfId="18777" hidden="1"/>
    <cellStyle name="20% - Accent4 4 2 3 2" xfId="19342" hidden="1"/>
    <cellStyle name="20% - Accent4 4 2 3 2" xfId="19457" hidden="1"/>
    <cellStyle name="20% - Accent4 4 2 3 2" xfId="20180" hidden="1"/>
    <cellStyle name="20% - Accent4 4 2 3 2" xfId="20353" hidden="1"/>
    <cellStyle name="20% - Accent4 4 2 3 2" xfId="20746" hidden="1"/>
    <cellStyle name="20% - Accent4 4 2 3 2" xfId="20894" hidden="1"/>
    <cellStyle name="20% - Accent4 4 2 3 2" xfId="21232" hidden="1"/>
    <cellStyle name="20% - Accent4 4 2 3 2" xfId="21569" hidden="1"/>
    <cellStyle name="20% - Accent4 4 2 3 2" xfId="15630" hidden="1"/>
    <cellStyle name="20% - Accent4 4 2 3 2" xfId="9675" hidden="1"/>
    <cellStyle name="20% - Accent4 4 2 3 2" xfId="6521" hidden="1"/>
    <cellStyle name="20% - Accent4 4 2 3 2" xfId="5673" hidden="1"/>
    <cellStyle name="20% - Accent4 4 2 3 2" xfId="4144" hidden="1"/>
    <cellStyle name="20% - Accent4 4 2 3 2" xfId="3423" hidden="1"/>
    <cellStyle name="20% - Accent4 4 2 3 2" xfId="1926" hidden="1"/>
    <cellStyle name="20% - Accent4 4 2 3 2" xfId="487" hidden="1"/>
    <cellStyle name="20% - Accent4 4 2 3 2" xfId="22701" hidden="1"/>
    <cellStyle name="20% - Accent4 4 2 3 2" xfId="22816" hidden="1"/>
    <cellStyle name="20% - Accent4 4 2 3 2" xfId="23539" hidden="1"/>
    <cellStyle name="20% - Accent4 4 2 3 2" xfId="23712" hidden="1"/>
    <cellStyle name="20% - Accent4 4 2 3 2" xfId="24105" hidden="1"/>
    <cellStyle name="20% - Accent4 4 2 3 2" xfId="24253" hidden="1"/>
    <cellStyle name="20% - Accent4 4 2 3 2" xfId="24591" hidden="1"/>
    <cellStyle name="20% - Accent4 4 2 3 2" xfId="24928" hidden="1"/>
    <cellStyle name="20% - Accent4 4 2 3 2" xfId="25493" hidden="1"/>
    <cellStyle name="20% - Accent4 4 2 3 2" xfId="25608" hidden="1"/>
    <cellStyle name="20% - Accent4 4 2 3 2" xfId="26331" hidden="1"/>
    <cellStyle name="20% - Accent4 4 2 3 2" xfId="26504" hidden="1"/>
    <cellStyle name="20% - Accent4 4 2 3 2" xfId="26897" hidden="1"/>
    <cellStyle name="20% - Accent4 4 2 3 2" xfId="27045" hidden="1"/>
    <cellStyle name="20% - Accent4 4 2 3 2" xfId="27383" hidden="1"/>
    <cellStyle name="20% - Accent4 4 2 3 2" xfId="27720" hidden="1"/>
    <cellStyle name="20% - Accent4 4 2 3 2" xfId="21886" hidden="1"/>
    <cellStyle name="20% - Accent4 4 2 3 2" xfId="16056" hidden="1"/>
    <cellStyle name="20% - Accent4 4 2 3 2" xfId="7226" hidden="1"/>
    <cellStyle name="20% - Accent4 4 2 3 2" xfId="6181" hidden="1"/>
    <cellStyle name="20% - Accent4 4 2 3 2" xfId="4369" hidden="1"/>
    <cellStyle name="20% - Accent4 4 2 3 2" xfId="3679" hidden="1"/>
    <cellStyle name="20% - Accent4 4 2 3 2" xfId="2112" hidden="1"/>
    <cellStyle name="20% - Accent4 4 2 3 2" xfId="600" hidden="1"/>
    <cellStyle name="20% - Accent4 4 2 3 2" xfId="28420" hidden="1"/>
    <cellStyle name="20% - Accent4 4 2 3 2" xfId="28535" hidden="1"/>
    <cellStyle name="20% - Accent4 4 2 3 2" xfId="29258" hidden="1"/>
    <cellStyle name="20% - Accent4 4 2 3 2" xfId="29431" hidden="1"/>
    <cellStyle name="20% - Accent4 4 2 3 2" xfId="29824" hidden="1"/>
    <cellStyle name="20% - Accent4 4 2 3 2" xfId="29972" hidden="1"/>
    <cellStyle name="20% - Accent4 4 2 3 2" xfId="30310" hidden="1"/>
    <cellStyle name="20% - Accent4 4 2 3 2" xfId="30647" hidden="1"/>
    <cellStyle name="20% - Accent4 4 2 3 2" xfId="31212" hidden="1"/>
    <cellStyle name="20% - Accent4 4 2 3 2" xfId="31327" hidden="1"/>
    <cellStyle name="20% - Accent4 4 2 3 2" xfId="32050" hidden="1"/>
    <cellStyle name="20% - Accent4 4 2 3 2" xfId="32223" hidden="1"/>
    <cellStyle name="20% - Accent4 4 2 3 2" xfId="32616" hidden="1"/>
    <cellStyle name="20% - Accent4 4 2 3 2" xfId="32764" hidden="1"/>
    <cellStyle name="20% - Accent4 4 2 3 2" xfId="33102" hidden="1"/>
    <cellStyle name="20% - Accent4 4 2 3 2" xfId="33439" hidden="1"/>
    <cellStyle name="20% - Accent4 4 2 4 2" xfId="786" hidden="1"/>
    <cellStyle name="20% - Accent4 4 2 4 2" xfId="994" hidden="1"/>
    <cellStyle name="20% - Accent4 4 2 4 2" xfId="3558" hidden="1"/>
    <cellStyle name="20% - Accent4 4 2 4 2" xfId="4073" hidden="1"/>
    <cellStyle name="20% - Accent4 4 2 4 2" xfId="5392" hidden="1"/>
    <cellStyle name="20% - Accent4 4 2 4 2" xfId="6089" hidden="1"/>
    <cellStyle name="20% - Accent4 4 2 4 2" xfId="7106" hidden="1"/>
    <cellStyle name="20% - Accent4 4 2 4 2" xfId="8310" hidden="1"/>
    <cellStyle name="20% - Accent4 4 2 4 2" xfId="10167" hidden="1"/>
    <cellStyle name="20% - Accent4 4 2 4 2" xfId="10282" hidden="1"/>
    <cellStyle name="20% - Accent4 4 2 4 2" xfId="11005" hidden="1"/>
    <cellStyle name="20% - Accent4 4 2 4 2" xfId="11178" hidden="1"/>
    <cellStyle name="20% - Accent4 4 2 4 2" xfId="11571" hidden="1"/>
    <cellStyle name="20% - Accent4 4 2 4 2" xfId="11719" hidden="1"/>
    <cellStyle name="20% - Accent4 4 2 4 2" xfId="12057" hidden="1"/>
    <cellStyle name="20% - Accent4 4 2 4 2" xfId="12394" hidden="1"/>
    <cellStyle name="20% - Accent4 4 2 4 2" xfId="12959" hidden="1"/>
    <cellStyle name="20% - Accent4 4 2 4 2" xfId="13074" hidden="1"/>
    <cellStyle name="20% - Accent4 4 2 4 2" xfId="13797" hidden="1"/>
    <cellStyle name="20% - Accent4 4 2 4 2" xfId="13970" hidden="1"/>
    <cellStyle name="20% - Accent4 4 2 4 2" xfId="14363" hidden="1"/>
    <cellStyle name="20% - Accent4 4 2 4 2" xfId="14511" hidden="1"/>
    <cellStyle name="20% - Accent4 4 2 4 2" xfId="14849" hidden="1"/>
    <cellStyle name="20% - Accent4 4 2 4 2" xfId="15186" hidden="1"/>
    <cellStyle name="20% - Accent4 4 2 4 2" xfId="9165" hidden="1"/>
    <cellStyle name="20% - Accent4 4 2 4 2" xfId="8620" hidden="1"/>
    <cellStyle name="20% - Accent4 4 2 4 2" xfId="5992" hidden="1"/>
    <cellStyle name="20% - Accent4 4 2 4 2" xfId="5201" hidden="1"/>
    <cellStyle name="20% - Accent4 4 2 4 2" xfId="3918" hidden="1"/>
    <cellStyle name="20% - Accent4 4 2 4 2" xfId="3238" hidden="1"/>
    <cellStyle name="20% - Accent4 4 2 4 2" xfId="1800" hidden="1"/>
    <cellStyle name="20% - Accent4 4 2 4 2" xfId="412" hidden="1"/>
    <cellStyle name="20% - Accent4 4 2 4 2" xfId="16508" hidden="1"/>
    <cellStyle name="20% - Accent4 4 2 4 2" xfId="16623" hidden="1"/>
    <cellStyle name="20% - Accent4 4 2 4 2" xfId="17346" hidden="1"/>
    <cellStyle name="20% - Accent4 4 2 4 2" xfId="17519" hidden="1"/>
    <cellStyle name="20% - Accent4 4 2 4 2" xfId="17912" hidden="1"/>
    <cellStyle name="20% - Accent4 4 2 4 2" xfId="18060" hidden="1"/>
    <cellStyle name="20% - Accent4 4 2 4 2" xfId="18398" hidden="1"/>
    <cellStyle name="20% - Accent4 4 2 4 2" xfId="18735" hidden="1"/>
    <cellStyle name="20% - Accent4 4 2 4 2" xfId="19300" hidden="1"/>
    <cellStyle name="20% - Accent4 4 2 4 2" xfId="19415" hidden="1"/>
    <cellStyle name="20% - Accent4 4 2 4 2" xfId="20138" hidden="1"/>
    <cellStyle name="20% - Accent4 4 2 4 2" xfId="20311" hidden="1"/>
    <cellStyle name="20% - Accent4 4 2 4 2" xfId="20704" hidden="1"/>
    <cellStyle name="20% - Accent4 4 2 4 2" xfId="20852" hidden="1"/>
    <cellStyle name="20% - Accent4 4 2 4 2" xfId="21190" hidden="1"/>
    <cellStyle name="20% - Accent4 4 2 4 2" xfId="21527" hidden="1"/>
    <cellStyle name="20% - Accent4 4 2 4 2" xfId="15673" hidden="1"/>
    <cellStyle name="20% - Accent4 4 2 4 2" xfId="9717" hidden="1"/>
    <cellStyle name="20% - Accent4 4 2 4 2" xfId="6573" hidden="1"/>
    <cellStyle name="20% - Accent4 4 2 4 2" xfId="5724" hidden="1"/>
    <cellStyle name="20% - Accent4 4 2 4 2" xfId="4187" hidden="1"/>
    <cellStyle name="20% - Accent4 4 2 4 2" xfId="3468" hidden="1"/>
    <cellStyle name="20% - Accent4 4 2 4 2" xfId="1977" hidden="1"/>
    <cellStyle name="20% - Accent4 4 2 4 2" xfId="535" hidden="1"/>
    <cellStyle name="20% - Accent4 4 2 4 2" xfId="22659" hidden="1"/>
    <cellStyle name="20% - Accent4 4 2 4 2" xfId="22774" hidden="1"/>
    <cellStyle name="20% - Accent4 4 2 4 2" xfId="23497" hidden="1"/>
    <cellStyle name="20% - Accent4 4 2 4 2" xfId="23670" hidden="1"/>
    <cellStyle name="20% - Accent4 4 2 4 2" xfId="24063" hidden="1"/>
    <cellStyle name="20% - Accent4 4 2 4 2" xfId="24211" hidden="1"/>
    <cellStyle name="20% - Accent4 4 2 4 2" xfId="24549" hidden="1"/>
    <cellStyle name="20% - Accent4 4 2 4 2" xfId="24886" hidden="1"/>
    <cellStyle name="20% - Accent4 4 2 4 2" xfId="25451" hidden="1"/>
    <cellStyle name="20% - Accent4 4 2 4 2" xfId="25566" hidden="1"/>
    <cellStyle name="20% - Accent4 4 2 4 2" xfId="26289" hidden="1"/>
    <cellStyle name="20% - Accent4 4 2 4 2" xfId="26462" hidden="1"/>
    <cellStyle name="20% - Accent4 4 2 4 2" xfId="26855" hidden="1"/>
    <cellStyle name="20% - Accent4 4 2 4 2" xfId="27003" hidden="1"/>
    <cellStyle name="20% - Accent4 4 2 4 2" xfId="27341" hidden="1"/>
    <cellStyle name="20% - Accent4 4 2 4 2" xfId="27678" hidden="1"/>
    <cellStyle name="20% - Accent4 4 2 4 2" xfId="21929" hidden="1"/>
    <cellStyle name="20% - Accent4 4 2 4 2" xfId="16098" hidden="1"/>
    <cellStyle name="20% - Accent4 4 2 4 2" xfId="7276" hidden="1"/>
    <cellStyle name="20% - Accent4 4 2 4 2" xfId="6237" hidden="1"/>
    <cellStyle name="20% - Accent4 4 2 4 2" xfId="4470" hidden="1"/>
    <cellStyle name="20% - Accent4 4 2 4 2" xfId="3724" hidden="1"/>
    <cellStyle name="20% - Accent4 4 2 4 2" xfId="2158" hidden="1"/>
    <cellStyle name="20% - Accent4 4 2 4 2" xfId="653" hidden="1"/>
    <cellStyle name="20% - Accent4 4 2 4 2" xfId="28378" hidden="1"/>
    <cellStyle name="20% - Accent4 4 2 4 2" xfId="28493" hidden="1"/>
    <cellStyle name="20% - Accent4 4 2 4 2" xfId="29216" hidden="1"/>
    <cellStyle name="20% - Accent4 4 2 4 2" xfId="29389" hidden="1"/>
    <cellStyle name="20% - Accent4 4 2 4 2" xfId="29782" hidden="1"/>
    <cellStyle name="20% - Accent4 4 2 4 2" xfId="29930" hidden="1"/>
    <cellStyle name="20% - Accent4 4 2 4 2" xfId="30268" hidden="1"/>
    <cellStyle name="20% - Accent4 4 2 4 2" xfId="30605" hidden="1"/>
    <cellStyle name="20% - Accent4 4 2 4 2" xfId="31170" hidden="1"/>
    <cellStyle name="20% - Accent4 4 2 4 2" xfId="31285" hidden="1"/>
    <cellStyle name="20% - Accent4 4 2 4 2" xfId="32008" hidden="1"/>
    <cellStyle name="20% - Accent4 4 2 4 2" xfId="32181" hidden="1"/>
    <cellStyle name="20% - Accent4 4 2 4 2" xfId="32574" hidden="1"/>
    <cellStyle name="20% - Accent4 4 2 4 2" xfId="32722" hidden="1"/>
    <cellStyle name="20% - Accent4 4 2 4 2" xfId="33060" hidden="1"/>
    <cellStyle name="20% - Accent4 4 2 4 2" xfId="33397" hidden="1"/>
    <cellStyle name="20% - Accent4 4 3 3 2" xfId="785" hidden="1"/>
    <cellStyle name="20% - Accent4 4 3 3 2" xfId="993" hidden="1"/>
    <cellStyle name="20% - Accent4 4 3 3 2" xfId="3557" hidden="1"/>
    <cellStyle name="20% - Accent4 4 3 3 2" xfId="4072" hidden="1"/>
    <cellStyle name="20% - Accent4 4 3 3 2" xfId="5391" hidden="1"/>
    <cellStyle name="20% - Accent4 4 3 3 2" xfId="6088" hidden="1"/>
    <cellStyle name="20% - Accent4 4 3 3 2" xfId="7105" hidden="1"/>
    <cellStyle name="20% - Accent4 4 3 3 2" xfId="8309" hidden="1"/>
    <cellStyle name="20% - Accent4 4 3 3 2" xfId="10166" hidden="1"/>
    <cellStyle name="20% - Accent4 4 3 3 2" xfId="10281" hidden="1"/>
    <cellStyle name="20% - Accent4 4 3 3 2" xfId="11004" hidden="1"/>
    <cellStyle name="20% - Accent4 4 3 3 2" xfId="11177" hidden="1"/>
    <cellStyle name="20% - Accent4 4 3 3 2" xfId="11570" hidden="1"/>
    <cellStyle name="20% - Accent4 4 3 3 2" xfId="11718" hidden="1"/>
    <cellStyle name="20% - Accent4 4 3 3 2" xfId="12056" hidden="1"/>
    <cellStyle name="20% - Accent4 4 3 3 2" xfId="12393" hidden="1"/>
    <cellStyle name="20% - Accent4 4 3 3 2" xfId="12958" hidden="1"/>
    <cellStyle name="20% - Accent4 4 3 3 2" xfId="13073" hidden="1"/>
    <cellStyle name="20% - Accent4 4 3 3 2" xfId="13796" hidden="1"/>
    <cellStyle name="20% - Accent4 4 3 3 2" xfId="13969" hidden="1"/>
    <cellStyle name="20% - Accent4 4 3 3 2" xfId="14362" hidden="1"/>
    <cellStyle name="20% - Accent4 4 3 3 2" xfId="14510" hidden="1"/>
    <cellStyle name="20% - Accent4 4 3 3 2" xfId="14848" hidden="1"/>
    <cellStyle name="20% - Accent4 4 3 3 2" xfId="15185" hidden="1"/>
    <cellStyle name="20% - Accent4 4 3 3 2" xfId="9166" hidden="1"/>
    <cellStyle name="20% - Accent4 4 3 3 2" xfId="8621" hidden="1"/>
    <cellStyle name="20% - Accent4 4 3 3 2" xfId="5993" hidden="1"/>
    <cellStyle name="20% - Accent4 4 3 3 2" xfId="5202" hidden="1"/>
    <cellStyle name="20% - Accent4 4 3 3 2" xfId="3919" hidden="1"/>
    <cellStyle name="20% - Accent4 4 3 3 2" xfId="3239" hidden="1"/>
    <cellStyle name="20% - Accent4 4 3 3 2" xfId="1801" hidden="1"/>
    <cellStyle name="20% - Accent4 4 3 3 2" xfId="413" hidden="1"/>
    <cellStyle name="20% - Accent4 4 3 3 2" xfId="16507" hidden="1"/>
    <cellStyle name="20% - Accent4 4 3 3 2" xfId="16622" hidden="1"/>
    <cellStyle name="20% - Accent4 4 3 3 2" xfId="17345" hidden="1"/>
    <cellStyle name="20% - Accent4 4 3 3 2" xfId="17518" hidden="1"/>
    <cellStyle name="20% - Accent4 4 3 3 2" xfId="17911" hidden="1"/>
    <cellStyle name="20% - Accent4 4 3 3 2" xfId="18059" hidden="1"/>
    <cellStyle name="20% - Accent4 4 3 3 2" xfId="18397" hidden="1"/>
    <cellStyle name="20% - Accent4 4 3 3 2" xfId="18734" hidden="1"/>
    <cellStyle name="20% - Accent4 4 3 3 2" xfId="19299" hidden="1"/>
    <cellStyle name="20% - Accent4 4 3 3 2" xfId="19414" hidden="1"/>
    <cellStyle name="20% - Accent4 4 3 3 2" xfId="20137" hidden="1"/>
    <cellStyle name="20% - Accent4 4 3 3 2" xfId="20310" hidden="1"/>
    <cellStyle name="20% - Accent4 4 3 3 2" xfId="20703" hidden="1"/>
    <cellStyle name="20% - Accent4 4 3 3 2" xfId="20851" hidden="1"/>
    <cellStyle name="20% - Accent4 4 3 3 2" xfId="21189" hidden="1"/>
    <cellStyle name="20% - Accent4 4 3 3 2" xfId="21526" hidden="1"/>
    <cellStyle name="20% - Accent4 4 3 3 2" xfId="15674" hidden="1"/>
    <cellStyle name="20% - Accent4 4 3 3 2" xfId="9718" hidden="1"/>
    <cellStyle name="20% - Accent4 4 3 3 2" xfId="6574" hidden="1"/>
    <cellStyle name="20% - Accent4 4 3 3 2" xfId="5726" hidden="1"/>
    <cellStyle name="20% - Accent4 4 3 3 2" xfId="4188" hidden="1"/>
    <cellStyle name="20% - Accent4 4 3 3 2" xfId="3469" hidden="1"/>
    <cellStyle name="20% - Accent4 4 3 3 2" xfId="1978" hidden="1"/>
    <cellStyle name="20% - Accent4 4 3 3 2" xfId="536" hidden="1"/>
    <cellStyle name="20% - Accent4 4 3 3 2" xfId="22658" hidden="1"/>
    <cellStyle name="20% - Accent4 4 3 3 2" xfId="22773" hidden="1"/>
    <cellStyle name="20% - Accent4 4 3 3 2" xfId="23496" hidden="1"/>
    <cellStyle name="20% - Accent4 4 3 3 2" xfId="23669" hidden="1"/>
    <cellStyle name="20% - Accent4 4 3 3 2" xfId="24062" hidden="1"/>
    <cellStyle name="20% - Accent4 4 3 3 2" xfId="24210" hidden="1"/>
    <cellStyle name="20% - Accent4 4 3 3 2" xfId="24548" hidden="1"/>
    <cellStyle name="20% - Accent4 4 3 3 2" xfId="24885" hidden="1"/>
    <cellStyle name="20% - Accent4 4 3 3 2" xfId="25450" hidden="1"/>
    <cellStyle name="20% - Accent4 4 3 3 2" xfId="25565" hidden="1"/>
    <cellStyle name="20% - Accent4 4 3 3 2" xfId="26288" hidden="1"/>
    <cellStyle name="20% - Accent4 4 3 3 2" xfId="26461" hidden="1"/>
    <cellStyle name="20% - Accent4 4 3 3 2" xfId="26854" hidden="1"/>
    <cellStyle name="20% - Accent4 4 3 3 2" xfId="27002" hidden="1"/>
    <cellStyle name="20% - Accent4 4 3 3 2" xfId="27340" hidden="1"/>
    <cellStyle name="20% - Accent4 4 3 3 2" xfId="27677" hidden="1"/>
    <cellStyle name="20% - Accent4 4 3 3 2" xfId="21930" hidden="1"/>
    <cellStyle name="20% - Accent4 4 3 3 2" xfId="16099" hidden="1"/>
    <cellStyle name="20% - Accent4 4 3 3 2" xfId="7277" hidden="1"/>
    <cellStyle name="20% - Accent4 4 3 3 2" xfId="6238" hidden="1"/>
    <cellStyle name="20% - Accent4 4 3 3 2" xfId="4473" hidden="1"/>
    <cellStyle name="20% - Accent4 4 3 3 2" xfId="3725" hidden="1"/>
    <cellStyle name="20% - Accent4 4 3 3 2" xfId="2159" hidden="1"/>
    <cellStyle name="20% - Accent4 4 3 3 2" xfId="654" hidden="1"/>
    <cellStyle name="20% - Accent4 4 3 3 2" xfId="28377" hidden="1"/>
    <cellStyle name="20% - Accent4 4 3 3 2" xfId="28492" hidden="1"/>
    <cellStyle name="20% - Accent4 4 3 3 2" xfId="29215" hidden="1"/>
    <cellStyle name="20% - Accent4 4 3 3 2" xfId="29388" hidden="1"/>
    <cellStyle name="20% - Accent4 4 3 3 2" xfId="29781" hidden="1"/>
    <cellStyle name="20% - Accent4 4 3 3 2" xfId="29929" hidden="1"/>
    <cellStyle name="20% - Accent4 4 3 3 2" xfId="30267" hidden="1"/>
    <cellStyle name="20% - Accent4 4 3 3 2" xfId="30604" hidden="1"/>
    <cellStyle name="20% - Accent4 4 3 3 2" xfId="31169" hidden="1"/>
    <cellStyle name="20% - Accent4 4 3 3 2" xfId="31284" hidden="1"/>
    <cellStyle name="20% - Accent4 4 3 3 2" xfId="32007" hidden="1"/>
    <cellStyle name="20% - Accent4 4 3 3 2" xfId="32180" hidden="1"/>
    <cellStyle name="20% - Accent4 4 3 3 2" xfId="32573" hidden="1"/>
    <cellStyle name="20% - Accent4 4 3 3 2" xfId="32721" hidden="1"/>
    <cellStyle name="20% - Accent4 4 3 3 2" xfId="33059" hidden="1"/>
    <cellStyle name="20% - Accent4 4 3 3 2" xfId="33396" hidden="1"/>
    <cellStyle name="20% - Accent4 5 2" xfId="765" hidden="1"/>
    <cellStyle name="20% - Accent4 5 2" xfId="973" hidden="1"/>
    <cellStyle name="20% - Accent4 5 2" xfId="3537" hidden="1"/>
    <cellStyle name="20% - Accent4 5 2" xfId="4052" hidden="1"/>
    <cellStyle name="20% - Accent4 5 2" xfId="5371" hidden="1"/>
    <cellStyle name="20% - Accent4 5 2" xfId="6068" hidden="1"/>
    <cellStyle name="20% - Accent4 5 2" xfId="7085" hidden="1"/>
    <cellStyle name="20% - Accent4 5 2" xfId="8289" hidden="1"/>
    <cellStyle name="20% - Accent4 5 2" xfId="10146" hidden="1"/>
    <cellStyle name="20% - Accent4 5 2" xfId="10261" hidden="1"/>
    <cellStyle name="20% - Accent4 5 2" xfId="10984" hidden="1"/>
    <cellStyle name="20% - Accent4 5 2" xfId="11157" hidden="1"/>
    <cellStyle name="20% - Accent4 5 2" xfId="11550" hidden="1"/>
    <cellStyle name="20% - Accent4 5 2" xfId="11698" hidden="1"/>
    <cellStyle name="20% - Accent4 5 2" xfId="12036" hidden="1"/>
    <cellStyle name="20% - Accent4 5 2" xfId="12373" hidden="1"/>
    <cellStyle name="20% - Accent4 5 2" xfId="12938" hidden="1"/>
    <cellStyle name="20% - Accent4 5 2" xfId="13053" hidden="1"/>
    <cellStyle name="20% - Accent4 5 2" xfId="13776" hidden="1"/>
    <cellStyle name="20% - Accent4 5 2" xfId="13949" hidden="1"/>
    <cellStyle name="20% - Accent4 5 2" xfId="14342" hidden="1"/>
    <cellStyle name="20% - Accent4 5 2" xfId="14490" hidden="1"/>
    <cellStyle name="20% - Accent4 5 2" xfId="14828" hidden="1"/>
    <cellStyle name="20% - Accent4 5 2" xfId="15165" hidden="1"/>
    <cellStyle name="20% - Accent4 5 2" xfId="9186" hidden="1"/>
    <cellStyle name="20% - Accent4 5 2" xfId="8641" hidden="1"/>
    <cellStyle name="20% - Accent4 5 2" xfId="6014" hidden="1"/>
    <cellStyle name="20% - Accent4 5 2" xfId="5222" hidden="1"/>
    <cellStyle name="20% - Accent4 5 2" xfId="3941" hidden="1"/>
    <cellStyle name="20% - Accent4 5 2" xfId="3259" hidden="1"/>
    <cellStyle name="20% - Accent4 5 2" xfId="1825" hidden="1"/>
    <cellStyle name="20% - Accent4 5 2" xfId="448" hidden="1"/>
    <cellStyle name="20% - Accent4 5 2" xfId="16487" hidden="1"/>
    <cellStyle name="20% - Accent4 5 2" xfId="16602" hidden="1"/>
    <cellStyle name="20% - Accent4 5 2" xfId="17325" hidden="1"/>
    <cellStyle name="20% - Accent4 5 2" xfId="17498" hidden="1"/>
    <cellStyle name="20% - Accent4 5 2" xfId="17891" hidden="1"/>
    <cellStyle name="20% - Accent4 5 2" xfId="18039" hidden="1"/>
    <cellStyle name="20% - Accent4 5 2" xfId="18377" hidden="1"/>
    <cellStyle name="20% - Accent4 5 2" xfId="18714" hidden="1"/>
    <cellStyle name="20% - Accent4 5 2" xfId="19279" hidden="1"/>
    <cellStyle name="20% - Accent4 5 2" xfId="19394" hidden="1"/>
    <cellStyle name="20% - Accent4 5 2" xfId="20117" hidden="1"/>
    <cellStyle name="20% - Accent4 5 2" xfId="20290" hidden="1"/>
    <cellStyle name="20% - Accent4 5 2" xfId="20683" hidden="1"/>
    <cellStyle name="20% - Accent4 5 2" xfId="20831" hidden="1"/>
    <cellStyle name="20% - Accent4 5 2" xfId="21169" hidden="1"/>
    <cellStyle name="20% - Accent4 5 2" xfId="21506" hidden="1"/>
    <cellStyle name="20% - Accent4 5 2" xfId="15694" hidden="1"/>
    <cellStyle name="20% - Accent4 5 2" xfId="9738" hidden="1"/>
    <cellStyle name="20% - Accent4 5 2" xfId="6597" hidden="1"/>
    <cellStyle name="20% - Accent4 5 2" xfId="5751" hidden="1"/>
    <cellStyle name="20% - Accent4 5 2" xfId="4208" hidden="1"/>
    <cellStyle name="20% - Accent4 5 2" xfId="3489" hidden="1"/>
    <cellStyle name="20% - Accent4 5 2" xfId="2000" hidden="1"/>
    <cellStyle name="20% - Accent4 5 2" xfId="560" hidden="1"/>
    <cellStyle name="20% - Accent4 5 2" xfId="22638" hidden="1"/>
    <cellStyle name="20% - Accent4 5 2" xfId="22753" hidden="1"/>
    <cellStyle name="20% - Accent4 5 2" xfId="23476" hidden="1"/>
    <cellStyle name="20% - Accent4 5 2" xfId="23649" hidden="1"/>
    <cellStyle name="20% - Accent4 5 2" xfId="24042" hidden="1"/>
    <cellStyle name="20% - Accent4 5 2" xfId="24190" hidden="1"/>
    <cellStyle name="20% - Accent4 5 2" xfId="24528" hidden="1"/>
    <cellStyle name="20% - Accent4 5 2" xfId="24865" hidden="1"/>
    <cellStyle name="20% - Accent4 5 2" xfId="25430" hidden="1"/>
    <cellStyle name="20% - Accent4 5 2" xfId="25545" hidden="1"/>
    <cellStyle name="20% - Accent4 5 2" xfId="26268" hidden="1"/>
    <cellStyle name="20% - Accent4 5 2" xfId="26441" hidden="1"/>
    <cellStyle name="20% - Accent4 5 2" xfId="26834" hidden="1"/>
    <cellStyle name="20% - Accent4 5 2" xfId="26982" hidden="1"/>
    <cellStyle name="20% - Accent4 5 2" xfId="27320" hidden="1"/>
    <cellStyle name="20% - Accent4 5 2" xfId="27657" hidden="1"/>
    <cellStyle name="20% - Accent4 5 2" xfId="21950" hidden="1"/>
    <cellStyle name="20% - Accent4 5 2" xfId="16119" hidden="1"/>
    <cellStyle name="20% - Accent4 5 2" xfId="7300" hidden="1"/>
    <cellStyle name="20% - Accent4 5 2" xfId="6260" hidden="1"/>
    <cellStyle name="20% - Accent4 5 2" xfId="4509" hidden="1"/>
    <cellStyle name="20% - Accent4 5 2" xfId="3745" hidden="1"/>
    <cellStyle name="20% - Accent4 5 2" xfId="2180" hidden="1"/>
    <cellStyle name="20% - Accent4 5 2" xfId="689" hidden="1"/>
    <cellStyle name="20% - Accent4 5 2" xfId="28357" hidden="1"/>
    <cellStyle name="20% - Accent4 5 2" xfId="28472" hidden="1"/>
    <cellStyle name="20% - Accent4 5 2" xfId="29195" hidden="1"/>
    <cellStyle name="20% - Accent4 5 2" xfId="29368" hidden="1"/>
    <cellStyle name="20% - Accent4 5 2" xfId="29761" hidden="1"/>
    <cellStyle name="20% - Accent4 5 2" xfId="29909" hidden="1"/>
    <cellStyle name="20% - Accent4 5 2" xfId="30247" hidden="1"/>
    <cellStyle name="20% - Accent4 5 2" xfId="30584" hidden="1"/>
    <cellStyle name="20% - Accent4 5 2" xfId="31149" hidden="1"/>
    <cellStyle name="20% - Accent4 5 2" xfId="31264" hidden="1"/>
    <cellStyle name="20% - Accent4 5 2" xfId="31987" hidden="1"/>
    <cellStyle name="20% - Accent4 5 2" xfId="32160" hidden="1"/>
    <cellStyle name="20% - Accent4 5 2" xfId="32553" hidden="1"/>
    <cellStyle name="20% - Accent4 5 2" xfId="32701" hidden="1"/>
    <cellStyle name="20% - Accent4 5 2" xfId="33039" hidden="1"/>
    <cellStyle name="20% - Accent4 5 2" xfId="33376" hidden="1"/>
    <cellStyle name="20% - Accent4 7" xfId="132" hidden="1"/>
    <cellStyle name="20% - Accent4 7" xfId="234" hidden="1"/>
    <cellStyle name="20% - Accent4 7" xfId="313" hidden="1"/>
    <cellStyle name="20% - Accent4 7" xfId="640" hidden="1"/>
    <cellStyle name="20% - Accent4 7" xfId="2395" hidden="1"/>
    <cellStyle name="20% - Accent4 7" xfId="2543" hidden="1"/>
    <cellStyle name="20% - Accent4 7" xfId="2722" hidden="1"/>
    <cellStyle name="20% - Accent4 7" xfId="3043" hidden="1"/>
    <cellStyle name="20% - Accent4 7" xfId="1854" hidden="1"/>
    <cellStyle name="20% - Accent4 7" xfId="2258" hidden="1"/>
    <cellStyle name="20% - Accent4 7" xfId="4319" hidden="1"/>
    <cellStyle name="20% - Accent4 7" xfId="4561" hidden="1"/>
    <cellStyle name="20% - Accent4 7" xfId="4722" hidden="1"/>
    <cellStyle name="20% - Accent4 7" xfId="4934" hidden="1"/>
    <cellStyle name="20% - Accent4 7" xfId="1717" hidden="1"/>
    <cellStyle name="20% - Accent4 7" xfId="1954" hidden="1"/>
    <cellStyle name="20% - Accent4 7" xfId="6337" hidden="1"/>
    <cellStyle name="20% - Accent4 7" xfId="6444" hidden="1"/>
    <cellStyle name="20% - Accent4 7" xfId="6642" hidden="1"/>
    <cellStyle name="20% - Accent4 7" xfId="7490" hidden="1"/>
    <cellStyle name="20% - Accent4 7" xfId="7648" hidden="1"/>
    <cellStyle name="20% - Accent4 7" xfId="7830" hidden="1"/>
    <cellStyle name="20% - Accent4 7" xfId="8742" hidden="1"/>
    <cellStyle name="20% - Accent4 7" xfId="8920" hidden="1"/>
    <cellStyle name="20% - Accent4 7" xfId="9823" hidden="1"/>
    <cellStyle name="20% - Accent4 7" xfId="9919" hidden="1"/>
    <cellStyle name="20% - Accent4 7" xfId="9995" hidden="1"/>
    <cellStyle name="20% - Accent4 7" xfId="10073" hidden="1"/>
    <cellStyle name="20% - Accent4 7" xfId="10658" hidden="1"/>
    <cellStyle name="20% - Accent4 7" xfId="10734" hidden="1"/>
    <cellStyle name="20% - Accent4 7" xfId="10813" hidden="1"/>
    <cellStyle name="20% - Accent4 7" xfId="10912" hidden="1"/>
    <cellStyle name="20% - Accent4 7" xfId="10431" hidden="1"/>
    <cellStyle name="20% - Accent4 7" xfId="10602" hidden="1"/>
    <cellStyle name="20% - Accent4 7" xfId="11253" hidden="1"/>
    <cellStyle name="20% - Accent4 7" xfId="11329" hidden="1"/>
    <cellStyle name="20% - Accent4 7" xfId="11407" hidden="1"/>
    <cellStyle name="20% - Accent4 7" xfId="11494" hidden="1"/>
    <cellStyle name="20% - Accent4 7" xfId="10395" hidden="1"/>
    <cellStyle name="20% - Accent4 7" xfId="10484" hidden="1"/>
    <cellStyle name="20% - Accent4 7" xfId="11785" hidden="1"/>
    <cellStyle name="20% - Accent4 7" xfId="11861" hidden="1"/>
    <cellStyle name="20% - Accent4 7" xfId="11939" hidden="1"/>
    <cellStyle name="20% - Accent4 7" xfId="12122" hidden="1"/>
    <cellStyle name="20% - Accent4 7" xfId="12198" hidden="1"/>
    <cellStyle name="20% - Accent4 7" xfId="12276" hidden="1"/>
    <cellStyle name="20% - Accent4 7" xfId="12459" hidden="1"/>
    <cellStyle name="20% - Accent4 7" xfId="12535" hidden="1"/>
    <cellStyle name="20% - Accent4 7" xfId="12615" hidden="1"/>
    <cellStyle name="20% - Accent4 7" xfId="12711" hidden="1"/>
    <cellStyle name="20% - Accent4 7" xfId="12787" hidden="1"/>
    <cellStyle name="20% - Accent4 7" xfId="12865" hidden="1"/>
    <cellStyle name="20% - Accent4 7" xfId="13450" hidden="1"/>
    <cellStyle name="20% - Accent4 7" xfId="13526" hidden="1"/>
    <cellStyle name="20% - Accent4 7" xfId="13605" hidden="1"/>
    <cellStyle name="20% - Accent4 7" xfId="13704" hidden="1"/>
    <cellStyle name="20% - Accent4 7" xfId="13223" hidden="1"/>
    <cellStyle name="20% - Accent4 7" xfId="13394" hidden="1"/>
    <cellStyle name="20% - Accent4 7" xfId="14045" hidden="1"/>
    <cellStyle name="20% - Accent4 7" xfId="14121" hidden="1"/>
    <cellStyle name="20% - Accent4 7" xfId="14199" hidden="1"/>
    <cellStyle name="20% - Accent4 7" xfId="14286" hidden="1"/>
    <cellStyle name="20% - Accent4 7" xfId="13187" hidden="1"/>
    <cellStyle name="20% - Accent4 7" xfId="13276" hidden="1"/>
    <cellStyle name="20% - Accent4 7" xfId="14577" hidden="1"/>
    <cellStyle name="20% - Accent4 7" xfId="14653" hidden="1"/>
    <cellStyle name="20% - Accent4 7" xfId="14731" hidden="1"/>
    <cellStyle name="20% - Accent4 7" xfId="14914" hidden="1"/>
    <cellStyle name="20% - Accent4 7" xfId="14990" hidden="1"/>
    <cellStyle name="20% - Accent4 7" xfId="15068" hidden="1"/>
    <cellStyle name="20% - Accent4 7" xfId="15251" hidden="1"/>
    <cellStyle name="20% - Accent4 7" xfId="15327" hidden="1"/>
    <cellStyle name="20% - Accent4 7" xfId="9642" hidden="1"/>
    <cellStyle name="20% - Accent4 7" xfId="9508" hidden="1"/>
    <cellStyle name="20% - Accent4 7" xfId="9391" hidden="1"/>
    <cellStyle name="20% - Accent4 7" xfId="9281" hidden="1"/>
    <cellStyle name="20% - Accent4 7" xfId="7021" hidden="1"/>
    <cellStyle name="20% - Accent4 7" xfId="6932" hidden="1"/>
    <cellStyle name="20% - Accent4 7" xfId="6838" hidden="1"/>
    <cellStyle name="20% - Accent4 7" xfId="6456" hidden="1"/>
    <cellStyle name="20% - Accent4 7" xfId="7897" hidden="1"/>
    <cellStyle name="20% - Accent4 7" xfId="7241" hidden="1"/>
    <cellStyle name="20% - Accent4 7" xfId="4885" hidden="1"/>
    <cellStyle name="20% - Accent4 7" xfId="4715" hidden="1"/>
    <cellStyle name="20% - Accent4 7" xfId="4519" hidden="1"/>
    <cellStyle name="20% - Accent4 7" xfId="4267" hidden="1"/>
    <cellStyle name="20% - Accent4 7" xfId="8014" hidden="1"/>
    <cellStyle name="20% - Accent4 7" xfId="7627" hidden="1"/>
    <cellStyle name="20% - Accent4 7" xfId="2800" hidden="1"/>
    <cellStyle name="20% - Accent4 7" xfId="2547" hidden="1"/>
    <cellStyle name="20% - Accent4 7" xfId="2371" hidden="1"/>
    <cellStyle name="20% - Accent4 7" xfId="1421" hidden="1"/>
    <cellStyle name="20% - Accent4 7" xfId="1228" hidden="1"/>
    <cellStyle name="20% - Accent4 7" xfId="1071" hidden="1"/>
    <cellStyle name="20% - Accent4 7" xfId="15398" hidden="1"/>
    <cellStyle name="20% - Accent4 7" xfId="15496" hidden="1"/>
    <cellStyle name="20% - Accent4 7" xfId="16164" hidden="1"/>
    <cellStyle name="20% - Accent4 7" xfId="16260" hidden="1"/>
    <cellStyle name="20% - Accent4 7" xfId="16336" hidden="1"/>
    <cellStyle name="20% - Accent4 7" xfId="16414" hidden="1"/>
    <cellStyle name="20% - Accent4 7" xfId="16999" hidden="1"/>
    <cellStyle name="20% - Accent4 7" xfId="17075" hidden="1"/>
    <cellStyle name="20% - Accent4 7" xfId="17154" hidden="1"/>
    <cellStyle name="20% - Accent4 7" xfId="17253" hidden="1"/>
    <cellStyle name="20% - Accent4 7" xfId="16772" hidden="1"/>
    <cellStyle name="20% - Accent4 7" xfId="16943" hidden="1"/>
    <cellStyle name="20% - Accent4 7" xfId="17594" hidden="1"/>
    <cellStyle name="20% - Accent4 7" xfId="17670" hidden="1"/>
    <cellStyle name="20% - Accent4 7" xfId="17748" hidden="1"/>
    <cellStyle name="20% - Accent4 7" xfId="17835" hidden="1"/>
    <cellStyle name="20% - Accent4 7" xfId="16736" hidden="1"/>
    <cellStyle name="20% - Accent4 7" xfId="16825" hidden="1"/>
    <cellStyle name="20% - Accent4 7" xfId="18126" hidden="1"/>
    <cellStyle name="20% - Accent4 7" xfId="18202" hidden="1"/>
    <cellStyle name="20% - Accent4 7" xfId="18280" hidden="1"/>
    <cellStyle name="20% - Accent4 7" xfId="18463" hidden="1"/>
    <cellStyle name="20% - Accent4 7" xfId="18539" hidden="1"/>
    <cellStyle name="20% - Accent4 7" xfId="18617" hidden="1"/>
    <cellStyle name="20% - Accent4 7" xfId="18800" hidden="1"/>
    <cellStyle name="20% - Accent4 7" xfId="18876" hidden="1"/>
    <cellStyle name="20% - Accent4 7" xfId="18956" hidden="1"/>
    <cellStyle name="20% - Accent4 7" xfId="19052" hidden="1"/>
    <cellStyle name="20% - Accent4 7" xfId="19128" hidden="1"/>
    <cellStyle name="20% - Accent4 7" xfId="19206" hidden="1"/>
    <cellStyle name="20% - Accent4 7" xfId="19791" hidden="1"/>
    <cellStyle name="20% - Accent4 7" xfId="19867" hidden="1"/>
    <cellStyle name="20% - Accent4 7" xfId="19946" hidden="1"/>
    <cellStyle name="20% - Accent4 7" xfId="20045" hidden="1"/>
    <cellStyle name="20% - Accent4 7" xfId="19564" hidden="1"/>
    <cellStyle name="20% - Accent4 7" xfId="19735" hidden="1"/>
    <cellStyle name="20% - Accent4 7" xfId="20386" hidden="1"/>
    <cellStyle name="20% - Accent4 7" xfId="20462" hidden="1"/>
    <cellStyle name="20% - Accent4 7" xfId="20540" hidden="1"/>
    <cellStyle name="20% - Accent4 7" xfId="20627" hidden="1"/>
    <cellStyle name="20% - Accent4 7" xfId="19528" hidden="1"/>
    <cellStyle name="20% - Accent4 7" xfId="19617" hidden="1"/>
    <cellStyle name="20% - Accent4 7" xfId="20918" hidden="1"/>
    <cellStyle name="20% - Accent4 7" xfId="20994" hidden="1"/>
    <cellStyle name="20% - Accent4 7" xfId="21072" hidden="1"/>
    <cellStyle name="20% - Accent4 7" xfId="21255" hidden="1"/>
    <cellStyle name="20% - Accent4 7" xfId="21331" hidden="1"/>
    <cellStyle name="20% - Accent4 7" xfId="21409" hidden="1"/>
    <cellStyle name="20% - Accent4 7" xfId="21592" hidden="1"/>
    <cellStyle name="20% - Accent4 7" xfId="21668" hidden="1"/>
    <cellStyle name="20% - Accent4 7" xfId="16031" hidden="1"/>
    <cellStyle name="20% - Accent4 7" xfId="15935" hidden="1"/>
    <cellStyle name="20% - Accent4 7" xfId="15857" hidden="1"/>
    <cellStyle name="20% - Accent4 7" xfId="15772" hidden="1"/>
    <cellStyle name="20% - Accent4 7" xfId="8005" hidden="1"/>
    <cellStyle name="20% - Accent4 7" xfId="7806" hidden="1"/>
    <cellStyle name="20% - Accent4 7" xfId="7562" hidden="1"/>
    <cellStyle name="20% - Accent4 7" xfId="7187" hidden="1"/>
    <cellStyle name="20% - Accent4 7" xfId="8733" hidden="1"/>
    <cellStyle name="20% - Accent4 7" xfId="8164" hidden="1"/>
    <cellStyle name="20% - Accent4 7" xfId="5321" hidden="1"/>
    <cellStyle name="20% - Accent4 7" xfId="5121" hidden="1"/>
    <cellStyle name="20% - Accent4 7" xfId="5015" hidden="1"/>
    <cellStyle name="20% - Accent4 7" xfId="4792" hidden="1"/>
    <cellStyle name="20% - Accent4 7" xfId="8930" hidden="1"/>
    <cellStyle name="20% - Accent4 7" xfId="8497" hidden="1"/>
    <cellStyle name="20% - Accent4 7" xfId="3084" hidden="1"/>
    <cellStyle name="20% - Accent4 7" xfId="2930" hidden="1"/>
    <cellStyle name="20% - Accent4 7" xfId="2788" hidden="1"/>
    <cellStyle name="20% - Accent4 7" xfId="1569" hidden="1"/>
    <cellStyle name="20% - Accent4 7" xfId="1420" hidden="1"/>
    <cellStyle name="20% - Accent4 7" xfId="1150" hidden="1"/>
    <cellStyle name="20% - Accent4 7" xfId="21738" hidden="1"/>
    <cellStyle name="20% - Accent4 7" xfId="21806" hidden="1"/>
    <cellStyle name="20% - Accent4 7" xfId="22315" hidden="1"/>
    <cellStyle name="20% - Accent4 7" xfId="22411" hidden="1"/>
    <cellStyle name="20% - Accent4 7" xfId="22487" hidden="1"/>
    <cellStyle name="20% - Accent4 7" xfId="22565" hidden="1"/>
    <cellStyle name="20% - Accent4 7" xfId="23150" hidden="1"/>
    <cellStyle name="20% - Accent4 7" xfId="23226" hidden="1"/>
    <cellStyle name="20% - Accent4 7" xfId="23305" hidden="1"/>
    <cellStyle name="20% - Accent4 7" xfId="23404" hidden="1"/>
    <cellStyle name="20% - Accent4 7" xfId="22923" hidden="1"/>
    <cellStyle name="20% - Accent4 7" xfId="23094" hidden="1"/>
    <cellStyle name="20% - Accent4 7" xfId="23745" hidden="1"/>
    <cellStyle name="20% - Accent4 7" xfId="23821" hidden="1"/>
    <cellStyle name="20% - Accent4 7" xfId="23899" hidden="1"/>
    <cellStyle name="20% - Accent4 7" xfId="23986" hidden="1"/>
    <cellStyle name="20% - Accent4 7" xfId="22887" hidden="1"/>
    <cellStyle name="20% - Accent4 7" xfId="22976" hidden="1"/>
    <cellStyle name="20% - Accent4 7" xfId="24277" hidden="1"/>
    <cellStyle name="20% - Accent4 7" xfId="24353" hidden="1"/>
    <cellStyle name="20% - Accent4 7" xfId="24431" hidden="1"/>
    <cellStyle name="20% - Accent4 7" xfId="24614" hidden="1"/>
    <cellStyle name="20% - Accent4 7" xfId="24690" hidden="1"/>
    <cellStyle name="20% - Accent4 7" xfId="24768" hidden="1"/>
    <cellStyle name="20% - Accent4 7" xfId="24951" hidden="1"/>
    <cellStyle name="20% - Accent4 7" xfId="25027" hidden="1"/>
    <cellStyle name="20% - Accent4 7" xfId="25107" hidden="1"/>
    <cellStyle name="20% - Accent4 7" xfId="25203" hidden="1"/>
    <cellStyle name="20% - Accent4 7" xfId="25279" hidden="1"/>
    <cellStyle name="20% - Accent4 7" xfId="25357" hidden="1"/>
    <cellStyle name="20% - Accent4 7" xfId="25942" hidden="1"/>
    <cellStyle name="20% - Accent4 7" xfId="26018" hidden="1"/>
    <cellStyle name="20% - Accent4 7" xfId="26097" hidden="1"/>
    <cellStyle name="20% - Accent4 7" xfId="26196" hidden="1"/>
    <cellStyle name="20% - Accent4 7" xfId="25715" hidden="1"/>
    <cellStyle name="20% - Accent4 7" xfId="25886" hidden="1"/>
    <cellStyle name="20% - Accent4 7" xfId="26537" hidden="1"/>
    <cellStyle name="20% - Accent4 7" xfId="26613" hidden="1"/>
    <cellStyle name="20% - Accent4 7" xfId="26691" hidden="1"/>
    <cellStyle name="20% - Accent4 7" xfId="26778" hidden="1"/>
    <cellStyle name="20% - Accent4 7" xfId="25679" hidden="1"/>
    <cellStyle name="20% - Accent4 7" xfId="25768" hidden="1"/>
    <cellStyle name="20% - Accent4 7" xfId="27069" hidden="1"/>
    <cellStyle name="20% - Accent4 7" xfId="27145" hidden="1"/>
    <cellStyle name="20% - Accent4 7" xfId="27223" hidden="1"/>
    <cellStyle name="20% - Accent4 7" xfId="27406" hidden="1"/>
    <cellStyle name="20% - Accent4 7" xfId="27482" hidden="1"/>
    <cellStyle name="20% - Accent4 7" xfId="27560" hidden="1"/>
    <cellStyle name="20% - Accent4 7" xfId="27743" hidden="1"/>
    <cellStyle name="20% - Accent4 7" xfId="27819" hidden="1"/>
    <cellStyle name="20% - Accent4 7" xfId="22284" hidden="1"/>
    <cellStyle name="20% - Accent4 7" xfId="22188" hidden="1"/>
    <cellStyle name="20% - Accent4 7" xfId="22110" hidden="1"/>
    <cellStyle name="20% - Accent4 7" xfId="22025" hidden="1"/>
    <cellStyle name="20% - Accent4 7" xfId="8914" hidden="1"/>
    <cellStyle name="20% - Accent4 7" xfId="8703" hidden="1"/>
    <cellStyle name="20% - Accent4 7" xfId="8469" hidden="1"/>
    <cellStyle name="20% - Accent4 7" xfId="8119" hidden="1"/>
    <cellStyle name="20% - Accent4 7" xfId="9799" hidden="1"/>
    <cellStyle name="20% - Accent4 7" xfId="9089" hidden="1"/>
    <cellStyle name="20% - Accent4 7" xfId="5875" hidden="1"/>
    <cellStyle name="20% - Accent4 7" xfId="5629" hidden="1"/>
    <cellStyle name="20% - Accent4 7" xfId="5532" hidden="1"/>
    <cellStyle name="20% - Accent4 7" xfId="5247" hidden="1"/>
    <cellStyle name="20% - Accent4 7" xfId="15505" hidden="1"/>
    <cellStyle name="20% - Accent4 7" xfId="9552" hidden="1"/>
    <cellStyle name="20% - Accent4 7" xfId="3393" hidden="1"/>
    <cellStyle name="20% - Accent4 7" xfId="3299" hidden="1"/>
    <cellStyle name="20% - Accent4 7" xfId="3090" hidden="1"/>
    <cellStyle name="20% - Accent4 7" xfId="1692" hidden="1"/>
    <cellStyle name="20% - Accent4 7" xfId="1576" hidden="1"/>
    <cellStyle name="20% - Accent4 7" xfId="1293" hidden="1"/>
    <cellStyle name="20% - Accent4 7" xfId="27890" hidden="1"/>
    <cellStyle name="20% - Accent4 7" xfId="27954" hidden="1"/>
    <cellStyle name="20% - Accent4 7" xfId="28034" hidden="1"/>
    <cellStyle name="20% - Accent4 7" xfId="28130" hidden="1"/>
    <cellStyle name="20% - Accent4 7" xfId="28206" hidden="1"/>
    <cellStyle name="20% - Accent4 7" xfId="28284" hidden="1"/>
    <cellStyle name="20% - Accent4 7" xfId="28869" hidden="1"/>
    <cellStyle name="20% - Accent4 7" xfId="28945" hidden="1"/>
    <cellStyle name="20% - Accent4 7" xfId="29024" hidden="1"/>
    <cellStyle name="20% - Accent4 7" xfId="29123" hidden="1"/>
    <cellStyle name="20% - Accent4 7" xfId="28642" hidden="1"/>
    <cellStyle name="20% - Accent4 7" xfId="28813" hidden="1"/>
    <cellStyle name="20% - Accent4 7" xfId="29464" hidden="1"/>
    <cellStyle name="20% - Accent4 7" xfId="29540" hidden="1"/>
    <cellStyle name="20% - Accent4 7" xfId="29618" hidden="1"/>
    <cellStyle name="20% - Accent4 7" xfId="29705" hidden="1"/>
    <cellStyle name="20% - Accent4 7" xfId="28606" hidden="1"/>
    <cellStyle name="20% - Accent4 7" xfId="28695" hidden="1"/>
    <cellStyle name="20% - Accent4 7" xfId="29996" hidden="1"/>
    <cellStyle name="20% - Accent4 7" xfId="30072" hidden="1"/>
    <cellStyle name="20% - Accent4 7" xfId="30150" hidden="1"/>
    <cellStyle name="20% - Accent4 7" xfId="30333" hidden="1"/>
    <cellStyle name="20% - Accent4 7" xfId="30409" hidden="1"/>
    <cellStyle name="20% - Accent4 7" xfId="30487" hidden="1"/>
    <cellStyle name="20% - Accent4 7" xfId="30670" hidden="1"/>
    <cellStyle name="20% - Accent4 7" xfId="30746" hidden="1"/>
    <cellStyle name="20% - Accent4 7" xfId="30826" hidden="1"/>
    <cellStyle name="20% - Accent4 7" xfId="30922" hidden="1"/>
    <cellStyle name="20% - Accent4 7" xfId="30998" hidden="1"/>
    <cellStyle name="20% - Accent4 7" xfId="31076" hidden="1"/>
    <cellStyle name="20% - Accent4 7" xfId="31661" hidden="1"/>
    <cellStyle name="20% - Accent4 7" xfId="31737" hidden="1"/>
    <cellStyle name="20% - Accent4 7" xfId="31816" hidden="1"/>
    <cellStyle name="20% - Accent4 7" xfId="31915" hidden="1"/>
    <cellStyle name="20% - Accent4 7" xfId="31434" hidden="1"/>
    <cellStyle name="20% - Accent4 7" xfId="31605" hidden="1"/>
    <cellStyle name="20% - Accent4 7" xfId="32256" hidden="1"/>
    <cellStyle name="20% - Accent4 7" xfId="32332" hidden="1"/>
    <cellStyle name="20% - Accent4 7" xfId="32410" hidden="1"/>
    <cellStyle name="20% - Accent4 7" xfId="32497" hidden="1"/>
    <cellStyle name="20% - Accent4 7" xfId="31398" hidden="1"/>
    <cellStyle name="20% - Accent4 7" xfId="31487" hidden="1"/>
    <cellStyle name="20% - Accent4 7" xfId="32788" hidden="1"/>
    <cellStyle name="20% - Accent4 7" xfId="32864" hidden="1"/>
    <cellStyle name="20% - Accent4 7" xfId="32942" hidden="1"/>
    <cellStyle name="20% - Accent4 7" xfId="33125" hidden="1"/>
    <cellStyle name="20% - Accent4 7" xfId="33201" hidden="1"/>
    <cellStyle name="20% - Accent4 7" xfId="33279" hidden="1"/>
    <cellStyle name="20% - Accent4 7" xfId="33462" hidden="1"/>
    <cellStyle name="20% - Accent4 7" xfId="33538" hidden="1"/>
    <cellStyle name="20% - Accent4 8" xfId="148" hidden="1"/>
    <cellStyle name="20% - Accent4 8" xfId="225" hidden="1"/>
    <cellStyle name="20% - Accent4 8" xfId="305" hidden="1"/>
    <cellStyle name="20% - Accent4 8" xfId="573" hidden="1"/>
    <cellStyle name="20% - Accent4 8" xfId="2377" hidden="1"/>
    <cellStyle name="20% - Accent4 8" xfId="2511" hidden="1"/>
    <cellStyle name="20% - Accent4 8" xfId="2676" hidden="1"/>
    <cellStyle name="20% - Accent4 8" xfId="3077" hidden="1"/>
    <cellStyle name="20% - Accent4 8" xfId="2282" hidden="1"/>
    <cellStyle name="20% - Accent4 8" xfId="2047" hidden="1"/>
    <cellStyle name="20% - Accent4 8" xfId="1944" hidden="1"/>
    <cellStyle name="20% - Accent4 8" xfId="4544" hidden="1"/>
    <cellStyle name="20% - Accent4 8" xfId="4692" hidden="1"/>
    <cellStyle name="20% - Accent4 8" xfId="4941" hidden="1"/>
    <cellStyle name="20% - Accent4 8" xfId="1889" hidden="1"/>
    <cellStyle name="20% - Accent4 8" xfId="2087" hidden="1"/>
    <cellStyle name="20% - Accent4 8" xfId="2066" hidden="1"/>
    <cellStyle name="20% - Accent4 8" xfId="6427" hidden="1"/>
    <cellStyle name="20% - Accent4 8" xfId="6626" hidden="1"/>
    <cellStyle name="20% - Accent4 8" xfId="1620" hidden="1"/>
    <cellStyle name="20% - Accent4 8" xfId="7622" hidden="1"/>
    <cellStyle name="20% - Accent4 8" xfId="7799" hidden="1"/>
    <cellStyle name="20% - Accent4 8" xfId="4929" hidden="1"/>
    <cellStyle name="20% - Accent4 8" xfId="8886" hidden="1"/>
    <cellStyle name="20% - Accent4 8" xfId="9839" hidden="1"/>
    <cellStyle name="20% - Accent4 8" xfId="9910" hidden="1"/>
    <cellStyle name="20% - Accent4 8" xfId="9987" hidden="1"/>
    <cellStyle name="20% - Accent4 8" xfId="10065" hidden="1"/>
    <cellStyle name="20% - Accent4 8" xfId="10649" hidden="1"/>
    <cellStyle name="20% - Accent4 8" xfId="10726" hidden="1"/>
    <cellStyle name="20% - Accent4 8" xfId="10805" hidden="1"/>
    <cellStyle name="20% - Accent4 8" xfId="10916" hidden="1"/>
    <cellStyle name="20% - Accent4 8" xfId="10620" hidden="1"/>
    <cellStyle name="20% - Accent4 8" xfId="10513" hidden="1"/>
    <cellStyle name="20% - Accent4 8" xfId="10481" hidden="1"/>
    <cellStyle name="20% - Accent4 8" xfId="11321" hidden="1"/>
    <cellStyle name="20% - Accent4 8" xfId="11399" hidden="1"/>
    <cellStyle name="20% - Accent4 8" xfId="11497" hidden="1"/>
    <cellStyle name="20% - Accent4 8" xfId="10462" hidden="1"/>
    <cellStyle name="20% - Accent4 8" xfId="10545" hidden="1"/>
    <cellStyle name="20% - Accent4 8" xfId="10529" hidden="1"/>
    <cellStyle name="20% - Accent4 8" xfId="11853" hidden="1"/>
    <cellStyle name="20% - Accent4 8" xfId="11931" hidden="1"/>
    <cellStyle name="20% - Accent4 8" xfId="10363" hidden="1"/>
    <cellStyle name="20% - Accent4 8" xfId="12190" hidden="1"/>
    <cellStyle name="20% - Accent4 8" xfId="12268" hidden="1"/>
    <cellStyle name="20% - Accent4 8" xfId="11492" hidden="1"/>
    <cellStyle name="20% - Accent4 8" xfId="12527" hidden="1"/>
    <cellStyle name="20% - Accent4 8" xfId="12631" hidden="1"/>
    <cellStyle name="20% - Accent4 8" xfId="12702" hidden="1"/>
    <cellStyle name="20% - Accent4 8" xfId="12779" hidden="1"/>
    <cellStyle name="20% - Accent4 8" xfId="12857" hidden="1"/>
    <cellStyle name="20% - Accent4 8" xfId="13441" hidden="1"/>
    <cellStyle name="20% - Accent4 8" xfId="13518" hidden="1"/>
    <cellStyle name="20% - Accent4 8" xfId="13597" hidden="1"/>
    <cellStyle name="20% - Accent4 8" xfId="13708" hidden="1"/>
    <cellStyle name="20% - Accent4 8" xfId="13412" hidden="1"/>
    <cellStyle name="20% - Accent4 8" xfId="13305" hidden="1"/>
    <cellStyle name="20% - Accent4 8" xfId="13273" hidden="1"/>
    <cellStyle name="20% - Accent4 8" xfId="14113" hidden="1"/>
    <cellStyle name="20% - Accent4 8" xfId="14191" hidden="1"/>
    <cellStyle name="20% - Accent4 8" xfId="14289" hidden="1"/>
    <cellStyle name="20% - Accent4 8" xfId="13254" hidden="1"/>
    <cellStyle name="20% - Accent4 8" xfId="13337" hidden="1"/>
    <cellStyle name="20% - Accent4 8" xfId="13321" hidden="1"/>
    <cellStyle name="20% - Accent4 8" xfId="14645" hidden="1"/>
    <cellStyle name="20% - Accent4 8" xfId="14723" hidden="1"/>
    <cellStyle name="20% - Accent4 8" xfId="13155" hidden="1"/>
    <cellStyle name="20% - Accent4 8" xfId="14982" hidden="1"/>
    <cellStyle name="20% - Accent4 8" xfId="15060" hidden="1"/>
    <cellStyle name="20% - Accent4 8" xfId="14284" hidden="1"/>
    <cellStyle name="20% - Accent4 8" xfId="15319" hidden="1"/>
    <cellStyle name="20% - Accent4 8" xfId="9625" hidden="1"/>
    <cellStyle name="20% - Accent4 8" xfId="9527" hidden="1"/>
    <cellStyle name="20% - Accent4 8" xfId="9410" hidden="1"/>
    <cellStyle name="20% - Accent4 8" xfId="9303" hidden="1"/>
    <cellStyle name="20% - Accent4 8" xfId="7032" hidden="1"/>
    <cellStyle name="20% - Accent4 8" xfId="6943" hidden="1"/>
    <cellStyle name="20% - Accent4 8" xfId="6852" hidden="1"/>
    <cellStyle name="20% - Accent4 8" xfId="6433" hidden="1"/>
    <cellStyle name="20% - Accent4 8" xfId="7191" hidden="1"/>
    <cellStyle name="20% - Accent4 8" xfId="7489" hidden="1"/>
    <cellStyle name="20% - Accent4 8" xfId="7630" hidden="1"/>
    <cellStyle name="20% - Accent4 8" xfId="4764" hidden="1"/>
    <cellStyle name="20% - Accent4 8" xfId="4557" hidden="1"/>
    <cellStyle name="20% - Accent4 8" xfId="4262" hidden="1"/>
    <cellStyle name="20% - Accent4 8" xfId="7754" hidden="1"/>
    <cellStyle name="20% - Accent4 8" xfId="7416" hidden="1"/>
    <cellStyle name="20% - Accent4 8" xfId="7444" hidden="1"/>
    <cellStyle name="20% - Accent4 8" xfId="2605" hidden="1"/>
    <cellStyle name="20% - Accent4 8" xfId="2391" hidden="1"/>
    <cellStyle name="20% - Accent4 8" xfId="8111" hidden="1"/>
    <cellStyle name="20% - Accent4 8" xfId="1265" hidden="1"/>
    <cellStyle name="20% - Accent4 8" xfId="1092" hidden="1"/>
    <cellStyle name="20% - Accent4 8" xfId="4269" hidden="1"/>
    <cellStyle name="20% - Accent4 8" xfId="15480" hidden="1"/>
    <cellStyle name="20% - Accent4 8" xfId="16180" hidden="1"/>
    <cellStyle name="20% - Accent4 8" xfId="16251" hidden="1"/>
    <cellStyle name="20% - Accent4 8" xfId="16328" hidden="1"/>
    <cellStyle name="20% - Accent4 8" xfId="16406" hidden="1"/>
    <cellStyle name="20% - Accent4 8" xfId="16990" hidden="1"/>
    <cellStyle name="20% - Accent4 8" xfId="17067" hidden="1"/>
    <cellStyle name="20% - Accent4 8" xfId="17146" hidden="1"/>
    <cellStyle name="20% - Accent4 8" xfId="17257" hidden="1"/>
    <cellStyle name="20% - Accent4 8" xfId="16961" hidden="1"/>
    <cellStyle name="20% - Accent4 8" xfId="16854" hidden="1"/>
    <cellStyle name="20% - Accent4 8" xfId="16822" hidden="1"/>
    <cellStyle name="20% - Accent4 8" xfId="17662" hidden="1"/>
    <cellStyle name="20% - Accent4 8" xfId="17740" hidden="1"/>
    <cellStyle name="20% - Accent4 8" xfId="17838" hidden="1"/>
    <cellStyle name="20% - Accent4 8" xfId="16803" hidden="1"/>
    <cellStyle name="20% - Accent4 8" xfId="16886" hidden="1"/>
    <cellStyle name="20% - Accent4 8" xfId="16870" hidden="1"/>
    <cellStyle name="20% - Accent4 8" xfId="18194" hidden="1"/>
    <cellStyle name="20% - Accent4 8" xfId="18272" hidden="1"/>
    <cellStyle name="20% - Accent4 8" xfId="16704" hidden="1"/>
    <cellStyle name="20% - Accent4 8" xfId="18531" hidden="1"/>
    <cellStyle name="20% - Accent4 8" xfId="18609" hidden="1"/>
    <cellStyle name="20% - Accent4 8" xfId="17833" hidden="1"/>
    <cellStyle name="20% - Accent4 8" xfId="18868" hidden="1"/>
    <cellStyle name="20% - Accent4 8" xfId="18972" hidden="1"/>
    <cellStyle name="20% - Accent4 8" xfId="19043" hidden="1"/>
    <cellStyle name="20% - Accent4 8" xfId="19120" hidden="1"/>
    <cellStyle name="20% - Accent4 8" xfId="19198" hidden="1"/>
    <cellStyle name="20% - Accent4 8" xfId="19782" hidden="1"/>
    <cellStyle name="20% - Accent4 8" xfId="19859" hidden="1"/>
    <cellStyle name="20% - Accent4 8" xfId="19938" hidden="1"/>
    <cellStyle name="20% - Accent4 8" xfId="20049" hidden="1"/>
    <cellStyle name="20% - Accent4 8" xfId="19753" hidden="1"/>
    <cellStyle name="20% - Accent4 8" xfId="19646" hidden="1"/>
    <cellStyle name="20% - Accent4 8" xfId="19614" hidden="1"/>
    <cellStyle name="20% - Accent4 8" xfId="20454" hidden="1"/>
    <cellStyle name="20% - Accent4 8" xfId="20532" hidden="1"/>
    <cellStyle name="20% - Accent4 8" xfId="20630" hidden="1"/>
    <cellStyle name="20% - Accent4 8" xfId="19595" hidden="1"/>
    <cellStyle name="20% - Accent4 8" xfId="19678" hidden="1"/>
    <cellStyle name="20% - Accent4 8" xfId="19662" hidden="1"/>
    <cellStyle name="20% - Accent4 8" xfId="20986" hidden="1"/>
    <cellStyle name="20% - Accent4 8" xfId="21064" hidden="1"/>
    <cellStyle name="20% - Accent4 8" xfId="19496" hidden="1"/>
    <cellStyle name="20% - Accent4 8" xfId="21323" hidden="1"/>
    <cellStyle name="20% - Accent4 8" xfId="21401" hidden="1"/>
    <cellStyle name="20% - Accent4 8" xfId="20625" hidden="1"/>
    <cellStyle name="20% - Accent4 8" xfId="21660" hidden="1"/>
    <cellStyle name="20% - Accent4 8" xfId="16015" hidden="1"/>
    <cellStyle name="20% - Accent4 8" xfId="15944" hidden="1"/>
    <cellStyle name="20% - Accent4 8" xfId="15865" hidden="1"/>
    <cellStyle name="20% - Accent4 8" xfId="15782" hidden="1"/>
    <cellStyle name="20% - Accent4 8" xfId="8028" hidden="1"/>
    <cellStyle name="20% - Accent4 8" xfId="7861" hidden="1"/>
    <cellStyle name="20% - Accent4 8" xfId="7611" hidden="1"/>
    <cellStyle name="20% - Accent4 8" xfId="7170" hidden="1"/>
    <cellStyle name="20% - Accent4 8" xfId="8118" hidden="1"/>
    <cellStyle name="20% - Accent4 8" xfId="8431" hidden="1"/>
    <cellStyle name="20% - Accent4 8" xfId="8501" hidden="1"/>
    <cellStyle name="20% - Accent4 8" xfId="5135" hidden="1"/>
    <cellStyle name="20% - Accent4 8" xfId="5031" hidden="1"/>
    <cellStyle name="20% - Accent4 8" xfId="4769" hidden="1"/>
    <cellStyle name="20% - Accent4 8" xfId="8553" hidden="1"/>
    <cellStyle name="20% - Accent4 8" xfId="8367" hidden="1"/>
    <cellStyle name="20% - Accent4 8" xfId="8388" hidden="1"/>
    <cellStyle name="20% - Accent4 8" xfId="2950" hidden="1"/>
    <cellStyle name="20% - Accent4 8" xfId="2826" hidden="1"/>
    <cellStyle name="20% - Accent4 8" xfId="9039" hidden="1"/>
    <cellStyle name="20% - Accent4 8" xfId="1437" hidden="1"/>
    <cellStyle name="20% - Accent4 8" xfId="1208" hidden="1"/>
    <cellStyle name="20% - Accent4 8" xfId="4795" hidden="1"/>
    <cellStyle name="20% - Accent4 8" xfId="21798" hidden="1"/>
    <cellStyle name="20% - Accent4 8" xfId="22331" hidden="1"/>
    <cellStyle name="20% - Accent4 8" xfId="22402" hidden="1"/>
    <cellStyle name="20% - Accent4 8" xfId="22479" hidden="1"/>
    <cellStyle name="20% - Accent4 8" xfId="22557" hidden="1"/>
    <cellStyle name="20% - Accent4 8" xfId="23141" hidden="1"/>
    <cellStyle name="20% - Accent4 8" xfId="23218" hidden="1"/>
    <cellStyle name="20% - Accent4 8" xfId="23297" hidden="1"/>
    <cellStyle name="20% - Accent4 8" xfId="23408" hidden="1"/>
    <cellStyle name="20% - Accent4 8" xfId="23112" hidden="1"/>
    <cellStyle name="20% - Accent4 8" xfId="23005" hidden="1"/>
    <cellStyle name="20% - Accent4 8" xfId="22973" hidden="1"/>
    <cellStyle name="20% - Accent4 8" xfId="23813" hidden="1"/>
    <cellStyle name="20% - Accent4 8" xfId="23891" hidden="1"/>
    <cellStyle name="20% - Accent4 8" xfId="23989" hidden="1"/>
    <cellStyle name="20% - Accent4 8" xfId="22954" hidden="1"/>
    <cellStyle name="20% - Accent4 8" xfId="23037" hidden="1"/>
    <cellStyle name="20% - Accent4 8" xfId="23021" hidden="1"/>
    <cellStyle name="20% - Accent4 8" xfId="24345" hidden="1"/>
    <cellStyle name="20% - Accent4 8" xfId="24423" hidden="1"/>
    <cellStyle name="20% - Accent4 8" xfId="22855" hidden="1"/>
    <cellStyle name="20% - Accent4 8" xfId="24682" hidden="1"/>
    <cellStyle name="20% - Accent4 8" xfId="24760" hidden="1"/>
    <cellStyle name="20% - Accent4 8" xfId="23984" hidden="1"/>
    <cellStyle name="20% - Accent4 8" xfId="25019" hidden="1"/>
    <cellStyle name="20% - Accent4 8" xfId="25123" hidden="1"/>
    <cellStyle name="20% - Accent4 8" xfId="25194" hidden="1"/>
    <cellStyle name="20% - Accent4 8" xfId="25271" hidden="1"/>
    <cellStyle name="20% - Accent4 8" xfId="25349" hidden="1"/>
    <cellStyle name="20% - Accent4 8" xfId="25933" hidden="1"/>
    <cellStyle name="20% - Accent4 8" xfId="26010" hidden="1"/>
    <cellStyle name="20% - Accent4 8" xfId="26089" hidden="1"/>
    <cellStyle name="20% - Accent4 8" xfId="26200" hidden="1"/>
    <cellStyle name="20% - Accent4 8" xfId="25904" hidden="1"/>
    <cellStyle name="20% - Accent4 8" xfId="25797" hidden="1"/>
    <cellStyle name="20% - Accent4 8" xfId="25765" hidden="1"/>
    <cellStyle name="20% - Accent4 8" xfId="26605" hidden="1"/>
    <cellStyle name="20% - Accent4 8" xfId="26683" hidden="1"/>
    <cellStyle name="20% - Accent4 8" xfId="26781" hidden="1"/>
    <cellStyle name="20% - Accent4 8" xfId="25746" hidden="1"/>
    <cellStyle name="20% - Accent4 8" xfId="25829" hidden="1"/>
    <cellStyle name="20% - Accent4 8" xfId="25813" hidden="1"/>
    <cellStyle name="20% - Accent4 8" xfId="27137" hidden="1"/>
    <cellStyle name="20% - Accent4 8" xfId="27215" hidden="1"/>
    <cellStyle name="20% - Accent4 8" xfId="25647" hidden="1"/>
    <cellStyle name="20% - Accent4 8" xfId="27474" hidden="1"/>
    <cellStyle name="20% - Accent4 8" xfId="27552" hidden="1"/>
    <cellStyle name="20% - Accent4 8" xfId="26776" hidden="1"/>
    <cellStyle name="20% - Accent4 8" xfId="27811" hidden="1"/>
    <cellStyle name="20% - Accent4 8" xfId="22268" hidden="1"/>
    <cellStyle name="20% - Accent4 8" xfId="22197" hidden="1"/>
    <cellStyle name="20% - Accent4 8" xfId="22118" hidden="1"/>
    <cellStyle name="20% - Accent4 8" xfId="22035" hidden="1"/>
    <cellStyle name="20% - Accent4 8" xfId="8986" hidden="1"/>
    <cellStyle name="20% - Accent4 8" xfId="8728" hidden="1"/>
    <cellStyle name="20% - Accent4 8" xfId="8489" hidden="1"/>
    <cellStyle name="20% - Accent4 8" xfId="8099" hidden="1"/>
    <cellStyle name="20% - Accent4 8" xfId="9052" hidden="1"/>
    <cellStyle name="20% - Accent4 8" xfId="9482" hidden="1"/>
    <cellStyle name="20% - Accent4 8" xfId="9564" hidden="1"/>
    <cellStyle name="20% - Accent4 8" xfId="5641" hidden="1"/>
    <cellStyle name="20% - Accent4 8" xfId="5542" hidden="1"/>
    <cellStyle name="20% - Accent4 8" xfId="5138" hidden="1"/>
    <cellStyle name="20% - Accent4 8" xfId="9659" hidden="1"/>
    <cellStyle name="20% - Accent4 8" xfId="9392" hidden="1"/>
    <cellStyle name="20% - Accent4 8" xfId="9423" hidden="1"/>
    <cellStyle name="20% - Accent4 8" xfId="3311" hidden="1"/>
    <cellStyle name="20% - Accent4 8" xfId="3108" hidden="1"/>
    <cellStyle name="20% - Accent4 8" xfId="15587" hidden="1"/>
    <cellStyle name="20% - Accent4 8" xfId="1590" hidden="1"/>
    <cellStyle name="20% - Accent4 8" xfId="1397" hidden="1"/>
    <cellStyle name="20% - Accent4 8" xfId="5252" hidden="1"/>
    <cellStyle name="20% - Accent4 8" xfId="27946" hidden="1"/>
    <cellStyle name="20% - Accent4 8" xfId="28050" hidden="1"/>
    <cellStyle name="20% - Accent4 8" xfId="28121" hidden="1"/>
    <cellStyle name="20% - Accent4 8" xfId="28198" hidden="1"/>
    <cellStyle name="20% - Accent4 8" xfId="28276" hidden="1"/>
    <cellStyle name="20% - Accent4 8" xfId="28860" hidden="1"/>
    <cellStyle name="20% - Accent4 8" xfId="28937" hidden="1"/>
    <cellStyle name="20% - Accent4 8" xfId="29016" hidden="1"/>
    <cellStyle name="20% - Accent4 8" xfId="29127" hidden="1"/>
    <cellStyle name="20% - Accent4 8" xfId="28831" hidden="1"/>
    <cellStyle name="20% - Accent4 8" xfId="28724" hidden="1"/>
    <cellStyle name="20% - Accent4 8" xfId="28692" hidden="1"/>
    <cellStyle name="20% - Accent4 8" xfId="29532" hidden="1"/>
    <cellStyle name="20% - Accent4 8" xfId="29610" hidden="1"/>
    <cellStyle name="20% - Accent4 8" xfId="29708" hidden="1"/>
    <cellStyle name="20% - Accent4 8" xfId="28673" hidden="1"/>
    <cellStyle name="20% - Accent4 8" xfId="28756" hidden="1"/>
    <cellStyle name="20% - Accent4 8" xfId="28740" hidden="1"/>
    <cellStyle name="20% - Accent4 8" xfId="30064" hidden="1"/>
    <cellStyle name="20% - Accent4 8" xfId="30142" hidden="1"/>
    <cellStyle name="20% - Accent4 8" xfId="28574" hidden="1"/>
    <cellStyle name="20% - Accent4 8" xfId="30401" hidden="1"/>
    <cellStyle name="20% - Accent4 8" xfId="30479" hidden="1"/>
    <cellStyle name="20% - Accent4 8" xfId="29703" hidden="1"/>
    <cellStyle name="20% - Accent4 8" xfId="30738" hidden="1"/>
    <cellStyle name="20% - Accent4 8" xfId="30842" hidden="1"/>
    <cellStyle name="20% - Accent4 8" xfId="30913" hidden="1"/>
    <cellStyle name="20% - Accent4 8" xfId="30990" hidden="1"/>
    <cellStyle name="20% - Accent4 8" xfId="31068" hidden="1"/>
    <cellStyle name="20% - Accent4 8" xfId="31652" hidden="1"/>
    <cellStyle name="20% - Accent4 8" xfId="31729" hidden="1"/>
    <cellStyle name="20% - Accent4 8" xfId="31808" hidden="1"/>
    <cellStyle name="20% - Accent4 8" xfId="31919" hidden="1"/>
    <cellStyle name="20% - Accent4 8" xfId="31623" hidden="1"/>
    <cellStyle name="20% - Accent4 8" xfId="31516" hidden="1"/>
    <cellStyle name="20% - Accent4 8" xfId="31484" hidden="1"/>
    <cellStyle name="20% - Accent4 8" xfId="32324" hidden="1"/>
    <cellStyle name="20% - Accent4 8" xfId="32402" hidden="1"/>
    <cellStyle name="20% - Accent4 8" xfId="32500" hidden="1"/>
    <cellStyle name="20% - Accent4 8" xfId="31465" hidden="1"/>
    <cellStyle name="20% - Accent4 8" xfId="31548" hidden="1"/>
    <cellStyle name="20% - Accent4 8" xfId="31532" hidden="1"/>
    <cellStyle name="20% - Accent4 8" xfId="32856" hidden="1"/>
    <cellStyle name="20% - Accent4 8" xfId="32934" hidden="1"/>
    <cellStyle name="20% - Accent4 8" xfId="31366" hidden="1"/>
    <cellStyle name="20% - Accent4 8" xfId="33193" hidden="1"/>
    <cellStyle name="20% - Accent4 8" xfId="33271" hidden="1"/>
    <cellStyle name="20% - Accent4 8" xfId="32495" hidden="1"/>
    <cellStyle name="20% - Accent4 8" xfId="33530" hidden="1"/>
    <cellStyle name="20% - Accent4 9" xfId="161" hidden="1"/>
    <cellStyle name="20% - Accent4 9" xfId="241" hidden="1"/>
    <cellStyle name="20% - Accent4 9" xfId="321" hidden="1"/>
    <cellStyle name="20% - Accent4 9" xfId="655" hidden="1"/>
    <cellStyle name="20% - Accent4 9" xfId="2402" hidden="1"/>
    <cellStyle name="20% - Accent4 9" xfId="2553" hidden="1"/>
    <cellStyle name="20% - Accent4 9" xfId="2733" hidden="1"/>
    <cellStyle name="20% - Accent4 9" xfId="3808" hidden="1"/>
    <cellStyle name="20% - Accent4 9" xfId="2127" hidden="1"/>
    <cellStyle name="20% - Accent4 9" xfId="2234" hidden="1"/>
    <cellStyle name="20% - Accent4 9" xfId="4326" hidden="1"/>
    <cellStyle name="20% - Accent4 9" xfId="4571" hidden="1"/>
    <cellStyle name="20% - Accent4 9" xfId="4730" hidden="1"/>
    <cellStyle name="20% - Accent4 9" xfId="5831" hidden="1"/>
    <cellStyle name="20% - Accent4 9" xfId="3836" hidden="1"/>
    <cellStyle name="20% - Accent4 9" xfId="4029" hidden="1"/>
    <cellStyle name="20% - Accent4 9" xfId="6344" hidden="1"/>
    <cellStyle name="20% - Accent4 9" xfId="6451" hidden="1"/>
    <cellStyle name="20% - Accent4 9" xfId="6650" hidden="1"/>
    <cellStyle name="20% - Accent4 9" xfId="7504" hidden="1"/>
    <cellStyle name="20% - Accent4 9" xfId="7657" hidden="1"/>
    <cellStyle name="20% - Accent4 9" xfId="7838" hidden="1"/>
    <cellStyle name="20% - Accent4 9" xfId="8751" hidden="1"/>
    <cellStyle name="20% - Accent4 9" xfId="8928" hidden="1"/>
    <cellStyle name="20% - Accent4 9" xfId="9852" hidden="1"/>
    <cellStyle name="20% - Accent4 9" xfId="9926" hidden="1"/>
    <cellStyle name="20% - Accent4 9" xfId="10002" hidden="1"/>
    <cellStyle name="20% - Accent4 9" xfId="10080" hidden="1"/>
    <cellStyle name="20% - Accent4 9" xfId="10665" hidden="1"/>
    <cellStyle name="20% - Accent4 9" xfId="10741" hidden="1"/>
    <cellStyle name="20% - Accent4 9" xfId="10820" hidden="1"/>
    <cellStyle name="20% - Accent4 9" xfId="11089" hidden="1"/>
    <cellStyle name="20% - Accent4 9" xfId="10555" hidden="1"/>
    <cellStyle name="20% - Accent4 9" xfId="10583" hidden="1"/>
    <cellStyle name="20% - Accent4 9" xfId="11260" hidden="1"/>
    <cellStyle name="20% - Accent4 9" xfId="11336" hidden="1"/>
    <cellStyle name="20% - Accent4 9" xfId="11414" hidden="1"/>
    <cellStyle name="20% - Accent4 9" xfId="11647" hidden="1"/>
    <cellStyle name="20% - Accent4 9" xfId="11104" hidden="1"/>
    <cellStyle name="20% - Accent4 9" xfId="11135" hidden="1"/>
    <cellStyle name="20% - Accent4 9" xfId="11792" hidden="1"/>
    <cellStyle name="20% - Accent4 9" xfId="11868" hidden="1"/>
    <cellStyle name="20% - Accent4 9" xfId="11946" hidden="1"/>
    <cellStyle name="20% - Accent4 9" xfId="12129" hidden="1"/>
    <cellStyle name="20% - Accent4 9" xfId="12205" hidden="1"/>
    <cellStyle name="20% - Accent4 9" xfId="12283" hidden="1"/>
    <cellStyle name="20% - Accent4 9" xfId="12466" hidden="1"/>
    <cellStyle name="20% - Accent4 9" xfId="12542" hidden="1"/>
    <cellStyle name="20% - Accent4 9" xfId="12644" hidden="1"/>
    <cellStyle name="20% - Accent4 9" xfId="12718" hidden="1"/>
    <cellStyle name="20% - Accent4 9" xfId="12794" hidden="1"/>
    <cellStyle name="20% - Accent4 9" xfId="12872" hidden="1"/>
    <cellStyle name="20% - Accent4 9" xfId="13457" hidden="1"/>
    <cellStyle name="20% - Accent4 9" xfId="13533" hidden="1"/>
    <cellStyle name="20% - Accent4 9" xfId="13612" hidden="1"/>
    <cellStyle name="20% - Accent4 9" xfId="13881" hidden="1"/>
    <cellStyle name="20% - Accent4 9" xfId="13347" hidden="1"/>
    <cellStyle name="20% - Accent4 9" xfId="13375" hidden="1"/>
    <cellStyle name="20% - Accent4 9" xfId="14052" hidden="1"/>
    <cellStyle name="20% - Accent4 9" xfId="14128" hidden="1"/>
    <cellStyle name="20% - Accent4 9" xfId="14206" hidden="1"/>
    <cellStyle name="20% - Accent4 9" xfId="14439" hidden="1"/>
    <cellStyle name="20% - Accent4 9" xfId="13896" hidden="1"/>
    <cellStyle name="20% - Accent4 9" xfId="13927" hidden="1"/>
    <cellStyle name="20% - Accent4 9" xfId="14584" hidden="1"/>
    <cellStyle name="20% - Accent4 9" xfId="14660" hidden="1"/>
    <cellStyle name="20% - Accent4 9" xfId="14738" hidden="1"/>
    <cellStyle name="20% - Accent4 9" xfId="14921" hidden="1"/>
    <cellStyle name="20% - Accent4 9" xfId="14997" hidden="1"/>
    <cellStyle name="20% - Accent4 9" xfId="15075" hidden="1"/>
    <cellStyle name="20% - Accent4 9" xfId="15258" hidden="1"/>
    <cellStyle name="20% - Accent4 9" xfId="15334" hidden="1"/>
    <cellStyle name="20% - Accent4 9" xfId="9609" hidden="1"/>
    <cellStyle name="20% - Accent4 9" xfId="9500" hidden="1"/>
    <cellStyle name="20% - Accent4 9" xfId="9381" hidden="1"/>
    <cellStyle name="20% - Accent4 9" xfId="9274" hidden="1"/>
    <cellStyle name="20% - Accent4 9" xfId="7013" hidden="1"/>
    <cellStyle name="20% - Accent4 9" xfId="6925" hidden="1"/>
    <cellStyle name="20% - Accent4 9" xfId="6831" hidden="1"/>
    <cellStyle name="20% - Accent4 9" xfId="5671" hidden="1"/>
    <cellStyle name="20% - Accent4 9" xfId="7394" hidden="1"/>
    <cellStyle name="20% - Accent4 9" xfId="7339" hidden="1"/>
    <cellStyle name="20% - Accent4 9" xfId="4878" hidden="1"/>
    <cellStyle name="20% - Accent4 9" xfId="4705" hidden="1"/>
    <cellStyle name="20% - Accent4 9" xfId="4504" hidden="1"/>
    <cellStyle name="20% - Accent4 9" xfId="3640" hidden="1"/>
    <cellStyle name="20% - Accent4 9" xfId="5637" hidden="1"/>
    <cellStyle name="20% - Accent4 9" xfId="5251" hidden="1"/>
    <cellStyle name="20% - Accent4 9" xfId="2781" hidden="1"/>
    <cellStyle name="20% - Accent4 9" xfId="2535" hidden="1"/>
    <cellStyle name="20% - Accent4 9" xfId="2361" hidden="1"/>
    <cellStyle name="20% - Accent4 9" xfId="1410" hidden="1"/>
    <cellStyle name="20% - Accent4 9" xfId="1220" hidden="1"/>
    <cellStyle name="20% - Accent4 9" xfId="1064" hidden="1"/>
    <cellStyle name="20% - Accent4 9" xfId="103" hidden="1"/>
    <cellStyle name="20% - Accent4 9" xfId="15503" hidden="1"/>
    <cellStyle name="20% - Accent4 9" xfId="16193" hidden="1"/>
    <cellStyle name="20% - Accent4 9" xfId="16267" hidden="1"/>
    <cellStyle name="20% - Accent4 9" xfId="16343" hidden="1"/>
    <cellStyle name="20% - Accent4 9" xfId="16421" hidden="1"/>
    <cellStyle name="20% - Accent4 9" xfId="17006" hidden="1"/>
    <cellStyle name="20% - Accent4 9" xfId="17082" hidden="1"/>
    <cellStyle name="20% - Accent4 9" xfId="17161" hidden="1"/>
    <cellStyle name="20% - Accent4 9" xfId="17430" hidden="1"/>
    <cellStyle name="20% - Accent4 9" xfId="16896" hidden="1"/>
    <cellStyle name="20% - Accent4 9" xfId="16924" hidden="1"/>
    <cellStyle name="20% - Accent4 9" xfId="17601" hidden="1"/>
    <cellStyle name="20% - Accent4 9" xfId="17677" hidden="1"/>
    <cellStyle name="20% - Accent4 9" xfId="17755" hidden="1"/>
    <cellStyle name="20% - Accent4 9" xfId="17988" hidden="1"/>
    <cellStyle name="20% - Accent4 9" xfId="17445" hidden="1"/>
    <cellStyle name="20% - Accent4 9" xfId="17476" hidden="1"/>
    <cellStyle name="20% - Accent4 9" xfId="18133" hidden="1"/>
    <cellStyle name="20% - Accent4 9" xfId="18209" hidden="1"/>
    <cellStyle name="20% - Accent4 9" xfId="18287" hidden="1"/>
    <cellStyle name="20% - Accent4 9" xfId="18470" hidden="1"/>
    <cellStyle name="20% - Accent4 9" xfId="18546" hidden="1"/>
    <cellStyle name="20% - Accent4 9" xfId="18624" hidden="1"/>
    <cellStyle name="20% - Accent4 9" xfId="18807" hidden="1"/>
    <cellStyle name="20% - Accent4 9" xfId="18883" hidden="1"/>
    <cellStyle name="20% - Accent4 9" xfId="18985" hidden="1"/>
    <cellStyle name="20% - Accent4 9" xfId="19059" hidden="1"/>
    <cellStyle name="20% - Accent4 9" xfId="19135" hidden="1"/>
    <cellStyle name="20% - Accent4 9" xfId="19213" hidden="1"/>
    <cellStyle name="20% - Accent4 9" xfId="19798" hidden="1"/>
    <cellStyle name="20% - Accent4 9" xfId="19874" hidden="1"/>
    <cellStyle name="20% - Accent4 9" xfId="19953" hidden="1"/>
    <cellStyle name="20% - Accent4 9" xfId="20222" hidden="1"/>
    <cellStyle name="20% - Accent4 9" xfId="19688" hidden="1"/>
    <cellStyle name="20% - Accent4 9" xfId="19716" hidden="1"/>
    <cellStyle name="20% - Accent4 9" xfId="20393" hidden="1"/>
    <cellStyle name="20% - Accent4 9" xfId="20469" hidden="1"/>
    <cellStyle name="20% - Accent4 9" xfId="20547" hidden="1"/>
    <cellStyle name="20% - Accent4 9" xfId="20780" hidden="1"/>
    <cellStyle name="20% - Accent4 9" xfId="20237" hidden="1"/>
    <cellStyle name="20% - Accent4 9" xfId="20268" hidden="1"/>
    <cellStyle name="20% - Accent4 9" xfId="20925" hidden="1"/>
    <cellStyle name="20% - Accent4 9" xfId="21001" hidden="1"/>
    <cellStyle name="20% - Accent4 9" xfId="21079" hidden="1"/>
    <cellStyle name="20% - Accent4 9" xfId="21262" hidden="1"/>
    <cellStyle name="20% - Accent4 9" xfId="21338" hidden="1"/>
    <cellStyle name="20% - Accent4 9" xfId="21416" hidden="1"/>
    <cellStyle name="20% - Accent4 9" xfId="21599" hidden="1"/>
    <cellStyle name="20% - Accent4 9" xfId="21675" hidden="1"/>
    <cellStyle name="20% - Accent4 9" xfId="16002" hidden="1"/>
    <cellStyle name="20% - Accent4 9" xfId="15928" hidden="1"/>
    <cellStyle name="20% - Accent4 9" xfId="15849" hidden="1"/>
    <cellStyle name="20% - Accent4 9" xfId="15765" hidden="1"/>
    <cellStyle name="20% - Accent4 9" xfId="7995" hidden="1"/>
    <cellStyle name="20% - Accent4 9" xfId="7794" hidden="1"/>
    <cellStyle name="20% - Accent4 9" xfId="7540" hidden="1"/>
    <cellStyle name="20% - Accent4 9" xfId="6165" hidden="1"/>
    <cellStyle name="20% - Accent4 9" xfId="8244" hidden="1"/>
    <cellStyle name="20% - Accent4 9" xfId="8190" hidden="1"/>
    <cellStyle name="20% - Accent4 9" xfId="5314" hidden="1"/>
    <cellStyle name="20% - Accent4 9" xfId="5114" hidden="1"/>
    <cellStyle name="20% - Accent4 9" xfId="5008" hidden="1"/>
    <cellStyle name="20% - Accent4 9" xfId="3822" hidden="1"/>
    <cellStyle name="20% - Accent4 9" xfId="6148" hidden="1"/>
    <cellStyle name="20% - Accent4 9" xfId="5783" hidden="1"/>
    <cellStyle name="20% - Accent4 9" xfId="3071" hidden="1"/>
    <cellStyle name="20% - Accent4 9" xfId="2923" hidden="1"/>
    <cellStyle name="20% - Accent4 9" xfId="2760" hidden="1"/>
    <cellStyle name="20% - Accent4 9" xfId="1558" hidden="1"/>
    <cellStyle name="20% - Accent4 9" xfId="1401" hidden="1"/>
    <cellStyle name="20% - Accent4 9" xfId="1139" hidden="1"/>
    <cellStyle name="20% - Accent4 9" xfId="9805" hidden="1"/>
    <cellStyle name="20% - Accent4 9" xfId="21813" hidden="1"/>
    <cellStyle name="20% - Accent4 9" xfId="22344" hidden="1"/>
    <cellStyle name="20% - Accent4 9" xfId="22418" hidden="1"/>
    <cellStyle name="20% - Accent4 9" xfId="22494" hidden="1"/>
    <cellStyle name="20% - Accent4 9" xfId="22572" hidden="1"/>
    <cellStyle name="20% - Accent4 9" xfId="23157" hidden="1"/>
    <cellStyle name="20% - Accent4 9" xfId="23233" hidden="1"/>
    <cellStyle name="20% - Accent4 9" xfId="23312" hidden="1"/>
    <cellStyle name="20% - Accent4 9" xfId="23581" hidden="1"/>
    <cellStyle name="20% - Accent4 9" xfId="23047" hidden="1"/>
    <cellStyle name="20% - Accent4 9" xfId="23075" hidden="1"/>
    <cellStyle name="20% - Accent4 9" xfId="23752" hidden="1"/>
    <cellStyle name="20% - Accent4 9" xfId="23828" hidden="1"/>
    <cellStyle name="20% - Accent4 9" xfId="23906" hidden="1"/>
    <cellStyle name="20% - Accent4 9" xfId="24139" hidden="1"/>
    <cellStyle name="20% - Accent4 9" xfId="23596" hidden="1"/>
    <cellStyle name="20% - Accent4 9" xfId="23627" hidden="1"/>
    <cellStyle name="20% - Accent4 9" xfId="24284" hidden="1"/>
    <cellStyle name="20% - Accent4 9" xfId="24360" hidden="1"/>
    <cellStyle name="20% - Accent4 9" xfId="24438" hidden="1"/>
    <cellStyle name="20% - Accent4 9" xfId="24621" hidden="1"/>
    <cellStyle name="20% - Accent4 9" xfId="24697" hidden="1"/>
    <cellStyle name="20% - Accent4 9" xfId="24775" hidden="1"/>
    <cellStyle name="20% - Accent4 9" xfId="24958" hidden="1"/>
    <cellStyle name="20% - Accent4 9" xfId="25034" hidden="1"/>
    <cellStyle name="20% - Accent4 9" xfId="25136" hidden="1"/>
    <cellStyle name="20% - Accent4 9" xfId="25210" hidden="1"/>
    <cellStyle name="20% - Accent4 9" xfId="25286" hidden="1"/>
    <cellStyle name="20% - Accent4 9" xfId="25364" hidden="1"/>
    <cellStyle name="20% - Accent4 9" xfId="25949" hidden="1"/>
    <cellStyle name="20% - Accent4 9" xfId="26025" hidden="1"/>
    <cellStyle name="20% - Accent4 9" xfId="26104" hidden="1"/>
    <cellStyle name="20% - Accent4 9" xfId="26373" hidden="1"/>
    <cellStyle name="20% - Accent4 9" xfId="25839" hidden="1"/>
    <cellStyle name="20% - Accent4 9" xfId="25867" hidden="1"/>
    <cellStyle name="20% - Accent4 9" xfId="26544" hidden="1"/>
    <cellStyle name="20% - Accent4 9" xfId="26620" hidden="1"/>
    <cellStyle name="20% - Accent4 9" xfId="26698" hidden="1"/>
    <cellStyle name="20% - Accent4 9" xfId="26931" hidden="1"/>
    <cellStyle name="20% - Accent4 9" xfId="26388" hidden="1"/>
    <cellStyle name="20% - Accent4 9" xfId="26419" hidden="1"/>
    <cellStyle name="20% - Accent4 9" xfId="27076" hidden="1"/>
    <cellStyle name="20% - Accent4 9" xfId="27152" hidden="1"/>
    <cellStyle name="20% - Accent4 9" xfId="27230" hidden="1"/>
    <cellStyle name="20% - Accent4 9" xfId="27413" hidden="1"/>
    <cellStyle name="20% - Accent4 9" xfId="27489" hidden="1"/>
    <cellStyle name="20% - Accent4 9" xfId="27567" hidden="1"/>
    <cellStyle name="20% - Accent4 9" xfId="27750" hidden="1"/>
    <cellStyle name="20% - Accent4 9" xfId="27826" hidden="1"/>
    <cellStyle name="20% - Accent4 9" xfId="22255" hidden="1"/>
    <cellStyle name="20% - Accent4 9" xfId="22181" hidden="1"/>
    <cellStyle name="20% - Accent4 9" xfId="22102" hidden="1"/>
    <cellStyle name="20% - Accent4 9" xfId="22018" hidden="1"/>
    <cellStyle name="20% - Accent4 9" xfId="8901" hidden="1"/>
    <cellStyle name="20% - Accent4 9" xfId="8692" hidden="1"/>
    <cellStyle name="20% - Accent4 9" xfId="8460" hidden="1"/>
    <cellStyle name="20% - Accent4 9" xfId="6738" hidden="1"/>
    <cellStyle name="20% - Accent4 9" xfId="9322" hidden="1"/>
    <cellStyle name="20% - Accent4 9" xfId="9221" hidden="1"/>
    <cellStyle name="20% - Accent4 9" xfId="5867" hidden="1"/>
    <cellStyle name="20% - Accent4 9" xfId="5621" hidden="1"/>
    <cellStyle name="20% - Accent4 9" xfId="5522" hidden="1"/>
    <cellStyle name="20% - Accent4 9" xfId="4007" hidden="1"/>
    <cellStyle name="20% - Accent4 9" xfId="6705" hidden="1"/>
    <cellStyle name="20% - Accent4 9" xfId="6290" hidden="1"/>
    <cellStyle name="20% - Accent4 9" xfId="3386" hidden="1"/>
    <cellStyle name="20% - Accent4 9" xfId="3291" hidden="1"/>
    <cellStyle name="20% - Accent4 9" xfId="3069" hidden="1"/>
    <cellStyle name="20% - Accent4 9" xfId="1684" hidden="1"/>
    <cellStyle name="20% - Accent4 9" xfId="1562" hidden="1"/>
    <cellStyle name="20% - Accent4 9" xfId="1285" hidden="1"/>
    <cellStyle name="20% - Accent4 9" xfId="22298" hidden="1"/>
    <cellStyle name="20% - Accent4 9" xfId="27961" hidden="1"/>
    <cellStyle name="20% - Accent4 9" xfId="28063" hidden="1"/>
    <cellStyle name="20% - Accent4 9" xfId="28137" hidden="1"/>
    <cellStyle name="20% - Accent4 9" xfId="28213" hidden="1"/>
    <cellStyle name="20% - Accent4 9" xfId="28291" hidden="1"/>
    <cellStyle name="20% - Accent4 9" xfId="28876" hidden="1"/>
    <cellStyle name="20% - Accent4 9" xfId="28952" hidden="1"/>
    <cellStyle name="20% - Accent4 9" xfId="29031" hidden="1"/>
    <cellStyle name="20% - Accent4 9" xfId="29300" hidden="1"/>
    <cellStyle name="20% - Accent4 9" xfId="28766" hidden="1"/>
    <cellStyle name="20% - Accent4 9" xfId="28794" hidden="1"/>
    <cellStyle name="20% - Accent4 9" xfId="29471" hidden="1"/>
    <cellStyle name="20% - Accent4 9" xfId="29547" hidden="1"/>
    <cellStyle name="20% - Accent4 9" xfId="29625" hidden="1"/>
    <cellStyle name="20% - Accent4 9" xfId="29858" hidden="1"/>
    <cellStyle name="20% - Accent4 9" xfId="29315" hidden="1"/>
    <cellStyle name="20% - Accent4 9" xfId="29346" hidden="1"/>
    <cellStyle name="20% - Accent4 9" xfId="30003" hidden="1"/>
    <cellStyle name="20% - Accent4 9" xfId="30079" hidden="1"/>
    <cellStyle name="20% - Accent4 9" xfId="30157" hidden="1"/>
    <cellStyle name="20% - Accent4 9" xfId="30340" hidden="1"/>
    <cellStyle name="20% - Accent4 9" xfId="30416" hidden="1"/>
    <cellStyle name="20% - Accent4 9" xfId="30494" hidden="1"/>
    <cellStyle name="20% - Accent4 9" xfId="30677" hidden="1"/>
    <cellStyle name="20% - Accent4 9" xfId="30753" hidden="1"/>
    <cellStyle name="20% - Accent4 9" xfId="30855" hidden="1"/>
    <cellStyle name="20% - Accent4 9" xfId="30929" hidden="1"/>
    <cellStyle name="20% - Accent4 9" xfId="31005" hidden="1"/>
    <cellStyle name="20% - Accent4 9" xfId="31083" hidden="1"/>
    <cellStyle name="20% - Accent4 9" xfId="31668" hidden="1"/>
    <cellStyle name="20% - Accent4 9" xfId="31744" hidden="1"/>
    <cellStyle name="20% - Accent4 9" xfId="31823" hidden="1"/>
    <cellStyle name="20% - Accent4 9" xfId="32092" hidden="1"/>
    <cellStyle name="20% - Accent4 9" xfId="31558" hidden="1"/>
    <cellStyle name="20% - Accent4 9" xfId="31586" hidden="1"/>
    <cellStyle name="20% - Accent4 9" xfId="32263" hidden="1"/>
    <cellStyle name="20% - Accent4 9" xfId="32339" hidden="1"/>
    <cellStyle name="20% - Accent4 9" xfId="32417" hidden="1"/>
    <cellStyle name="20% - Accent4 9" xfId="32650" hidden="1"/>
    <cellStyle name="20% - Accent4 9" xfId="32107" hidden="1"/>
    <cellStyle name="20% - Accent4 9" xfId="32138" hidden="1"/>
    <cellStyle name="20% - Accent4 9" xfId="32795" hidden="1"/>
    <cellStyle name="20% - Accent4 9" xfId="32871" hidden="1"/>
    <cellStyle name="20% - Accent4 9" xfId="32949" hidden="1"/>
    <cellStyle name="20% - Accent4 9" xfId="33132" hidden="1"/>
    <cellStyle name="20% - Accent4 9" xfId="33208" hidden="1"/>
    <cellStyle name="20% - Accent4 9" xfId="33286" hidden="1"/>
    <cellStyle name="20% - Accent4 9" xfId="33469" hidden="1"/>
    <cellStyle name="20% - Accent4 9" xfId="33545" hidden="1"/>
    <cellStyle name="20% - Accent5" xfId="39" builtinId="46" hidden="1"/>
    <cellStyle name="20% - Accent5" xfId="82" builtinId="46" hidden="1" customBuiltin="1"/>
    <cellStyle name="20% - Accent5 10" xfId="189" hidden="1"/>
    <cellStyle name="20% - Accent5 10" xfId="269" hidden="1"/>
    <cellStyle name="20% - Accent5 10" xfId="396" hidden="1"/>
    <cellStyle name="20% - Accent5 10" xfId="721" hidden="1"/>
    <cellStyle name="20% - Accent5 10" xfId="2436" hidden="1"/>
    <cellStyle name="20% - Accent5 10" xfId="2589" hidden="1"/>
    <cellStyle name="20% - Accent5 10" xfId="2792" hidden="1"/>
    <cellStyle name="20% - Accent5 10" xfId="2865" hidden="1"/>
    <cellStyle name="20% - Accent5 10" xfId="2039" hidden="1"/>
    <cellStyle name="20% - Accent5 10" xfId="2044" hidden="1"/>
    <cellStyle name="20% - Accent5 10" xfId="4398" hidden="1"/>
    <cellStyle name="20% - Accent5 10" xfId="4606" hidden="1"/>
    <cellStyle name="20% - Accent5 10" xfId="4770" hidden="1"/>
    <cellStyle name="20% - Accent5 10" xfId="4848" hidden="1"/>
    <cellStyle name="20% - Accent5 10" xfId="1788" hidden="1"/>
    <cellStyle name="20% - Accent5 10" xfId="1719" hidden="1"/>
    <cellStyle name="20% - Accent5 10" xfId="6379" hidden="1"/>
    <cellStyle name="20% - Accent5 10" xfId="6484" hidden="1"/>
    <cellStyle name="20% - Accent5 10" xfId="6681" hidden="1"/>
    <cellStyle name="20% - Accent5 10" xfId="7555" hidden="1"/>
    <cellStyle name="20% - Accent5 10" xfId="7696" hidden="1"/>
    <cellStyle name="20% - Accent5 10" xfId="7875" hidden="1"/>
    <cellStyle name="20% - Accent5 10" xfId="8794" hidden="1"/>
    <cellStyle name="20% - Accent5 10" xfId="8965" hidden="1"/>
    <cellStyle name="20% - Accent5 10" xfId="9880" hidden="1"/>
    <cellStyle name="20% - Accent5 10" xfId="9954" hidden="1"/>
    <cellStyle name="20% - Accent5 10" xfId="10030" hidden="1"/>
    <cellStyle name="20% - Accent5 10" xfId="10108" hidden="1"/>
    <cellStyle name="20% - Accent5 10" xfId="10693" hidden="1"/>
    <cellStyle name="20% - Accent5 10" xfId="10769" hidden="1"/>
    <cellStyle name="20% - Accent5 10" xfId="10848" hidden="1"/>
    <cellStyle name="20% - Accent5 10" xfId="10883" hidden="1"/>
    <cellStyle name="20% - Accent5 10" xfId="10506" hidden="1"/>
    <cellStyle name="20% - Accent5 10" xfId="10510" hidden="1"/>
    <cellStyle name="20% - Accent5 10" xfId="11288" hidden="1"/>
    <cellStyle name="20% - Accent5 10" xfId="11364" hidden="1"/>
    <cellStyle name="20% - Accent5 10" xfId="11442" hidden="1"/>
    <cellStyle name="20% - Accent5 10" xfId="11471" hidden="1"/>
    <cellStyle name="20% - Accent5 10" xfId="10417" hidden="1"/>
    <cellStyle name="20% - Accent5 10" xfId="10396" hidden="1"/>
    <cellStyle name="20% - Accent5 10" xfId="11820" hidden="1"/>
    <cellStyle name="20% - Accent5 10" xfId="11896" hidden="1"/>
    <cellStyle name="20% - Accent5 10" xfId="11974" hidden="1"/>
    <cellStyle name="20% - Accent5 10" xfId="12157" hidden="1"/>
    <cellStyle name="20% - Accent5 10" xfId="12233" hidden="1"/>
    <cellStyle name="20% - Accent5 10" xfId="12311" hidden="1"/>
    <cellStyle name="20% - Accent5 10" xfId="12494" hidden="1"/>
    <cellStyle name="20% - Accent5 10" xfId="12570" hidden="1"/>
    <cellStyle name="20% - Accent5 10" xfId="12672" hidden="1"/>
    <cellStyle name="20% - Accent5 10" xfId="12746" hidden="1"/>
    <cellStyle name="20% - Accent5 10" xfId="12822" hidden="1"/>
    <cellStyle name="20% - Accent5 10" xfId="12900" hidden="1"/>
    <cellStyle name="20% - Accent5 10" xfId="13485" hidden="1"/>
    <cellStyle name="20% - Accent5 10" xfId="13561" hidden="1"/>
    <cellStyle name="20% - Accent5 10" xfId="13640" hidden="1"/>
    <cellStyle name="20% - Accent5 10" xfId="13675" hidden="1"/>
    <cellStyle name="20% - Accent5 10" xfId="13298" hidden="1"/>
    <cellStyle name="20% - Accent5 10" xfId="13302" hidden="1"/>
    <cellStyle name="20% - Accent5 10" xfId="14080" hidden="1"/>
    <cellStyle name="20% - Accent5 10" xfId="14156" hidden="1"/>
    <cellStyle name="20% - Accent5 10" xfId="14234" hidden="1"/>
    <cellStyle name="20% - Accent5 10" xfId="14263" hidden="1"/>
    <cellStyle name="20% - Accent5 10" xfId="13209" hidden="1"/>
    <cellStyle name="20% - Accent5 10" xfId="13188" hidden="1"/>
    <cellStyle name="20% - Accent5 10" xfId="14612" hidden="1"/>
    <cellStyle name="20% - Accent5 10" xfId="14688" hidden="1"/>
    <cellStyle name="20% - Accent5 10" xfId="14766" hidden="1"/>
    <cellStyle name="20% - Accent5 10" xfId="14949" hidden="1"/>
    <cellStyle name="20% - Accent5 10" xfId="15025" hidden="1"/>
    <cellStyle name="20% - Accent5 10" xfId="15103" hidden="1"/>
    <cellStyle name="20% - Accent5 10" xfId="15286" hidden="1"/>
    <cellStyle name="20% - Accent5 10" xfId="15362" hidden="1"/>
    <cellStyle name="20% - Accent5 10" xfId="9574" hidden="1"/>
    <cellStyle name="20% - Accent5 10" xfId="9461" hidden="1"/>
    <cellStyle name="20% - Accent5 10" xfId="9348" hidden="1"/>
    <cellStyle name="20% - Accent5 10" xfId="9232" hidden="1"/>
    <cellStyle name="20% - Accent5 10" xfId="6980" hidden="1"/>
    <cellStyle name="20% - Accent5 10" xfId="6894" hidden="1"/>
    <cellStyle name="20% - Accent5 10" xfId="6800" hidden="1"/>
    <cellStyle name="20% - Accent5 10" xfId="6728" hidden="1"/>
    <cellStyle name="20% - Accent5 10" xfId="7534" hidden="1"/>
    <cellStyle name="20% - Accent5 10" xfId="7496" hidden="1"/>
    <cellStyle name="20% - Accent5 10" xfId="4834" hidden="1"/>
    <cellStyle name="20% - Accent5 10" xfId="4669" hidden="1"/>
    <cellStyle name="20% - Accent5 10" xfId="4401" hidden="1"/>
    <cellStyle name="20% - Accent5 10" xfId="4300" hidden="1"/>
    <cellStyle name="20% - Accent5 10" xfId="7932" hidden="1"/>
    <cellStyle name="20% - Accent5 10" xfId="8013" hidden="1"/>
    <cellStyle name="20% - Accent5 10" xfId="2698" hidden="1"/>
    <cellStyle name="20% - Accent5 10" xfId="2501" hidden="1"/>
    <cellStyle name="20% - Accent5 10" xfId="2321" hidden="1"/>
    <cellStyle name="20% - Accent5 10" xfId="1357" hidden="1"/>
    <cellStyle name="20% - Accent5 10" xfId="1176" hidden="1"/>
    <cellStyle name="20% - Accent5 10" xfId="933" hidden="1"/>
    <cellStyle name="20% - Accent5 10" xfId="15429" hidden="1"/>
    <cellStyle name="20% - Accent5 10" xfId="15537" hidden="1"/>
    <cellStyle name="20% - Accent5 10" xfId="16221" hidden="1"/>
    <cellStyle name="20% - Accent5 10" xfId="16295" hidden="1"/>
    <cellStyle name="20% - Accent5 10" xfId="16371" hidden="1"/>
    <cellStyle name="20% - Accent5 10" xfId="16449" hidden="1"/>
    <cellStyle name="20% - Accent5 10" xfId="17034" hidden="1"/>
    <cellStyle name="20% - Accent5 10" xfId="17110" hidden="1"/>
    <cellStyle name="20% - Accent5 10" xfId="17189" hidden="1"/>
    <cellStyle name="20% - Accent5 10" xfId="17224" hidden="1"/>
    <cellStyle name="20% - Accent5 10" xfId="16847" hidden="1"/>
    <cellStyle name="20% - Accent5 10" xfId="16851" hidden="1"/>
    <cellStyle name="20% - Accent5 10" xfId="17629" hidden="1"/>
    <cellStyle name="20% - Accent5 10" xfId="17705" hidden="1"/>
    <cellStyle name="20% - Accent5 10" xfId="17783" hidden="1"/>
    <cellStyle name="20% - Accent5 10" xfId="17812" hidden="1"/>
    <cellStyle name="20% - Accent5 10" xfId="16758" hidden="1"/>
    <cellStyle name="20% - Accent5 10" xfId="16737" hidden="1"/>
    <cellStyle name="20% - Accent5 10" xfId="18161" hidden="1"/>
    <cellStyle name="20% - Accent5 10" xfId="18237" hidden="1"/>
    <cellStyle name="20% - Accent5 10" xfId="18315" hidden="1"/>
    <cellStyle name="20% - Accent5 10" xfId="18498" hidden="1"/>
    <cellStyle name="20% - Accent5 10" xfId="18574" hidden="1"/>
    <cellStyle name="20% - Accent5 10" xfId="18652" hidden="1"/>
    <cellStyle name="20% - Accent5 10" xfId="18835" hidden="1"/>
    <cellStyle name="20% - Accent5 10" xfId="18911" hidden="1"/>
    <cellStyle name="20% - Accent5 10" xfId="19013" hidden="1"/>
    <cellStyle name="20% - Accent5 10" xfId="19087" hidden="1"/>
    <cellStyle name="20% - Accent5 10" xfId="19163" hidden="1"/>
    <cellStyle name="20% - Accent5 10" xfId="19241" hidden="1"/>
    <cellStyle name="20% - Accent5 10" xfId="19826" hidden="1"/>
    <cellStyle name="20% - Accent5 10" xfId="19902" hidden="1"/>
    <cellStyle name="20% - Accent5 10" xfId="19981" hidden="1"/>
    <cellStyle name="20% - Accent5 10" xfId="20016" hidden="1"/>
    <cellStyle name="20% - Accent5 10" xfId="19639" hidden="1"/>
    <cellStyle name="20% - Accent5 10" xfId="19643" hidden="1"/>
    <cellStyle name="20% - Accent5 10" xfId="20421" hidden="1"/>
    <cellStyle name="20% - Accent5 10" xfId="20497" hidden="1"/>
    <cellStyle name="20% - Accent5 10" xfId="20575" hidden="1"/>
    <cellStyle name="20% - Accent5 10" xfId="20604" hidden="1"/>
    <cellStyle name="20% - Accent5 10" xfId="19550" hidden="1"/>
    <cellStyle name="20% - Accent5 10" xfId="19529" hidden="1"/>
    <cellStyle name="20% - Accent5 10" xfId="20953" hidden="1"/>
    <cellStyle name="20% - Accent5 10" xfId="21029" hidden="1"/>
    <cellStyle name="20% - Accent5 10" xfId="21107" hidden="1"/>
    <cellStyle name="20% - Accent5 10" xfId="21290" hidden="1"/>
    <cellStyle name="20% - Accent5 10" xfId="21366" hidden="1"/>
    <cellStyle name="20% - Accent5 10" xfId="21444" hidden="1"/>
    <cellStyle name="20% - Accent5 10" xfId="21627" hidden="1"/>
    <cellStyle name="20% - Accent5 10" xfId="21703" hidden="1"/>
    <cellStyle name="20% - Accent5 10" xfId="15974" hidden="1"/>
    <cellStyle name="20% - Accent5 10" xfId="15900" hidden="1"/>
    <cellStyle name="20% - Accent5 10" xfId="15819" hidden="1"/>
    <cellStyle name="20% - Accent5 10" xfId="15733" hidden="1"/>
    <cellStyle name="20% - Accent5 10" xfId="7952" hidden="1"/>
    <cellStyle name="20% - Accent5 10" xfId="7746" hidden="1"/>
    <cellStyle name="20% - Accent5 10" xfId="7466" hidden="1"/>
    <cellStyle name="20% - Accent5 10" xfId="7389" hidden="1"/>
    <cellStyle name="20% - Accent5 10" xfId="8451" hidden="1"/>
    <cellStyle name="20% - Accent5 10" xfId="8434" hidden="1"/>
    <cellStyle name="20% - Accent5 10" xfId="5282" hidden="1"/>
    <cellStyle name="20% - Accent5 10" xfId="5081" hidden="1"/>
    <cellStyle name="20% - Accent5 10" xfId="4974" hidden="1"/>
    <cellStyle name="20% - Accent5 10" xfId="4923" hidden="1"/>
    <cellStyle name="20% - Accent5 10" xfId="8808" hidden="1"/>
    <cellStyle name="20% - Accent5 10" xfId="8919" hidden="1"/>
    <cellStyle name="20% - Accent5 10" xfId="3017" hidden="1"/>
    <cellStyle name="20% - Accent5 10" xfId="2885" hidden="1"/>
    <cellStyle name="20% - Accent5 10" xfId="2658" hidden="1"/>
    <cellStyle name="20% - Accent5 10" xfId="1513" hidden="1"/>
    <cellStyle name="20% - Accent5 10" xfId="1325" hidden="1"/>
    <cellStyle name="20% - Accent5 10" xfId="1098" hidden="1"/>
    <cellStyle name="20% - Accent5 10" xfId="21763" hidden="1"/>
    <cellStyle name="20% - Accent5 10" xfId="21843" hidden="1"/>
    <cellStyle name="20% - Accent5 10" xfId="22372" hidden="1"/>
    <cellStyle name="20% - Accent5 10" xfId="22446" hidden="1"/>
    <cellStyle name="20% - Accent5 10" xfId="22522" hidden="1"/>
    <cellStyle name="20% - Accent5 10" xfId="22600" hidden="1"/>
    <cellStyle name="20% - Accent5 10" xfId="23185" hidden="1"/>
    <cellStyle name="20% - Accent5 10" xfId="23261" hidden="1"/>
    <cellStyle name="20% - Accent5 10" xfId="23340" hidden="1"/>
    <cellStyle name="20% - Accent5 10" xfId="23375" hidden="1"/>
    <cellStyle name="20% - Accent5 10" xfId="22998" hidden="1"/>
    <cellStyle name="20% - Accent5 10" xfId="23002" hidden="1"/>
    <cellStyle name="20% - Accent5 10" xfId="23780" hidden="1"/>
    <cellStyle name="20% - Accent5 10" xfId="23856" hidden="1"/>
    <cellStyle name="20% - Accent5 10" xfId="23934" hidden="1"/>
    <cellStyle name="20% - Accent5 10" xfId="23963" hidden="1"/>
    <cellStyle name="20% - Accent5 10" xfId="22909" hidden="1"/>
    <cellStyle name="20% - Accent5 10" xfId="22888" hidden="1"/>
    <cellStyle name="20% - Accent5 10" xfId="24312" hidden="1"/>
    <cellStyle name="20% - Accent5 10" xfId="24388" hidden="1"/>
    <cellStyle name="20% - Accent5 10" xfId="24466" hidden="1"/>
    <cellStyle name="20% - Accent5 10" xfId="24649" hidden="1"/>
    <cellStyle name="20% - Accent5 10" xfId="24725" hidden="1"/>
    <cellStyle name="20% - Accent5 10" xfId="24803" hidden="1"/>
    <cellStyle name="20% - Accent5 10" xfId="24986" hidden="1"/>
    <cellStyle name="20% - Accent5 10" xfId="25062" hidden="1"/>
    <cellStyle name="20% - Accent5 10" xfId="25164" hidden="1"/>
    <cellStyle name="20% - Accent5 10" xfId="25238" hidden="1"/>
    <cellStyle name="20% - Accent5 10" xfId="25314" hidden="1"/>
    <cellStyle name="20% - Accent5 10" xfId="25392" hidden="1"/>
    <cellStyle name="20% - Accent5 10" xfId="25977" hidden="1"/>
    <cellStyle name="20% - Accent5 10" xfId="26053" hidden="1"/>
    <cellStyle name="20% - Accent5 10" xfId="26132" hidden="1"/>
    <cellStyle name="20% - Accent5 10" xfId="26167" hidden="1"/>
    <cellStyle name="20% - Accent5 10" xfId="25790" hidden="1"/>
    <cellStyle name="20% - Accent5 10" xfId="25794" hidden="1"/>
    <cellStyle name="20% - Accent5 10" xfId="26572" hidden="1"/>
    <cellStyle name="20% - Accent5 10" xfId="26648" hidden="1"/>
    <cellStyle name="20% - Accent5 10" xfId="26726" hidden="1"/>
    <cellStyle name="20% - Accent5 10" xfId="26755" hidden="1"/>
    <cellStyle name="20% - Accent5 10" xfId="25701" hidden="1"/>
    <cellStyle name="20% - Accent5 10" xfId="25680" hidden="1"/>
    <cellStyle name="20% - Accent5 10" xfId="27104" hidden="1"/>
    <cellStyle name="20% - Accent5 10" xfId="27180" hidden="1"/>
    <cellStyle name="20% - Accent5 10" xfId="27258" hidden="1"/>
    <cellStyle name="20% - Accent5 10" xfId="27441" hidden="1"/>
    <cellStyle name="20% - Accent5 10" xfId="27517" hidden="1"/>
    <cellStyle name="20% - Accent5 10" xfId="27595" hidden="1"/>
    <cellStyle name="20% - Accent5 10" xfId="27778" hidden="1"/>
    <cellStyle name="20% - Accent5 10" xfId="27854" hidden="1"/>
    <cellStyle name="20% - Accent5 10" xfId="22227" hidden="1"/>
    <cellStyle name="20% - Accent5 10" xfId="22153" hidden="1"/>
    <cellStyle name="20% - Accent5 10" xfId="22072" hidden="1"/>
    <cellStyle name="20% - Accent5 10" xfId="21989" hidden="1"/>
    <cellStyle name="20% - Accent5 10" xfId="8851" hidden="1"/>
    <cellStyle name="20% - Accent5 10" xfId="8556" hidden="1"/>
    <cellStyle name="20% - Accent5 10" xfId="8416" hidden="1"/>
    <cellStyle name="20% - Accent5 10" xfId="8242" hidden="1"/>
    <cellStyle name="20% - Accent5 10" xfId="9511" hidden="1"/>
    <cellStyle name="20% - Accent5 10" xfId="9489" hidden="1"/>
    <cellStyle name="20% - Accent5 10" xfId="5828" hidden="1"/>
    <cellStyle name="20% - Accent5 10" xfId="5588" hidden="1"/>
    <cellStyle name="20% - Accent5 10" xfId="5492" hidden="1"/>
    <cellStyle name="20% - Accent5 10" xfId="5452" hidden="1"/>
    <cellStyle name="20% - Accent5 10" xfId="15441" hidden="1"/>
    <cellStyle name="20% - Accent5 10" xfId="15495" hidden="1"/>
    <cellStyle name="20% - Accent5 10" xfId="3350" hidden="1"/>
    <cellStyle name="20% - Accent5 10" xfId="3158" hidden="1"/>
    <cellStyle name="20% - Accent5 10" xfId="2987" hidden="1"/>
    <cellStyle name="20% - Accent5 10" xfId="1645" hidden="1"/>
    <cellStyle name="20% - Accent5 10" xfId="1490" hidden="1"/>
    <cellStyle name="20% - Accent5 10" xfId="1236" hidden="1"/>
    <cellStyle name="20% - Accent5 10" xfId="27913" hidden="1"/>
    <cellStyle name="20% - Accent5 10" xfId="27989" hidden="1"/>
    <cellStyle name="20% - Accent5 10" xfId="28091" hidden="1"/>
    <cellStyle name="20% - Accent5 10" xfId="28165" hidden="1"/>
    <cellStyle name="20% - Accent5 10" xfId="28241" hidden="1"/>
    <cellStyle name="20% - Accent5 10" xfId="28319" hidden="1"/>
    <cellStyle name="20% - Accent5 10" xfId="28904" hidden="1"/>
    <cellStyle name="20% - Accent5 10" xfId="28980" hidden="1"/>
    <cellStyle name="20% - Accent5 10" xfId="29059" hidden="1"/>
    <cellStyle name="20% - Accent5 10" xfId="29094" hidden="1"/>
    <cellStyle name="20% - Accent5 10" xfId="28717" hidden="1"/>
    <cellStyle name="20% - Accent5 10" xfId="28721" hidden="1"/>
    <cellStyle name="20% - Accent5 10" xfId="29499" hidden="1"/>
    <cellStyle name="20% - Accent5 10" xfId="29575" hidden="1"/>
    <cellStyle name="20% - Accent5 10" xfId="29653" hidden="1"/>
    <cellStyle name="20% - Accent5 10" xfId="29682" hidden="1"/>
    <cellStyle name="20% - Accent5 10" xfId="28628" hidden="1"/>
    <cellStyle name="20% - Accent5 10" xfId="28607" hidden="1"/>
    <cellStyle name="20% - Accent5 10" xfId="30031" hidden="1"/>
    <cellStyle name="20% - Accent5 10" xfId="30107" hidden="1"/>
    <cellStyle name="20% - Accent5 10" xfId="30185" hidden="1"/>
    <cellStyle name="20% - Accent5 10" xfId="30368" hidden="1"/>
    <cellStyle name="20% - Accent5 10" xfId="30444" hidden="1"/>
    <cellStyle name="20% - Accent5 10" xfId="30522" hidden="1"/>
    <cellStyle name="20% - Accent5 10" xfId="30705" hidden="1"/>
    <cellStyle name="20% - Accent5 10" xfId="30781" hidden="1"/>
    <cellStyle name="20% - Accent5 10" xfId="30883" hidden="1"/>
    <cellStyle name="20% - Accent5 10" xfId="30957" hidden="1"/>
    <cellStyle name="20% - Accent5 10" xfId="31033" hidden="1"/>
    <cellStyle name="20% - Accent5 10" xfId="31111" hidden="1"/>
    <cellStyle name="20% - Accent5 10" xfId="31696" hidden="1"/>
    <cellStyle name="20% - Accent5 10" xfId="31772" hidden="1"/>
    <cellStyle name="20% - Accent5 10" xfId="31851" hidden="1"/>
    <cellStyle name="20% - Accent5 10" xfId="31886" hidden="1"/>
    <cellStyle name="20% - Accent5 10" xfId="31509" hidden="1"/>
    <cellStyle name="20% - Accent5 10" xfId="31513" hidden="1"/>
    <cellStyle name="20% - Accent5 10" xfId="32291" hidden="1"/>
    <cellStyle name="20% - Accent5 10" xfId="32367" hidden="1"/>
    <cellStyle name="20% - Accent5 10" xfId="32445" hidden="1"/>
    <cellStyle name="20% - Accent5 10" xfId="32474" hidden="1"/>
    <cellStyle name="20% - Accent5 10" xfId="31420" hidden="1"/>
    <cellStyle name="20% - Accent5 10" xfId="31399" hidden="1"/>
    <cellStyle name="20% - Accent5 10" xfId="32823" hidden="1"/>
    <cellStyle name="20% - Accent5 10" xfId="32899" hidden="1"/>
    <cellStyle name="20% - Accent5 10" xfId="32977" hidden="1"/>
    <cellStyle name="20% - Accent5 10" xfId="33160" hidden="1"/>
    <cellStyle name="20% - Accent5 10" xfId="33236" hidden="1"/>
    <cellStyle name="20% - Accent5 10" xfId="33314" hidden="1"/>
    <cellStyle name="20% - Accent5 10" xfId="33497" hidden="1"/>
    <cellStyle name="20% - Accent5 10" xfId="33573" hidden="1"/>
    <cellStyle name="20% - Accent5 11" xfId="205" hidden="1"/>
    <cellStyle name="20% - Accent5 11" xfId="283" hidden="1"/>
    <cellStyle name="20% - Accent5 11" xfId="430" hidden="1"/>
    <cellStyle name="20% - Accent5 11" xfId="739" hidden="1"/>
    <cellStyle name="20% - Accent5 11" xfId="2454" hidden="1"/>
    <cellStyle name="20% - Accent5 11" xfId="2606" hidden="1"/>
    <cellStyle name="20% - Accent5 11" xfId="2813" hidden="1"/>
    <cellStyle name="20% - Accent5 11" xfId="3166" hidden="1"/>
    <cellStyle name="20% - Accent5 11" xfId="1882" hidden="1"/>
    <cellStyle name="20% - Accent5 11" xfId="1865" hidden="1"/>
    <cellStyle name="20% - Accent5 11" xfId="4433" hidden="1"/>
    <cellStyle name="20% - Accent5 11" xfId="4623" hidden="1"/>
    <cellStyle name="20% - Accent5 11" xfId="4784" hidden="1"/>
    <cellStyle name="20% - Accent5 11" xfId="5021" hidden="1"/>
    <cellStyle name="20% - Accent5 11" xfId="3617" hidden="1"/>
    <cellStyle name="20% - Accent5 11" xfId="2052" hidden="1"/>
    <cellStyle name="20% - Accent5 11" xfId="6395" hidden="1"/>
    <cellStyle name="20% - Accent5 11" xfId="6500" hidden="1"/>
    <cellStyle name="20% - Accent5 11" xfId="6697" hidden="1"/>
    <cellStyle name="20% - Accent5 11" xfId="7576" hidden="1"/>
    <cellStyle name="20% - Accent5 11" xfId="7719" hidden="1"/>
    <cellStyle name="20% - Accent5 11" xfId="7893" hidden="1"/>
    <cellStyle name="20% - Accent5 11" xfId="8815" hidden="1"/>
    <cellStyle name="20% - Accent5 11" xfId="8984" hidden="1"/>
    <cellStyle name="20% - Accent5 11" xfId="9893" hidden="1"/>
    <cellStyle name="20% - Accent5 11" xfId="9968" hidden="1"/>
    <cellStyle name="20% - Accent5 11" xfId="10043" hidden="1"/>
    <cellStyle name="20% - Accent5 11" xfId="10121" hidden="1"/>
    <cellStyle name="20% - Accent5 11" xfId="10707" hidden="1"/>
    <cellStyle name="20% - Accent5 11" xfId="10782" hidden="1"/>
    <cellStyle name="20% - Accent5 11" xfId="10861" hidden="1"/>
    <cellStyle name="20% - Accent5 11" xfId="10942" hidden="1"/>
    <cellStyle name="20% - Accent5 11" xfId="10456" hidden="1"/>
    <cellStyle name="20% - Accent5 11" xfId="10440" hidden="1"/>
    <cellStyle name="20% - Accent5 11" xfId="11302" hidden="1"/>
    <cellStyle name="20% - Accent5 11" xfId="11377" hidden="1"/>
    <cellStyle name="20% - Accent5 11" xfId="11455" hidden="1"/>
    <cellStyle name="20% - Accent5 11" xfId="11513" hidden="1"/>
    <cellStyle name="20% - Accent5 11" xfId="11062" hidden="1"/>
    <cellStyle name="20% - Accent5 11" xfId="10518" hidden="1"/>
    <cellStyle name="20% - Accent5 11" xfId="11834" hidden="1"/>
    <cellStyle name="20% - Accent5 11" xfId="11909" hidden="1"/>
    <cellStyle name="20% - Accent5 11" xfId="11987" hidden="1"/>
    <cellStyle name="20% - Accent5 11" xfId="12171" hidden="1"/>
    <cellStyle name="20% - Accent5 11" xfId="12246" hidden="1"/>
    <cellStyle name="20% - Accent5 11" xfId="12324" hidden="1"/>
    <cellStyle name="20% - Accent5 11" xfId="12508" hidden="1"/>
    <cellStyle name="20% - Accent5 11" xfId="12583" hidden="1"/>
    <cellStyle name="20% - Accent5 11" xfId="12685" hidden="1"/>
    <cellStyle name="20% - Accent5 11" xfId="12760" hidden="1"/>
    <cellStyle name="20% - Accent5 11" xfId="12835" hidden="1"/>
    <cellStyle name="20% - Accent5 11" xfId="12913" hidden="1"/>
    <cellStyle name="20% - Accent5 11" xfId="13499" hidden="1"/>
    <cellStyle name="20% - Accent5 11" xfId="13574" hidden="1"/>
    <cellStyle name="20% - Accent5 11" xfId="13653" hidden="1"/>
    <cellStyle name="20% - Accent5 11" xfId="13734" hidden="1"/>
    <cellStyle name="20% - Accent5 11" xfId="13248" hidden="1"/>
    <cellStyle name="20% - Accent5 11" xfId="13232" hidden="1"/>
    <cellStyle name="20% - Accent5 11" xfId="14094" hidden="1"/>
    <cellStyle name="20% - Accent5 11" xfId="14169" hidden="1"/>
    <cellStyle name="20% - Accent5 11" xfId="14247" hidden="1"/>
    <cellStyle name="20% - Accent5 11" xfId="14305" hidden="1"/>
    <cellStyle name="20% - Accent5 11" xfId="13854" hidden="1"/>
    <cellStyle name="20% - Accent5 11" xfId="13310" hidden="1"/>
    <cellStyle name="20% - Accent5 11" xfId="14626" hidden="1"/>
    <cellStyle name="20% - Accent5 11" xfId="14701" hidden="1"/>
    <cellStyle name="20% - Accent5 11" xfId="14779" hidden="1"/>
    <cellStyle name="20% - Accent5 11" xfId="14963" hidden="1"/>
    <cellStyle name="20% - Accent5 11" xfId="15038" hidden="1"/>
    <cellStyle name="20% - Accent5 11" xfId="15116" hidden="1"/>
    <cellStyle name="20% - Accent5 11" xfId="15300" hidden="1"/>
    <cellStyle name="20% - Accent5 11" xfId="15375" hidden="1"/>
    <cellStyle name="20% - Accent5 11" xfId="9557" hidden="1"/>
    <cellStyle name="20% - Accent5 11" xfId="9446" hidden="1"/>
    <cellStyle name="20% - Accent5 11" xfId="9333" hidden="1"/>
    <cellStyle name="20% - Accent5 11" xfId="9216" hidden="1"/>
    <cellStyle name="20% - Accent5 11" xfId="6964" hidden="1"/>
    <cellStyle name="20% - Accent5 11" xfId="6880" hidden="1"/>
    <cellStyle name="20% - Accent5 11" xfId="6785" hidden="1"/>
    <cellStyle name="20% - Accent5 11" xfId="6326" hidden="1"/>
    <cellStyle name="20% - Accent5 11" xfId="7781" hidden="1"/>
    <cellStyle name="20% - Accent5 11" xfId="7825" hidden="1"/>
    <cellStyle name="20% - Accent5 11" xfId="4814" hidden="1"/>
    <cellStyle name="20% - Accent5 11" xfId="4650" hidden="1"/>
    <cellStyle name="20% - Accent5 11" xfId="4344" hidden="1"/>
    <cellStyle name="20% - Accent5 11" xfId="4236" hidden="1"/>
    <cellStyle name="20% - Accent5 11" xfId="5934" hidden="1"/>
    <cellStyle name="20% - Accent5 11" xfId="7479" hidden="1"/>
    <cellStyle name="20% - Accent5 11" xfId="2672" hidden="1"/>
    <cellStyle name="20% - Accent5 11" xfId="2483" hidden="1"/>
    <cellStyle name="20% - Accent5 11" xfId="2308" hidden="1"/>
    <cellStyle name="20% - Accent5 11" xfId="1336" hidden="1"/>
    <cellStyle name="20% - Accent5 11" xfId="1160" hidden="1"/>
    <cellStyle name="20% - Accent5 11" xfId="919" hidden="1"/>
    <cellStyle name="20% - Accent5 11" xfId="15446" hidden="1"/>
    <cellStyle name="20% - Accent5 11" xfId="15554" hidden="1"/>
    <cellStyle name="20% - Accent5 11" xfId="16234" hidden="1"/>
    <cellStyle name="20% - Accent5 11" xfId="16309" hidden="1"/>
    <cellStyle name="20% - Accent5 11" xfId="16384" hidden="1"/>
    <cellStyle name="20% - Accent5 11" xfId="16462" hidden="1"/>
    <cellStyle name="20% - Accent5 11" xfId="17048" hidden="1"/>
    <cellStyle name="20% - Accent5 11" xfId="17123" hidden="1"/>
    <cellStyle name="20% - Accent5 11" xfId="17202" hidden="1"/>
    <cellStyle name="20% - Accent5 11" xfId="17283" hidden="1"/>
    <cellStyle name="20% - Accent5 11" xfId="16797" hidden="1"/>
    <cellStyle name="20% - Accent5 11" xfId="16781" hidden="1"/>
    <cellStyle name="20% - Accent5 11" xfId="17643" hidden="1"/>
    <cellStyle name="20% - Accent5 11" xfId="17718" hidden="1"/>
    <cellStyle name="20% - Accent5 11" xfId="17796" hidden="1"/>
    <cellStyle name="20% - Accent5 11" xfId="17854" hidden="1"/>
    <cellStyle name="20% - Accent5 11" xfId="17403" hidden="1"/>
    <cellStyle name="20% - Accent5 11" xfId="16859" hidden="1"/>
    <cellStyle name="20% - Accent5 11" xfId="18175" hidden="1"/>
    <cellStyle name="20% - Accent5 11" xfId="18250" hidden="1"/>
    <cellStyle name="20% - Accent5 11" xfId="18328" hidden="1"/>
    <cellStyle name="20% - Accent5 11" xfId="18512" hidden="1"/>
    <cellStyle name="20% - Accent5 11" xfId="18587" hidden="1"/>
    <cellStyle name="20% - Accent5 11" xfId="18665" hidden="1"/>
    <cellStyle name="20% - Accent5 11" xfId="18849" hidden="1"/>
    <cellStyle name="20% - Accent5 11" xfId="18924" hidden="1"/>
    <cellStyle name="20% - Accent5 11" xfId="19026" hidden="1"/>
    <cellStyle name="20% - Accent5 11" xfId="19101" hidden="1"/>
    <cellStyle name="20% - Accent5 11" xfId="19176" hidden="1"/>
    <cellStyle name="20% - Accent5 11" xfId="19254" hidden="1"/>
    <cellStyle name="20% - Accent5 11" xfId="19840" hidden="1"/>
    <cellStyle name="20% - Accent5 11" xfId="19915" hidden="1"/>
    <cellStyle name="20% - Accent5 11" xfId="19994" hidden="1"/>
    <cellStyle name="20% - Accent5 11" xfId="20075" hidden="1"/>
    <cellStyle name="20% - Accent5 11" xfId="19589" hidden="1"/>
    <cellStyle name="20% - Accent5 11" xfId="19573" hidden="1"/>
    <cellStyle name="20% - Accent5 11" xfId="20435" hidden="1"/>
    <cellStyle name="20% - Accent5 11" xfId="20510" hidden="1"/>
    <cellStyle name="20% - Accent5 11" xfId="20588" hidden="1"/>
    <cellStyle name="20% - Accent5 11" xfId="20646" hidden="1"/>
    <cellStyle name="20% - Accent5 11" xfId="20195" hidden="1"/>
    <cellStyle name="20% - Accent5 11" xfId="19651" hidden="1"/>
    <cellStyle name="20% - Accent5 11" xfId="20967" hidden="1"/>
    <cellStyle name="20% - Accent5 11" xfId="21042" hidden="1"/>
    <cellStyle name="20% - Accent5 11" xfId="21120" hidden="1"/>
    <cellStyle name="20% - Accent5 11" xfId="21304" hidden="1"/>
    <cellStyle name="20% - Accent5 11" xfId="21379" hidden="1"/>
    <cellStyle name="20% - Accent5 11" xfId="21457" hidden="1"/>
    <cellStyle name="20% - Accent5 11" xfId="21641" hidden="1"/>
    <cellStyle name="20% - Accent5 11" xfId="21716" hidden="1"/>
    <cellStyle name="20% - Accent5 11" xfId="15961" hidden="1"/>
    <cellStyle name="20% - Accent5 11" xfId="15886" hidden="1"/>
    <cellStyle name="20% - Accent5 11" xfId="15806" hidden="1"/>
    <cellStyle name="20% - Accent5 11" xfId="15720" hidden="1"/>
    <cellStyle name="20% - Accent5 11" xfId="7931" hidden="1"/>
    <cellStyle name="20% - Accent5 11" xfId="7710" hidden="1"/>
    <cellStyle name="20% - Accent5 11" xfId="7443" hidden="1"/>
    <cellStyle name="20% - Accent5 11" xfId="7005" hidden="1"/>
    <cellStyle name="20% - Accent5 11" xfId="8674" hidden="1"/>
    <cellStyle name="20% - Accent5 11" xfId="8715" hidden="1"/>
    <cellStyle name="20% - Accent5 11" xfId="5267" hidden="1"/>
    <cellStyle name="20% - Accent5 11" xfId="5067" hidden="1"/>
    <cellStyle name="20% - Accent5 11" xfId="4960" hidden="1"/>
    <cellStyle name="20% - Accent5 11" xfId="4554" hidden="1"/>
    <cellStyle name="20% - Accent5 11" xfId="6489" hidden="1"/>
    <cellStyle name="20% - Accent5 11" xfId="8425" hidden="1"/>
    <cellStyle name="20% - Accent5 11" xfId="2993" hidden="1"/>
    <cellStyle name="20% - Accent5 11" xfId="2869" hidden="1"/>
    <cellStyle name="20% - Accent5 11" xfId="2632" hidden="1"/>
    <cellStyle name="20% - Accent5 11" xfId="1488" hidden="1"/>
    <cellStyle name="20% - Accent5 11" xfId="1303" hidden="1"/>
    <cellStyle name="20% - Accent5 11" xfId="1082" hidden="1"/>
    <cellStyle name="20% - Accent5 11" xfId="21777" hidden="1"/>
    <cellStyle name="20% - Accent5 11" xfId="21856" hidden="1"/>
    <cellStyle name="20% - Accent5 11" xfId="22385" hidden="1"/>
    <cellStyle name="20% - Accent5 11" xfId="22460" hidden="1"/>
    <cellStyle name="20% - Accent5 11" xfId="22535" hidden="1"/>
    <cellStyle name="20% - Accent5 11" xfId="22613" hidden="1"/>
    <cellStyle name="20% - Accent5 11" xfId="23199" hidden="1"/>
    <cellStyle name="20% - Accent5 11" xfId="23274" hidden="1"/>
    <cellStyle name="20% - Accent5 11" xfId="23353" hidden="1"/>
    <cellStyle name="20% - Accent5 11" xfId="23434" hidden="1"/>
    <cellStyle name="20% - Accent5 11" xfId="22948" hidden="1"/>
    <cellStyle name="20% - Accent5 11" xfId="22932" hidden="1"/>
    <cellStyle name="20% - Accent5 11" xfId="23794" hidden="1"/>
    <cellStyle name="20% - Accent5 11" xfId="23869" hidden="1"/>
    <cellStyle name="20% - Accent5 11" xfId="23947" hidden="1"/>
    <cellStyle name="20% - Accent5 11" xfId="24005" hidden="1"/>
    <cellStyle name="20% - Accent5 11" xfId="23554" hidden="1"/>
    <cellStyle name="20% - Accent5 11" xfId="23010" hidden="1"/>
    <cellStyle name="20% - Accent5 11" xfId="24326" hidden="1"/>
    <cellStyle name="20% - Accent5 11" xfId="24401" hidden="1"/>
    <cellStyle name="20% - Accent5 11" xfId="24479" hidden="1"/>
    <cellStyle name="20% - Accent5 11" xfId="24663" hidden="1"/>
    <cellStyle name="20% - Accent5 11" xfId="24738" hidden="1"/>
    <cellStyle name="20% - Accent5 11" xfId="24816" hidden="1"/>
    <cellStyle name="20% - Accent5 11" xfId="25000" hidden="1"/>
    <cellStyle name="20% - Accent5 11" xfId="25075" hidden="1"/>
    <cellStyle name="20% - Accent5 11" xfId="25177" hidden="1"/>
    <cellStyle name="20% - Accent5 11" xfId="25252" hidden="1"/>
    <cellStyle name="20% - Accent5 11" xfId="25327" hidden="1"/>
    <cellStyle name="20% - Accent5 11" xfId="25405" hidden="1"/>
    <cellStyle name="20% - Accent5 11" xfId="25991" hidden="1"/>
    <cellStyle name="20% - Accent5 11" xfId="26066" hidden="1"/>
    <cellStyle name="20% - Accent5 11" xfId="26145" hidden="1"/>
    <cellStyle name="20% - Accent5 11" xfId="26226" hidden="1"/>
    <cellStyle name="20% - Accent5 11" xfId="25740" hidden="1"/>
    <cellStyle name="20% - Accent5 11" xfId="25724" hidden="1"/>
    <cellStyle name="20% - Accent5 11" xfId="26586" hidden="1"/>
    <cellStyle name="20% - Accent5 11" xfId="26661" hidden="1"/>
    <cellStyle name="20% - Accent5 11" xfId="26739" hidden="1"/>
    <cellStyle name="20% - Accent5 11" xfId="26797" hidden="1"/>
    <cellStyle name="20% - Accent5 11" xfId="26346" hidden="1"/>
    <cellStyle name="20% - Accent5 11" xfId="25802" hidden="1"/>
    <cellStyle name="20% - Accent5 11" xfId="27118" hidden="1"/>
    <cellStyle name="20% - Accent5 11" xfId="27193" hidden="1"/>
    <cellStyle name="20% - Accent5 11" xfId="27271" hidden="1"/>
    <cellStyle name="20% - Accent5 11" xfId="27455" hidden="1"/>
    <cellStyle name="20% - Accent5 11" xfId="27530" hidden="1"/>
    <cellStyle name="20% - Accent5 11" xfId="27608" hidden="1"/>
    <cellStyle name="20% - Accent5 11" xfId="27792" hidden="1"/>
    <cellStyle name="20% - Accent5 11" xfId="27867" hidden="1"/>
    <cellStyle name="20% - Accent5 11" xfId="22214" hidden="1"/>
    <cellStyle name="20% - Accent5 11" xfId="22139" hidden="1"/>
    <cellStyle name="20% - Accent5 11" xfId="22059" hidden="1"/>
    <cellStyle name="20% - Accent5 11" xfId="21976" hidden="1"/>
    <cellStyle name="20% - Accent5 11" xfId="8826" hidden="1"/>
    <cellStyle name="20% - Accent5 11" xfId="8534" hidden="1"/>
    <cellStyle name="20% - Accent5 11" xfId="8400" hidden="1"/>
    <cellStyle name="20% - Accent5 11" xfId="7991" hidden="1"/>
    <cellStyle name="20% - Accent5 11" xfId="9764" hidden="1"/>
    <cellStyle name="20% - Accent5 11" xfId="9784" hidden="1"/>
    <cellStyle name="20% - Accent5 11" xfId="5808" hidden="1"/>
    <cellStyle name="20% - Accent5 11" xfId="5573" hidden="1"/>
    <cellStyle name="20% - Accent5 11" xfId="5478" hidden="1"/>
    <cellStyle name="20% - Accent5 11" xfId="5034" hidden="1"/>
    <cellStyle name="20% - Accent5 11" xfId="7203" hidden="1"/>
    <cellStyle name="20% - Accent5 11" xfId="9471" hidden="1"/>
    <cellStyle name="20% - Accent5 11" xfId="3333" hidden="1"/>
    <cellStyle name="20% - Accent5 11" xfId="3145" hidden="1"/>
    <cellStyle name="20% - Accent5 11" xfId="2964" hidden="1"/>
    <cellStyle name="20% - Accent5 11" xfId="1629" hidden="1"/>
    <cellStyle name="20% - Accent5 11" xfId="1462" hidden="1"/>
    <cellStyle name="20% - Accent5 11" xfId="1199" hidden="1"/>
    <cellStyle name="20% - Accent5 11" xfId="27927" hidden="1"/>
    <cellStyle name="20% - Accent5 11" xfId="28002" hidden="1"/>
    <cellStyle name="20% - Accent5 11" xfId="28104" hidden="1"/>
    <cellStyle name="20% - Accent5 11" xfId="28179" hidden="1"/>
    <cellStyle name="20% - Accent5 11" xfId="28254" hidden="1"/>
    <cellStyle name="20% - Accent5 11" xfId="28332" hidden="1"/>
    <cellStyle name="20% - Accent5 11" xfId="28918" hidden="1"/>
    <cellStyle name="20% - Accent5 11" xfId="28993" hidden="1"/>
    <cellStyle name="20% - Accent5 11" xfId="29072" hidden="1"/>
    <cellStyle name="20% - Accent5 11" xfId="29153" hidden="1"/>
    <cellStyle name="20% - Accent5 11" xfId="28667" hidden="1"/>
    <cellStyle name="20% - Accent5 11" xfId="28651" hidden="1"/>
    <cellStyle name="20% - Accent5 11" xfId="29513" hidden="1"/>
    <cellStyle name="20% - Accent5 11" xfId="29588" hidden="1"/>
    <cellStyle name="20% - Accent5 11" xfId="29666" hidden="1"/>
    <cellStyle name="20% - Accent5 11" xfId="29724" hidden="1"/>
    <cellStyle name="20% - Accent5 11" xfId="29273" hidden="1"/>
    <cellStyle name="20% - Accent5 11" xfId="28729" hidden="1"/>
    <cellStyle name="20% - Accent5 11" xfId="30045" hidden="1"/>
    <cellStyle name="20% - Accent5 11" xfId="30120" hidden="1"/>
    <cellStyle name="20% - Accent5 11" xfId="30198" hidden="1"/>
    <cellStyle name="20% - Accent5 11" xfId="30382" hidden="1"/>
    <cellStyle name="20% - Accent5 11" xfId="30457" hidden="1"/>
    <cellStyle name="20% - Accent5 11" xfId="30535" hidden="1"/>
    <cellStyle name="20% - Accent5 11" xfId="30719" hidden="1"/>
    <cellStyle name="20% - Accent5 11" xfId="30794" hidden="1"/>
    <cellStyle name="20% - Accent5 11" xfId="30896" hidden="1"/>
    <cellStyle name="20% - Accent5 11" xfId="30971" hidden="1"/>
    <cellStyle name="20% - Accent5 11" xfId="31046" hidden="1"/>
    <cellStyle name="20% - Accent5 11" xfId="31124" hidden="1"/>
    <cellStyle name="20% - Accent5 11" xfId="31710" hidden="1"/>
    <cellStyle name="20% - Accent5 11" xfId="31785" hidden="1"/>
    <cellStyle name="20% - Accent5 11" xfId="31864" hidden="1"/>
    <cellStyle name="20% - Accent5 11" xfId="31945" hidden="1"/>
    <cellStyle name="20% - Accent5 11" xfId="31459" hidden="1"/>
    <cellStyle name="20% - Accent5 11" xfId="31443" hidden="1"/>
    <cellStyle name="20% - Accent5 11" xfId="32305" hidden="1"/>
    <cellStyle name="20% - Accent5 11" xfId="32380" hidden="1"/>
    <cellStyle name="20% - Accent5 11" xfId="32458" hidden="1"/>
    <cellStyle name="20% - Accent5 11" xfId="32516" hidden="1"/>
    <cellStyle name="20% - Accent5 11" xfId="32065" hidden="1"/>
    <cellStyle name="20% - Accent5 11" xfId="31521" hidden="1"/>
    <cellStyle name="20% - Accent5 11" xfId="32837" hidden="1"/>
    <cellStyle name="20% - Accent5 11" xfId="32912" hidden="1"/>
    <cellStyle name="20% - Accent5 11" xfId="32990" hidden="1"/>
    <cellStyle name="20% - Accent5 11" xfId="33174" hidden="1"/>
    <cellStyle name="20% - Accent5 11" xfId="33249" hidden="1"/>
    <cellStyle name="20% - Accent5 11" xfId="33327" hidden="1"/>
    <cellStyle name="20% - Accent5 11" xfId="33511" hidden="1"/>
    <cellStyle name="20% - Accent5 11" xfId="33586" hidden="1"/>
    <cellStyle name="20% - Accent5 12" xfId="752" hidden="1"/>
    <cellStyle name="20% - Accent5 12" xfId="959" hidden="1"/>
    <cellStyle name="20% - Accent5 12" xfId="3525" hidden="1"/>
    <cellStyle name="20% - Accent5 12" xfId="4040" hidden="1"/>
    <cellStyle name="20% - Accent5 12" xfId="5359" hidden="1"/>
    <cellStyle name="20% - Accent5 12" xfId="6056" hidden="1"/>
    <cellStyle name="20% - Accent5 12" xfId="7073" hidden="1"/>
    <cellStyle name="20% - Accent5 12" xfId="8276" hidden="1"/>
    <cellStyle name="20% - Accent5 12" xfId="10134" hidden="1"/>
    <cellStyle name="20% - Accent5 12" xfId="10249" hidden="1"/>
    <cellStyle name="20% - Accent5 12" xfId="10972" hidden="1"/>
    <cellStyle name="20% - Accent5 12" xfId="11145" hidden="1"/>
    <cellStyle name="20% - Accent5 12" xfId="11538" hidden="1"/>
    <cellStyle name="20% - Accent5 12" xfId="11686" hidden="1"/>
    <cellStyle name="20% - Accent5 12" xfId="12024" hidden="1"/>
    <cellStyle name="20% - Accent5 12" xfId="12361" hidden="1"/>
    <cellStyle name="20% - Accent5 12" xfId="12926" hidden="1"/>
    <cellStyle name="20% - Accent5 12" xfId="13041" hidden="1"/>
    <cellStyle name="20% - Accent5 12" xfId="13764" hidden="1"/>
    <cellStyle name="20% - Accent5 12" xfId="13937" hidden="1"/>
    <cellStyle name="20% - Accent5 12" xfId="14330" hidden="1"/>
    <cellStyle name="20% - Accent5 12" xfId="14478" hidden="1"/>
    <cellStyle name="20% - Accent5 12" xfId="14816" hidden="1"/>
    <cellStyle name="20% - Accent5 12" xfId="15153" hidden="1"/>
    <cellStyle name="20% - Accent5 12" xfId="9199" hidden="1"/>
    <cellStyle name="20% - Accent5 12" xfId="8655" hidden="1"/>
    <cellStyle name="20% - Accent5 12" xfId="6026" hidden="1"/>
    <cellStyle name="20% - Accent5 12" xfId="5234" hidden="1"/>
    <cellStyle name="20% - Accent5 12" xfId="3953" hidden="1"/>
    <cellStyle name="20% - Accent5 12" xfId="3272" hidden="1"/>
    <cellStyle name="20% - Accent5 12" xfId="1839" hidden="1"/>
    <cellStyle name="20% - Accent5 12" xfId="465" hidden="1"/>
    <cellStyle name="20% - Accent5 12" xfId="16475" hidden="1"/>
    <cellStyle name="20% - Accent5 12" xfId="16590" hidden="1"/>
    <cellStyle name="20% - Accent5 12" xfId="17313" hidden="1"/>
    <cellStyle name="20% - Accent5 12" xfId="17486" hidden="1"/>
    <cellStyle name="20% - Accent5 12" xfId="17879" hidden="1"/>
    <cellStyle name="20% - Accent5 12" xfId="18027" hidden="1"/>
    <cellStyle name="20% - Accent5 12" xfId="18365" hidden="1"/>
    <cellStyle name="20% - Accent5 12" xfId="18702" hidden="1"/>
    <cellStyle name="20% - Accent5 12" xfId="19267" hidden="1"/>
    <cellStyle name="20% - Accent5 12" xfId="19382" hidden="1"/>
    <cellStyle name="20% - Accent5 12" xfId="20105" hidden="1"/>
    <cellStyle name="20% - Accent5 12" xfId="20278" hidden="1"/>
    <cellStyle name="20% - Accent5 12" xfId="20671" hidden="1"/>
    <cellStyle name="20% - Accent5 12" xfId="20819" hidden="1"/>
    <cellStyle name="20% - Accent5 12" xfId="21157" hidden="1"/>
    <cellStyle name="20% - Accent5 12" xfId="21494" hidden="1"/>
    <cellStyle name="20% - Accent5 12" xfId="15707" hidden="1"/>
    <cellStyle name="20% - Accent5 12" xfId="9750" hidden="1"/>
    <cellStyle name="20% - Accent5 12" xfId="6609" hidden="1"/>
    <cellStyle name="20% - Accent5 12" xfId="5765" hidden="1"/>
    <cellStyle name="20% - Accent5 12" xfId="4220" hidden="1"/>
    <cellStyle name="20% - Accent5 12" xfId="3501" hidden="1"/>
    <cellStyle name="20% - Accent5 12" xfId="2012" hidden="1"/>
    <cellStyle name="20% - Accent5 12" xfId="572" hidden="1"/>
    <cellStyle name="20% - Accent5 12" xfId="22626" hidden="1"/>
    <cellStyle name="20% - Accent5 12" xfId="22741" hidden="1"/>
    <cellStyle name="20% - Accent5 12" xfId="23464" hidden="1"/>
    <cellStyle name="20% - Accent5 12" xfId="23637" hidden="1"/>
    <cellStyle name="20% - Accent5 12" xfId="24030" hidden="1"/>
    <cellStyle name="20% - Accent5 12" xfId="24178" hidden="1"/>
    <cellStyle name="20% - Accent5 12" xfId="24516" hidden="1"/>
    <cellStyle name="20% - Accent5 12" xfId="24853" hidden="1"/>
    <cellStyle name="20% - Accent5 12" xfId="25418" hidden="1"/>
    <cellStyle name="20% - Accent5 12" xfId="25533" hidden="1"/>
    <cellStyle name="20% - Accent5 12" xfId="26256" hidden="1"/>
    <cellStyle name="20% - Accent5 12" xfId="26429" hidden="1"/>
    <cellStyle name="20% - Accent5 12" xfId="26822" hidden="1"/>
    <cellStyle name="20% - Accent5 12" xfId="26970" hidden="1"/>
    <cellStyle name="20% - Accent5 12" xfId="27308" hidden="1"/>
    <cellStyle name="20% - Accent5 12" xfId="27645" hidden="1"/>
    <cellStyle name="20% - Accent5 12" xfId="21963" hidden="1"/>
    <cellStyle name="20% - Accent5 12" xfId="16131" hidden="1"/>
    <cellStyle name="20% - Accent5 12" xfId="7312" hidden="1"/>
    <cellStyle name="20% - Accent5 12" xfId="6277" hidden="1"/>
    <cellStyle name="20% - Accent5 12" xfId="4532" hidden="1"/>
    <cellStyle name="20% - Accent5 12" xfId="3757" hidden="1"/>
    <cellStyle name="20% - Accent5 12" xfId="2194" hidden="1"/>
    <cellStyle name="20% - Accent5 12" xfId="707" hidden="1"/>
    <cellStyle name="20% - Accent5 12" xfId="28345" hidden="1"/>
    <cellStyle name="20% - Accent5 12" xfId="28460" hidden="1"/>
    <cellStyle name="20% - Accent5 12" xfId="29183" hidden="1"/>
    <cellStyle name="20% - Accent5 12" xfId="29356" hidden="1"/>
    <cellStyle name="20% - Accent5 12" xfId="29749" hidden="1"/>
    <cellStyle name="20% - Accent5 12" xfId="29897" hidden="1"/>
    <cellStyle name="20% - Accent5 12" xfId="30235" hidden="1"/>
    <cellStyle name="20% - Accent5 12" xfId="30572" hidden="1"/>
    <cellStyle name="20% - Accent5 12" xfId="31137" hidden="1"/>
    <cellStyle name="20% - Accent5 12" xfId="31252" hidden="1"/>
    <cellStyle name="20% - Accent5 12" xfId="31975" hidden="1"/>
    <cellStyle name="20% - Accent5 12" xfId="32148" hidden="1"/>
    <cellStyle name="20% - Accent5 12" xfId="32541" hidden="1"/>
    <cellStyle name="20% - Accent5 12" xfId="32689" hidden="1"/>
    <cellStyle name="20% - Accent5 12" xfId="33027" hidden="1"/>
    <cellStyle name="20% - Accent5 12" xfId="33364" hidden="1"/>
    <cellStyle name="20% - Accent5 3 2 3 2" xfId="829" hidden="1"/>
    <cellStyle name="20% - Accent5 3 2 3 2" xfId="1037" hidden="1"/>
    <cellStyle name="20% - Accent5 3 2 3 2" xfId="3601" hidden="1"/>
    <cellStyle name="20% - Accent5 3 2 3 2" xfId="4116" hidden="1"/>
    <cellStyle name="20% - Accent5 3 2 3 2" xfId="5435" hidden="1"/>
    <cellStyle name="20% - Accent5 3 2 3 2" xfId="6132" hidden="1"/>
    <cellStyle name="20% - Accent5 3 2 3 2" xfId="7149" hidden="1"/>
    <cellStyle name="20% - Accent5 3 2 3 2" xfId="8353" hidden="1"/>
    <cellStyle name="20% - Accent5 3 2 3 2" xfId="10210" hidden="1"/>
    <cellStyle name="20% - Accent5 3 2 3 2" xfId="10325" hidden="1"/>
    <cellStyle name="20% - Accent5 3 2 3 2" xfId="11048" hidden="1"/>
    <cellStyle name="20% - Accent5 3 2 3 2" xfId="11221" hidden="1"/>
    <cellStyle name="20% - Accent5 3 2 3 2" xfId="11614" hidden="1"/>
    <cellStyle name="20% - Accent5 3 2 3 2" xfId="11762" hidden="1"/>
    <cellStyle name="20% - Accent5 3 2 3 2" xfId="12100" hidden="1"/>
    <cellStyle name="20% - Accent5 3 2 3 2" xfId="12437" hidden="1"/>
    <cellStyle name="20% - Accent5 3 2 3 2" xfId="13002" hidden="1"/>
    <cellStyle name="20% - Accent5 3 2 3 2" xfId="13117" hidden="1"/>
    <cellStyle name="20% - Accent5 3 2 3 2" xfId="13840" hidden="1"/>
    <cellStyle name="20% - Accent5 3 2 3 2" xfId="14013" hidden="1"/>
    <cellStyle name="20% - Accent5 3 2 3 2" xfId="14406" hidden="1"/>
    <cellStyle name="20% - Accent5 3 2 3 2" xfId="14554" hidden="1"/>
    <cellStyle name="20% - Accent5 3 2 3 2" xfId="14892" hidden="1"/>
    <cellStyle name="20% - Accent5 3 2 3 2" xfId="15229" hidden="1"/>
    <cellStyle name="20% - Accent5 3 2 3 2" xfId="9121" hidden="1"/>
    <cellStyle name="20% - Accent5 3 2 3 2" xfId="8577" hidden="1"/>
    <cellStyle name="20% - Accent5 3 2 3 2" xfId="5949" hidden="1"/>
    <cellStyle name="20% - Accent5 3 2 3 2" xfId="5158" hidden="1"/>
    <cellStyle name="20% - Accent5 3 2 3 2" xfId="3873" hidden="1"/>
    <cellStyle name="20% - Accent5 3 2 3 2" xfId="3194" hidden="1"/>
    <cellStyle name="20% - Accent5 3 2 3 2" xfId="1751" hidden="1"/>
    <cellStyle name="20% - Accent5 3 2 3 2" xfId="343" hidden="1"/>
    <cellStyle name="20% - Accent5 3 2 3 2" xfId="16551" hidden="1"/>
    <cellStyle name="20% - Accent5 3 2 3 2" xfId="16666" hidden="1"/>
    <cellStyle name="20% - Accent5 3 2 3 2" xfId="17389" hidden="1"/>
    <cellStyle name="20% - Accent5 3 2 3 2" xfId="17562" hidden="1"/>
    <cellStyle name="20% - Accent5 3 2 3 2" xfId="17955" hidden="1"/>
    <cellStyle name="20% - Accent5 3 2 3 2" xfId="18103" hidden="1"/>
    <cellStyle name="20% - Accent5 3 2 3 2" xfId="18441" hidden="1"/>
    <cellStyle name="20% - Accent5 3 2 3 2" xfId="18778" hidden="1"/>
    <cellStyle name="20% - Accent5 3 2 3 2" xfId="19343" hidden="1"/>
    <cellStyle name="20% - Accent5 3 2 3 2" xfId="19458" hidden="1"/>
    <cellStyle name="20% - Accent5 3 2 3 2" xfId="20181" hidden="1"/>
    <cellStyle name="20% - Accent5 3 2 3 2" xfId="20354" hidden="1"/>
    <cellStyle name="20% - Accent5 3 2 3 2" xfId="20747" hidden="1"/>
    <cellStyle name="20% - Accent5 3 2 3 2" xfId="20895" hidden="1"/>
    <cellStyle name="20% - Accent5 3 2 3 2" xfId="21233" hidden="1"/>
    <cellStyle name="20% - Accent5 3 2 3 2" xfId="21570" hidden="1"/>
    <cellStyle name="20% - Accent5 3 2 3 2" xfId="15629" hidden="1"/>
    <cellStyle name="20% - Accent5 3 2 3 2" xfId="9674" hidden="1"/>
    <cellStyle name="20% - Accent5 3 2 3 2" xfId="6520" hidden="1"/>
    <cellStyle name="20% - Accent5 3 2 3 2" xfId="5672" hidden="1"/>
    <cellStyle name="20% - Accent5 3 2 3 2" xfId="4143" hidden="1"/>
    <cellStyle name="20% - Accent5 3 2 3 2" xfId="3422" hidden="1"/>
    <cellStyle name="20% - Accent5 3 2 3 2" xfId="1925" hidden="1"/>
    <cellStyle name="20% - Accent5 3 2 3 2" xfId="484" hidden="1"/>
    <cellStyle name="20% - Accent5 3 2 3 2" xfId="22702" hidden="1"/>
    <cellStyle name="20% - Accent5 3 2 3 2" xfId="22817" hidden="1"/>
    <cellStyle name="20% - Accent5 3 2 3 2" xfId="23540" hidden="1"/>
    <cellStyle name="20% - Accent5 3 2 3 2" xfId="23713" hidden="1"/>
    <cellStyle name="20% - Accent5 3 2 3 2" xfId="24106" hidden="1"/>
    <cellStyle name="20% - Accent5 3 2 3 2" xfId="24254" hidden="1"/>
    <cellStyle name="20% - Accent5 3 2 3 2" xfId="24592" hidden="1"/>
    <cellStyle name="20% - Accent5 3 2 3 2" xfId="24929" hidden="1"/>
    <cellStyle name="20% - Accent5 3 2 3 2" xfId="25494" hidden="1"/>
    <cellStyle name="20% - Accent5 3 2 3 2" xfId="25609" hidden="1"/>
    <cellStyle name="20% - Accent5 3 2 3 2" xfId="26332" hidden="1"/>
    <cellStyle name="20% - Accent5 3 2 3 2" xfId="26505" hidden="1"/>
    <cellStyle name="20% - Accent5 3 2 3 2" xfId="26898" hidden="1"/>
    <cellStyle name="20% - Accent5 3 2 3 2" xfId="27046" hidden="1"/>
    <cellStyle name="20% - Accent5 3 2 3 2" xfId="27384" hidden="1"/>
    <cellStyle name="20% - Accent5 3 2 3 2" xfId="27721" hidden="1"/>
    <cellStyle name="20% - Accent5 3 2 3 2" xfId="21885" hidden="1"/>
    <cellStyle name="20% - Accent5 3 2 3 2" xfId="16055" hidden="1"/>
    <cellStyle name="20% - Accent5 3 2 3 2" xfId="7224" hidden="1"/>
    <cellStyle name="20% - Accent5 3 2 3 2" xfId="6180" hidden="1"/>
    <cellStyle name="20% - Accent5 3 2 3 2" xfId="4364" hidden="1"/>
    <cellStyle name="20% - Accent5 3 2 3 2" xfId="3678" hidden="1"/>
    <cellStyle name="20% - Accent5 3 2 3 2" xfId="2111" hidden="1"/>
    <cellStyle name="20% - Accent5 3 2 3 2" xfId="599" hidden="1"/>
    <cellStyle name="20% - Accent5 3 2 3 2" xfId="28421" hidden="1"/>
    <cellStyle name="20% - Accent5 3 2 3 2" xfId="28536" hidden="1"/>
    <cellStyle name="20% - Accent5 3 2 3 2" xfId="29259" hidden="1"/>
    <cellStyle name="20% - Accent5 3 2 3 2" xfId="29432" hidden="1"/>
    <cellStyle name="20% - Accent5 3 2 3 2" xfId="29825" hidden="1"/>
    <cellStyle name="20% - Accent5 3 2 3 2" xfId="29973" hidden="1"/>
    <cellStyle name="20% - Accent5 3 2 3 2" xfId="30311" hidden="1"/>
    <cellStyle name="20% - Accent5 3 2 3 2" xfId="30648" hidden="1"/>
    <cellStyle name="20% - Accent5 3 2 3 2" xfId="31213" hidden="1"/>
    <cellStyle name="20% - Accent5 3 2 3 2" xfId="31328" hidden="1"/>
    <cellStyle name="20% - Accent5 3 2 3 2" xfId="32051" hidden="1"/>
    <cellStyle name="20% - Accent5 3 2 3 2" xfId="32224" hidden="1"/>
    <cellStyle name="20% - Accent5 3 2 3 2" xfId="32617" hidden="1"/>
    <cellStyle name="20% - Accent5 3 2 3 2" xfId="32765" hidden="1"/>
    <cellStyle name="20% - Accent5 3 2 3 2" xfId="33103" hidden="1"/>
    <cellStyle name="20% - Accent5 3 2 3 2" xfId="33440" hidden="1"/>
    <cellStyle name="20% - Accent5 3 2 4 2" xfId="788" hidden="1"/>
    <cellStyle name="20% - Accent5 3 2 4 2" xfId="996" hidden="1"/>
    <cellStyle name="20% - Accent5 3 2 4 2" xfId="3560" hidden="1"/>
    <cellStyle name="20% - Accent5 3 2 4 2" xfId="4075" hidden="1"/>
    <cellStyle name="20% - Accent5 3 2 4 2" xfId="5394" hidden="1"/>
    <cellStyle name="20% - Accent5 3 2 4 2" xfId="6091" hidden="1"/>
    <cellStyle name="20% - Accent5 3 2 4 2" xfId="7108" hidden="1"/>
    <cellStyle name="20% - Accent5 3 2 4 2" xfId="8312" hidden="1"/>
    <cellStyle name="20% - Accent5 3 2 4 2" xfId="10169" hidden="1"/>
    <cellStyle name="20% - Accent5 3 2 4 2" xfId="10284" hidden="1"/>
    <cellStyle name="20% - Accent5 3 2 4 2" xfId="11007" hidden="1"/>
    <cellStyle name="20% - Accent5 3 2 4 2" xfId="11180" hidden="1"/>
    <cellStyle name="20% - Accent5 3 2 4 2" xfId="11573" hidden="1"/>
    <cellStyle name="20% - Accent5 3 2 4 2" xfId="11721" hidden="1"/>
    <cellStyle name="20% - Accent5 3 2 4 2" xfId="12059" hidden="1"/>
    <cellStyle name="20% - Accent5 3 2 4 2" xfId="12396" hidden="1"/>
    <cellStyle name="20% - Accent5 3 2 4 2" xfId="12961" hidden="1"/>
    <cellStyle name="20% - Accent5 3 2 4 2" xfId="13076" hidden="1"/>
    <cellStyle name="20% - Accent5 3 2 4 2" xfId="13799" hidden="1"/>
    <cellStyle name="20% - Accent5 3 2 4 2" xfId="13972" hidden="1"/>
    <cellStyle name="20% - Accent5 3 2 4 2" xfId="14365" hidden="1"/>
    <cellStyle name="20% - Accent5 3 2 4 2" xfId="14513" hidden="1"/>
    <cellStyle name="20% - Accent5 3 2 4 2" xfId="14851" hidden="1"/>
    <cellStyle name="20% - Accent5 3 2 4 2" xfId="15188" hidden="1"/>
    <cellStyle name="20% - Accent5 3 2 4 2" xfId="9163" hidden="1"/>
    <cellStyle name="20% - Accent5 3 2 4 2" xfId="8618" hidden="1"/>
    <cellStyle name="20% - Accent5 3 2 4 2" xfId="5990" hidden="1"/>
    <cellStyle name="20% - Accent5 3 2 4 2" xfId="5199" hidden="1"/>
    <cellStyle name="20% - Accent5 3 2 4 2" xfId="3916" hidden="1"/>
    <cellStyle name="20% - Accent5 3 2 4 2" xfId="3236" hidden="1"/>
    <cellStyle name="20% - Accent5 3 2 4 2" xfId="1798" hidden="1"/>
    <cellStyle name="20% - Accent5 3 2 4 2" xfId="409" hidden="1"/>
    <cellStyle name="20% - Accent5 3 2 4 2" xfId="16510" hidden="1"/>
    <cellStyle name="20% - Accent5 3 2 4 2" xfId="16625" hidden="1"/>
    <cellStyle name="20% - Accent5 3 2 4 2" xfId="17348" hidden="1"/>
    <cellStyle name="20% - Accent5 3 2 4 2" xfId="17521" hidden="1"/>
    <cellStyle name="20% - Accent5 3 2 4 2" xfId="17914" hidden="1"/>
    <cellStyle name="20% - Accent5 3 2 4 2" xfId="18062" hidden="1"/>
    <cellStyle name="20% - Accent5 3 2 4 2" xfId="18400" hidden="1"/>
    <cellStyle name="20% - Accent5 3 2 4 2" xfId="18737" hidden="1"/>
    <cellStyle name="20% - Accent5 3 2 4 2" xfId="19302" hidden="1"/>
    <cellStyle name="20% - Accent5 3 2 4 2" xfId="19417" hidden="1"/>
    <cellStyle name="20% - Accent5 3 2 4 2" xfId="20140" hidden="1"/>
    <cellStyle name="20% - Accent5 3 2 4 2" xfId="20313" hidden="1"/>
    <cellStyle name="20% - Accent5 3 2 4 2" xfId="20706" hidden="1"/>
    <cellStyle name="20% - Accent5 3 2 4 2" xfId="20854" hidden="1"/>
    <cellStyle name="20% - Accent5 3 2 4 2" xfId="21192" hidden="1"/>
    <cellStyle name="20% - Accent5 3 2 4 2" xfId="21529" hidden="1"/>
    <cellStyle name="20% - Accent5 3 2 4 2" xfId="15671" hidden="1"/>
    <cellStyle name="20% - Accent5 3 2 4 2" xfId="9715" hidden="1"/>
    <cellStyle name="20% - Accent5 3 2 4 2" xfId="6571" hidden="1"/>
    <cellStyle name="20% - Accent5 3 2 4 2" xfId="5720" hidden="1"/>
    <cellStyle name="20% - Accent5 3 2 4 2" xfId="4185" hidden="1"/>
    <cellStyle name="20% - Accent5 3 2 4 2" xfId="3466" hidden="1"/>
    <cellStyle name="20% - Accent5 3 2 4 2" xfId="1975" hidden="1"/>
    <cellStyle name="20% - Accent5 3 2 4 2" xfId="533" hidden="1"/>
    <cellStyle name="20% - Accent5 3 2 4 2" xfId="22661" hidden="1"/>
    <cellStyle name="20% - Accent5 3 2 4 2" xfId="22776" hidden="1"/>
    <cellStyle name="20% - Accent5 3 2 4 2" xfId="23499" hidden="1"/>
    <cellStyle name="20% - Accent5 3 2 4 2" xfId="23672" hidden="1"/>
    <cellStyle name="20% - Accent5 3 2 4 2" xfId="24065" hidden="1"/>
    <cellStyle name="20% - Accent5 3 2 4 2" xfId="24213" hidden="1"/>
    <cellStyle name="20% - Accent5 3 2 4 2" xfId="24551" hidden="1"/>
    <cellStyle name="20% - Accent5 3 2 4 2" xfId="24888" hidden="1"/>
    <cellStyle name="20% - Accent5 3 2 4 2" xfId="25453" hidden="1"/>
    <cellStyle name="20% - Accent5 3 2 4 2" xfId="25568" hidden="1"/>
    <cellStyle name="20% - Accent5 3 2 4 2" xfId="26291" hidden="1"/>
    <cellStyle name="20% - Accent5 3 2 4 2" xfId="26464" hidden="1"/>
    <cellStyle name="20% - Accent5 3 2 4 2" xfId="26857" hidden="1"/>
    <cellStyle name="20% - Accent5 3 2 4 2" xfId="27005" hidden="1"/>
    <cellStyle name="20% - Accent5 3 2 4 2" xfId="27343" hidden="1"/>
    <cellStyle name="20% - Accent5 3 2 4 2" xfId="27680" hidden="1"/>
    <cellStyle name="20% - Accent5 3 2 4 2" xfId="21927" hidden="1"/>
    <cellStyle name="20% - Accent5 3 2 4 2" xfId="16096" hidden="1"/>
    <cellStyle name="20% - Accent5 3 2 4 2" xfId="7274" hidden="1"/>
    <cellStyle name="20% - Accent5 3 2 4 2" xfId="6235" hidden="1"/>
    <cellStyle name="20% - Accent5 3 2 4 2" xfId="4466" hidden="1"/>
    <cellStyle name="20% - Accent5 3 2 4 2" xfId="3722" hidden="1"/>
    <cellStyle name="20% - Accent5 3 2 4 2" xfId="2156" hidden="1"/>
    <cellStyle name="20% - Accent5 3 2 4 2" xfId="649" hidden="1"/>
    <cellStyle name="20% - Accent5 3 2 4 2" xfId="28380" hidden="1"/>
    <cellStyle name="20% - Accent5 3 2 4 2" xfId="28495" hidden="1"/>
    <cellStyle name="20% - Accent5 3 2 4 2" xfId="29218" hidden="1"/>
    <cellStyle name="20% - Accent5 3 2 4 2" xfId="29391" hidden="1"/>
    <cellStyle name="20% - Accent5 3 2 4 2" xfId="29784" hidden="1"/>
    <cellStyle name="20% - Accent5 3 2 4 2" xfId="29932" hidden="1"/>
    <cellStyle name="20% - Accent5 3 2 4 2" xfId="30270" hidden="1"/>
    <cellStyle name="20% - Accent5 3 2 4 2" xfId="30607" hidden="1"/>
    <cellStyle name="20% - Accent5 3 2 4 2" xfId="31172" hidden="1"/>
    <cellStyle name="20% - Accent5 3 2 4 2" xfId="31287" hidden="1"/>
    <cellStyle name="20% - Accent5 3 2 4 2" xfId="32010" hidden="1"/>
    <cellStyle name="20% - Accent5 3 2 4 2" xfId="32183" hidden="1"/>
    <cellStyle name="20% - Accent5 3 2 4 2" xfId="32576" hidden="1"/>
    <cellStyle name="20% - Accent5 3 2 4 2" xfId="32724" hidden="1"/>
    <cellStyle name="20% - Accent5 3 2 4 2" xfId="33062" hidden="1"/>
    <cellStyle name="20% - Accent5 3 2 4 2" xfId="33399" hidden="1"/>
    <cellStyle name="20% - Accent5 3 3 3 2" xfId="787" hidden="1"/>
    <cellStyle name="20% - Accent5 3 3 3 2" xfId="995" hidden="1"/>
    <cellStyle name="20% - Accent5 3 3 3 2" xfId="3559" hidden="1"/>
    <cellStyle name="20% - Accent5 3 3 3 2" xfId="4074" hidden="1"/>
    <cellStyle name="20% - Accent5 3 3 3 2" xfId="5393" hidden="1"/>
    <cellStyle name="20% - Accent5 3 3 3 2" xfId="6090" hidden="1"/>
    <cellStyle name="20% - Accent5 3 3 3 2" xfId="7107" hidden="1"/>
    <cellStyle name="20% - Accent5 3 3 3 2" xfId="8311" hidden="1"/>
    <cellStyle name="20% - Accent5 3 3 3 2" xfId="10168" hidden="1"/>
    <cellStyle name="20% - Accent5 3 3 3 2" xfId="10283" hidden="1"/>
    <cellStyle name="20% - Accent5 3 3 3 2" xfId="11006" hidden="1"/>
    <cellStyle name="20% - Accent5 3 3 3 2" xfId="11179" hidden="1"/>
    <cellStyle name="20% - Accent5 3 3 3 2" xfId="11572" hidden="1"/>
    <cellStyle name="20% - Accent5 3 3 3 2" xfId="11720" hidden="1"/>
    <cellStyle name="20% - Accent5 3 3 3 2" xfId="12058" hidden="1"/>
    <cellStyle name="20% - Accent5 3 3 3 2" xfId="12395" hidden="1"/>
    <cellStyle name="20% - Accent5 3 3 3 2" xfId="12960" hidden="1"/>
    <cellStyle name="20% - Accent5 3 3 3 2" xfId="13075" hidden="1"/>
    <cellStyle name="20% - Accent5 3 3 3 2" xfId="13798" hidden="1"/>
    <cellStyle name="20% - Accent5 3 3 3 2" xfId="13971" hidden="1"/>
    <cellStyle name="20% - Accent5 3 3 3 2" xfId="14364" hidden="1"/>
    <cellStyle name="20% - Accent5 3 3 3 2" xfId="14512" hidden="1"/>
    <cellStyle name="20% - Accent5 3 3 3 2" xfId="14850" hidden="1"/>
    <cellStyle name="20% - Accent5 3 3 3 2" xfId="15187" hidden="1"/>
    <cellStyle name="20% - Accent5 3 3 3 2" xfId="9164" hidden="1"/>
    <cellStyle name="20% - Accent5 3 3 3 2" xfId="8619" hidden="1"/>
    <cellStyle name="20% - Accent5 3 3 3 2" xfId="5991" hidden="1"/>
    <cellStyle name="20% - Accent5 3 3 3 2" xfId="5200" hidden="1"/>
    <cellStyle name="20% - Accent5 3 3 3 2" xfId="3917" hidden="1"/>
    <cellStyle name="20% - Accent5 3 3 3 2" xfId="3237" hidden="1"/>
    <cellStyle name="20% - Accent5 3 3 3 2" xfId="1799" hidden="1"/>
    <cellStyle name="20% - Accent5 3 3 3 2" xfId="410" hidden="1"/>
    <cellStyle name="20% - Accent5 3 3 3 2" xfId="16509" hidden="1"/>
    <cellStyle name="20% - Accent5 3 3 3 2" xfId="16624" hidden="1"/>
    <cellStyle name="20% - Accent5 3 3 3 2" xfId="17347" hidden="1"/>
    <cellStyle name="20% - Accent5 3 3 3 2" xfId="17520" hidden="1"/>
    <cellStyle name="20% - Accent5 3 3 3 2" xfId="17913" hidden="1"/>
    <cellStyle name="20% - Accent5 3 3 3 2" xfId="18061" hidden="1"/>
    <cellStyle name="20% - Accent5 3 3 3 2" xfId="18399" hidden="1"/>
    <cellStyle name="20% - Accent5 3 3 3 2" xfId="18736" hidden="1"/>
    <cellStyle name="20% - Accent5 3 3 3 2" xfId="19301" hidden="1"/>
    <cellStyle name="20% - Accent5 3 3 3 2" xfId="19416" hidden="1"/>
    <cellStyle name="20% - Accent5 3 3 3 2" xfId="20139" hidden="1"/>
    <cellStyle name="20% - Accent5 3 3 3 2" xfId="20312" hidden="1"/>
    <cellStyle name="20% - Accent5 3 3 3 2" xfId="20705" hidden="1"/>
    <cellStyle name="20% - Accent5 3 3 3 2" xfId="20853" hidden="1"/>
    <cellStyle name="20% - Accent5 3 3 3 2" xfId="21191" hidden="1"/>
    <cellStyle name="20% - Accent5 3 3 3 2" xfId="21528" hidden="1"/>
    <cellStyle name="20% - Accent5 3 3 3 2" xfId="15672" hidden="1"/>
    <cellStyle name="20% - Accent5 3 3 3 2" xfId="9716" hidden="1"/>
    <cellStyle name="20% - Accent5 3 3 3 2" xfId="6572" hidden="1"/>
    <cellStyle name="20% - Accent5 3 3 3 2" xfId="5722" hidden="1"/>
    <cellStyle name="20% - Accent5 3 3 3 2" xfId="4186" hidden="1"/>
    <cellStyle name="20% - Accent5 3 3 3 2" xfId="3467" hidden="1"/>
    <cellStyle name="20% - Accent5 3 3 3 2" xfId="1976" hidden="1"/>
    <cellStyle name="20% - Accent5 3 3 3 2" xfId="534" hidden="1"/>
    <cellStyle name="20% - Accent5 3 3 3 2" xfId="22660" hidden="1"/>
    <cellStyle name="20% - Accent5 3 3 3 2" xfId="22775" hidden="1"/>
    <cellStyle name="20% - Accent5 3 3 3 2" xfId="23498" hidden="1"/>
    <cellStyle name="20% - Accent5 3 3 3 2" xfId="23671" hidden="1"/>
    <cellStyle name="20% - Accent5 3 3 3 2" xfId="24064" hidden="1"/>
    <cellStyle name="20% - Accent5 3 3 3 2" xfId="24212" hidden="1"/>
    <cellStyle name="20% - Accent5 3 3 3 2" xfId="24550" hidden="1"/>
    <cellStyle name="20% - Accent5 3 3 3 2" xfId="24887" hidden="1"/>
    <cellStyle name="20% - Accent5 3 3 3 2" xfId="25452" hidden="1"/>
    <cellStyle name="20% - Accent5 3 3 3 2" xfId="25567" hidden="1"/>
    <cellStyle name="20% - Accent5 3 3 3 2" xfId="26290" hidden="1"/>
    <cellStyle name="20% - Accent5 3 3 3 2" xfId="26463" hidden="1"/>
    <cellStyle name="20% - Accent5 3 3 3 2" xfId="26856" hidden="1"/>
    <cellStyle name="20% - Accent5 3 3 3 2" xfId="27004" hidden="1"/>
    <cellStyle name="20% - Accent5 3 3 3 2" xfId="27342" hidden="1"/>
    <cellStyle name="20% - Accent5 3 3 3 2" xfId="27679" hidden="1"/>
    <cellStyle name="20% - Accent5 3 3 3 2" xfId="21928" hidden="1"/>
    <cellStyle name="20% - Accent5 3 3 3 2" xfId="16097" hidden="1"/>
    <cellStyle name="20% - Accent5 3 3 3 2" xfId="7275" hidden="1"/>
    <cellStyle name="20% - Accent5 3 3 3 2" xfId="6236" hidden="1"/>
    <cellStyle name="20% - Accent5 3 3 3 2" xfId="4469" hidden="1"/>
    <cellStyle name="20% - Accent5 3 3 3 2" xfId="3723" hidden="1"/>
    <cellStyle name="20% - Accent5 3 3 3 2" xfId="2157" hidden="1"/>
    <cellStyle name="20% - Accent5 3 3 3 2" xfId="650" hidden="1"/>
    <cellStyle name="20% - Accent5 3 3 3 2" xfId="28379" hidden="1"/>
    <cellStyle name="20% - Accent5 3 3 3 2" xfId="28494" hidden="1"/>
    <cellStyle name="20% - Accent5 3 3 3 2" xfId="29217" hidden="1"/>
    <cellStyle name="20% - Accent5 3 3 3 2" xfId="29390" hidden="1"/>
    <cellStyle name="20% - Accent5 3 3 3 2" xfId="29783" hidden="1"/>
    <cellStyle name="20% - Accent5 3 3 3 2" xfId="29931" hidden="1"/>
    <cellStyle name="20% - Accent5 3 3 3 2" xfId="30269" hidden="1"/>
    <cellStyle name="20% - Accent5 3 3 3 2" xfId="30606" hidden="1"/>
    <cellStyle name="20% - Accent5 3 3 3 2" xfId="31171" hidden="1"/>
    <cellStyle name="20% - Accent5 3 3 3 2" xfId="31286" hidden="1"/>
    <cellStyle name="20% - Accent5 3 3 3 2" xfId="32009" hidden="1"/>
    <cellStyle name="20% - Accent5 3 3 3 2" xfId="32182" hidden="1"/>
    <cellStyle name="20% - Accent5 3 3 3 2" xfId="32575" hidden="1"/>
    <cellStyle name="20% - Accent5 3 3 3 2" xfId="32723" hidden="1"/>
    <cellStyle name="20% - Accent5 3 3 3 2" xfId="33061" hidden="1"/>
    <cellStyle name="20% - Accent5 3 3 3 2" xfId="33398" hidden="1"/>
    <cellStyle name="20% - Accent5 4 2 2" xfId="789" hidden="1"/>
    <cellStyle name="20% - Accent5 4 2 2" xfId="997" hidden="1"/>
    <cellStyle name="20% - Accent5 4 2 2" xfId="3561" hidden="1"/>
    <cellStyle name="20% - Accent5 4 2 2" xfId="4076" hidden="1"/>
    <cellStyle name="20% - Accent5 4 2 2" xfId="5395" hidden="1"/>
    <cellStyle name="20% - Accent5 4 2 2" xfId="6092" hidden="1"/>
    <cellStyle name="20% - Accent5 4 2 2" xfId="7109" hidden="1"/>
    <cellStyle name="20% - Accent5 4 2 2" xfId="8313" hidden="1"/>
    <cellStyle name="20% - Accent5 4 2 2" xfId="10170" hidden="1"/>
    <cellStyle name="20% - Accent5 4 2 2" xfId="10285" hidden="1"/>
    <cellStyle name="20% - Accent5 4 2 2" xfId="11008" hidden="1"/>
    <cellStyle name="20% - Accent5 4 2 2" xfId="11181" hidden="1"/>
    <cellStyle name="20% - Accent5 4 2 2" xfId="11574" hidden="1"/>
    <cellStyle name="20% - Accent5 4 2 2" xfId="11722" hidden="1"/>
    <cellStyle name="20% - Accent5 4 2 2" xfId="12060" hidden="1"/>
    <cellStyle name="20% - Accent5 4 2 2" xfId="12397" hidden="1"/>
    <cellStyle name="20% - Accent5 4 2 2" xfId="12962" hidden="1"/>
    <cellStyle name="20% - Accent5 4 2 2" xfId="13077" hidden="1"/>
    <cellStyle name="20% - Accent5 4 2 2" xfId="13800" hidden="1"/>
    <cellStyle name="20% - Accent5 4 2 2" xfId="13973" hidden="1"/>
    <cellStyle name="20% - Accent5 4 2 2" xfId="14366" hidden="1"/>
    <cellStyle name="20% - Accent5 4 2 2" xfId="14514" hidden="1"/>
    <cellStyle name="20% - Accent5 4 2 2" xfId="14852" hidden="1"/>
    <cellStyle name="20% - Accent5 4 2 2" xfId="15189" hidden="1"/>
    <cellStyle name="20% - Accent5 4 2 2" xfId="9162" hidden="1"/>
    <cellStyle name="20% - Accent5 4 2 2" xfId="8617" hidden="1"/>
    <cellStyle name="20% - Accent5 4 2 2" xfId="5989" hidden="1"/>
    <cellStyle name="20% - Accent5 4 2 2" xfId="5198" hidden="1"/>
    <cellStyle name="20% - Accent5 4 2 2" xfId="3915" hidden="1"/>
    <cellStyle name="20% - Accent5 4 2 2" xfId="3235" hidden="1"/>
    <cellStyle name="20% - Accent5 4 2 2" xfId="1797" hidden="1"/>
    <cellStyle name="20% - Accent5 4 2 2" xfId="408" hidden="1"/>
    <cellStyle name="20% - Accent5 4 2 2" xfId="16511" hidden="1"/>
    <cellStyle name="20% - Accent5 4 2 2" xfId="16626" hidden="1"/>
    <cellStyle name="20% - Accent5 4 2 2" xfId="17349" hidden="1"/>
    <cellStyle name="20% - Accent5 4 2 2" xfId="17522" hidden="1"/>
    <cellStyle name="20% - Accent5 4 2 2" xfId="17915" hidden="1"/>
    <cellStyle name="20% - Accent5 4 2 2" xfId="18063" hidden="1"/>
    <cellStyle name="20% - Accent5 4 2 2" xfId="18401" hidden="1"/>
    <cellStyle name="20% - Accent5 4 2 2" xfId="18738" hidden="1"/>
    <cellStyle name="20% - Accent5 4 2 2" xfId="19303" hidden="1"/>
    <cellStyle name="20% - Accent5 4 2 2" xfId="19418" hidden="1"/>
    <cellStyle name="20% - Accent5 4 2 2" xfId="20141" hidden="1"/>
    <cellStyle name="20% - Accent5 4 2 2" xfId="20314" hidden="1"/>
    <cellStyle name="20% - Accent5 4 2 2" xfId="20707" hidden="1"/>
    <cellStyle name="20% - Accent5 4 2 2" xfId="20855" hidden="1"/>
    <cellStyle name="20% - Accent5 4 2 2" xfId="21193" hidden="1"/>
    <cellStyle name="20% - Accent5 4 2 2" xfId="21530" hidden="1"/>
    <cellStyle name="20% - Accent5 4 2 2" xfId="15670" hidden="1"/>
    <cellStyle name="20% - Accent5 4 2 2" xfId="9714" hidden="1"/>
    <cellStyle name="20% - Accent5 4 2 2" xfId="6570" hidden="1"/>
    <cellStyle name="20% - Accent5 4 2 2" xfId="5719" hidden="1"/>
    <cellStyle name="20% - Accent5 4 2 2" xfId="4184" hidden="1"/>
    <cellStyle name="20% - Accent5 4 2 2" xfId="3464" hidden="1"/>
    <cellStyle name="20% - Accent5 4 2 2" xfId="1974" hidden="1"/>
    <cellStyle name="20% - Accent5 4 2 2" xfId="532" hidden="1"/>
    <cellStyle name="20% - Accent5 4 2 2" xfId="22662" hidden="1"/>
    <cellStyle name="20% - Accent5 4 2 2" xfId="22777" hidden="1"/>
    <cellStyle name="20% - Accent5 4 2 2" xfId="23500" hidden="1"/>
    <cellStyle name="20% - Accent5 4 2 2" xfId="23673" hidden="1"/>
    <cellStyle name="20% - Accent5 4 2 2" xfId="24066" hidden="1"/>
    <cellStyle name="20% - Accent5 4 2 2" xfId="24214" hidden="1"/>
    <cellStyle name="20% - Accent5 4 2 2" xfId="24552" hidden="1"/>
    <cellStyle name="20% - Accent5 4 2 2" xfId="24889" hidden="1"/>
    <cellStyle name="20% - Accent5 4 2 2" xfId="25454" hidden="1"/>
    <cellStyle name="20% - Accent5 4 2 2" xfId="25569" hidden="1"/>
    <cellStyle name="20% - Accent5 4 2 2" xfId="26292" hidden="1"/>
    <cellStyle name="20% - Accent5 4 2 2" xfId="26465" hidden="1"/>
    <cellStyle name="20% - Accent5 4 2 2" xfId="26858" hidden="1"/>
    <cellStyle name="20% - Accent5 4 2 2" xfId="27006" hidden="1"/>
    <cellStyle name="20% - Accent5 4 2 2" xfId="27344" hidden="1"/>
    <cellStyle name="20% - Accent5 4 2 2" xfId="27681" hidden="1"/>
    <cellStyle name="20% - Accent5 4 2 2" xfId="21926" hidden="1"/>
    <cellStyle name="20% - Accent5 4 2 2" xfId="16095" hidden="1"/>
    <cellStyle name="20% - Accent5 4 2 2" xfId="7273" hidden="1"/>
    <cellStyle name="20% - Accent5 4 2 2" xfId="6234" hidden="1"/>
    <cellStyle name="20% - Accent5 4 2 2" xfId="4465" hidden="1"/>
    <cellStyle name="20% - Accent5 4 2 2" xfId="3721" hidden="1"/>
    <cellStyle name="20% - Accent5 4 2 2" xfId="2155" hidden="1"/>
    <cellStyle name="20% - Accent5 4 2 2" xfId="646" hidden="1"/>
    <cellStyle name="20% - Accent5 4 2 2" xfId="28381" hidden="1"/>
    <cellStyle name="20% - Accent5 4 2 2" xfId="28496" hidden="1"/>
    <cellStyle name="20% - Accent5 4 2 2" xfId="29219" hidden="1"/>
    <cellStyle name="20% - Accent5 4 2 2" xfId="29392" hidden="1"/>
    <cellStyle name="20% - Accent5 4 2 2" xfId="29785" hidden="1"/>
    <cellStyle name="20% - Accent5 4 2 2" xfId="29933" hidden="1"/>
    <cellStyle name="20% - Accent5 4 2 2" xfId="30271" hidden="1"/>
    <cellStyle name="20% - Accent5 4 2 2" xfId="30608" hidden="1"/>
    <cellStyle name="20% - Accent5 4 2 2" xfId="31173" hidden="1"/>
    <cellStyle name="20% - Accent5 4 2 2" xfId="31288" hidden="1"/>
    <cellStyle name="20% - Accent5 4 2 2" xfId="32011" hidden="1"/>
    <cellStyle name="20% - Accent5 4 2 2" xfId="32184" hidden="1"/>
    <cellStyle name="20% - Accent5 4 2 2" xfId="32577" hidden="1"/>
    <cellStyle name="20% - Accent5 4 2 2" xfId="32725" hidden="1"/>
    <cellStyle name="20% - Accent5 4 2 2" xfId="33063" hidden="1"/>
    <cellStyle name="20% - Accent5 4 2 2" xfId="33400" hidden="1"/>
    <cellStyle name="20% - Accent5 4 3" xfId="767" hidden="1"/>
    <cellStyle name="20% - Accent5 4 3" xfId="975" hidden="1"/>
    <cellStyle name="20% - Accent5 4 3" xfId="3539" hidden="1"/>
    <cellStyle name="20% - Accent5 4 3" xfId="4054" hidden="1"/>
    <cellStyle name="20% - Accent5 4 3" xfId="5373" hidden="1"/>
    <cellStyle name="20% - Accent5 4 3" xfId="6070" hidden="1"/>
    <cellStyle name="20% - Accent5 4 3" xfId="7087" hidden="1"/>
    <cellStyle name="20% - Accent5 4 3" xfId="8291" hidden="1"/>
    <cellStyle name="20% - Accent5 4 3" xfId="10148" hidden="1"/>
    <cellStyle name="20% - Accent5 4 3" xfId="10263" hidden="1"/>
    <cellStyle name="20% - Accent5 4 3" xfId="10986" hidden="1"/>
    <cellStyle name="20% - Accent5 4 3" xfId="11159" hidden="1"/>
    <cellStyle name="20% - Accent5 4 3" xfId="11552" hidden="1"/>
    <cellStyle name="20% - Accent5 4 3" xfId="11700" hidden="1"/>
    <cellStyle name="20% - Accent5 4 3" xfId="12038" hidden="1"/>
    <cellStyle name="20% - Accent5 4 3" xfId="12375" hidden="1"/>
    <cellStyle name="20% - Accent5 4 3" xfId="12940" hidden="1"/>
    <cellStyle name="20% - Accent5 4 3" xfId="13055" hidden="1"/>
    <cellStyle name="20% - Accent5 4 3" xfId="13778" hidden="1"/>
    <cellStyle name="20% - Accent5 4 3" xfId="13951" hidden="1"/>
    <cellStyle name="20% - Accent5 4 3" xfId="14344" hidden="1"/>
    <cellStyle name="20% - Accent5 4 3" xfId="14492" hidden="1"/>
    <cellStyle name="20% - Accent5 4 3" xfId="14830" hidden="1"/>
    <cellStyle name="20% - Accent5 4 3" xfId="15167" hidden="1"/>
    <cellStyle name="20% - Accent5 4 3" xfId="9184" hidden="1"/>
    <cellStyle name="20% - Accent5 4 3" xfId="8639" hidden="1"/>
    <cellStyle name="20% - Accent5 4 3" xfId="6011" hidden="1"/>
    <cellStyle name="20% - Accent5 4 3" xfId="5220" hidden="1"/>
    <cellStyle name="20% - Accent5 4 3" xfId="3938" hidden="1"/>
    <cellStyle name="20% - Accent5 4 3" xfId="3257" hidden="1"/>
    <cellStyle name="20% - Accent5 4 3" xfId="1822" hidden="1"/>
    <cellStyle name="20% - Accent5 4 3" xfId="446" hidden="1"/>
    <cellStyle name="20% - Accent5 4 3" xfId="16489" hidden="1"/>
    <cellStyle name="20% - Accent5 4 3" xfId="16604" hidden="1"/>
    <cellStyle name="20% - Accent5 4 3" xfId="17327" hidden="1"/>
    <cellStyle name="20% - Accent5 4 3" xfId="17500" hidden="1"/>
    <cellStyle name="20% - Accent5 4 3" xfId="17893" hidden="1"/>
    <cellStyle name="20% - Accent5 4 3" xfId="18041" hidden="1"/>
    <cellStyle name="20% - Accent5 4 3" xfId="18379" hidden="1"/>
    <cellStyle name="20% - Accent5 4 3" xfId="18716" hidden="1"/>
    <cellStyle name="20% - Accent5 4 3" xfId="19281" hidden="1"/>
    <cellStyle name="20% - Accent5 4 3" xfId="19396" hidden="1"/>
    <cellStyle name="20% - Accent5 4 3" xfId="20119" hidden="1"/>
    <cellStyle name="20% - Accent5 4 3" xfId="20292" hidden="1"/>
    <cellStyle name="20% - Accent5 4 3" xfId="20685" hidden="1"/>
    <cellStyle name="20% - Accent5 4 3" xfId="20833" hidden="1"/>
    <cellStyle name="20% - Accent5 4 3" xfId="21171" hidden="1"/>
    <cellStyle name="20% - Accent5 4 3" xfId="21508" hidden="1"/>
    <cellStyle name="20% - Accent5 4 3" xfId="15692" hidden="1"/>
    <cellStyle name="20% - Accent5 4 3" xfId="9736" hidden="1"/>
    <cellStyle name="20% - Accent5 4 3" xfId="6595" hidden="1"/>
    <cellStyle name="20% - Accent5 4 3" xfId="5749" hidden="1"/>
    <cellStyle name="20% - Accent5 4 3" xfId="4206" hidden="1"/>
    <cellStyle name="20% - Accent5 4 3" xfId="3487" hidden="1"/>
    <cellStyle name="20% - Accent5 4 3" xfId="1997" hidden="1"/>
    <cellStyle name="20% - Accent5 4 3" xfId="558" hidden="1"/>
    <cellStyle name="20% - Accent5 4 3" xfId="22640" hidden="1"/>
    <cellStyle name="20% - Accent5 4 3" xfId="22755" hidden="1"/>
    <cellStyle name="20% - Accent5 4 3" xfId="23478" hidden="1"/>
    <cellStyle name="20% - Accent5 4 3" xfId="23651" hidden="1"/>
    <cellStyle name="20% - Accent5 4 3" xfId="24044" hidden="1"/>
    <cellStyle name="20% - Accent5 4 3" xfId="24192" hidden="1"/>
    <cellStyle name="20% - Accent5 4 3" xfId="24530" hidden="1"/>
    <cellStyle name="20% - Accent5 4 3" xfId="24867" hidden="1"/>
    <cellStyle name="20% - Accent5 4 3" xfId="25432" hidden="1"/>
    <cellStyle name="20% - Accent5 4 3" xfId="25547" hidden="1"/>
    <cellStyle name="20% - Accent5 4 3" xfId="26270" hidden="1"/>
    <cellStyle name="20% - Accent5 4 3" xfId="26443" hidden="1"/>
    <cellStyle name="20% - Accent5 4 3" xfId="26836" hidden="1"/>
    <cellStyle name="20% - Accent5 4 3" xfId="26984" hidden="1"/>
    <cellStyle name="20% - Accent5 4 3" xfId="27322" hidden="1"/>
    <cellStyle name="20% - Accent5 4 3" xfId="27659" hidden="1"/>
    <cellStyle name="20% - Accent5 4 3" xfId="21948" hidden="1"/>
    <cellStyle name="20% - Accent5 4 3" xfId="16117" hidden="1"/>
    <cellStyle name="20% - Accent5 4 3" xfId="7298" hidden="1"/>
    <cellStyle name="20% - Accent5 4 3" xfId="6258" hidden="1"/>
    <cellStyle name="20% - Accent5 4 3" xfId="4505" hidden="1"/>
    <cellStyle name="20% - Accent5 4 3" xfId="3743" hidden="1"/>
    <cellStyle name="20% - Accent5 4 3" xfId="2178" hidden="1"/>
    <cellStyle name="20% - Accent5 4 3" xfId="685" hidden="1"/>
    <cellStyle name="20% - Accent5 4 3" xfId="28359" hidden="1"/>
    <cellStyle name="20% - Accent5 4 3" xfId="28474" hidden="1"/>
    <cellStyle name="20% - Accent5 4 3" xfId="29197" hidden="1"/>
    <cellStyle name="20% - Accent5 4 3" xfId="29370" hidden="1"/>
    <cellStyle name="20% - Accent5 4 3" xfId="29763" hidden="1"/>
    <cellStyle name="20% - Accent5 4 3" xfId="29911" hidden="1"/>
    <cellStyle name="20% - Accent5 4 3" xfId="30249" hidden="1"/>
    <cellStyle name="20% - Accent5 4 3" xfId="30586" hidden="1"/>
    <cellStyle name="20% - Accent5 4 3" xfId="31151" hidden="1"/>
    <cellStyle name="20% - Accent5 4 3" xfId="31266" hidden="1"/>
    <cellStyle name="20% - Accent5 4 3" xfId="31989" hidden="1"/>
    <cellStyle name="20% - Accent5 4 3" xfId="32162" hidden="1"/>
    <cellStyle name="20% - Accent5 4 3" xfId="32555" hidden="1"/>
    <cellStyle name="20% - Accent5 4 3" xfId="32703" hidden="1"/>
    <cellStyle name="20% - Accent5 4 3" xfId="33041" hidden="1"/>
    <cellStyle name="20% - Accent5 4 3" xfId="33378" hidden="1"/>
    <cellStyle name="20% - Accent5 6" xfId="134" hidden="1"/>
    <cellStyle name="20% - Accent5 6" xfId="218" hidden="1"/>
    <cellStyle name="20% - Accent5 6" xfId="301" hidden="1"/>
    <cellStyle name="20% - Accent5 6" xfId="519" hidden="1"/>
    <cellStyle name="20% - Accent5 6" xfId="2352" hidden="1"/>
    <cellStyle name="20% - Accent5 6" xfId="2484" hidden="1"/>
    <cellStyle name="20% - Accent5 6" xfId="2641" hidden="1"/>
    <cellStyle name="20% - Accent5 6" xfId="2227" hidden="1"/>
    <cellStyle name="20% - Accent5 6" xfId="2867" hidden="1"/>
    <cellStyle name="20% - Accent5 6" xfId="2029" hidden="1"/>
    <cellStyle name="20% - Accent5 6" xfId="3965" hidden="1"/>
    <cellStyle name="20% - Accent5 6" xfId="4500" hidden="1"/>
    <cellStyle name="20% - Accent5 6" xfId="4665" hidden="1"/>
    <cellStyle name="20% - Accent5 6" xfId="3934" hidden="1"/>
    <cellStyle name="20% - Accent5 6" xfId="4849" hidden="1"/>
    <cellStyle name="20% - Accent5 6" xfId="1863" hidden="1"/>
    <cellStyle name="20% - Accent5 6" xfId="5898" hidden="1"/>
    <cellStyle name="20% - Accent5 6" xfId="6415" hidden="1"/>
    <cellStyle name="20% - Accent5 6" xfId="6589" hidden="1"/>
    <cellStyle name="20% - Accent5 6" xfId="6875" hidden="1"/>
    <cellStyle name="20% - Accent5 6" xfId="7607" hidden="1"/>
    <cellStyle name="20% - Accent5 6" xfId="7770" hidden="1"/>
    <cellStyle name="20% - Accent5 6" xfId="8095" hidden="1"/>
    <cellStyle name="20% - Accent5 6" xfId="8857" hidden="1"/>
    <cellStyle name="20% - Accent5 6" xfId="9825" hidden="1"/>
    <cellStyle name="20% - Accent5 6" xfId="9905" hidden="1"/>
    <cellStyle name="20% - Accent5 6" xfId="9983" hidden="1"/>
    <cellStyle name="20% - Accent5 6" xfId="10061" hidden="1"/>
    <cellStyle name="20% - Accent5 6" xfId="10643" hidden="1"/>
    <cellStyle name="20% - Accent5 6" xfId="10722" hidden="1"/>
    <cellStyle name="20% - Accent5 6" xfId="10801" hidden="1"/>
    <cellStyle name="20% - Accent5 6" xfId="10577" hidden="1"/>
    <cellStyle name="20% - Accent5 6" xfId="10884" hidden="1"/>
    <cellStyle name="20% - Accent5 6" xfId="10497" hidden="1"/>
    <cellStyle name="20% - Accent5 6" xfId="11117" hidden="1"/>
    <cellStyle name="20% - Accent5 6" xfId="11317" hidden="1"/>
    <cellStyle name="20% - Accent5 6" xfId="11395" hidden="1"/>
    <cellStyle name="20% - Accent5 6" xfId="11114" hidden="1"/>
    <cellStyle name="20% - Accent5 6" xfId="11472" hidden="1"/>
    <cellStyle name="20% - Accent5 6" xfId="10438" hidden="1"/>
    <cellStyle name="20% - Accent5 6" xfId="11663" hidden="1"/>
    <cellStyle name="20% - Accent5 6" xfId="11849" hidden="1"/>
    <cellStyle name="20% - Accent5 6" xfId="11927" hidden="1"/>
    <cellStyle name="20% - Accent5 6" xfId="12004" hidden="1"/>
    <cellStyle name="20% - Accent5 6" xfId="12186" hidden="1"/>
    <cellStyle name="20% - Accent5 6" xfId="12264" hidden="1"/>
    <cellStyle name="20% - Accent5 6" xfId="12341" hidden="1"/>
    <cellStyle name="20% - Accent5 6" xfId="12523" hidden="1"/>
    <cellStyle name="20% - Accent5 6" xfId="12617" hidden="1"/>
    <cellStyle name="20% - Accent5 6" xfId="12697" hidden="1"/>
    <cellStyle name="20% - Accent5 6" xfId="12775" hidden="1"/>
    <cellStyle name="20% - Accent5 6" xfId="12853" hidden="1"/>
    <cellStyle name="20% - Accent5 6" xfId="13435" hidden="1"/>
    <cellStyle name="20% - Accent5 6" xfId="13514" hidden="1"/>
    <cellStyle name="20% - Accent5 6" xfId="13593" hidden="1"/>
    <cellStyle name="20% - Accent5 6" xfId="13369" hidden="1"/>
    <cellStyle name="20% - Accent5 6" xfId="13676" hidden="1"/>
    <cellStyle name="20% - Accent5 6" xfId="13289" hidden="1"/>
    <cellStyle name="20% - Accent5 6" xfId="13909" hidden="1"/>
    <cellStyle name="20% - Accent5 6" xfId="14109" hidden="1"/>
    <cellStyle name="20% - Accent5 6" xfId="14187" hidden="1"/>
    <cellStyle name="20% - Accent5 6" xfId="13906" hidden="1"/>
    <cellStyle name="20% - Accent5 6" xfId="14264" hidden="1"/>
    <cellStyle name="20% - Accent5 6" xfId="13230" hidden="1"/>
    <cellStyle name="20% - Accent5 6" xfId="14455" hidden="1"/>
    <cellStyle name="20% - Accent5 6" xfId="14641" hidden="1"/>
    <cellStyle name="20% - Accent5 6" xfId="14719" hidden="1"/>
    <cellStyle name="20% - Accent5 6" xfId="14796" hidden="1"/>
    <cellStyle name="20% - Accent5 6" xfId="14978" hidden="1"/>
    <cellStyle name="20% - Accent5 6" xfId="15056" hidden="1"/>
    <cellStyle name="20% - Accent5 6" xfId="15133" hidden="1"/>
    <cellStyle name="20% - Accent5 6" xfId="15315" hidden="1"/>
    <cellStyle name="20% - Accent5 6" xfId="9640" hidden="1"/>
    <cellStyle name="20% - Accent5 6" xfId="9540" hidden="1"/>
    <cellStyle name="20% - Accent5 6" xfId="9420" hidden="1"/>
    <cellStyle name="20% - Accent5 6" xfId="9309" hidden="1"/>
    <cellStyle name="20% - Accent5 6" xfId="7046" hidden="1"/>
    <cellStyle name="20% - Accent5 6" xfId="6948" hidden="1"/>
    <cellStyle name="20% - Accent5 6" xfId="6859" hidden="1"/>
    <cellStyle name="20% - Accent5 6" xfId="7352" hidden="1"/>
    <cellStyle name="20% - Accent5 6" xfId="6727" hidden="1"/>
    <cellStyle name="20% - Accent5 6" xfId="7586" hidden="1"/>
    <cellStyle name="20% - Accent5 6" xfId="5529" hidden="1"/>
    <cellStyle name="20% - Accent5 6" xfId="4794" hidden="1"/>
    <cellStyle name="20% - Accent5 6" xfId="4586" hidden="1"/>
    <cellStyle name="20% - Accent5 6" xfId="5545" hidden="1"/>
    <cellStyle name="20% - Accent5 6" xfId="4299" hidden="1"/>
    <cellStyle name="20% - Accent5 6" xfId="7846" hidden="1"/>
    <cellStyle name="20% - Accent5 6" xfId="3456" hidden="1"/>
    <cellStyle name="20% - Accent5 6" xfId="2630" hidden="1"/>
    <cellStyle name="20% - Accent5 6" xfId="2424" hidden="1"/>
    <cellStyle name="20% - Accent5 6" xfId="2083" hidden="1"/>
    <cellStyle name="20% - Accent5 6" xfId="1296" hidden="1"/>
    <cellStyle name="20% - Accent5 6" xfId="1114" hidden="1"/>
    <cellStyle name="20% - Accent5 6" xfId="870" hidden="1"/>
    <cellStyle name="20% - Accent5 6" xfId="15468" hidden="1"/>
    <cellStyle name="20% - Accent5 6" xfId="16166" hidden="1"/>
    <cellStyle name="20% - Accent5 6" xfId="16246" hidden="1"/>
    <cellStyle name="20% - Accent5 6" xfId="16324" hidden="1"/>
    <cellStyle name="20% - Accent5 6" xfId="16402" hidden="1"/>
    <cellStyle name="20% - Accent5 6" xfId="16984" hidden="1"/>
    <cellStyle name="20% - Accent5 6" xfId="17063" hidden="1"/>
    <cellStyle name="20% - Accent5 6" xfId="17142" hidden="1"/>
    <cellStyle name="20% - Accent5 6" xfId="16918" hidden="1"/>
    <cellStyle name="20% - Accent5 6" xfId="17225" hidden="1"/>
    <cellStyle name="20% - Accent5 6" xfId="16838" hidden="1"/>
    <cellStyle name="20% - Accent5 6" xfId="17458" hidden="1"/>
    <cellStyle name="20% - Accent5 6" xfId="17658" hidden="1"/>
    <cellStyle name="20% - Accent5 6" xfId="17736" hidden="1"/>
    <cellStyle name="20% - Accent5 6" xfId="17455" hidden="1"/>
    <cellStyle name="20% - Accent5 6" xfId="17813" hidden="1"/>
    <cellStyle name="20% - Accent5 6" xfId="16779" hidden="1"/>
    <cellStyle name="20% - Accent5 6" xfId="18004" hidden="1"/>
    <cellStyle name="20% - Accent5 6" xfId="18190" hidden="1"/>
    <cellStyle name="20% - Accent5 6" xfId="18268" hidden="1"/>
    <cellStyle name="20% - Accent5 6" xfId="18345" hidden="1"/>
    <cellStyle name="20% - Accent5 6" xfId="18527" hidden="1"/>
    <cellStyle name="20% - Accent5 6" xfId="18605" hidden="1"/>
    <cellStyle name="20% - Accent5 6" xfId="18682" hidden="1"/>
    <cellStyle name="20% - Accent5 6" xfId="18864" hidden="1"/>
    <cellStyle name="20% - Accent5 6" xfId="18958" hidden="1"/>
    <cellStyle name="20% - Accent5 6" xfId="19038" hidden="1"/>
    <cellStyle name="20% - Accent5 6" xfId="19116" hidden="1"/>
    <cellStyle name="20% - Accent5 6" xfId="19194" hidden="1"/>
    <cellStyle name="20% - Accent5 6" xfId="19776" hidden="1"/>
    <cellStyle name="20% - Accent5 6" xfId="19855" hidden="1"/>
    <cellStyle name="20% - Accent5 6" xfId="19934" hidden="1"/>
    <cellStyle name="20% - Accent5 6" xfId="19710" hidden="1"/>
    <cellStyle name="20% - Accent5 6" xfId="20017" hidden="1"/>
    <cellStyle name="20% - Accent5 6" xfId="19630" hidden="1"/>
    <cellStyle name="20% - Accent5 6" xfId="20250" hidden="1"/>
    <cellStyle name="20% - Accent5 6" xfId="20450" hidden="1"/>
    <cellStyle name="20% - Accent5 6" xfId="20528" hidden="1"/>
    <cellStyle name="20% - Accent5 6" xfId="20247" hidden="1"/>
    <cellStyle name="20% - Accent5 6" xfId="20605" hidden="1"/>
    <cellStyle name="20% - Accent5 6" xfId="19571" hidden="1"/>
    <cellStyle name="20% - Accent5 6" xfId="20796" hidden="1"/>
    <cellStyle name="20% - Accent5 6" xfId="20982" hidden="1"/>
    <cellStyle name="20% - Accent5 6" xfId="21060" hidden="1"/>
    <cellStyle name="20% - Accent5 6" xfId="21137" hidden="1"/>
    <cellStyle name="20% - Accent5 6" xfId="21319" hidden="1"/>
    <cellStyle name="20% - Accent5 6" xfId="21397" hidden="1"/>
    <cellStyle name="20% - Accent5 6" xfId="21474" hidden="1"/>
    <cellStyle name="20% - Accent5 6" xfId="21656" hidden="1"/>
    <cellStyle name="20% - Accent5 6" xfId="16029" hidden="1"/>
    <cellStyle name="20% - Accent5 6" xfId="15949" hidden="1"/>
    <cellStyle name="20% - Accent5 6" xfId="15870" hidden="1"/>
    <cellStyle name="20% - Accent5 6" xfId="15787" hidden="1"/>
    <cellStyle name="20% - Accent5 6" xfId="8051" hidden="1"/>
    <cellStyle name="20% - Accent5 6" xfId="7903" hidden="1"/>
    <cellStyle name="20% - Accent5 6" xfId="7635" hidden="1"/>
    <cellStyle name="20% - Accent5 6" xfId="8203" hidden="1"/>
    <cellStyle name="20% - Accent5 6" xfId="7388" hidden="1"/>
    <cellStyle name="20% - Accent5 6" xfId="8475" hidden="1"/>
    <cellStyle name="20% - Accent5 6" xfId="5915" hidden="1"/>
    <cellStyle name="20% - Accent5 6" xfId="5244" hidden="1"/>
    <cellStyle name="20% - Accent5 6" xfId="5041" hidden="1"/>
    <cellStyle name="20% - Accent5 6" xfId="5922" hidden="1"/>
    <cellStyle name="20% - Accent5 6" xfId="4921" hidden="1"/>
    <cellStyle name="20% - Accent5 6" xfId="8721" hidden="1"/>
    <cellStyle name="20% - Accent5 6" xfId="3701" hidden="1"/>
    <cellStyle name="20% - Accent5 6" xfId="2958" hidden="1"/>
    <cellStyle name="20% - Accent5 6" xfId="2834" hidden="1"/>
    <cellStyle name="20% - Accent5 6" xfId="2262" hidden="1"/>
    <cellStyle name="20% - Accent5 6" xfId="1451" hidden="1"/>
    <cellStyle name="20% - Accent5 6" xfId="1249" hidden="1"/>
    <cellStyle name="20% - Accent5 6" xfId="876" hidden="1"/>
    <cellStyle name="20% - Accent5 6" xfId="21793" hidden="1"/>
    <cellStyle name="20% - Accent5 6" xfId="22317" hidden="1"/>
    <cellStyle name="20% - Accent5 6" xfId="22397" hidden="1"/>
    <cellStyle name="20% - Accent5 6" xfId="22475" hidden="1"/>
    <cellStyle name="20% - Accent5 6" xfId="22553" hidden="1"/>
    <cellStyle name="20% - Accent5 6" xfId="23135" hidden="1"/>
    <cellStyle name="20% - Accent5 6" xfId="23214" hidden="1"/>
    <cellStyle name="20% - Accent5 6" xfId="23293" hidden="1"/>
    <cellStyle name="20% - Accent5 6" xfId="23069" hidden="1"/>
    <cellStyle name="20% - Accent5 6" xfId="23376" hidden="1"/>
    <cellStyle name="20% - Accent5 6" xfId="22989" hidden="1"/>
    <cellStyle name="20% - Accent5 6" xfId="23609" hidden="1"/>
    <cellStyle name="20% - Accent5 6" xfId="23809" hidden="1"/>
    <cellStyle name="20% - Accent5 6" xfId="23887" hidden="1"/>
    <cellStyle name="20% - Accent5 6" xfId="23606" hidden="1"/>
    <cellStyle name="20% - Accent5 6" xfId="23964" hidden="1"/>
    <cellStyle name="20% - Accent5 6" xfId="22930" hidden="1"/>
    <cellStyle name="20% - Accent5 6" xfId="24155" hidden="1"/>
    <cellStyle name="20% - Accent5 6" xfId="24341" hidden="1"/>
    <cellStyle name="20% - Accent5 6" xfId="24419" hidden="1"/>
    <cellStyle name="20% - Accent5 6" xfId="24496" hidden="1"/>
    <cellStyle name="20% - Accent5 6" xfId="24678" hidden="1"/>
    <cellStyle name="20% - Accent5 6" xfId="24756" hidden="1"/>
    <cellStyle name="20% - Accent5 6" xfId="24833" hidden="1"/>
    <cellStyle name="20% - Accent5 6" xfId="25015" hidden="1"/>
    <cellStyle name="20% - Accent5 6" xfId="25109" hidden="1"/>
    <cellStyle name="20% - Accent5 6" xfId="25189" hidden="1"/>
    <cellStyle name="20% - Accent5 6" xfId="25267" hidden="1"/>
    <cellStyle name="20% - Accent5 6" xfId="25345" hidden="1"/>
    <cellStyle name="20% - Accent5 6" xfId="25927" hidden="1"/>
    <cellStyle name="20% - Accent5 6" xfId="26006" hidden="1"/>
    <cellStyle name="20% - Accent5 6" xfId="26085" hidden="1"/>
    <cellStyle name="20% - Accent5 6" xfId="25861" hidden="1"/>
    <cellStyle name="20% - Accent5 6" xfId="26168" hidden="1"/>
    <cellStyle name="20% - Accent5 6" xfId="25781" hidden="1"/>
    <cellStyle name="20% - Accent5 6" xfId="26401" hidden="1"/>
    <cellStyle name="20% - Accent5 6" xfId="26601" hidden="1"/>
    <cellStyle name="20% - Accent5 6" xfId="26679" hidden="1"/>
    <cellStyle name="20% - Accent5 6" xfId="26398" hidden="1"/>
    <cellStyle name="20% - Accent5 6" xfId="26756" hidden="1"/>
    <cellStyle name="20% - Accent5 6" xfId="25722" hidden="1"/>
    <cellStyle name="20% - Accent5 6" xfId="26947" hidden="1"/>
    <cellStyle name="20% - Accent5 6" xfId="27133" hidden="1"/>
    <cellStyle name="20% - Accent5 6" xfId="27211" hidden="1"/>
    <cellStyle name="20% - Accent5 6" xfId="27288" hidden="1"/>
    <cellStyle name="20% - Accent5 6" xfId="27470" hidden="1"/>
    <cellStyle name="20% - Accent5 6" xfId="27548" hidden="1"/>
    <cellStyle name="20% - Accent5 6" xfId="27625" hidden="1"/>
    <cellStyle name="20% - Accent5 6" xfId="27807" hidden="1"/>
    <cellStyle name="20% - Accent5 6" xfId="22282" hidden="1"/>
    <cellStyle name="20% - Accent5 6" xfId="22202" hidden="1"/>
    <cellStyle name="20% - Accent5 6" xfId="22123" hidden="1"/>
    <cellStyle name="20% - Accent5 6" xfId="22040" hidden="1"/>
    <cellStyle name="20% - Accent5 6" xfId="9002" hidden="1"/>
    <cellStyle name="20% - Accent5 6" xfId="8747" hidden="1"/>
    <cellStyle name="20% - Accent5 6" xfId="8506" hidden="1"/>
    <cellStyle name="20% - Accent5 6" xfId="9253" hidden="1"/>
    <cellStyle name="20% - Accent5 6" xfId="8241" hidden="1"/>
    <cellStyle name="20% - Accent5 6" xfId="9524" hidden="1"/>
    <cellStyle name="20% - Accent5 6" xfId="6374" hidden="1"/>
    <cellStyle name="20% - Accent5 6" xfId="5778" hidden="1"/>
    <cellStyle name="20% - Accent5 6" xfId="5550" hidden="1"/>
    <cellStyle name="20% - Accent5 6" xfId="6423" hidden="1"/>
    <cellStyle name="20% - Accent5 6" xfId="5451" hidden="1"/>
    <cellStyle name="20% - Accent5 6" xfId="9788" hidden="1"/>
    <cellStyle name="20% - Accent5 6" xfId="3968" hidden="1"/>
    <cellStyle name="20% - Accent5 6" xfId="3317" hidden="1"/>
    <cellStyle name="20% - Accent5 6" xfId="3116" hidden="1"/>
    <cellStyle name="20% - Accent5 6" xfId="2472" hidden="1"/>
    <cellStyle name="20% - Accent5 6" xfId="1607" hidden="1"/>
    <cellStyle name="20% - Accent5 6" xfId="1432" hidden="1"/>
    <cellStyle name="20% - Accent5 6" xfId="885" hidden="1"/>
    <cellStyle name="20% - Accent5 6" xfId="27942" hidden="1"/>
    <cellStyle name="20% - Accent5 6" xfId="28036" hidden="1"/>
    <cellStyle name="20% - Accent5 6" xfId="28116" hidden="1"/>
    <cellStyle name="20% - Accent5 6" xfId="28194" hidden="1"/>
    <cellStyle name="20% - Accent5 6" xfId="28272" hidden="1"/>
    <cellStyle name="20% - Accent5 6" xfId="28854" hidden="1"/>
    <cellStyle name="20% - Accent5 6" xfId="28933" hidden="1"/>
    <cellStyle name="20% - Accent5 6" xfId="29012" hidden="1"/>
    <cellStyle name="20% - Accent5 6" xfId="28788" hidden="1"/>
    <cellStyle name="20% - Accent5 6" xfId="29095" hidden="1"/>
    <cellStyle name="20% - Accent5 6" xfId="28708" hidden="1"/>
    <cellStyle name="20% - Accent5 6" xfId="29328" hidden="1"/>
    <cellStyle name="20% - Accent5 6" xfId="29528" hidden="1"/>
    <cellStyle name="20% - Accent5 6" xfId="29606" hidden="1"/>
    <cellStyle name="20% - Accent5 6" xfId="29325" hidden="1"/>
    <cellStyle name="20% - Accent5 6" xfId="29683" hidden="1"/>
    <cellStyle name="20% - Accent5 6" xfId="28649" hidden="1"/>
    <cellStyle name="20% - Accent5 6" xfId="29874" hidden="1"/>
    <cellStyle name="20% - Accent5 6" xfId="30060" hidden="1"/>
    <cellStyle name="20% - Accent5 6" xfId="30138" hidden="1"/>
    <cellStyle name="20% - Accent5 6" xfId="30215" hidden="1"/>
    <cellStyle name="20% - Accent5 6" xfId="30397" hidden="1"/>
    <cellStyle name="20% - Accent5 6" xfId="30475" hidden="1"/>
    <cellStyle name="20% - Accent5 6" xfId="30552" hidden="1"/>
    <cellStyle name="20% - Accent5 6" xfId="30734" hidden="1"/>
    <cellStyle name="20% - Accent5 6" xfId="30828" hidden="1"/>
    <cellStyle name="20% - Accent5 6" xfId="30908" hidden="1"/>
    <cellStyle name="20% - Accent5 6" xfId="30986" hidden="1"/>
    <cellStyle name="20% - Accent5 6" xfId="31064" hidden="1"/>
    <cellStyle name="20% - Accent5 6" xfId="31646" hidden="1"/>
    <cellStyle name="20% - Accent5 6" xfId="31725" hidden="1"/>
    <cellStyle name="20% - Accent5 6" xfId="31804" hidden="1"/>
    <cellStyle name="20% - Accent5 6" xfId="31580" hidden="1"/>
    <cellStyle name="20% - Accent5 6" xfId="31887" hidden="1"/>
    <cellStyle name="20% - Accent5 6" xfId="31500" hidden="1"/>
    <cellStyle name="20% - Accent5 6" xfId="32120" hidden="1"/>
    <cellStyle name="20% - Accent5 6" xfId="32320" hidden="1"/>
    <cellStyle name="20% - Accent5 6" xfId="32398" hidden="1"/>
    <cellStyle name="20% - Accent5 6" xfId="32117" hidden="1"/>
    <cellStyle name="20% - Accent5 6" xfId="32475" hidden="1"/>
    <cellStyle name="20% - Accent5 6" xfId="31441" hidden="1"/>
    <cellStyle name="20% - Accent5 6" xfId="32666" hidden="1"/>
    <cellStyle name="20% - Accent5 6" xfId="32852" hidden="1"/>
    <cellStyle name="20% - Accent5 6" xfId="32930" hidden="1"/>
    <cellStyle name="20% - Accent5 6" xfId="33007" hidden="1"/>
    <cellStyle name="20% - Accent5 6" xfId="33189" hidden="1"/>
    <cellStyle name="20% - Accent5 6" xfId="33267" hidden="1"/>
    <cellStyle name="20% - Accent5 6" xfId="33344" hidden="1"/>
    <cellStyle name="20% - Accent5 6" xfId="33526" hidden="1"/>
    <cellStyle name="20% - Accent5 7" xfId="150" hidden="1"/>
    <cellStyle name="20% - Accent5 7" xfId="231" hidden="1"/>
    <cellStyle name="20% - Accent5 7" xfId="311" hidden="1"/>
    <cellStyle name="20% - Accent5 7" xfId="629" hidden="1"/>
    <cellStyle name="20% - Accent5 7" xfId="2392" hidden="1"/>
    <cellStyle name="20% - Accent5 7" xfId="2536" hidden="1"/>
    <cellStyle name="20% - Accent5 7" xfId="2717" hidden="1"/>
    <cellStyle name="20% - Accent5 7" xfId="2939" hidden="1"/>
    <cellStyle name="20% - Accent5 7" xfId="1857" hidden="1"/>
    <cellStyle name="20% - Accent5 7" xfId="1869" hidden="1"/>
    <cellStyle name="20% - Accent5 7" xfId="3801" hidden="1"/>
    <cellStyle name="20% - Accent5 7" xfId="4558" hidden="1"/>
    <cellStyle name="20% - Accent5 7" xfId="4719" hidden="1"/>
    <cellStyle name="20% - Accent5 7" xfId="4895" hidden="1"/>
    <cellStyle name="20% - Accent5 7" xfId="1947" hidden="1"/>
    <cellStyle name="20% - Accent5 7" xfId="2949" hidden="1"/>
    <cellStyle name="20% - Accent5 7" xfId="5821" hidden="1"/>
    <cellStyle name="20% - Accent5 7" xfId="6441" hidden="1"/>
    <cellStyle name="20% - Accent5 7" xfId="6638" hidden="1"/>
    <cellStyle name="20% - Accent5 7" xfId="1591" hidden="1"/>
    <cellStyle name="20% - Accent5 7" xfId="7642" hidden="1"/>
    <cellStyle name="20% - Accent5 7" xfId="7826" hidden="1"/>
    <cellStyle name="20% - Accent5 7" xfId="5822" hidden="1"/>
    <cellStyle name="20% - Accent5 7" xfId="8915" hidden="1"/>
    <cellStyle name="20% - Accent5 7" xfId="9841" hidden="1"/>
    <cellStyle name="20% - Accent5 7" xfId="9916" hidden="1"/>
    <cellStyle name="20% - Accent5 7" xfId="9993" hidden="1"/>
    <cellStyle name="20% - Accent5 7" xfId="10071" hidden="1"/>
    <cellStyle name="20% - Accent5 7" xfId="10655" hidden="1"/>
    <cellStyle name="20% - Accent5 7" xfId="10732" hidden="1"/>
    <cellStyle name="20% - Accent5 7" xfId="10811" hidden="1"/>
    <cellStyle name="20% - Accent5 7" xfId="10900" hidden="1"/>
    <cellStyle name="20% - Accent5 7" xfId="10434" hidden="1"/>
    <cellStyle name="20% - Accent5 7" xfId="10444" hidden="1"/>
    <cellStyle name="20% - Accent5 7" xfId="11085" hidden="1"/>
    <cellStyle name="20% - Accent5 7" xfId="11327" hidden="1"/>
    <cellStyle name="20% - Accent5 7" xfId="11405" hidden="1"/>
    <cellStyle name="20% - Accent5 7" xfId="11486" hidden="1"/>
    <cellStyle name="20% - Accent5 7" xfId="10482" hidden="1"/>
    <cellStyle name="20% - Accent5 7" xfId="10903" hidden="1"/>
    <cellStyle name="20% - Accent5 7" xfId="11643" hidden="1"/>
    <cellStyle name="20% - Accent5 7" xfId="11859" hidden="1"/>
    <cellStyle name="20% - Accent5 7" xfId="11937" hidden="1"/>
    <cellStyle name="20% - Accent5 7" xfId="10347" hidden="1"/>
    <cellStyle name="20% - Accent5 7" xfId="12196" hidden="1"/>
    <cellStyle name="20% - Accent5 7" xfId="12274" hidden="1"/>
    <cellStyle name="20% - Accent5 7" xfId="11644" hidden="1"/>
    <cellStyle name="20% - Accent5 7" xfId="12533" hidden="1"/>
    <cellStyle name="20% - Accent5 7" xfId="12633" hidden="1"/>
    <cellStyle name="20% - Accent5 7" xfId="12708" hidden="1"/>
    <cellStyle name="20% - Accent5 7" xfId="12785" hidden="1"/>
    <cellStyle name="20% - Accent5 7" xfId="12863" hidden="1"/>
    <cellStyle name="20% - Accent5 7" xfId="13447" hidden="1"/>
    <cellStyle name="20% - Accent5 7" xfId="13524" hidden="1"/>
    <cellStyle name="20% - Accent5 7" xfId="13603" hidden="1"/>
    <cellStyle name="20% - Accent5 7" xfId="13692" hidden="1"/>
    <cellStyle name="20% - Accent5 7" xfId="13226" hidden="1"/>
    <cellStyle name="20% - Accent5 7" xfId="13236" hidden="1"/>
    <cellStyle name="20% - Accent5 7" xfId="13877" hidden="1"/>
    <cellStyle name="20% - Accent5 7" xfId="14119" hidden="1"/>
    <cellStyle name="20% - Accent5 7" xfId="14197" hidden="1"/>
    <cellStyle name="20% - Accent5 7" xfId="14278" hidden="1"/>
    <cellStyle name="20% - Accent5 7" xfId="13274" hidden="1"/>
    <cellStyle name="20% - Accent5 7" xfId="13695" hidden="1"/>
    <cellStyle name="20% - Accent5 7" xfId="14435" hidden="1"/>
    <cellStyle name="20% - Accent5 7" xfId="14651" hidden="1"/>
    <cellStyle name="20% - Accent5 7" xfId="14729" hidden="1"/>
    <cellStyle name="20% - Accent5 7" xfId="13139" hidden="1"/>
    <cellStyle name="20% - Accent5 7" xfId="14988" hidden="1"/>
    <cellStyle name="20% - Accent5 7" xfId="15066" hidden="1"/>
    <cellStyle name="20% - Accent5 7" xfId="14436" hidden="1"/>
    <cellStyle name="20% - Accent5 7" xfId="15325" hidden="1"/>
    <cellStyle name="20% - Accent5 7" xfId="9622" hidden="1"/>
    <cellStyle name="20% - Accent5 7" xfId="9513" hidden="1"/>
    <cellStyle name="20% - Accent5 7" xfId="9395" hidden="1"/>
    <cellStyle name="20% - Accent5 7" xfId="9287" hidden="1"/>
    <cellStyle name="20% - Accent5 7" xfId="7024" hidden="1"/>
    <cellStyle name="20% - Accent5 7" xfId="6934" hidden="1"/>
    <cellStyle name="20% - Accent5 7" xfId="6840" hidden="1"/>
    <cellStyle name="20% - Accent5 7" xfId="6640" hidden="1"/>
    <cellStyle name="20% - Accent5 7" xfId="7866" hidden="1"/>
    <cellStyle name="20% - Accent5 7" xfId="7820" hidden="1"/>
    <cellStyle name="20% - Accent5 7" xfId="5698" hidden="1"/>
    <cellStyle name="20% - Accent5 7" xfId="4718" hidden="1"/>
    <cellStyle name="20% - Accent5 7" xfId="4530" hidden="1"/>
    <cellStyle name="20% - Accent5 7" xfId="4282" hidden="1"/>
    <cellStyle name="20% - Accent5 7" xfId="7629" hidden="1"/>
    <cellStyle name="20% - Accent5 7" xfId="6630" hidden="1"/>
    <cellStyle name="20% - Accent5 7" xfId="3644" hidden="1"/>
    <cellStyle name="20% - Accent5 7" xfId="2561" hidden="1"/>
    <cellStyle name="20% - Accent5 7" xfId="2374" hidden="1"/>
    <cellStyle name="20% - Accent5 7" xfId="8149" hidden="1"/>
    <cellStyle name="20% - Accent5 7" xfId="1234" hidden="1"/>
    <cellStyle name="20% - Accent5 7" xfId="1073" hidden="1"/>
    <cellStyle name="20% - Accent5 7" xfId="3643" hidden="1"/>
    <cellStyle name="20% - Accent5 7" xfId="15493" hidden="1"/>
    <cellStyle name="20% - Accent5 7" xfId="16182" hidden="1"/>
    <cellStyle name="20% - Accent5 7" xfId="16257" hidden="1"/>
    <cellStyle name="20% - Accent5 7" xfId="16334" hidden="1"/>
    <cellStyle name="20% - Accent5 7" xfId="16412" hidden="1"/>
    <cellStyle name="20% - Accent5 7" xfId="16996" hidden="1"/>
    <cellStyle name="20% - Accent5 7" xfId="17073" hidden="1"/>
    <cellStyle name="20% - Accent5 7" xfId="17152" hidden="1"/>
    <cellStyle name="20% - Accent5 7" xfId="17241" hidden="1"/>
    <cellStyle name="20% - Accent5 7" xfId="16775" hidden="1"/>
    <cellStyle name="20% - Accent5 7" xfId="16785" hidden="1"/>
    <cellStyle name="20% - Accent5 7" xfId="17426" hidden="1"/>
    <cellStyle name="20% - Accent5 7" xfId="17668" hidden="1"/>
    <cellStyle name="20% - Accent5 7" xfId="17746" hidden="1"/>
    <cellStyle name="20% - Accent5 7" xfId="17827" hidden="1"/>
    <cellStyle name="20% - Accent5 7" xfId="16823" hidden="1"/>
    <cellStyle name="20% - Accent5 7" xfId="17244" hidden="1"/>
    <cellStyle name="20% - Accent5 7" xfId="17984" hidden="1"/>
    <cellStyle name="20% - Accent5 7" xfId="18200" hidden="1"/>
    <cellStyle name="20% - Accent5 7" xfId="18278" hidden="1"/>
    <cellStyle name="20% - Accent5 7" xfId="16688" hidden="1"/>
    <cellStyle name="20% - Accent5 7" xfId="18537" hidden="1"/>
    <cellStyle name="20% - Accent5 7" xfId="18615" hidden="1"/>
    <cellStyle name="20% - Accent5 7" xfId="17985" hidden="1"/>
    <cellStyle name="20% - Accent5 7" xfId="18874" hidden="1"/>
    <cellStyle name="20% - Accent5 7" xfId="18974" hidden="1"/>
    <cellStyle name="20% - Accent5 7" xfId="19049" hidden="1"/>
    <cellStyle name="20% - Accent5 7" xfId="19126" hidden="1"/>
    <cellStyle name="20% - Accent5 7" xfId="19204" hidden="1"/>
    <cellStyle name="20% - Accent5 7" xfId="19788" hidden="1"/>
    <cellStyle name="20% - Accent5 7" xfId="19865" hidden="1"/>
    <cellStyle name="20% - Accent5 7" xfId="19944" hidden="1"/>
    <cellStyle name="20% - Accent5 7" xfId="20033" hidden="1"/>
    <cellStyle name="20% - Accent5 7" xfId="19567" hidden="1"/>
    <cellStyle name="20% - Accent5 7" xfId="19577" hidden="1"/>
    <cellStyle name="20% - Accent5 7" xfId="20218" hidden="1"/>
    <cellStyle name="20% - Accent5 7" xfId="20460" hidden="1"/>
    <cellStyle name="20% - Accent5 7" xfId="20538" hidden="1"/>
    <cellStyle name="20% - Accent5 7" xfId="20619" hidden="1"/>
    <cellStyle name="20% - Accent5 7" xfId="19615" hidden="1"/>
    <cellStyle name="20% - Accent5 7" xfId="20036" hidden="1"/>
    <cellStyle name="20% - Accent5 7" xfId="20776" hidden="1"/>
    <cellStyle name="20% - Accent5 7" xfId="20992" hidden="1"/>
    <cellStyle name="20% - Accent5 7" xfId="21070" hidden="1"/>
    <cellStyle name="20% - Accent5 7" xfId="19480" hidden="1"/>
    <cellStyle name="20% - Accent5 7" xfId="21329" hidden="1"/>
    <cellStyle name="20% - Accent5 7" xfId="21407" hidden="1"/>
    <cellStyle name="20% - Accent5 7" xfId="20777" hidden="1"/>
    <cellStyle name="20% - Accent5 7" xfId="21666" hidden="1"/>
    <cellStyle name="20% - Accent5 7" xfId="16013" hidden="1"/>
    <cellStyle name="20% - Accent5 7" xfId="15938" hidden="1"/>
    <cellStyle name="20% - Accent5 7" xfId="15859" hidden="1"/>
    <cellStyle name="20% - Accent5 7" xfId="15774" hidden="1"/>
    <cellStyle name="20% - Accent5 7" xfId="8011" hidden="1"/>
    <cellStyle name="20% - Accent5 7" xfId="7811" hidden="1"/>
    <cellStyle name="20% - Accent5 7" xfId="7573" hidden="1"/>
    <cellStyle name="20% - Accent5 7" xfId="7343" hidden="1"/>
    <cellStyle name="20% - Accent5 7" xfId="8729" hidden="1"/>
    <cellStyle name="20% - Accent5 7" xfId="8711" hidden="1"/>
    <cellStyle name="20% - Accent5 7" xfId="6193" hidden="1"/>
    <cellStyle name="20% - Accent5 7" xfId="5123" hidden="1"/>
    <cellStyle name="20% - Accent5 7" xfId="5018" hidden="1"/>
    <cellStyle name="20% - Accent5 7" xfId="4900" hidden="1"/>
    <cellStyle name="20% - Accent5 7" xfId="8500" hidden="1"/>
    <cellStyle name="20% - Accent5 7" xfId="7327" hidden="1"/>
    <cellStyle name="20% - Accent5 7" xfId="3832" hidden="1"/>
    <cellStyle name="20% - Accent5 7" xfId="2932" hidden="1"/>
    <cellStyle name="20% - Accent5 7" xfId="2805" hidden="1"/>
    <cellStyle name="20% - Accent5 7" xfId="9074" hidden="1"/>
    <cellStyle name="20% - Accent5 7" xfId="1425" hidden="1"/>
    <cellStyle name="20% - Accent5 7" xfId="1153" hidden="1"/>
    <cellStyle name="20% - Accent5 7" xfId="3830" hidden="1"/>
    <cellStyle name="20% - Accent5 7" xfId="21804" hidden="1"/>
    <cellStyle name="20% - Accent5 7" xfId="22333" hidden="1"/>
    <cellStyle name="20% - Accent5 7" xfId="22408" hidden="1"/>
    <cellStyle name="20% - Accent5 7" xfId="22485" hidden="1"/>
    <cellStyle name="20% - Accent5 7" xfId="22563" hidden="1"/>
    <cellStyle name="20% - Accent5 7" xfId="23147" hidden="1"/>
    <cellStyle name="20% - Accent5 7" xfId="23224" hidden="1"/>
    <cellStyle name="20% - Accent5 7" xfId="23303" hidden="1"/>
    <cellStyle name="20% - Accent5 7" xfId="23392" hidden="1"/>
    <cellStyle name="20% - Accent5 7" xfId="22926" hidden="1"/>
    <cellStyle name="20% - Accent5 7" xfId="22936" hidden="1"/>
    <cellStyle name="20% - Accent5 7" xfId="23577" hidden="1"/>
    <cellStyle name="20% - Accent5 7" xfId="23819" hidden="1"/>
    <cellStyle name="20% - Accent5 7" xfId="23897" hidden="1"/>
    <cellStyle name="20% - Accent5 7" xfId="23978" hidden="1"/>
    <cellStyle name="20% - Accent5 7" xfId="22974" hidden="1"/>
    <cellStyle name="20% - Accent5 7" xfId="23395" hidden="1"/>
    <cellStyle name="20% - Accent5 7" xfId="24135" hidden="1"/>
    <cellStyle name="20% - Accent5 7" xfId="24351" hidden="1"/>
    <cellStyle name="20% - Accent5 7" xfId="24429" hidden="1"/>
    <cellStyle name="20% - Accent5 7" xfId="22839" hidden="1"/>
    <cellStyle name="20% - Accent5 7" xfId="24688" hidden="1"/>
    <cellStyle name="20% - Accent5 7" xfId="24766" hidden="1"/>
    <cellStyle name="20% - Accent5 7" xfId="24136" hidden="1"/>
    <cellStyle name="20% - Accent5 7" xfId="25025" hidden="1"/>
    <cellStyle name="20% - Accent5 7" xfId="25125" hidden="1"/>
    <cellStyle name="20% - Accent5 7" xfId="25200" hidden="1"/>
    <cellStyle name="20% - Accent5 7" xfId="25277" hidden="1"/>
    <cellStyle name="20% - Accent5 7" xfId="25355" hidden="1"/>
    <cellStyle name="20% - Accent5 7" xfId="25939" hidden="1"/>
    <cellStyle name="20% - Accent5 7" xfId="26016" hidden="1"/>
    <cellStyle name="20% - Accent5 7" xfId="26095" hidden="1"/>
    <cellStyle name="20% - Accent5 7" xfId="26184" hidden="1"/>
    <cellStyle name="20% - Accent5 7" xfId="25718" hidden="1"/>
    <cellStyle name="20% - Accent5 7" xfId="25728" hidden="1"/>
    <cellStyle name="20% - Accent5 7" xfId="26369" hidden="1"/>
    <cellStyle name="20% - Accent5 7" xfId="26611" hidden="1"/>
    <cellStyle name="20% - Accent5 7" xfId="26689" hidden="1"/>
    <cellStyle name="20% - Accent5 7" xfId="26770" hidden="1"/>
    <cellStyle name="20% - Accent5 7" xfId="25766" hidden="1"/>
    <cellStyle name="20% - Accent5 7" xfId="26187" hidden="1"/>
    <cellStyle name="20% - Accent5 7" xfId="26927" hidden="1"/>
    <cellStyle name="20% - Accent5 7" xfId="27143" hidden="1"/>
    <cellStyle name="20% - Accent5 7" xfId="27221" hidden="1"/>
    <cellStyle name="20% - Accent5 7" xfId="25631" hidden="1"/>
    <cellStyle name="20% - Accent5 7" xfId="27480" hidden="1"/>
    <cellStyle name="20% - Accent5 7" xfId="27558" hidden="1"/>
    <cellStyle name="20% - Accent5 7" xfId="26928" hidden="1"/>
    <cellStyle name="20% - Accent5 7" xfId="27817" hidden="1"/>
    <cellStyle name="20% - Accent5 7" xfId="22266" hidden="1"/>
    <cellStyle name="20% - Accent5 7" xfId="22191" hidden="1"/>
    <cellStyle name="20% - Accent5 7" xfId="22112" hidden="1"/>
    <cellStyle name="20% - Accent5 7" xfId="22027" hidden="1"/>
    <cellStyle name="20% - Accent5 7" xfId="8921" hidden="1"/>
    <cellStyle name="20% - Accent5 7" xfId="8709" hidden="1"/>
    <cellStyle name="20% - Accent5 7" xfId="8474" hidden="1"/>
    <cellStyle name="20% - Accent5 7" xfId="8197" hidden="1"/>
    <cellStyle name="20% - Accent5 7" xfId="9792" hidden="1"/>
    <cellStyle name="20% - Accent5 7" xfId="9779" hidden="1"/>
    <cellStyle name="20% - Accent5 7" xfId="6748" hidden="1"/>
    <cellStyle name="20% - Accent5 7" xfId="5631" hidden="1"/>
    <cellStyle name="20% - Accent5 7" xfId="5535" hidden="1"/>
    <cellStyle name="20% - Accent5 7" xfId="5333" hidden="1"/>
    <cellStyle name="20% - Accent5 7" xfId="9559" hidden="1"/>
    <cellStyle name="20% - Accent5 7" xfId="8184" hidden="1"/>
    <cellStyle name="20% - Accent5 7" xfId="4011" hidden="1"/>
    <cellStyle name="20% - Accent5 7" xfId="3302" hidden="1"/>
    <cellStyle name="20% - Accent5 7" xfId="3096" hidden="1"/>
    <cellStyle name="20% - Accent5 7" xfId="15606" hidden="1"/>
    <cellStyle name="20% - Accent5 7" xfId="1578" hidden="1"/>
    <cellStyle name="20% - Accent5 7" xfId="1310" hidden="1"/>
    <cellStyle name="20% - Accent5 7" xfId="4010" hidden="1"/>
    <cellStyle name="20% - Accent5 7" xfId="27952" hidden="1"/>
    <cellStyle name="20% - Accent5 7" xfId="28052" hidden="1"/>
    <cellStyle name="20% - Accent5 7" xfId="28127" hidden="1"/>
    <cellStyle name="20% - Accent5 7" xfId="28204" hidden="1"/>
    <cellStyle name="20% - Accent5 7" xfId="28282" hidden="1"/>
    <cellStyle name="20% - Accent5 7" xfId="28866" hidden="1"/>
    <cellStyle name="20% - Accent5 7" xfId="28943" hidden="1"/>
    <cellStyle name="20% - Accent5 7" xfId="29022" hidden="1"/>
    <cellStyle name="20% - Accent5 7" xfId="29111" hidden="1"/>
    <cellStyle name="20% - Accent5 7" xfId="28645" hidden="1"/>
    <cellStyle name="20% - Accent5 7" xfId="28655" hidden="1"/>
    <cellStyle name="20% - Accent5 7" xfId="29296" hidden="1"/>
    <cellStyle name="20% - Accent5 7" xfId="29538" hidden="1"/>
    <cellStyle name="20% - Accent5 7" xfId="29616" hidden="1"/>
    <cellStyle name="20% - Accent5 7" xfId="29697" hidden="1"/>
    <cellStyle name="20% - Accent5 7" xfId="28693" hidden="1"/>
    <cellStyle name="20% - Accent5 7" xfId="29114" hidden="1"/>
    <cellStyle name="20% - Accent5 7" xfId="29854" hidden="1"/>
    <cellStyle name="20% - Accent5 7" xfId="30070" hidden="1"/>
    <cellStyle name="20% - Accent5 7" xfId="30148" hidden="1"/>
    <cellStyle name="20% - Accent5 7" xfId="28558" hidden="1"/>
    <cellStyle name="20% - Accent5 7" xfId="30407" hidden="1"/>
    <cellStyle name="20% - Accent5 7" xfId="30485" hidden="1"/>
    <cellStyle name="20% - Accent5 7" xfId="29855" hidden="1"/>
    <cellStyle name="20% - Accent5 7" xfId="30744" hidden="1"/>
    <cellStyle name="20% - Accent5 7" xfId="30844" hidden="1"/>
    <cellStyle name="20% - Accent5 7" xfId="30919" hidden="1"/>
    <cellStyle name="20% - Accent5 7" xfId="30996" hidden="1"/>
    <cellStyle name="20% - Accent5 7" xfId="31074" hidden="1"/>
    <cellStyle name="20% - Accent5 7" xfId="31658" hidden="1"/>
    <cellStyle name="20% - Accent5 7" xfId="31735" hidden="1"/>
    <cellStyle name="20% - Accent5 7" xfId="31814" hidden="1"/>
    <cellStyle name="20% - Accent5 7" xfId="31903" hidden="1"/>
    <cellStyle name="20% - Accent5 7" xfId="31437" hidden="1"/>
    <cellStyle name="20% - Accent5 7" xfId="31447" hidden="1"/>
    <cellStyle name="20% - Accent5 7" xfId="32088" hidden="1"/>
    <cellStyle name="20% - Accent5 7" xfId="32330" hidden="1"/>
    <cellStyle name="20% - Accent5 7" xfId="32408" hidden="1"/>
    <cellStyle name="20% - Accent5 7" xfId="32489" hidden="1"/>
    <cellStyle name="20% - Accent5 7" xfId="31485" hidden="1"/>
    <cellStyle name="20% - Accent5 7" xfId="31906" hidden="1"/>
    <cellStyle name="20% - Accent5 7" xfId="32646" hidden="1"/>
    <cellStyle name="20% - Accent5 7" xfId="32862" hidden="1"/>
    <cellStyle name="20% - Accent5 7" xfId="32940" hidden="1"/>
    <cellStyle name="20% - Accent5 7" xfId="31350" hidden="1"/>
    <cellStyle name="20% - Accent5 7" xfId="33199" hidden="1"/>
    <cellStyle name="20% - Accent5 7" xfId="33277" hidden="1"/>
    <cellStyle name="20% - Accent5 7" xfId="32647" hidden="1"/>
    <cellStyle name="20% - Accent5 7" xfId="33536" hidden="1"/>
    <cellStyle name="20% - Accent5 8" xfId="163" hidden="1"/>
    <cellStyle name="20% - Accent5 8" xfId="243" hidden="1"/>
    <cellStyle name="20% - Accent5 8" xfId="325" hidden="1"/>
    <cellStyle name="20% - Accent5 8" xfId="659" hidden="1"/>
    <cellStyle name="20% - Accent5 8" xfId="2405" hidden="1"/>
    <cellStyle name="20% - Accent5 8" xfId="2556" hidden="1"/>
    <cellStyle name="20% - Accent5 8" xfId="2737" hidden="1"/>
    <cellStyle name="20% - Accent5 8" xfId="3045" hidden="1"/>
    <cellStyle name="20% - Accent5 8" xfId="2086" hidden="1"/>
    <cellStyle name="20% - Accent5 8" xfId="2222" hidden="1"/>
    <cellStyle name="20% - Accent5 8" xfId="4328" hidden="1"/>
    <cellStyle name="20% - Accent5 8" xfId="4573" hidden="1"/>
    <cellStyle name="20% - Accent5 8" xfId="4732" hidden="1"/>
    <cellStyle name="20% - Accent5 8" xfId="4935" hidden="1"/>
    <cellStyle name="20% - Accent5 8" xfId="1879" hidden="1"/>
    <cellStyle name="20% - Accent5 8" xfId="3978" hidden="1"/>
    <cellStyle name="20% - Accent5 8" xfId="6347" hidden="1"/>
    <cellStyle name="20% - Accent5 8" xfId="6454" hidden="1"/>
    <cellStyle name="20% - Accent5 8" xfId="6652" hidden="1"/>
    <cellStyle name="20% - Accent5 8" xfId="7506" hidden="1"/>
    <cellStyle name="20% - Accent5 8" xfId="7659" hidden="1"/>
    <cellStyle name="20% - Accent5 8" xfId="7840" hidden="1"/>
    <cellStyle name="20% - Accent5 8" xfId="8753" hidden="1"/>
    <cellStyle name="20% - Accent5 8" xfId="8931" hidden="1"/>
    <cellStyle name="20% - Accent5 8" xfId="9854" hidden="1"/>
    <cellStyle name="20% - Accent5 8" xfId="9928" hidden="1"/>
    <cellStyle name="20% - Accent5 8" xfId="10004" hidden="1"/>
    <cellStyle name="20% - Accent5 8" xfId="10082" hidden="1"/>
    <cellStyle name="20% - Accent5 8" xfId="10667" hidden="1"/>
    <cellStyle name="20% - Accent5 8" xfId="10743" hidden="1"/>
    <cellStyle name="20% - Accent5 8" xfId="10822" hidden="1"/>
    <cellStyle name="20% - Accent5 8" xfId="10913" hidden="1"/>
    <cellStyle name="20% - Accent5 8" xfId="10544" hidden="1"/>
    <cellStyle name="20% - Accent5 8" xfId="10572" hidden="1"/>
    <cellStyle name="20% - Accent5 8" xfId="11262" hidden="1"/>
    <cellStyle name="20% - Accent5 8" xfId="11338" hidden="1"/>
    <cellStyle name="20% - Accent5 8" xfId="11416" hidden="1"/>
    <cellStyle name="20% - Accent5 8" xfId="11495" hidden="1"/>
    <cellStyle name="20% - Accent5 8" xfId="10454" hidden="1"/>
    <cellStyle name="20% - Accent5 8" xfId="11123" hidden="1"/>
    <cellStyle name="20% - Accent5 8" xfId="11794" hidden="1"/>
    <cellStyle name="20% - Accent5 8" xfId="11870" hidden="1"/>
    <cellStyle name="20% - Accent5 8" xfId="11948" hidden="1"/>
    <cellStyle name="20% - Accent5 8" xfId="12131" hidden="1"/>
    <cellStyle name="20% - Accent5 8" xfId="12207" hidden="1"/>
    <cellStyle name="20% - Accent5 8" xfId="12285" hidden="1"/>
    <cellStyle name="20% - Accent5 8" xfId="12468" hidden="1"/>
    <cellStyle name="20% - Accent5 8" xfId="12544" hidden="1"/>
    <cellStyle name="20% - Accent5 8" xfId="12646" hidden="1"/>
    <cellStyle name="20% - Accent5 8" xfId="12720" hidden="1"/>
    <cellStyle name="20% - Accent5 8" xfId="12796" hidden="1"/>
    <cellStyle name="20% - Accent5 8" xfId="12874" hidden="1"/>
    <cellStyle name="20% - Accent5 8" xfId="13459" hidden="1"/>
    <cellStyle name="20% - Accent5 8" xfId="13535" hidden="1"/>
    <cellStyle name="20% - Accent5 8" xfId="13614" hidden="1"/>
    <cellStyle name="20% - Accent5 8" xfId="13705" hidden="1"/>
    <cellStyle name="20% - Accent5 8" xfId="13336" hidden="1"/>
    <cellStyle name="20% - Accent5 8" xfId="13364" hidden="1"/>
    <cellStyle name="20% - Accent5 8" xfId="14054" hidden="1"/>
    <cellStyle name="20% - Accent5 8" xfId="14130" hidden="1"/>
    <cellStyle name="20% - Accent5 8" xfId="14208" hidden="1"/>
    <cellStyle name="20% - Accent5 8" xfId="14287" hidden="1"/>
    <cellStyle name="20% - Accent5 8" xfId="13246" hidden="1"/>
    <cellStyle name="20% - Accent5 8" xfId="13915" hidden="1"/>
    <cellStyle name="20% - Accent5 8" xfId="14586" hidden="1"/>
    <cellStyle name="20% - Accent5 8" xfId="14662" hidden="1"/>
    <cellStyle name="20% - Accent5 8" xfId="14740" hidden="1"/>
    <cellStyle name="20% - Accent5 8" xfId="14923" hidden="1"/>
    <cellStyle name="20% - Accent5 8" xfId="14999" hidden="1"/>
    <cellStyle name="20% - Accent5 8" xfId="15077" hidden="1"/>
    <cellStyle name="20% - Accent5 8" xfId="15260" hidden="1"/>
    <cellStyle name="20% - Accent5 8" xfId="15336" hidden="1"/>
    <cellStyle name="20% - Accent5 8" xfId="9607" hidden="1"/>
    <cellStyle name="20% - Accent5 8" xfId="9498" hidden="1"/>
    <cellStyle name="20% - Accent5 8" xfId="9378" hidden="1"/>
    <cellStyle name="20% - Accent5 8" xfId="9272" hidden="1"/>
    <cellStyle name="20% - Accent5 8" xfId="7011" hidden="1"/>
    <cellStyle name="20% - Accent5 8" xfId="6923" hidden="1"/>
    <cellStyle name="20% - Accent5 8" xfId="6829" hidden="1"/>
    <cellStyle name="20% - Accent5 8" xfId="6453" hidden="1"/>
    <cellStyle name="20% - Accent5 8" xfId="7417" hidden="1"/>
    <cellStyle name="20% - Accent5 8" xfId="7358" hidden="1"/>
    <cellStyle name="20% - Accent5 8" xfId="4876" hidden="1"/>
    <cellStyle name="20% - Accent5 8" xfId="4702" hidden="1"/>
    <cellStyle name="20% - Accent5 8" xfId="4499" hidden="1"/>
    <cellStyle name="20% - Accent5 8" xfId="4265" hidden="1"/>
    <cellStyle name="20% - Accent5 8" xfId="7796" hidden="1"/>
    <cellStyle name="20% - Accent5 8" xfId="5470" hidden="1"/>
    <cellStyle name="20% - Accent5 8" xfId="2774" hidden="1"/>
    <cellStyle name="20% - Accent5 8" xfId="2533" hidden="1"/>
    <cellStyle name="20% - Accent5 8" xfId="2359" hidden="1"/>
    <cellStyle name="20% - Accent5 8" xfId="1407" hidden="1"/>
    <cellStyle name="20% - Accent5 8" xfId="1217" hidden="1"/>
    <cellStyle name="20% - Accent5 8" xfId="1062" hidden="1"/>
    <cellStyle name="20% - Accent5 8" xfId="9810" hidden="1"/>
    <cellStyle name="20% - Accent5 8" xfId="15506" hidden="1"/>
    <cellStyle name="20% - Accent5 8" xfId="16195" hidden="1"/>
    <cellStyle name="20% - Accent5 8" xfId="16269" hidden="1"/>
    <cellStyle name="20% - Accent5 8" xfId="16345" hidden="1"/>
    <cellStyle name="20% - Accent5 8" xfId="16423" hidden="1"/>
    <cellStyle name="20% - Accent5 8" xfId="17008" hidden="1"/>
    <cellStyle name="20% - Accent5 8" xfId="17084" hidden="1"/>
    <cellStyle name="20% - Accent5 8" xfId="17163" hidden="1"/>
    <cellStyle name="20% - Accent5 8" xfId="17254" hidden="1"/>
    <cellStyle name="20% - Accent5 8" xfId="16885" hidden="1"/>
    <cellStyle name="20% - Accent5 8" xfId="16913" hidden="1"/>
    <cellStyle name="20% - Accent5 8" xfId="17603" hidden="1"/>
    <cellStyle name="20% - Accent5 8" xfId="17679" hidden="1"/>
    <cellStyle name="20% - Accent5 8" xfId="17757" hidden="1"/>
    <cellStyle name="20% - Accent5 8" xfId="17836" hidden="1"/>
    <cellStyle name="20% - Accent5 8" xfId="16795" hidden="1"/>
    <cellStyle name="20% - Accent5 8" xfId="17464" hidden="1"/>
    <cellStyle name="20% - Accent5 8" xfId="18135" hidden="1"/>
    <cellStyle name="20% - Accent5 8" xfId="18211" hidden="1"/>
    <cellStyle name="20% - Accent5 8" xfId="18289" hidden="1"/>
    <cellStyle name="20% - Accent5 8" xfId="18472" hidden="1"/>
    <cellStyle name="20% - Accent5 8" xfId="18548" hidden="1"/>
    <cellStyle name="20% - Accent5 8" xfId="18626" hidden="1"/>
    <cellStyle name="20% - Accent5 8" xfId="18809" hidden="1"/>
    <cellStyle name="20% - Accent5 8" xfId="18885" hidden="1"/>
    <cellStyle name="20% - Accent5 8" xfId="18987" hidden="1"/>
    <cellStyle name="20% - Accent5 8" xfId="19061" hidden="1"/>
    <cellStyle name="20% - Accent5 8" xfId="19137" hidden="1"/>
    <cellStyle name="20% - Accent5 8" xfId="19215" hidden="1"/>
    <cellStyle name="20% - Accent5 8" xfId="19800" hidden="1"/>
    <cellStyle name="20% - Accent5 8" xfId="19876" hidden="1"/>
    <cellStyle name="20% - Accent5 8" xfId="19955" hidden="1"/>
    <cellStyle name="20% - Accent5 8" xfId="20046" hidden="1"/>
    <cellStyle name="20% - Accent5 8" xfId="19677" hidden="1"/>
    <cellStyle name="20% - Accent5 8" xfId="19705" hidden="1"/>
    <cellStyle name="20% - Accent5 8" xfId="20395" hidden="1"/>
    <cellStyle name="20% - Accent5 8" xfId="20471" hidden="1"/>
    <cellStyle name="20% - Accent5 8" xfId="20549" hidden="1"/>
    <cellStyle name="20% - Accent5 8" xfId="20628" hidden="1"/>
    <cellStyle name="20% - Accent5 8" xfId="19587" hidden="1"/>
    <cellStyle name="20% - Accent5 8" xfId="20256" hidden="1"/>
    <cellStyle name="20% - Accent5 8" xfId="20927" hidden="1"/>
    <cellStyle name="20% - Accent5 8" xfId="21003" hidden="1"/>
    <cellStyle name="20% - Accent5 8" xfId="21081" hidden="1"/>
    <cellStyle name="20% - Accent5 8" xfId="21264" hidden="1"/>
    <cellStyle name="20% - Accent5 8" xfId="21340" hidden="1"/>
    <cellStyle name="20% - Accent5 8" xfId="21418" hidden="1"/>
    <cellStyle name="20% - Accent5 8" xfId="21601" hidden="1"/>
    <cellStyle name="20% - Accent5 8" xfId="21677" hidden="1"/>
    <cellStyle name="20% - Accent5 8" xfId="16000" hidden="1"/>
    <cellStyle name="20% - Accent5 8" xfId="15926" hidden="1"/>
    <cellStyle name="20% - Accent5 8" xfId="15846" hidden="1"/>
    <cellStyle name="20% - Accent5 8" xfId="15763" hidden="1"/>
    <cellStyle name="20% - Accent5 8" xfId="7990" hidden="1"/>
    <cellStyle name="20% - Accent5 8" xfId="7792" hidden="1"/>
    <cellStyle name="20% - Accent5 8" xfId="7537" hidden="1"/>
    <cellStyle name="20% - Accent5 8" xfId="7184" hidden="1"/>
    <cellStyle name="20% - Accent5 8" xfId="8368" hidden="1"/>
    <cellStyle name="20% - Accent5 8" xfId="8208" hidden="1"/>
    <cellStyle name="20% - Accent5 8" xfId="5312" hidden="1"/>
    <cellStyle name="20% - Accent5 8" xfId="5112" hidden="1"/>
    <cellStyle name="20% - Accent5 8" xfId="5006" hidden="1"/>
    <cellStyle name="20% - Accent5 8" xfId="4791" hidden="1"/>
    <cellStyle name="20% - Accent5 8" xfId="8686" hidden="1"/>
    <cellStyle name="20% - Accent5 8" xfId="5904" hidden="1"/>
    <cellStyle name="20% - Accent5 8" xfId="3068" hidden="1"/>
    <cellStyle name="20% - Accent5 8" xfId="2921" hidden="1"/>
    <cellStyle name="20% - Accent5 8" xfId="2754" hidden="1"/>
    <cellStyle name="20% - Accent5 8" xfId="1554" hidden="1"/>
    <cellStyle name="20% - Accent5 8" xfId="1399" hidden="1"/>
    <cellStyle name="20% - Accent5 8" xfId="1136" hidden="1"/>
    <cellStyle name="20% - Accent5 8" xfId="9806" hidden="1"/>
    <cellStyle name="20% - Accent5 8" xfId="21815" hidden="1"/>
    <cellStyle name="20% - Accent5 8" xfId="22346" hidden="1"/>
    <cellStyle name="20% - Accent5 8" xfId="22420" hidden="1"/>
    <cellStyle name="20% - Accent5 8" xfId="22496" hidden="1"/>
    <cellStyle name="20% - Accent5 8" xfId="22574" hidden="1"/>
    <cellStyle name="20% - Accent5 8" xfId="23159" hidden="1"/>
    <cellStyle name="20% - Accent5 8" xfId="23235" hidden="1"/>
    <cellStyle name="20% - Accent5 8" xfId="23314" hidden="1"/>
    <cellStyle name="20% - Accent5 8" xfId="23405" hidden="1"/>
    <cellStyle name="20% - Accent5 8" xfId="23036" hidden="1"/>
    <cellStyle name="20% - Accent5 8" xfId="23064" hidden="1"/>
    <cellStyle name="20% - Accent5 8" xfId="23754" hidden="1"/>
    <cellStyle name="20% - Accent5 8" xfId="23830" hidden="1"/>
    <cellStyle name="20% - Accent5 8" xfId="23908" hidden="1"/>
    <cellStyle name="20% - Accent5 8" xfId="23987" hidden="1"/>
    <cellStyle name="20% - Accent5 8" xfId="22946" hidden="1"/>
    <cellStyle name="20% - Accent5 8" xfId="23615" hidden="1"/>
    <cellStyle name="20% - Accent5 8" xfId="24286" hidden="1"/>
    <cellStyle name="20% - Accent5 8" xfId="24362" hidden="1"/>
    <cellStyle name="20% - Accent5 8" xfId="24440" hidden="1"/>
    <cellStyle name="20% - Accent5 8" xfId="24623" hidden="1"/>
    <cellStyle name="20% - Accent5 8" xfId="24699" hidden="1"/>
    <cellStyle name="20% - Accent5 8" xfId="24777" hidden="1"/>
    <cellStyle name="20% - Accent5 8" xfId="24960" hidden="1"/>
    <cellStyle name="20% - Accent5 8" xfId="25036" hidden="1"/>
    <cellStyle name="20% - Accent5 8" xfId="25138" hidden="1"/>
    <cellStyle name="20% - Accent5 8" xfId="25212" hidden="1"/>
    <cellStyle name="20% - Accent5 8" xfId="25288" hidden="1"/>
    <cellStyle name="20% - Accent5 8" xfId="25366" hidden="1"/>
    <cellStyle name="20% - Accent5 8" xfId="25951" hidden="1"/>
    <cellStyle name="20% - Accent5 8" xfId="26027" hidden="1"/>
    <cellStyle name="20% - Accent5 8" xfId="26106" hidden="1"/>
    <cellStyle name="20% - Accent5 8" xfId="26197" hidden="1"/>
    <cellStyle name="20% - Accent5 8" xfId="25828" hidden="1"/>
    <cellStyle name="20% - Accent5 8" xfId="25856" hidden="1"/>
    <cellStyle name="20% - Accent5 8" xfId="26546" hidden="1"/>
    <cellStyle name="20% - Accent5 8" xfId="26622" hidden="1"/>
    <cellStyle name="20% - Accent5 8" xfId="26700" hidden="1"/>
    <cellStyle name="20% - Accent5 8" xfId="26779" hidden="1"/>
    <cellStyle name="20% - Accent5 8" xfId="25738" hidden="1"/>
    <cellStyle name="20% - Accent5 8" xfId="26407" hidden="1"/>
    <cellStyle name="20% - Accent5 8" xfId="27078" hidden="1"/>
    <cellStyle name="20% - Accent5 8" xfId="27154" hidden="1"/>
    <cellStyle name="20% - Accent5 8" xfId="27232" hidden="1"/>
    <cellStyle name="20% - Accent5 8" xfId="27415" hidden="1"/>
    <cellStyle name="20% - Accent5 8" xfId="27491" hidden="1"/>
    <cellStyle name="20% - Accent5 8" xfId="27569" hidden="1"/>
    <cellStyle name="20% - Accent5 8" xfId="27752" hidden="1"/>
    <cellStyle name="20% - Accent5 8" xfId="27828" hidden="1"/>
    <cellStyle name="20% - Accent5 8" xfId="22253" hidden="1"/>
    <cellStyle name="20% - Accent5 8" xfId="22179" hidden="1"/>
    <cellStyle name="20% - Accent5 8" xfId="22099" hidden="1"/>
    <cellStyle name="20% - Accent5 8" xfId="22016" hidden="1"/>
    <cellStyle name="20% - Accent5 8" xfId="8899" hidden="1"/>
    <cellStyle name="20% - Accent5 8" xfId="8689" hidden="1"/>
    <cellStyle name="20% - Accent5 8" xfId="8457" hidden="1"/>
    <cellStyle name="20% - Accent5 8" xfId="8117" hidden="1"/>
    <cellStyle name="20% - Accent5 8" xfId="9394" hidden="1"/>
    <cellStyle name="20% - Accent5 8" xfId="9266" hidden="1"/>
    <cellStyle name="20% - Accent5 8" xfId="5865" hidden="1"/>
    <cellStyle name="20% - Accent5 8" xfId="5619" hidden="1"/>
    <cellStyle name="20% - Accent5 8" xfId="5520" hidden="1"/>
    <cellStyle name="20% - Accent5 8" xfId="5245" hidden="1"/>
    <cellStyle name="20% - Accent5 8" xfId="9767" hidden="1"/>
    <cellStyle name="20% - Accent5 8" xfId="6322" hidden="1"/>
    <cellStyle name="20% - Accent5 8" xfId="3384" hidden="1"/>
    <cellStyle name="20% - Accent5 8" xfId="3289" hidden="1"/>
    <cellStyle name="20% - Accent5 8" xfId="3063" hidden="1"/>
    <cellStyle name="20% - Accent5 8" xfId="1681" hidden="1"/>
    <cellStyle name="20% - Accent5 8" xfId="1556" hidden="1"/>
    <cellStyle name="20% - Accent5 8" xfId="1281" hidden="1"/>
    <cellStyle name="20% - Accent5 8" xfId="16148" hidden="1"/>
    <cellStyle name="20% - Accent5 8" xfId="27963" hidden="1"/>
    <cellStyle name="20% - Accent5 8" xfId="28065" hidden="1"/>
    <cellStyle name="20% - Accent5 8" xfId="28139" hidden="1"/>
    <cellStyle name="20% - Accent5 8" xfId="28215" hidden="1"/>
    <cellStyle name="20% - Accent5 8" xfId="28293" hidden="1"/>
    <cellStyle name="20% - Accent5 8" xfId="28878" hidden="1"/>
    <cellStyle name="20% - Accent5 8" xfId="28954" hidden="1"/>
    <cellStyle name="20% - Accent5 8" xfId="29033" hidden="1"/>
    <cellStyle name="20% - Accent5 8" xfId="29124" hidden="1"/>
    <cellStyle name="20% - Accent5 8" xfId="28755" hidden="1"/>
    <cellStyle name="20% - Accent5 8" xfId="28783" hidden="1"/>
    <cellStyle name="20% - Accent5 8" xfId="29473" hidden="1"/>
    <cellStyle name="20% - Accent5 8" xfId="29549" hidden="1"/>
    <cellStyle name="20% - Accent5 8" xfId="29627" hidden="1"/>
    <cellStyle name="20% - Accent5 8" xfId="29706" hidden="1"/>
    <cellStyle name="20% - Accent5 8" xfId="28665" hidden="1"/>
    <cellStyle name="20% - Accent5 8" xfId="29334" hidden="1"/>
    <cellStyle name="20% - Accent5 8" xfId="30005" hidden="1"/>
    <cellStyle name="20% - Accent5 8" xfId="30081" hidden="1"/>
    <cellStyle name="20% - Accent5 8" xfId="30159" hidden="1"/>
    <cellStyle name="20% - Accent5 8" xfId="30342" hidden="1"/>
    <cellStyle name="20% - Accent5 8" xfId="30418" hidden="1"/>
    <cellStyle name="20% - Accent5 8" xfId="30496" hidden="1"/>
    <cellStyle name="20% - Accent5 8" xfId="30679" hidden="1"/>
    <cellStyle name="20% - Accent5 8" xfId="30755" hidden="1"/>
    <cellStyle name="20% - Accent5 8" xfId="30857" hidden="1"/>
    <cellStyle name="20% - Accent5 8" xfId="30931" hidden="1"/>
    <cellStyle name="20% - Accent5 8" xfId="31007" hidden="1"/>
    <cellStyle name="20% - Accent5 8" xfId="31085" hidden="1"/>
    <cellStyle name="20% - Accent5 8" xfId="31670" hidden="1"/>
    <cellStyle name="20% - Accent5 8" xfId="31746" hidden="1"/>
    <cellStyle name="20% - Accent5 8" xfId="31825" hidden="1"/>
    <cellStyle name="20% - Accent5 8" xfId="31916" hidden="1"/>
    <cellStyle name="20% - Accent5 8" xfId="31547" hidden="1"/>
    <cellStyle name="20% - Accent5 8" xfId="31575" hidden="1"/>
    <cellStyle name="20% - Accent5 8" xfId="32265" hidden="1"/>
    <cellStyle name="20% - Accent5 8" xfId="32341" hidden="1"/>
    <cellStyle name="20% - Accent5 8" xfId="32419" hidden="1"/>
    <cellStyle name="20% - Accent5 8" xfId="32498" hidden="1"/>
    <cellStyle name="20% - Accent5 8" xfId="31457" hidden="1"/>
    <cellStyle name="20% - Accent5 8" xfId="32126" hidden="1"/>
    <cellStyle name="20% - Accent5 8" xfId="32797" hidden="1"/>
    <cellStyle name="20% - Accent5 8" xfId="32873" hidden="1"/>
    <cellStyle name="20% - Accent5 8" xfId="32951" hidden="1"/>
    <cellStyle name="20% - Accent5 8" xfId="33134" hidden="1"/>
    <cellStyle name="20% - Accent5 8" xfId="33210" hidden="1"/>
    <cellStyle name="20% - Accent5 8" xfId="33288" hidden="1"/>
    <cellStyle name="20% - Accent5 8" xfId="33471" hidden="1"/>
    <cellStyle name="20% - Accent5 8" xfId="33547" hidden="1"/>
    <cellStyle name="20% - Accent5 9" xfId="176" hidden="1"/>
    <cellStyle name="20% - Accent5 9" xfId="256" hidden="1"/>
    <cellStyle name="20% - Accent5 9" xfId="360" hidden="1"/>
    <cellStyle name="20% - Accent5 9" xfId="694" hidden="1"/>
    <cellStyle name="20% - Accent5 9" xfId="2420" hidden="1"/>
    <cellStyle name="20% - Accent5 9" xfId="2571" hidden="1"/>
    <cellStyle name="20% - Accent5 9" xfId="2763" hidden="1"/>
    <cellStyle name="20% - Accent5 9" xfId="3165" hidden="1"/>
    <cellStyle name="20% - Accent5 9" xfId="2056" hidden="1"/>
    <cellStyle name="20% - Accent5 9" xfId="2257" hidden="1"/>
    <cellStyle name="20% - Accent5 9" xfId="4362" hidden="1"/>
    <cellStyle name="20% - Accent5 9" xfId="4587" hidden="1"/>
    <cellStyle name="20% - Accent5 9" xfId="4750" hidden="1"/>
    <cellStyle name="20% - Accent5 9" xfId="5020" hidden="1"/>
    <cellStyle name="20% - Accent5 9" xfId="1699" hidden="1"/>
    <cellStyle name="20% - Accent5 9" xfId="2210" hidden="1"/>
    <cellStyle name="20% - Accent5 9" xfId="6364" hidden="1"/>
    <cellStyle name="20% - Accent5 9" xfId="6470" hidden="1"/>
    <cellStyle name="20% - Accent5 9" xfId="6667" hidden="1"/>
    <cellStyle name="20% - Accent5 9" xfId="7528" hidden="1"/>
    <cellStyle name="20% - Accent5 9" xfId="7680" hidden="1"/>
    <cellStyle name="20% - Accent5 9" xfId="7858" hidden="1"/>
    <cellStyle name="20% - Accent5 9" xfId="8773" hidden="1"/>
    <cellStyle name="20% - Accent5 9" xfId="8949" hidden="1"/>
    <cellStyle name="20% - Accent5 9" xfId="9867" hidden="1"/>
    <cellStyle name="20% - Accent5 9" xfId="9941" hidden="1"/>
    <cellStyle name="20% - Accent5 9" xfId="10017" hidden="1"/>
    <cellStyle name="20% - Accent5 9" xfId="10095" hidden="1"/>
    <cellStyle name="20% - Accent5 9" xfId="10680" hidden="1"/>
    <cellStyle name="20% - Accent5 9" xfId="10756" hidden="1"/>
    <cellStyle name="20% - Accent5 9" xfId="10835" hidden="1"/>
    <cellStyle name="20% - Accent5 9" xfId="10941" hidden="1"/>
    <cellStyle name="20% - Accent5 9" xfId="10521" hidden="1"/>
    <cellStyle name="20% - Accent5 9" xfId="10601" hidden="1"/>
    <cellStyle name="20% - Accent5 9" xfId="11275" hidden="1"/>
    <cellStyle name="20% - Accent5 9" xfId="11351" hidden="1"/>
    <cellStyle name="20% - Accent5 9" xfId="11429" hidden="1"/>
    <cellStyle name="20% - Accent5 9" xfId="11512" hidden="1"/>
    <cellStyle name="20% - Accent5 9" xfId="10380" hidden="1"/>
    <cellStyle name="20% - Accent5 9" xfId="10564" hidden="1"/>
    <cellStyle name="20% - Accent5 9" xfId="11807" hidden="1"/>
    <cellStyle name="20% - Accent5 9" xfId="11883" hidden="1"/>
    <cellStyle name="20% - Accent5 9" xfId="11961" hidden="1"/>
    <cellStyle name="20% - Accent5 9" xfId="12144" hidden="1"/>
    <cellStyle name="20% - Accent5 9" xfId="12220" hidden="1"/>
    <cellStyle name="20% - Accent5 9" xfId="12298" hidden="1"/>
    <cellStyle name="20% - Accent5 9" xfId="12481" hidden="1"/>
    <cellStyle name="20% - Accent5 9" xfId="12557" hidden="1"/>
    <cellStyle name="20% - Accent5 9" xfId="12659" hidden="1"/>
    <cellStyle name="20% - Accent5 9" xfId="12733" hidden="1"/>
    <cellStyle name="20% - Accent5 9" xfId="12809" hidden="1"/>
    <cellStyle name="20% - Accent5 9" xfId="12887" hidden="1"/>
    <cellStyle name="20% - Accent5 9" xfId="13472" hidden="1"/>
    <cellStyle name="20% - Accent5 9" xfId="13548" hidden="1"/>
    <cellStyle name="20% - Accent5 9" xfId="13627" hidden="1"/>
    <cellStyle name="20% - Accent5 9" xfId="13733" hidden="1"/>
    <cellStyle name="20% - Accent5 9" xfId="13313" hidden="1"/>
    <cellStyle name="20% - Accent5 9" xfId="13393" hidden="1"/>
    <cellStyle name="20% - Accent5 9" xfId="14067" hidden="1"/>
    <cellStyle name="20% - Accent5 9" xfId="14143" hidden="1"/>
    <cellStyle name="20% - Accent5 9" xfId="14221" hidden="1"/>
    <cellStyle name="20% - Accent5 9" xfId="14304" hidden="1"/>
    <cellStyle name="20% - Accent5 9" xfId="13172" hidden="1"/>
    <cellStyle name="20% - Accent5 9" xfId="13356" hidden="1"/>
    <cellStyle name="20% - Accent5 9" xfId="14599" hidden="1"/>
    <cellStyle name="20% - Accent5 9" xfId="14675" hidden="1"/>
    <cellStyle name="20% - Accent5 9" xfId="14753" hidden="1"/>
    <cellStyle name="20% - Accent5 9" xfId="14936" hidden="1"/>
    <cellStyle name="20% - Accent5 9" xfId="15012" hidden="1"/>
    <cellStyle name="20% - Accent5 9" xfId="15090" hidden="1"/>
    <cellStyle name="20% - Accent5 9" xfId="15273" hidden="1"/>
    <cellStyle name="20% - Accent5 9" xfId="15349" hidden="1"/>
    <cellStyle name="20% - Accent5 9" xfId="9591" hidden="1"/>
    <cellStyle name="20% - Accent5 9" xfId="9479" hidden="1"/>
    <cellStyle name="20% - Accent5 9" xfId="9364" hidden="1"/>
    <cellStyle name="20% - Accent5 9" xfId="9252" hidden="1"/>
    <cellStyle name="20% - Accent5 9" xfId="6994" hidden="1"/>
    <cellStyle name="20% - Accent5 9" xfId="6907" hidden="1"/>
    <cellStyle name="20% - Accent5 9" xfId="6814" hidden="1"/>
    <cellStyle name="20% - Accent5 9" xfId="6327" hidden="1"/>
    <cellStyle name="20% - Accent5 9" xfId="7461" hidden="1"/>
    <cellStyle name="20% - Accent5 9" xfId="7243" hidden="1"/>
    <cellStyle name="20% - Accent5 9" xfId="4854" hidden="1"/>
    <cellStyle name="20% - Accent5 9" xfId="4686" hidden="1"/>
    <cellStyle name="20% - Accent5 9" xfId="4457" hidden="1"/>
    <cellStyle name="20% - Accent5 9" xfId="4237" hidden="1"/>
    <cellStyle name="20% - Accent5 9" xfId="8055" hidden="1"/>
    <cellStyle name="20% - Accent5 9" xfId="7368" hidden="1"/>
    <cellStyle name="20% - Accent5 9" xfId="2730" hidden="1"/>
    <cellStyle name="20% - Accent5 9" xfId="2517" hidden="1"/>
    <cellStyle name="20% - Accent5 9" xfId="2342" hidden="1"/>
    <cellStyle name="20% - Accent5 9" xfId="1382" hidden="1"/>
    <cellStyle name="20% - Accent5 9" xfId="1192" hidden="1"/>
    <cellStyle name="20% - Accent5 9" xfId="949" hidden="1"/>
    <cellStyle name="20% - Accent5 9" xfId="15411" hidden="1"/>
    <cellStyle name="20% - Accent5 9" xfId="15522" hidden="1"/>
    <cellStyle name="20% - Accent5 9" xfId="16208" hidden="1"/>
    <cellStyle name="20% - Accent5 9" xfId="16282" hidden="1"/>
    <cellStyle name="20% - Accent5 9" xfId="16358" hidden="1"/>
    <cellStyle name="20% - Accent5 9" xfId="16436" hidden="1"/>
    <cellStyle name="20% - Accent5 9" xfId="17021" hidden="1"/>
    <cellStyle name="20% - Accent5 9" xfId="17097" hidden="1"/>
    <cellStyle name="20% - Accent5 9" xfId="17176" hidden="1"/>
    <cellStyle name="20% - Accent5 9" xfId="17282" hidden="1"/>
    <cellStyle name="20% - Accent5 9" xfId="16862" hidden="1"/>
    <cellStyle name="20% - Accent5 9" xfId="16942" hidden="1"/>
    <cellStyle name="20% - Accent5 9" xfId="17616" hidden="1"/>
    <cellStyle name="20% - Accent5 9" xfId="17692" hidden="1"/>
    <cellStyle name="20% - Accent5 9" xfId="17770" hidden="1"/>
    <cellStyle name="20% - Accent5 9" xfId="17853" hidden="1"/>
    <cellStyle name="20% - Accent5 9" xfId="16721" hidden="1"/>
    <cellStyle name="20% - Accent5 9" xfId="16905" hidden="1"/>
    <cellStyle name="20% - Accent5 9" xfId="18148" hidden="1"/>
    <cellStyle name="20% - Accent5 9" xfId="18224" hidden="1"/>
    <cellStyle name="20% - Accent5 9" xfId="18302" hidden="1"/>
    <cellStyle name="20% - Accent5 9" xfId="18485" hidden="1"/>
    <cellStyle name="20% - Accent5 9" xfId="18561" hidden="1"/>
    <cellStyle name="20% - Accent5 9" xfId="18639" hidden="1"/>
    <cellStyle name="20% - Accent5 9" xfId="18822" hidden="1"/>
    <cellStyle name="20% - Accent5 9" xfId="18898" hidden="1"/>
    <cellStyle name="20% - Accent5 9" xfId="19000" hidden="1"/>
    <cellStyle name="20% - Accent5 9" xfId="19074" hidden="1"/>
    <cellStyle name="20% - Accent5 9" xfId="19150" hidden="1"/>
    <cellStyle name="20% - Accent5 9" xfId="19228" hidden="1"/>
    <cellStyle name="20% - Accent5 9" xfId="19813" hidden="1"/>
    <cellStyle name="20% - Accent5 9" xfId="19889" hidden="1"/>
    <cellStyle name="20% - Accent5 9" xfId="19968" hidden="1"/>
    <cellStyle name="20% - Accent5 9" xfId="20074" hidden="1"/>
    <cellStyle name="20% - Accent5 9" xfId="19654" hidden="1"/>
    <cellStyle name="20% - Accent5 9" xfId="19734" hidden="1"/>
    <cellStyle name="20% - Accent5 9" xfId="20408" hidden="1"/>
    <cellStyle name="20% - Accent5 9" xfId="20484" hidden="1"/>
    <cellStyle name="20% - Accent5 9" xfId="20562" hidden="1"/>
    <cellStyle name="20% - Accent5 9" xfId="20645" hidden="1"/>
    <cellStyle name="20% - Accent5 9" xfId="19513" hidden="1"/>
    <cellStyle name="20% - Accent5 9" xfId="19697" hidden="1"/>
    <cellStyle name="20% - Accent5 9" xfId="20940" hidden="1"/>
    <cellStyle name="20% - Accent5 9" xfId="21016" hidden="1"/>
    <cellStyle name="20% - Accent5 9" xfId="21094" hidden="1"/>
    <cellStyle name="20% - Accent5 9" xfId="21277" hidden="1"/>
    <cellStyle name="20% - Accent5 9" xfId="21353" hidden="1"/>
    <cellStyle name="20% - Accent5 9" xfId="21431" hidden="1"/>
    <cellStyle name="20% - Accent5 9" xfId="21614" hidden="1"/>
    <cellStyle name="20% - Accent5 9" xfId="21690" hidden="1"/>
    <cellStyle name="20% - Accent5 9" xfId="15987" hidden="1"/>
    <cellStyle name="20% - Accent5 9" xfId="15913" hidden="1"/>
    <cellStyle name="20% - Accent5 9" xfId="15833" hidden="1"/>
    <cellStyle name="20% - Accent5 9" xfId="15750" hidden="1"/>
    <cellStyle name="20% - Accent5 9" xfId="7974" hidden="1"/>
    <cellStyle name="20% - Accent5 9" xfId="7772" hidden="1"/>
    <cellStyle name="20% - Accent5 9" xfId="7492" hidden="1"/>
    <cellStyle name="20% - Accent5 9" xfId="7006" hidden="1"/>
    <cellStyle name="20% - Accent5 9" xfId="8405" hidden="1"/>
    <cellStyle name="20% - Accent5 9" xfId="8165" hidden="1"/>
    <cellStyle name="20% - Accent5 9" xfId="5295" hidden="1"/>
    <cellStyle name="20% - Accent5 9" xfId="5094" hidden="1"/>
    <cellStyle name="20% - Accent5 9" xfId="4990" hidden="1"/>
    <cellStyle name="20% - Accent5 9" xfId="4555" hidden="1"/>
    <cellStyle name="20% - Accent5 9" xfId="9004" hidden="1"/>
    <cellStyle name="20% - Accent5 9" xfId="8221" hidden="1"/>
    <cellStyle name="20% - Accent5 9" xfId="3044" hidden="1"/>
    <cellStyle name="20% - Accent5 9" xfId="2904" hidden="1"/>
    <cellStyle name="20% - Accent5 9" xfId="2699" hidden="1"/>
    <cellStyle name="20% - Accent5 9" xfId="1533" hidden="1"/>
    <cellStyle name="20% - Accent5 9" xfId="1365" hidden="1"/>
    <cellStyle name="20% - Accent5 9" xfId="1115" hidden="1"/>
    <cellStyle name="20% - Accent5 9" xfId="21750" hidden="1"/>
    <cellStyle name="20% - Accent5 9" xfId="21829" hidden="1"/>
    <cellStyle name="20% - Accent5 9" xfId="22359" hidden="1"/>
    <cellStyle name="20% - Accent5 9" xfId="22433" hidden="1"/>
    <cellStyle name="20% - Accent5 9" xfId="22509" hidden="1"/>
    <cellStyle name="20% - Accent5 9" xfId="22587" hidden="1"/>
    <cellStyle name="20% - Accent5 9" xfId="23172" hidden="1"/>
    <cellStyle name="20% - Accent5 9" xfId="23248" hidden="1"/>
    <cellStyle name="20% - Accent5 9" xfId="23327" hidden="1"/>
    <cellStyle name="20% - Accent5 9" xfId="23433" hidden="1"/>
    <cellStyle name="20% - Accent5 9" xfId="23013" hidden="1"/>
    <cellStyle name="20% - Accent5 9" xfId="23093" hidden="1"/>
    <cellStyle name="20% - Accent5 9" xfId="23767" hidden="1"/>
    <cellStyle name="20% - Accent5 9" xfId="23843" hidden="1"/>
    <cellStyle name="20% - Accent5 9" xfId="23921" hidden="1"/>
    <cellStyle name="20% - Accent5 9" xfId="24004" hidden="1"/>
    <cellStyle name="20% - Accent5 9" xfId="22872" hidden="1"/>
    <cellStyle name="20% - Accent5 9" xfId="23056" hidden="1"/>
    <cellStyle name="20% - Accent5 9" xfId="24299" hidden="1"/>
    <cellStyle name="20% - Accent5 9" xfId="24375" hidden="1"/>
    <cellStyle name="20% - Accent5 9" xfId="24453" hidden="1"/>
    <cellStyle name="20% - Accent5 9" xfId="24636" hidden="1"/>
    <cellStyle name="20% - Accent5 9" xfId="24712" hidden="1"/>
    <cellStyle name="20% - Accent5 9" xfId="24790" hidden="1"/>
    <cellStyle name="20% - Accent5 9" xfId="24973" hidden="1"/>
    <cellStyle name="20% - Accent5 9" xfId="25049" hidden="1"/>
    <cellStyle name="20% - Accent5 9" xfId="25151" hidden="1"/>
    <cellStyle name="20% - Accent5 9" xfId="25225" hidden="1"/>
    <cellStyle name="20% - Accent5 9" xfId="25301" hidden="1"/>
    <cellStyle name="20% - Accent5 9" xfId="25379" hidden="1"/>
    <cellStyle name="20% - Accent5 9" xfId="25964" hidden="1"/>
    <cellStyle name="20% - Accent5 9" xfId="26040" hidden="1"/>
    <cellStyle name="20% - Accent5 9" xfId="26119" hidden="1"/>
    <cellStyle name="20% - Accent5 9" xfId="26225" hidden="1"/>
    <cellStyle name="20% - Accent5 9" xfId="25805" hidden="1"/>
    <cellStyle name="20% - Accent5 9" xfId="25885" hidden="1"/>
    <cellStyle name="20% - Accent5 9" xfId="26559" hidden="1"/>
    <cellStyle name="20% - Accent5 9" xfId="26635" hidden="1"/>
    <cellStyle name="20% - Accent5 9" xfId="26713" hidden="1"/>
    <cellStyle name="20% - Accent5 9" xfId="26796" hidden="1"/>
    <cellStyle name="20% - Accent5 9" xfId="25664" hidden="1"/>
    <cellStyle name="20% - Accent5 9" xfId="25848" hidden="1"/>
    <cellStyle name="20% - Accent5 9" xfId="27091" hidden="1"/>
    <cellStyle name="20% - Accent5 9" xfId="27167" hidden="1"/>
    <cellStyle name="20% - Accent5 9" xfId="27245" hidden="1"/>
    <cellStyle name="20% - Accent5 9" xfId="27428" hidden="1"/>
    <cellStyle name="20% - Accent5 9" xfId="27504" hidden="1"/>
    <cellStyle name="20% - Accent5 9" xfId="27582" hidden="1"/>
    <cellStyle name="20% - Accent5 9" xfId="27765" hidden="1"/>
    <cellStyle name="20% - Accent5 9" xfId="27841" hidden="1"/>
    <cellStyle name="20% - Accent5 9" xfId="22240" hidden="1"/>
    <cellStyle name="20% - Accent5 9" xfId="22166" hidden="1"/>
    <cellStyle name="20% - Accent5 9" xfId="22086" hidden="1"/>
    <cellStyle name="20% - Accent5 9" xfId="22003" hidden="1"/>
    <cellStyle name="20% - Accent5 9" xfId="8876" hidden="1"/>
    <cellStyle name="20% - Accent5 9" xfId="8671" hidden="1"/>
    <cellStyle name="20% - Accent5 9" xfId="8439" hidden="1"/>
    <cellStyle name="20% - Accent5 9" xfId="7996" hidden="1"/>
    <cellStyle name="20% - Accent5 9" xfId="9439" hidden="1"/>
    <cellStyle name="20% - Accent5 9" xfId="9090" hidden="1"/>
    <cellStyle name="20% - Accent5 9" xfId="5851" hidden="1"/>
    <cellStyle name="20% - Accent5 9" xfId="5602" hidden="1"/>
    <cellStyle name="20% - Accent5 9" xfId="5507" hidden="1"/>
    <cellStyle name="20% - Accent5 9" xfId="5035" hidden="1"/>
    <cellStyle name="20% - Accent5 9" xfId="15566" hidden="1"/>
    <cellStyle name="20% - Accent5 9" xfId="9292" hidden="1"/>
    <cellStyle name="20% - Accent5 9" xfId="3367" hidden="1"/>
    <cellStyle name="20% - Accent5 9" xfId="3174" hidden="1"/>
    <cellStyle name="20% - Accent5 9" xfId="3031" hidden="1"/>
    <cellStyle name="20% - Accent5 9" xfId="1661" hidden="1"/>
    <cellStyle name="20% - Accent5 9" xfId="1526" hidden="1"/>
    <cellStyle name="20% - Accent5 9" xfId="1256" hidden="1"/>
    <cellStyle name="20% - Accent5 9" xfId="27900" hidden="1"/>
    <cellStyle name="20% - Accent5 9" xfId="27976" hidden="1"/>
    <cellStyle name="20% - Accent5 9" xfId="28078" hidden="1"/>
    <cellStyle name="20% - Accent5 9" xfId="28152" hidden="1"/>
    <cellStyle name="20% - Accent5 9" xfId="28228" hidden="1"/>
    <cellStyle name="20% - Accent5 9" xfId="28306" hidden="1"/>
    <cellStyle name="20% - Accent5 9" xfId="28891" hidden="1"/>
    <cellStyle name="20% - Accent5 9" xfId="28967" hidden="1"/>
    <cellStyle name="20% - Accent5 9" xfId="29046" hidden="1"/>
    <cellStyle name="20% - Accent5 9" xfId="29152" hidden="1"/>
    <cellStyle name="20% - Accent5 9" xfId="28732" hidden="1"/>
    <cellStyle name="20% - Accent5 9" xfId="28812" hidden="1"/>
    <cellStyle name="20% - Accent5 9" xfId="29486" hidden="1"/>
    <cellStyle name="20% - Accent5 9" xfId="29562" hidden="1"/>
    <cellStyle name="20% - Accent5 9" xfId="29640" hidden="1"/>
    <cellStyle name="20% - Accent5 9" xfId="29723" hidden="1"/>
    <cellStyle name="20% - Accent5 9" xfId="28591" hidden="1"/>
    <cellStyle name="20% - Accent5 9" xfId="28775" hidden="1"/>
    <cellStyle name="20% - Accent5 9" xfId="30018" hidden="1"/>
    <cellStyle name="20% - Accent5 9" xfId="30094" hidden="1"/>
    <cellStyle name="20% - Accent5 9" xfId="30172" hidden="1"/>
    <cellStyle name="20% - Accent5 9" xfId="30355" hidden="1"/>
    <cellStyle name="20% - Accent5 9" xfId="30431" hidden="1"/>
    <cellStyle name="20% - Accent5 9" xfId="30509" hidden="1"/>
    <cellStyle name="20% - Accent5 9" xfId="30692" hidden="1"/>
    <cellStyle name="20% - Accent5 9" xfId="30768" hidden="1"/>
    <cellStyle name="20% - Accent5 9" xfId="30870" hidden="1"/>
    <cellStyle name="20% - Accent5 9" xfId="30944" hidden="1"/>
    <cellStyle name="20% - Accent5 9" xfId="31020" hidden="1"/>
    <cellStyle name="20% - Accent5 9" xfId="31098" hidden="1"/>
    <cellStyle name="20% - Accent5 9" xfId="31683" hidden="1"/>
    <cellStyle name="20% - Accent5 9" xfId="31759" hidden="1"/>
    <cellStyle name="20% - Accent5 9" xfId="31838" hidden="1"/>
    <cellStyle name="20% - Accent5 9" xfId="31944" hidden="1"/>
    <cellStyle name="20% - Accent5 9" xfId="31524" hidden="1"/>
    <cellStyle name="20% - Accent5 9" xfId="31604" hidden="1"/>
    <cellStyle name="20% - Accent5 9" xfId="32278" hidden="1"/>
    <cellStyle name="20% - Accent5 9" xfId="32354" hidden="1"/>
    <cellStyle name="20% - Accent5 9" xfId="32432" hidden="1"/>
    <cellStyle name="20% - Accent5 9" xfId="32515" hidden="1"/>
    <cellStyle name="20% - Accent5 9" xfId="31383" hidden="1"/>
    <cellStyle name="20% - Accent5 9" xfId="31567" hidden="1"/>
    <cellStyle name="20% - Accent5 9" xfId="32810" hidden="1"/>
    <cellStyle name="20% - Accent5 9" xfId="32886" hidden="1"/>
    <cellStyle name="20% - Accent5 9" xfId="32964" hidden="1"/>
    <cellStyle name="20% - Accent5 9" xfId="33147" hidden="1"/>
    <cellStyle name="20% - Accent5 9" xfId="33223" hidden="1"/>
    <cellStyle name="20% - Accent5 9" xfId="33301" hidden="1"/>
    <cellStyle name="20% - Accent5 9" xfId="33484" hidden="1"/>
    <cellStyle name="20% - Accent5 9" xfId="33560" hidden="1"/>
    <cellStyle name="20% - Accent6" xfId="43" builtinId="50" hidden="1"/>
    <cellStyle name="20% - Accent6" xfId="86" builtinId="50" hidden="1" customBuiltin="1"/>
    <cellStyle name="20% - Accent6 10" xfId="178" hidden="1"/>
    <cellStyle name="20% - Accent6 10" xfId="258" hidden="1"/>
    <cellStyle name="20% - Accent6 10" xfId="364" hidden="1"/>
    <cellStyle name="20% - Accent6 10" xfId="698" hidden="1"/>
    <cellStyle name="20% - Accent6 10" xfId="2422" hidden="1"/>
    <cellStyle name="20% - Accent6 10" xfId="2573" hidden="1"/>
    <cellStyle name="20% - Accent6 10" xfId="2767" hidden="1"/>
    <cellStyle name="20% - Accent6 10" xfId="3132" hidden="1"/>
    <cellStyle name="20% - Accent6 10" xfId="2031" hidden="1"/>
    <cellStyle name="20% - Accent6 10" xfId="2249" hidden="1"/>
    <cellStyle name="20% - Accent6 10" xfId="4366" hidden="1"/>
    <cellStyle name="20% - Accent6 10" xfId="4589" hidden="1"/>
    <cellStyle name="20% - Accent6 10" xfId="4753" hidden="1"/>
    <cellStyle name="20% - Accent6 10" xfId="4991" hidden="1"/>
    <cellStyle name="20% - Accent6 10" xfId="3104" hidden="1"/>
    <cellStyle name="20% - Accent6 10" xfId="1724" hidden="1"/>
    <cellStyle name="20% - Accent6 10" xfId="6366" hidden="1"/>
    <cellStyle name="20% - Accent6 10" xfId="6472" hidden="1"/>
    <cellStyle name="20% - Accent6 10" xfId="6669" hidden="1"/>
    <cellStyle name="20% - Accent6 10" xfId="7532" hidden="1"/>
    <cellStyle name="20% - Accent6 10" xfId="7682" hidden="1"/>
    <cellStyle name="20% - Accent6 10" xfId="7862" hidden="1"/>
    <cellStyle name="20% - Accent6 10" xfId="8776" hidden="1"/>
    <cellStyle name="20% - Accent6 10" xfId="8951" hidden="1"/>
    <cellStyle name="20% - Accent6 10" xfId="9869" hidden="1"/>
    <cellStyle name="20% - Accent6 10" xfId="9943" hidden="1"/>
    <cellStyle name="20% - Accent6 10" xfId="10019" hidden="1"/>
    <cellStyle name="20% - Accent6 10" xfId="10097" hidden="1"/>
    <cellStyle name="20% - Accent6 10" xfId="10682" hidden="1"/>
    <cellStyle name="20% - Accent6 10" xfId="10758" hidden="1"/>
    <cellStyle name="20% - Accent6 10" xfId="10837" hidden="1"/>
    <cellStyle name="20% - Accent6 10" xfId="10938" hidden="1"/>
    <cellStyle name="20% - Accent6 10" xfId="10499" hidden="1"/>
    <cellStyle name="20% - Accent6 10" xfId="10594" hidden="1"/>
    <cellStyle name="20% - Accent6 10" xfId="11277" hidden="1"/>
    <cellStyle name="20% - Accent6 10" xfId="11353" hidden="1"/>
    <cellStyle name="20% - Accent6 10" xfId="11431" hidden="1"/>
    <cellStyle name="20% - Accent6 10" xfId="11509" hidden="1"/>
    <cellStyle name="20% - Accent6 10" xfId="10927" hidden="1"/>
    <cellStyle name="20% - Accent6 10" xfId="10401" hidden="1"/>
    <cellStyle name="20% - Accent6 10" xfId="11809" hidden="1"/>
    <cellStyle name="20% - Accent6 10" xfId="11885" hidden="1"/>
    <cellStyle name="20% - Accent6 10" xfId="11963" hidden="1"/>
    <cellStyle name="20% - Accent6 10" xfId="12146" hidden="1"/>
    <cellStyle name="20% - Accent6 10" xfId="12222" hidden="1"/>
    <cellStyle name="20% - Accent6 10" xfId="12300" hidden="1"/>
    <cellStyle name="20% - Accent6 10" xfId="12483" hidden="1"/>
    <cellStyle name="20% - Accent6 10" xfId="12559" hidden="1"/>
    <cellStyle name="20% - Accent6 10" xfId="12661" hidden="1"/>
    <cellStyle name="20% - Accent6 10" xfId="12735" hidden="1"/>
    <cellStyle name="20% - Accent6 10" xfId="12811" hidden="1"/>
    <cellStyle name="20% - Accent6 10" xfId="12889" hidden="1"/>
    <cellStyle name="20% - Accent6 10" xfId="13474" hidden="1"/>
    <cellStyle name="20% - Accent6 10" xfId="13550" hidden="1"/>
    <cellStyle name="20% - Accent6 10" xfId="13629" hidden="1"/>
    <cellStyle name="20% - Accent6 10" xfId="13730" hidden="1"/>
    <cellStyle name="20% - Accent6 10" xfId="13291" hidden="1"/>
    <cellStyle name="20% - Accent6 10" xfId="13386" hidden="1"/>
    <cellStyle name="20% - Accent6 10" xfId="14069" hidden="1"/>
    <cellStyle name="20% - Accent6 10" xfId="14145" hidden="1"/>
    <cellStyle name="20% - Accent6 10" xfId="14223" hidden="1"/>
    <cellStyle name="20% - Accent6 10" xfId="14301" hidden="1"/>
    <cellStyle name="20% - Accent6 10" xfId="13719" hidden="1"/>
    <cellStyle name="20% - Accent6 10" xfId="13193" hidden="1"/>
    <cellStyle name="20% - Accent6 10" xfId="14601" hidden="1"/>
    <cellStyle name="20% - Accent6 10" xfId="14677" hidden="1"/>
    <cellStyle name="20% - Accent6 10" xfId="14755" hidden="1"/>
    <cellStyle name="20% - Accent6 10" xfId="14938" hidden="1"/>
    <cellStyle name="20% - Accent6 10" xfId="15014" hidden="1"/>
    <cellStyle name="20% - Accent6 10" xfId="15092" hidden="1"/>
    <cellStyle name="20% - Accent6 10" xfId="15275" hidden="1"/>
    <cellStyle name="20% - Accent6 10" xfId="15351" hidden="1"/>
    <cellStyle name="20% - Accent6 10" xfId="9588" hidden="1"/>
    <cellStyle name="20% - Accent6 10" xfId="9476" hidden="1"/>
    <cellStyle name="20% - Accent6 10" xfId="9362" hidden="1"/>
    <cellStyle name="20% - Accent6 10" xfId="9250" hidden="1"/>
    <cellStyle name="20% - Accent6 10" xfId="6992" hidden="1"/>
    <cellStyle name="20% - Accent6 10" xfId="6905" hidden="1"/>
    <cellStyle name="20% - Accent6 10" xfId="6812" hidden="1"/>
    <cellStyle name="20% - Accent6 10" xfId="6334" hidden="1"/>
    <cellStyle name="20% - Accent6 10" xfId="7581" hidden="1"/>
    <cellStyle name="20% - Accent6 10" xfId="7291" hidden="1"/>
    <cellStyle name="20% - Accent6 10" xfId="4852" hidden="1"/>
    <cellStyle name="20% - Accent6 10" xfId="4683" hidden="1"/>
    <cellStyle name="20% - Accent6 10" xfId="4452" hidden="1"/>
    <cellStyle name="20% - Accent6 10" xfId="4241" hidden="1"/>
    <cellStyle name="20% - Accent6 10" xfId="6412" hidden="1"/>
    <cellStyle name="20% - Accent6 10" xfId="7998" hidden="1"/>
    <cellStyle name="20% - Accent6 10" xfId="2724" hidden="1"/>
    <cellStyle name="20% - Accent6 10" xfId="2515" hidden="1"/>
    <cellStyle name="20% - Accent6 10" xfId="2339" hidden="1"/>
    <cellStyle name="20% - Accent6 10" xfId="1380" hidden="1"/>
    <cellStyle name="20% - Accent6 10" xfId="1188" hidden="1"/>
    <cellStyle name="20% - Accent6 10" xfId="944" hidden="1"/>
    <cellStyle name="20% - Accent6 10" xfId="15414" hidden="1"/>
    <cellStyle name="20% - Accent6 10" xfId="15524" hidden="1"/>
    <cellStyle name="20% - Accent6 10" xfId="16210" hidden="1"/>
    <cellStyle name="20% - Accent6 10" xfId="16284" hidden="1"/>
    <cellStyle name="20% - Accent6 10" xfId="16360" hidden="1"/>
    <cellStyle name="20% - Accent6 10" xfId="16438" hidden="1"/>
    <cellStyle name="20% - Accent6 10" xfId="17023" hidden="1"/>
    <cellStyle name="20% - Accent6 10" xfId="17099" hidden="1"/>
    <cellStyle name="20% - Accent6 10" xfId="17178" hidden="1"/>
    <cellStyle name="20% - Accent6 10" xfId="17279" hidden="1"/>
    <cellStyle name="20% - Accent6 10" xfId="16840" hidden="1"/>
    <cellStyle name="20% - Accent6 10" xfId="16935" hidden="1"/>
    <cellStyle name="20% - Accent6 10" xfId="17618" hidden="1"/>
    <cellStyle name="20% - Accent6 10" xfId="17694" hidden="1"/>
    <cellStyle name="20% - Accent6 10" xfId="17772" hidden="1"/>
    <cellStyle name="20% - Accent6 10" xfId="17850" hidden="1"/>
    <cellStyle name="20% - Accent6 10" xfId="17268" hidden="1"/>
    <cellStyle name="20% - Accent6 10" xfId="16742" hidden="1"/>
    <cellStyle name="20% - Accent6 10" xfId="18150" hidden="1"/>
    <cellStyle name="20% - Accent6 10" xfId="18226" hidden="1"/>
    <cellStyle name="20% - Accent6 10" xfId="18304" hidden="1"/>
    <cellStyle name="20% - Accent6 10" xfId="18487" hidden="1"/>
    <cellStyle name="20% - Accent6 10" xfId="18563" hidden="1"/>
    <cellStyle name="20% - Accent6 10" xfId="18641" hidden="1"/>
    <cellStyle name="20% - Accent6 10" xfId="18824" hidden="1"/>
    <cellStyle name="20% - Accent6 10" xfId="18900" hidden="1"/>
    <cellStyle name="20% - Accent6 10" xfId="19002" hidden="1"/>
    <cellStyle name="20% - Accent6 10" xfId="19076" hidden="1"/>
    <cellStyle name="20% - Accent6 10" xfId="19152" hidden="1"/>
    <cellStyle name="20% - Accent6 10" xfId="19230" hidden="1"/>
    <cellStyle name="20% - Accent6 10" xfId="19815" hidden="1"/>
    <cellStyle name="20% - Accent6 10" xfId="19891" hidden="1"/>
    <cellStyle name="20% - Accent6 10" xfId="19970" hidden="1"/>
    <cellStyle name="20% - Accent6 10" xfId="20071" hidden="1"/>
    <cellStyle name="20% - Accent6 10" xfId="19632" hidden="1"/>
    <cellStyle name="20% - Accent6 10" xfId="19727" hidden="1"/>
    <cellStyle name="20% - Accent6 10" xfId="20410" hidden="1"/>
    <cellStyle name="20% - Accent6 10" xfId="20486" hidden="1"/>
    <cellStyle name="20% - Accent6 10" xfId="20564" hidden="1"/>
    <cellStyle name="20% - Accent6 10" xfId="20642" hidden="1"/>
    <cellStyle name="20% - Accent6 10" xfId="20060" hidden="1"/>
    <cellStyle name="20% - Accent6 10" xfId="19534" hidden="1"/>
    <cellStyle name="20% - Accent6 10" xfId="20942" hidden="1"/>
    <cellStyle name="20% - Accent6 10" xfId="21018" hidden="1"/>
    <cellStyle name="20% - Accent6 10" xfId="21096" hidden="1"/>
    <cellStyle name="20% - Accent6 10" xfId="21279" hidden="1"/>
    <cellStyle name="20% - Accent6 10" xfId="21355" hidden="1"/>
    <cellStyle name="20% - Accent6 10" xfId="21433" hidden="1"/>
    <cellStyle name="20% - Accent6 10" xfId="21616" hidden="1"/>
    <cellStyle name="20% - Accent6 10" xfId="21692" hidden="1"/>
    <cellStyle name="20% - Accent6 10" xfId="15985" hidden="1"/>
    <cellStyle name="20% - Accent6 10" xfId="15911" hidden="1"/>
    <cellStyle name="20% - Accent6 10" xfId="15831" hidden="1"/>
    <cellStyle name="20% - Accent6 10" xfId="15748" hidden="1"/>
    <cellStyle name="20% - Accent6 10" xfId="7972" hidden="1"/>
    <cellStyle name="20% - Accent6 10" xfId="7769" hidden="1"/>
    <cellStyle name="20% - Accent6 10" xfId="7485" hidden="1"/>
    <cellStyle name="20% - Accent6 10" xfId="7035" hidden="1"/>
    <cellStyle name="20% - Accent6 10" xfId="8471" hidden="1"/>
    <cellStyle name="20% - Accent6 10" xfId="8173" hidden="1"/>
    <cellStyle name="20% - Accent6 10" xfId="5293" hidden="1"/>
    <cellStyle name="20% - Accent6 10" xfId="5092" hidden="1"/>
    <cellStyle name="20% - Accent6 10" xfId="4988" hidden="1"/>
    <cellStyle name="20% - Accent6 10" xfId="4611" hidden="1"/>
    <cellStyle name="20% - Accent6 10" xfId="7060" hidden="1"/>
    <cellStyle name="20% - Accent6 10" xfId="8896" hidden="1"/>
    <cellStyle name="20% - Accent6 10" xfId="3038" hidden="1"/>
    <cellStyle name="20% - Accent6 10" xfId="2902" hidden="1"/>
    <cellStyle name="20% - Accent6 10" xfId="2690" hidden="1"/>
    <cellStyle name="20% - Accent6 10" xfId="1530" hidden="1"/>
    <cellStyle name="20% - Accent6 10" xfId="1359" hidden="1"/>
    <cellStyle name="20% - Accent6 10" xfId="1112" hidden="1"/>
    <cellStyle name="20% - Accent6 10" xfId="21752" hidden="1"/>
    <cellStyle name="20% - Accent6 10" xfId="21831" hidden="1"/>
    <cellStyle name="20% - Accent6 10" xfId="22361" hidden="1"/>
    <cellStyle name="20% - Accent6 10" xfId="22435" hidden="1"/>
    <cellStyle name="20% - Accent6 10" xfId="22511" hidden="1"/>
    <cellStyle name="20% - Accent6 10" xfId="22589" hidden="1"/>
    <cellStyle name="20% - Accent6 10" xfId="23174" hidden="1"/>
    <cellStyle name="20% - Accent6 10" xfId="23250" hidden="1"/>
    <cellStyle name="20% - Accent6 10" xfId="23329" hidden="1"/>
    <cellStyle name="20% - Accent6 10" xfId="23430" hidden="1"/>
    <cellStyle name="20% - Accent6 10" xfId="22991" hidden="1"/>
    <cellStyle name="20% - Accent6 10" xfId="23086" hidden="1"/>
    <cellStyle name="20% - Accent6 10" xfId="23769" hidden="1"/>
    <cellStyle name="20% - Accent6 10" xfId="23845" hidden="1"/>
    <cellStyle name="20% - Accent6 10" xfId="23923" hidden="1"/>
    <cellStyle name="20% - Accent6 10" xfId="24001" hidden="1"/>
    <cellStyle name="20% - Accent6 10" xfId="23419" hidden="1"/>
    <cellStyle name="20% - Accent6 10" xfId="22893" hidden="1"/>
    <cellStyle name="20% - Accent6 10" xfId="24301" hidden="1"/>
    <cellStyle name="20% - Accent6 10" xfId="24377" hidden="1"/>
    <cellStyle name="20% - Accent6 10" xfId="24455" hidden="1"/>
    <cellStyle name="20% - Accent6 10" xfId="24638" hidden="1"/>
    <cellStyle name="20% - Accent6 10" xfId="24714" hidden="1"/>
    <cellStyle name="20% - Accent6 10" xfId="24792" hidden="1"/>
    <cellStyle name="20% - Accent6 10" xfId="24975" hidden="1"/>
    <cellStyle name="20% - Accent6 10" xfId="25051" hidden="1"/>
    <cellStyle name="20% - Accent6 10" xfId="25153" hidden="1"/>
    <cellStyle name="20% - Accent6 10" xfId="25227" hidden="1"/>
    <cellStyle name="20% - Accent6 10" xfId="25303" hidden="1"/>
    <cellStyle name="20% - Accent6 10" xfId="25381" hidden="1"/>
    <cellStyle name="20% - Accent6 10" xfId="25966" hidden="1"/>
    <cellStyle name="20% - Accent6 10" xfId="26042" hidden="1"/>
    <cellStyle name="20% - Accent6 10" xfId="26121" hidden="1"/>
    <cellStyle name="20% - Accent6 10" xfId="26222" hidden="1"/>
    <cellStyle name="20% - Accent6 10" xfId="25783" hidden="1"/>
    <cellStyle name="20% - Accent6 10" xfId="25878" hidden="1"/>
    <cellStyle name="20% - Accent6 10" xfId="26561" hidden="1"/>
    <cellStyle name="20% - Accent6 10" xfId="26637" hidden="1"/>
    <cellStyle name="20% - Accent6 10" xfId="26715" hidden="1"/>
    <cellStyle name="20% - Accent6 10" xfId="26793" hidden="1"/>
    <cellStyle name="20% - Accent6 10" xfId="26211" hidden="1"/>
    <cellStyle name="20% - Accent6 10" xfId="25685" hidden="1"/>
    <cellStyle name="20% - Accent6 10" xfId="27093" hidden="1"/>
    <cellStyle name="20% - Accent6 10" xfId="27169" hidden="1"/>
    <cellStyle name="20% - Accent6 10" xfId="27247" hidden="1"/>
    <cellStyle name="20% - Accent6 10" xfId="27430" hidden="1"/>
    <cellStyle name="20% - Accent6 10" xfId="27506" hidden="1"/>
    <cellStyle name="20% - Accent6 10" xfId="27584" hidden="1"/>
    <cellStyle name="20% - Accent6 10" xfId="27767" hidden="1"/>
    <cellStyle name="20% - Accent6 10" xfId="27843" hidden="1"/>
    <cellStyle name="20% - Accent6 10" xfId="22238" hidden="1"/>
    <cellStyle name="20% - Accent6 10" xfId="22164" hidden="1"/>
    <cellStyle name="20% - Accent6 10" xfId="22084" hidden="1"/>
    <cellStyle name="20% - Accent6 10" xfId="22001" hidden="1"/>
    <cellStyle name="20% - Accent6 10" xfId="8874" hidden="1"/>
    <cellStyle name="20% - Accent6 10" xfId="8668" hidden="1"/>
    <cellStyle name="20% - Accent6 10" xfId="8437" hidden="1"/>
    <cellStyle name="20% - Accent6 10" xfId="8035" hidden="1"/>
    <cellStyle name="20% - Accent6 10" xfId="9522" hidden="1"/>
    <cellStyle name="20% - Accent6 10" xfId="9097" hidden="1"/>
    <cellStyle name="20% - Accent6 10" xfId="5849" hidden="1"/>
    <cellStyle name="20% - Accent6 10" xfId="5600" hidden="1"/>
    <cellStyle name="20% - Accent6 10" xfId="5505" hidden="1"/>
    <cellStyle name="20% - Accent6 10" xfId="5055" hidden="1"/>
    <cellStyle name="20% - Accent6 10" xfId="8078" hidden="1"/>
    <cellStyle name="20% - Accent6 10" xfId="15485" hidden="1"/>
    <cellStyle name="20% - Accent6 10" xfId="3363" hidden="1"/>
    <cellStyle name="20% - Accent6 10" xfId="3172" hidden="1"/>
    <cellStyle name="20% - Accent6 10" xfId="3026" hidden="1"/>
    <cellStyle name="20% - Accent6 10" xfId="1659" hidden="1"/>
    <cellStyle name="20% - Accent6 10" xfId="1524" hidden="1"/>
    <cellStyle name="20% - Accent6 10" xfId="1253" hidden="1"/>
    <cellStyle name="20% - Accent6 10" xfId="27902" hidden="1"/>
    <cellStyle name="20% - Accent6 10" xfId="27978" hidden="1"/>
    <cellStyle name="20% - Accent6 10" xfId="28080" hidden="1"/>
    <cellStyle name="20% - Accent6 10" xfId="28154" hidden="1"/>
    <cellStyle name="20% - Accent6 10" xfId="28230" hidden="1"/>
    <cellStyle name="20% - Accent6 10" xfId="28308" hidden="1"/>
    <cellStyle name="20% - Accent6 10" xfId="28893" hidden="1"/>
    <cellStyle name="20% - Accent6 10" xfId="28969" hidden="1"/>
    <cellStyle name="20% - Accent6 10" xfId="29048" hidden="1"/>
    <cellStyle name="20% - Accent6 10" xfId="29149" hidden="1"/>
    <cellStyle name="20% - Accent6 10" xfId="28710" hidden="1"/>
    <cellStyle name="20% - Accent6 10" xfId="28805" hidden="1"/>
    <cellStyle name="20% - Accent6 10" xfId="29488" hidden="1"/>
    <cellStyle name="20% - Accent6 10" xfId="29564" hidden="1"/>
    <cellStyle name="20% - Accent6 10" xfId="29642" hidden="1"/>
    <cellStyle name="20% - Accent6 10" xfId="29720" hidden="1"/>
    <cellStyle name="20% - Accent6 10" xfId="29138" hidden="1"/>
    <cellStyle name="20% - Accent6 10" xfId="28612" hidden="1"/>
    <cellStyle name="20% - Accent6 10" xfId="30020" hidden="1"/>
    <cellStyle name="20% - Accent6 10" xfId="30096" hidden="1"/>
    <cellStyle name="20% - Accent6 10" xfId="30174" hidden="1"/>
    <cellStyle name="20% - Accent6 10" xfId="30357" hidden="1"/>
    <cellStyle name="20% - Accent6 10" xfId="30433" hidden="1"/>
    <cellStyle name="20% - Accent6 10" xfId="30511" hidden="1"/>
    <cellStyle name="20% - Accent6 10" xfId="30694" hidden="1"/>
    <cellStyle name="20% - Accent6 10" xfId="30770" hidden="1"/>
    <cellStyle name="20% - Accent6 10" xfId="30872" hidden="1"/>
    <cellStyle name="20% - Accent6 10" xfId="30946" hidden="1"/>
    <cellStyle name="20% - Accent6 10" xfId="31022" hidden="1"/>
    <cellStyle name="20% - Accent6 10" xfId="31100" hidden="1"/>
    <cellStyle name="20% - Accent6 10" xfId="31685" hidden="1"/>
    <cellStyle name="20% - Accent6 10" xfId="31761" hidden="1"/>
    <cellStyle name="20% - Accent6 10" xfId="31840" hidden="1"/>
    <cellStyle name="20% - Accent6 10" xfId="31941" hidden="1"/>
    <cellStyle name="20% - Accent6 10" xfId="31502" hidden="1"/>
    <cellStyle name="20% - Accent6 10" xfId="31597" hidden="1"/>
    <cellStyle name="20% - Accent6 10" xfId="32280" hidden="1"/>
    <cellStyle name="20% - Accent6 10" xfId="32356" hidden="1"/>
    <cellStyle name="20% - Accent6 10" xfId="32434" hidden="1"/>
    <cellStyle name="20% - Accent6 10" xfId="32512" hidden="1"/>
    <cellStyle name="20% - Accent6 10" xfId="31930" hidden="1"/>
    <cellStyle name="20% - Accent6 10" xfId="31404" hidden="1"/>
    <cellStyle name="20% - Accent6 10" xfId="32812" hidden="1"/>
    <cellStyle name="20% - Accent6 10" xfId="32888" hidden="1"/>
    <cellStyle name="20% - Accent6 10" xfId="32966" hidden="1"/>
    <cellStyle name="20% - Accent6 10" xfId="33149" hidden="1"/>
    <cellStyle name="20% - Accent6 10" xfId="33225" hidden="1"/>
    <cellStyle name="20% - Accent6 10" xfId="33303" hidden="1"/>
    <cellStyle name="20% - Accent6 10" xfId="33486" hidden="1"/>
    <cellStyle name="20% - Accent6 10" xfId="33562" hidden="1"/>
    <cellStyle name="20% - Accent6 11" xfId="191" hidden="1"/>
    <cellStyle name="20% - Accent6 11" xfId="271" hidden="1"/>
    <cellStyle name="20% - Accent6 11" xfId="400" hidden="1"/>
    <cellStyle name="20% - Accent6 11" xfId="725" hidden="1"/>
    <cellStyle name="20% - Accent6 11" xfId="2439" hidden="1"/>
    <cellStyle name="20% - Accent6 11" xfId="2591" hidden="1"/>
    <cellStyle name="20% - Accent6 11" xfId="2795" hidden="1"/>
    <cellStyle name="20% - Accent6 11" xfId="2907" hidden="1"/>
    <cellStyle name="20% - Accent6 11" xfId="1480" hidden="1"/>
    <cellStyle name="20% - Accent6 11" xfId="2254" hidden="1"/>
    <cellStyle name="20% - Accent6 11" xfId="4402" hidden="1"/>
    <cellStyle name="20% - Accent6 11" xfId="4608" hidden="1"/>
    <cellStyle name="20% - Accent6 11" xfId="4772" hidden="1"/>
    <cellStyle name="20% - Accent6 11" xfId="4886" hidden="1"/>
    <cellStyle name="20% - Accent6 11" xfId="1891" hidden="1"/>
    <cellStyle name="20% - Accent6 11" xfId="3795" hidden="1"/>
    <cellStyle name="20% - Accent6 11" xfId="6382" hidden="1"/>
    <cellStyle name="20% - Accent6 11" xfId="6486" hidden="1"/>
    <cellStyle name="20% - Accent6 11" xfId="6684" hidden="1"/>
    <cellStyle name="20% - Accent6 11" xfId="7559" hidden="1"/>
    <cellStyle name="20% - Accent6 11" xfId="7698" hidden="1"/>
    <cellStyle name="20% - Accent6 11" xfId="7877" hidden="1"/>
    <cellStyle name="20% - Accent6 11" xfId="8796" hidden="1"/>
    <cellStyle name="20% - Accent6 11" xfId="8967" hidden="1"/>
    <cellStyle name="20% - Accent6 11" xfId="9882" hidden="1"/>
    <cellStyle name="20% - Accent6 11" xfId="9956" hidden="1"/>
    <cellStyle name="20% - Accent6 11" xfId="10032" hidden="1"/>
    <cellStyle name="20% - Accent6 11" xfId="10110" hidden="1"/>
    <cellStyle name="20% - Accent6 11" xfId="10695" hidden="1"/>
    <cellStyle name="20% - Accent6 11" xfId="10771" hidden="1"/>
    <cellStyle name="20% - Accent6 11" xfId="10850" hidden="1"/>
    <cellStyle name="20% - Accent6 11" xfId="10893" hidden="1"/>
    <cellStyle name="20% - Accent6 11" xfId="10340" hidden="1"/>
    <cellStyle name="20% - Accent6 11" xfId="10599" hidden="1"/>
    <cellStyle name="20% - Accent6 11" xfId="11290" hidden="1"/>
    <cellStyle name="20% - Accent6 11" xfId="11366" hidden="1"/>
    <cellStyle name="20% - Accent6 11" xfId="11444" hidden="1"/>
    <cellStyle name="20% - Accent6 11" xfId="11481" hidden="1"/>
    <cellStyle name="20% - Accent6 11" xfId="10463" hidden="1"/>
    <cellStyle name="20% - Accent6 11" xfId="11079" hidden="1"/>
    <cellStyle name="20% - Accent6 11" xfId="11822" hidden="1"/>
    <cellStyle name="20% - Accent6 11" xfId="11898" hidden="1"/>
    <cellStyle name="20% - Accent6 11" xfId="11976" hidden="1"/>
    <cellStyle name="20% - Accent6 11" xfId="12159" hidden="1"/>
    <cellStyle name="20% - Accent6 11" xfId="12235" hidden="1"/>
    <cellStyle name="20% - Accent6 11" xfId="12313" hidden="1"/>
    <cellStyle name="20% - Accent6 11" xfId="12496" hidden="1"/>
    <cellStyle name="20% - Accent6 11" xfId="12572" hidden="1"/>
    <cellStyle name="20% - Accent6 11" xfId="12674" hidden="1"/>
    <cellStyle name="20% - Accent6 11" xfId="12748" hidden="1"/>
    <cellStyle name="20% - Accent6 11" xfId="12824" hidden="1"/>
    <cellStyle name="20% - Accent6 11" xfId="12902" hidden="1"/>
    <cellStyle name="20% - Accent6 11" xfId="13487" hidden="1"/>
    <cellStyle name="20% - Accent6 11" xfId="13563" hidden="1"/>
    <cellStyle name="20% - Accent6 11" xfId="13642" hidden="1"/>
    <cellStyle name="20% - Accent6 11" xfId="13685" hidden="1"/>
    <cellStyle name="20% - Accent6 11" xfId="13132" hidden="1"/>
    <cellStyle name="20% - Accent6 11" xfId="13391" hidden="1"/>
    <cellStyle name="20% - Accent6 11" xfId="14082" hidden="1"/>
    <cellStyle name="20% - Accent6 11" xfId="14158" hidden="1"/>
    <cellStyle name="20% - Accent6 11" xfId="14236" hidden="1"/>
    <cellStyle name="20% - Accent6 11" xfId="14273" hidden="1"/>
    <cellStyle name="20% - Accent6 11" xfId="13255" hidden="1"/>
    <cellStyle name="20% - Accent6 11" xfId="13871" hidden="1"/>
    <cellStyle name="20% - Accent6 11" xfId="14614" hidden="1"/>
    <cellStyle name="20% - Accent6 11" xfId="14690" hidden="1"/>
    <cellStyle name="20% - Accent6 11" xfId="14768" hidden="1"/>
    <cellStyle name="20% - Accent6 11" xfId="14951" hidden="1"/>
    <cellStyle name="20% - Accent6 11" xfId="15027" hidden="1"/>
    <cellStyle name="20% - Accent6 11" xfId="15105" hidden="1"/>
    <cellStyle name="20% - Accent6 11" xfId="15288" hidden="1"/>
    <cellStyle name="20% - Accent6 11" xfId="15364" hidden="1"/>
    <cellStyle name="20% - Accent6 11" xfId="9572" hidden="1"/>
    <cellStyle name="20% - Accent6 11" xfId="9459" hidden="1"/>
    <cellStyle name="20% - Accent6 11" xfId="9346" hidden="1"/>
    <cellStyle name="20% - Accent6 11" xfId="9230" hidden="1"/>
    <cellStyle name="20% - Accent6 11" xfId="6978" hidden="1"/>
    <cellStyle name="20% - Accent6 11" xfId="6892" hidden="1"/>
    <cellStyle name="20% - Accent6 11" xfId="6798" hidden="1"/>
    <cellStyle name="20% - Accent6 11" xfId="6702" hidden="1"/>
    <cellStyle name="20% - Accent6 11" xfId="8201" hidden="1"/>
    <cellStyle name="20% - Accent6 11" xfId="7246" hidden="1"/>
    <cellStyle name="20% - Accent6 11" xfId="4829" hidden="1"/>
    <cellStyle name="20% - Accent6 11" xfId="4667" hidden="1"/>
    <cellStyle name="20% - Accent6 11" xfId="4393" hidden="1"/>
    <cellStyle name="20% - Accent6 11" xfId="4289" hidden="1"/>
    <cellStyle name="20% - Accent6 11" xfId="7740" hidden="1"/>
    <cellStyle name="20% - Accent6 11" xfId="5725" hidden="1"/>
    <cellStyle name="20% - Accent6 11" xfId="2694" hidden="1"/>
    <cellStyle name="20% - Accent6 11" xfId="2498" hidden="1"/>
    <cellStyle name="20% - Accent6 11" xfId="2319" hidden="1"/>
    <cellStyle name="20% - Accent6 11" xfId="1355" hidden="1"/>
    <cellStyle name="20% - Accent6 11" xfId="1173" hidden="1"/>
    <cellStyle name="20% - Accent6 11" xfId="931" hidden="1"/>
    <cellStyle name="20% - Accent6 11" xfId="15431" hidden="1"/>
    <cellStyle name="20% - Accent6 11" xfId="15539" hidden="1"/>
    <cellStyle name="20% - Accent6 11" xfId="16223" hidden="1"/>
    <cellStyle name="20% - Accent6 11" xfId="16297" hidden="1"/>
    <cellStyle name="20% - Accent6 11" xfId="16373" hidden="1"/>
    <cellStyle name="20% - Accent6 11" xfId="16451" hidden="1"/>
    <cellStyle name="20% - Accent6 11" xfId="17036" hidden="1"/>
    <cellStyle name="20% - Accent6 11" xfId="17112" hidden="1"/>
    <cellStyle name="20% - Accent6 11" xfId="17191" hidden="1"/>
    <cellStyle name="20% - Accent6 11" xfId="17234" hidden="1"/>
    <cellStyle name="20% - Accent6 11" xfId="16681" hidden="1"/>
    <cellStyle name="20% - Accent6 11" xfId="16940" hidden="1"/>
    <cellStyle name="20% - Accent6 11" xfId="17631" hidden="1"/>
    <cellStyle name="20% - Accent6 11" xfId="17707" hidden="1"/>
    <cellStyle name="20% - Accent6 11" xfId="17785" hidden="1"/>
    <cellStyle name="20% - Accent6 11" xfId="17822" hidden="1"/>
    <cellStyle name="20% - Accent6 11" xfId="16804" hidden="1"/>
    <cellStyle name="20% - Accent6 11" xfId="17420" hidden="1"/>
    <cellStyle name="20% - Accent6 11" xfId="18163" hidden="1"/>
    <cellStyle name="20% - Accent6 11" xfId="18239" hidden="1"/>
    <cellStyle name="20% - Accent6 11" xfId="18317" hidden="1"/>
    <cellStyle name="20% - Accent6 11" xfId="18500" hidden="1"/>
    <cellStyle name="20% - Accent6 11" xfId="18576" hidden="1"/>
    <cellStyle name="20% - Accent6 11" xfId="18654" hidden="1"/>
    <cellStyle name="20% - Accent6 11" xfId="18837" hidden="1"/>
    <cellStyle name="20% - Accent6 11" xfId="18913" hidden="1"/>
    <cellStyle name="20% - Accent6 11" xfId="19015" hidden="1"/>
    <cellStyle name="20% - Accent6 11" xfId="19089" hidden="1"/>
    <cellStyle name="20% - Accent6 11" xfId="19165" hidden="1"/>
    <cellStyle name="20% - Accent6 11" xfId="19243" hidden="1"/>
    <cellStyle name="20% - Accent6 11" xfId="19828" hidden="1"/>
    <cellStyle name="20% - Accent6 11" xfId="19904" hidden="1"/>
    <cellStyle name="20% - Accent6 11" xfId="19983" hidden="1"/>
    <cellStyle name="20% - Accent6 11" xfId="20026" hidden="1"/>
    <cellStyle name="20% - Accent6 11" xfId="19473" hidden="1"/>
    <cellStyle name="20% - Accent6 11" xfId="19732" hidden="1"/>
    <cellStyle name="20% - Accent6 11" xfId="20423" hidden="1"/>
    <cellStyle name="20% - Accent6 11" xfId="20499" hidden="1"/>
    <cellStyle name="20% - Accent6 11" xfId="20577" hidden="1"/>
    <cellStyle name="20% - Accent6 11" xfId="20614" hidden="1"/>
    <cellStyle name="20% - Accent6 11" xfId="19596" hidden="1"/>
    <cellStyle name="20% - Accent6 11" xfId="20212" hidden="1"/>
    <cellStyle name="20% - Accent6 11" xfId="20955" hidden="1"/>
    <cellStyle name="20% - Accent6 11" xfId="21031" hidden="1"/>
    <cellStyle name="20% - Accent6 11" xfId="21109" hidden="1"/>
    <cellStyle name="20% - Accent6 11" xfId="21292" hidden="1"/>
    <cellStyle name="20% - Accent6 11" xfId="21368" hidden="1"/>
    <cellStyle name="20% - Accent6 11" xfId="21446" hidden="1"/>
    <cellStyle name="20% - Accent6 11" xfId="21629" hidden="1"/>
    <cellStyle name="20% - Accent6 11" xfId="21705" hidden="1"/>
    <cellStyle name="20% - Accent6 11" xfId="15972" hidden="1"/>
    <cellStyle name="20% - Accent6 11" xfId="15898" hidden="1"/>
    <cellStyle name="20% - Accent6 11" xfId="15817" hidden="1"/>
    <cellStyle name="20% - Accent6 11" xfId="15731" hidden="1"/>
    <cellStyle name="20% - Accent6 11" xfId="7948" hidden="1"/>
    <cellStyle name="20% - Accent6 11" xfId="7742" hidden="1"/>
    <cellStyle name="20% - Accent6 11" xfId="7464" hidden="1"/>
    <cellStyle name="20% - Accent6 11" xfId="7373" hidden="1"/>
    <cellStyle name="20% - Accent6 11" xfId="9242" hidden="1"/>
    <cellStyle name="20% - Accent6 11" xfId="8167" hidden="1"/>
    <cellStyle name="20% - Accent6 11" xfId="5280" hidden="1"/>
    <cellStyle name="20% - Accent6 11" xfId="5079" hidden="1"/>
    <cellStyle name="20% - Accent6 11" xfId="4971" hidden="1"/>
    <cellStyle name="20% - Accent6 11" xfId="4910" hidden="1"/>
    <cellStyle name="20% - Accent6 11" xfId="8547" hidden="1"/>
    <cellStyle name="20% - Accent6 11" xfId="6222" hidden="1"/>
    <cellStyle name="20% - Accent6 11" xfId="3015" hidden="1"/>
    <cellStyle name="20% - Accent6 11" xfId="2882" hidden="1"/>
    <cellStyle name="20% - Accent6 11" xfId="2650" hidden="1"/>
    <cellStyle name="20% - Accent6 11" xfId="1510" hidden="1"/>
    <cellStyle name="20% - Accent6 11" xfId="1322" hidden="1"/>
    <cellStyle name="20% - Accent6 11" xfId="1096" hidden="1"/>
    <cellStyle name="20% - Accent6 11" xfId="21765" hidden="1"/>
    <cellStyle name="20% - Accent6 11" xfId="21845" hidden="1"/>
    <cellStyle name="20% - Accent6 11" xfId="22374" hidden="1"/>
    <cellStyle name="20% - Accent6 11" xfId="22448" hidden="1"/>
    <cellStyle name="20% - Accent6 11" xfId="22524" hidden="1"/>
    <cellStyle name="20% - Accent6 11" xfId="22602" hidden="1"/>
    <cellStyle name="20% - Accent6 11" xfId="23187" hidden="1"/>
    <cellStyle name="20% - Accent6 11" xfId="23263" hidden="1"/>
    <cellStyle name="20% - Accent6 11" xfId="23342" hidden="1"/>
    <cellStyle name="20% - Accent6 11" xfId="23385" hidden="1"/>
    <cellStyle name="20% - Accent6 11" xfId="22832" hidden="1"/>
    <cellStyle name="20% - Accent6 11" xfId="23091" hidden="1"/>
    <cellStyle name="20% - Accent6 11" xfId="23782" hidden="1"/>
    <cellStyle name="20% - Accent6 11" xfId="23858" hidden="1"/>
    <cellStyle name="20% - Accent6 11" xfId="23936" hidden="1"/>
    <cellStyle name="20% - Accent6 11" xfId="23973" hidden="1"/>
    <cellStyle name="20% - Accent6 11" xfId="22955" hidden="1"/>
    <cellStyle name="20% - Accent6 11" xfId="23571" hidden="1"/>
    <cellStyle name="20% - Accent6 11" xfId="24314" hidden="1"/>
    <cellStyle name="20% - Accent6 11" xfId="24390" hidden="1"/>
    <cellStyle name="20% - Accent6 11" xfId="24468" hidden="1"/>
    <cellStyle name="20% - Accent6 11" xfId="24651" hidden="1"/>
    <cellStyle name="20% - Accent6 11" xfId="24727" hidden="1"/>
    <cellStyle name="20% - Accent6 11" xfId="24805" hidden="1"/>
    <cellStyle name="20% - Accent6 11" xfId="24988" hidden="1"/>
    <cellStyle name="20% - Accent6 11" xfId="25064" hidden="1"/>
    <cellStyle name="20% - Accent6 11" xfId="25166" hidden="1"/>
    <cellStyle name="20% - Accent6 11" xfId="25240" hidden="1"/>
    <cellStyle name="20% - Accent6 11" xfId="25316" hidden="1"/>
    <cellStyle name="20% - Accent6 11" xfId="25394" hidden="1"/>
    <cellStyle name="20% - Accent6 11" xfId="25979" hidden="1"/>
    <cellStyle name="20% - Accent6 11" xfId="26055" hidden="1"/>
    <cellStyle name="20% - Accent6 11" xfId="26134" hidden="1"/>
    <cellStyle name="20% - Accent6 11" xfId="26177" hidden="1"/>
    <cellStyle name="20% - Accent6 11" xfId="25624" hidden="1"/>
    <cellStyle name="20% - Accent6 11" xfId="25883" hidden="1"/>
    <cellStyle name="20% - Accent6 11" xfId="26574" hidden="1"/>
    <cellStyle name="20% - Accent6 11" xfId="26650" hidden="1"/>
    <cellStyle name="20% - Accent6 11" xfId="26728" hidden="1"/>
    <cellStyle name="20% - Accent6 11" xfId="26765" hidden="1"/>
    <cellStyle name="20% - Accent6 11" xfId="25747" hidden="1"/>
    <cellStyle name="20% - Accent6 11" xfId="26363" hidden="1"/>
    <cellStyle name="20% - Accent6 11" xfId="27106" hidden="1"/>
    <cellStyle name="20% - Accent6 11" xfId="27182" hidden="1"/>
    <cellStyle name="20% - Accent6 11" xfId="27260" hidden="1"/>
    <cellStyle name="20% - Accent6 11" xfId="27443" hidden="1"/>
    <cellStyle name="20% - Accent6 11" xfId="27519" hidden="1"/>
    <cellStyle name="20% - Accent6 11" xfId="27597" hidden="1"/>
    <cellStyle name="20% - Accent6 11" xfId="27780" hidden="1"/>
    <cellStyle name="20% - Accent6 11" xfId="27856" hidden="1"/>
    <cellStyle name="20% - Accent6 11" xfId="22225" hidden="1"/>
    <cellStyle name="20% - Accent6 11" xfId="22151" hidden="1"/>
    <cellStyle name="20% - Accent6 11" xfId="22070" hidden="1"/>
    <cellStyle name="20% - Accent6 11" xfId="21987" hidden="1"/>
    <cellStyle name="20% - Accent6 11" xfId="8848" hidden="1"/>
    <cellStyle name="20% - Accent6 11" xfId="8552" hidden="1"/>
    <cellStyle name="20% - Accent6 11" xfId="8414" hidden="1"/>
    <cellStyle name="20% - Accent6 11" xfId="8229" hidden="1"/>
    <cellStyle name="20% - Accent6 11" xfId="15741" hidden="1"/>
    <cellStyle name="20% - Accent6 11" xfId="9092" hidden="1"/>
    <cellStyle name="20% - Accent6 11" xfId="5826" hidden="1"/>
    <cellStyle name="20% - Accent6 11" xfId="5586" hidden="1"/>
    <cellStyle name="20% - Accent6 11" xfId="5490" hidden="1"/>
    <cellStyle name="20% - Accent6 11" xfId="5341" hidden="1"/>
    <cellStyle name="20% - Accent6 11" xfId="9658" hidden="1"/>
    <cellStyle name="20% - Accent6 11" xfId="6760" hidden="1"/>
    <cellStyle name="20% - Accent6 11" xfId="3347" hidden="1"/>
    <cellStyle name="20% - Accent6 11" xfId="3156" hidden="1"/>
    <cellStyle name="20% - Accent6 11" xfId="2983" hidden="1"/>
    <cellStyle name="20% - Accent6 11" xfId="1642" hidden="1"/>
    <cellStyle name="20% - Accent6 11" xfId="1483" hidden="1"/>
    <cellStyle name="20% - Accent6 11" xfId="1231" hidden="1"/>
    <cellStyle name="20% - Accent6 11" xfId="27915" hidden="1"/>
    <cellStyle name="20% - Accent6 11" xfId="27991" hidden="1"/>
    <cellStyle name="20% - Accent6 11" xfId="28093" hidden="1"/>
    <cellStyle name="20% - Accent6 11" xfId="28167" hidden="1"/>
    <cellStyle name="20% - Accent6 11" xfId="28243" hidden="1"/>
    <cellStyle name="20% - Accent6 11" xfId="28321" hidden="1"/>
    <cellStyle name="20% - Accent6 11" xfId="28906" hidden="1"/>
    <cellStyle name="20% - Accent6 11" xfId="28982" hidden="1"/>
    <cellStyle name="20% - Accent6 11" xfId="29061" hidden="1"/>
    <cellStyle name="20% - Accent6 11" xfId="29104" hidden="1"/>
    <cellStyle name="20% - Accent6 11" xfId="28551" hidden="1"/>
    <cellStyle name="20% - Accent6 11" xfId="28810" hidden="1"/>
    <cellStyle name="20% - Accent6 11" xfId="29501" hidden="1"/>
    <cellStyle name="20% - Accent6 11" xfId="29577" hidden="1"/>
    <cellStyle name="20% - Accent6 11" xfId="29655" hidden="1"/>
    <cellStyle name="20% - Accent6 11" xfId="29692" hidden="1"/>
    <cellStyle name="20% - Accent6 11" xfId="28674" hidden="1"/>
    <cellStyle name="20% - Accent6 11" xfId="29290" hidden="1"/>
    <cellStyle name="20% - Accent6 11" xfId="30033" hidden="1"/>
    <cellStyle name="20% - Accent6 11" xfId="30109" hidden="1"/>
    <cellStyle name="20% - Accent6 11" xfId="30187" hidden="1"/>
    <cellStyle name="20% - Accent6 11" xfId="30370" hidden="1"/>
    <cellStyle name="20% - Accent6 11" xfId="30446" hidden="1"/>
    <cellStyle name="20% - Accent6 11" xfId="30524" hidden="1"/>
    <cellStyle name="20% - Accent6 11" xfId="30707" hidden="1"/>
    <cellStyle name="20% - Accent6 11" xfId="30783" hidden="1"/>
    <cellStyle name="20% - Accent6 11" xfId="30885" hidden="1"/>
    <cellStyle name="20% - Accent6 11" xfId="30959" hidden="1"/>
    <cellStyle name="20% - Accent6 11" xfId="31035" hidden="1"/>
    <cellStyle name="20% - Accent6 11" xfId="31113" hidden="1"/>
    <cellStyle name="20% - Accent6 11" xfId="31698" hidden="1"/>
    <cellStyle name="20% - Accent6 11" xfId="31774" hidden="1"/>
    <cellStyle name="20% - Accent6 11" xfId="31853" hidden="1"/>
    <cellStyle name="20% - Accent6 11" xfId="31896" hidden="1"/>
    <cellStyle name="20% - Accent6 11" xfId="31343" hidden="1"/>
    <cellStyle name="20% - Accent6 11" xfId="31602" hidden="1"/>
    <cellStyle name="20% - Accent6 11" xfId="32293" hidden="1"/>
    <cellStyle name="20% - Accent6 11" xfId="32369" hidden="1"/>
    <cellStyle name="20% - Accent6 11" xfId="32447" hidden="1"/>
    <cellStyle name="20% - Accent6 11" xfId="32484" hidden="1"/>
    <cellStyle name="20% - Accent6 11" xfId="31466" hidden="1"/>
    <cellStyle name="20% - Accent6 11" xfId="32082" hidden="1"/>
    <cellStyle name="20% - Accent6 11" xfId="32825" hidden="1"/>
    <cellStyle name="20% - Accent6 11" xfId="32901" hidden="1"/>
    <cellStyle name="20% - Accent6 11" xfId="32979" hidden="1"/>
    <cellStyle name="20% - Accent6 11" xfId="33162" hidden="1"/>
    <cellStyle name="20% - Accent6 11" xfId="33238" hidden="1"/>
    <cellStyle name="20% - Accent6 11" xfId="33316" hidden="1"/>
    <cellStyle name="20% - Accent6 11" xfId="33499" hidden="1"/>
    <cellStyle name="20% - Accent6 11" xfId="33575" hidden="1"/>
    <cellStyle name="20% - Accent6 12" xfId="207" hidden="1"/>
    <cellStyle name="20% - Accent6 12" xfId="285" hidden="1"/>
    <cellStyle name="20% - Accent6 12" xfId="434" hidden="1"/>
    <cellStyle name="20% - Accent6 12" xfId="741" hidden="1"/>
    <cellStyle name="20% - Accent6 12" xfId="2457" hidden="1"/>
    <cellStyle name="20% - Accent6 12" xfId="2608" hidden="1"/>
    <cellStyle name="20% - Accent6 12" xfId="2815" hidden="1"/>
    <cellStyle name="20% - Accent6 12" xfId="3119" hidden="1"/>
    <cellStyle name="20% - Accent6 12" xfId="1588" hidden="1"/>
    <cellStyle name="20% - Accent6 12" xfId="2057" hidden="1"/>
    <cellStyle name="20% - Accent6 12" xfId="4437" hidden="1"/>
    <cellStyle name="20% - Accent6 12" xfId="4626" hidden="1"/>
    <cellStyle name="20% - Accent6 12" xfId="4787" hidden="1"/>
    <cellStyle name="20% - Accent6 12" xfId="4980" hidden="1"/>
    <cellStyle name="20% - Accent6 12" xfId="2283" hidden="1"/>
    <cellStyle name="20% - Accent6 12" xfId="1712" hidden="1"/>
    <cellStyle name="20% - Accent6 12" xfId="6397" hidden="1"/>
    <cellStyle name="20% - Accent6 12" xfId="6504" hidden="1"/>
    <cellStyle name="20% - Accent6 12" xfId="6700" hidden="1"/>
    <cellStyle name="20% - Accent6 12" xfId="7579" hidden="1"/>
    <cellStyle name="20% - Accent6 12" xfId="7723" hidden="1"/>
    <cellStyle name="20% - Accent6 12" xfId="7895" hidden="1"/>
    <cellStyle name="20% - Accent6 12" xfId="8819" hidden="1"/>
    <cellStyle name="20% - Accent6 12" xfId="8987" hidden="1"/>
    <cellStyle name="20% - Accent6 12" xfId="9895" hidden="1"/>
    <cellStyle name="20% - Accent6 12" xfId="9970" hidden="1"/>
    <cellStyle name="20% - Accent6 12" xfId="10045" hidden="1"/>
    <cellStyle name="20% - Accent6 12" xfId="10123" hidden="1"/>
    <cellStyle name="20% - Accent6 12" xfId="10709" hidden="1"/>
    <cellStyle name="20% - Accent6 12" xfId="10784" hidden="1"/>
    <cellStyle name="20% - Accent6 12" xfId="10863" hidden="1"/>
    <cellStyle name="20% - Accent6 12" xfId="10932" hidden="1"/>
    <cellStyle name="20% - Accent6 12" xfId="10346" hidden="1"/>
    <cellStyle name="20% - Accent6 12" xfId="10522" hidden="1"/>
    <cellStyle name="20% - Accent6 12" xfId="11304" hidden="1"/>
    <cellStyle name="20% - Accent6 12" xfId="11379" hidden="1"/>
    <cellStyle name="20% - Accent6 12" xfId="11457" hidden="1"/>
    <cellStyle name="20% - Accent6 12" xfId="11506" hidden="1"/>
    <cellStyle name="20% - Accent6 12" xfId="10621" hidden="1"/>
    <cellStyle name="20% - Accent6 12" xfId="10392" hidden="1"/>
    <cellStyle name="20% - Accent6 12" xfId="11836" hidden="1"/>
    <cellStyle name="20% - Accent6 12" xfId="11911" hidden="1"/>
    <cellStyle name="20% - Accent6 12" xfId="11989" hidden="1"/>
    <cellStyle name="20% - Accent6 12" xfId="12173" hidden="1"/>
    <cellStyle name="20% - Accent6 12" xfId="12248" hidden="1"/>
    <cellStyle name="20% - Accent6 12" xfId="12326" hidden="1"/>
    <cellStyle name="20% - Accent6 12" xfId="12510" hidden="1"/>
    <cellStyle name="20% - Accent6 12" xfId="12585" hidden="1"/>
    <cellStyle name="20% - Accent6 12" xfId="12687" hidden="1"/>
    <cellStyle name="20% - Accent6 12" xfId="12762" hidden="1"/>
    <cellStyle name="20% - Accent6 12" xfId="12837" hidden="1"/>
    <cellStyle name="20% - Accent6 12" xfId="12915" hidden="1"/>
    <cellStyle name="20% - Accent6 12" xfId="13501" hidden="1"/>
    <cellStyle name="20% - Accent6 12" xfId="13576" hidden="1"/>
    <cellStyle name="20% - Accent6 12" xfId="13655" hidden="1"/>
    <cellStyle name="20% - Accent6 12" xfId="13724" hidden="1"/>
    <cellStyle name="20% - Accent6 12" xfId="13138" hidden="1"/>
    <cellStyle name="20% - Accent6 12" xfId="13314" hidden="1"/>
    <cellStyle name="20% - Accent6 12" xfId="14096" hidden="1"/>
    <cellStyle name="20% - Accent6 12" xfId="14171" hidden="1"/>
    <cellStyle name="20% - Accent6 12" xfId="14249" hidden="1"/>
    <cellStyle name="20% - Accent6 12" xfId="14298" hidden="1"/>
    <cellStyle name="20% - Accent6 12" xfId="13413" hidden="1"/>
    <cellStyle name="20% - Accent6 12" xfId="13184" hidden="1"/>
    <cellStyle name="20% - Accent6 12" xfId="14628" hidden="1"/>
    <cellStyle name="20% - Accent6 12" xfId="14703" hidden="1"/>
    <cellStyle name="20% - Accent6 12" xfId="14781" hidden="1"/>
    <cellStyle name="20% - Accent6 12" xfId="14965" hidden="1"/>
    <cellStyle name="20% - Accent6 12" xfId="15040" hidden="1"/>
    <cellStyle name="20% - Accent6 12" xfId="15118" hidden="1"/>
    <cellStyle name="20% - Accent6 12" xfId="15302" hidden="1"/>
    <cellStyle name="20% - Accent6 12" xfId="15377" hidden="1"/>
    <cellStyle name="20% - Accent6 12" xfId="9555" hidden="1"/>
    <cellStyle name="20% - Accent6 12" xfId="9444" hidden="1"/>
    <cellStyle name="20% - Accent6 12" xfId="9330" hidden="1"/>
    <cellStyle name="20% - Accent6 12" xfId="9213" hidden="1"/>
    <cellStyle name="20% - Accent6 12" xfId="6962" hidden="1"/>
    <cellStyle name="20% - Accent6 12" xfId="6878" hidden="1"/>
    <cellStyle name="20% - Accent6 12" xfId="6783" hidden="1"/>
    <cellStyle name="20% - Accent6 12" xfId="6359" hidden="1"/>
    <cellStyle name="20% - Accent6 12" xfId="8155" hidden="1"/>
    <cellStyle name="20% - Accent6 12" xfId="7455" hidden="1"/>
    <cellStyle name="20% - Accent6 12" xfId="4812" hidden="1"/>
    <cellStyle name="20% - Accent6 12" xfId="4648" hidden="1"/>
    <cellStyle name="20% - Accent6 12" xfId="4339" hidden="1"/>
    <cellStyle name="20% - Accent6 12" xfId="4244" hidden="1"/>
    <cellStyle name="20% - Accent6 12" xfId="7189" hidden="1"/>
    <cellStyle name="20% - Accent6 12" xfId="8022" hidden="1"/>
    <cellStyle name="20% - Accent6 12" xfId="2670" hidden="1"/>
    <cellStyle name="20% - Accent6 12" xfId="2480" hidden="1"/>
    <cellStyle name="20% - Accent6 12" xfId="2306" hidden="1"/>
    <cellStyle name="20% - Accent6 12" xfId="1332" hidden="1"/>
    <cellStyle name="20% - Accent6 12" xfId="1158" hidden="1"/>
    <cellStyle name="20% - Accent6 12" xfId="917" hidden="1"/>
    <cellStyle name="20% - Accent6 12" xfId="15449" hidden="1"/>
    <cellStyle name="20% - Accent6 12" xfId="15556" hidden="1"/>
    <cellStyle name="20% - Accent6 12" xfId="16236" hidden="1"/>
    <cellStyle name="20% - Accent6 12" xfId="16311" hidden="1"/>
    <cellStyle name="20% - Accent6 12" xfId="16386" hidden="1"/>
    <cellStyle name="20% - Accent6 12" xfId="16464" hidden="1"/>
    <cellStyle name="20% - Accent6 12" xfId="17050" hidden="1"/>
    <cellStyle name="20% - Accent6 12" xfId="17125" hidden="1"/>
    <cellStyle name="20% - Accent6 12" xfId="17204" hidden="1"/>
    <cellStyle name="20% - Accent6 12" xfId="17273" hidden="1"/>
    <cellStyle name="20% - Accent6 12" xfId="16687" hidden="1"/>
    <cellStyle name="20% - Accent6 12" xfId="16863" hidden="1"/>
    <cellStyle name="20% - Accent6 12" xfId="17645" hidden="1"/>
    <cellStyle name="20% - Accent6 12" xfId="17720" hidden="1"/>
    <cellStyle name="20% - Accent6 12" xfId="17798" hidden="1"/>
    <cellStyle name="20% - Accent6 12" xfId="17847" hidden="1"/>
    <cellStyle name="20% - Accent6 12" xfId="16962" hidden="1"/>
    <cellStyle name="20% - Accent6 12" xfId="16733" hidden="1"/>
    <cellStyle name="20% - Accent6 12" xfId="18177" hidden="1"/>
    <cellStyle name="20% - Accent6 12" xfId="18252" hidden="1"/>
    <cellStyle name="20% - Accent6 12" xfId="18330" hidden="1"/>
    <cellStyle name="20% - Accent6 12" xfId="18514" hidden="1"/>
    <cellStyle name="20% - Accent6 12" xfId="18589" hidden="1"/>
    <cellStyle name="20% - Accent6 12" xfId="18667" hidden="1"/>
    <cellStyle name="20% - Accent6 12" xfId="18851" hidden="1"/>
    <cellStyle name="20% - Accent6 12" xfId="18926" hidden="1"/>
    <cellStyle name="20% - Accent6 12" xfId="19028" hidden="1"/>
    <cellStyle name="20% - Accent6 12" xfId="19103" hidden="1"/>
    <cellStyle name="20% - Accent6 12" xfId="19178" hidden="1"/>
    <cellStyle name="20% - Accent6 12" xfId="19256" hidden="1"/>
    <cellStyle name="20% - Accent6 12" xfId="19842" hidden="1"/>
    <cellStyle name="20% - Accent6 12" xfId="19917" hidden="1"/>
    <cellStyle name="20% - Accent6 12" xfId="19996" hidden="1"/>
    <cellStyle name="20% - Accent6 12" xfId="20065" hidden="1"/>
    <cellStyle name="20% - Accent6 12" xfId="19479" hidden="1"/>
    <cellStyle name="20% - Accent6 12" xfId="19655" hidden="1"/>
    <cellStyle name="20% - Accent6 12" xfId="20437" hidden="1"/>
    <cellStyle name="20% - Accent6 12" xfId="20512" hidden="1"/>
    <cellStyle name="20% - Accent6 12" xfId="20590" hidden="1"/>
    <cellStyle name="20% - Accent6 12" xfId="20639" hidden="1"/>
    <cellStyle name="20% - Accent6 12" xfId="19754" hidden="1"/>
    <cellStyle name="20% - Accent6 12" xfId="19525" hidden="1"/>
    <cellStyle name="20% - Accent6 12" xfId="20969" hidden="1"/>
    <cellStyle name="20% - Accent6 12" xfId="21044" hidden="1"/>
    <cellStyle name="20% - Accent6 12" xfId="21122" hidden="1"/>
    <cellStyle name="20% - Accent6 12" xfId="21306" hidden="1"/>
    <cellStyle name="20% - Accent6 12" xfId="21381" hidden="1"/>
    <cellStyle name="20% - Accent6 12" xfId="21459" hidden="1"/>
    <cellStyle name="20% - Accent6 12" xfId="21643" hidden="1"/>
    <cellStyle name="20% - Accent6 12" xfId="21718" hidden="1"/>
    <cellStyle name="20% - Accent6 12" xfId="15959" hidden="1"/>
    <cellStyle name="20% - Accent6 12" xfId="15884" hidden="1"/>
    <cellStyle name="20% - Accent6 12" xfId="15804" hidden="1"/>
    <cellStyle name="20% - Accent6 12" xfId="15718" hidden="1"/>
    <cellStyle name="20% - Accent6 12" xfId="7928" hidden="1"/>
    <cellStyle name="20% - Accent6 12" xfId="7705" hidden="1"/>
    <cellStyle name="20% - Accent6 12" xfId="7441" hidden="1"/>
    <cellStyle name="20% - Accent6 12" xfId="7045" hidden="1"/>
    <cellStyle name="20% - Accent6 12" xfId="9076" hidden="1"/>
    <cellStyle name="20% - Accent6 12" xfId="8399" hidden="1"/>
    <cellStyle name="20% - Accent6 12" xfId="5264" hidden="1"/>
    <cellStyle name="20% - Accent6 12" xfId="5065" hidden="1"/>
    <cellStyle name="20% - Accent6 12" xfId="4958" hidden="1"/>
    <cellStyle name="20% - Accent6 12" xfId="4638" hidden="1"/>
    <cellStyle name="20% - Accent6 12" xfId="8116" hidden="1"/>
    <cellStyle name="20% - Accent6 12" xfId="8960" hidden="1"/>
    <cellStyle name="20% - Accent6 12" xfId="2990" hidden="1"/>
    <cellStyle name="20% - Accent6 12" xfId="2866" hidden="1"/>
    <cellStyle name="20% - Accent6 12" xfId="2629" hidden="1"/>
    <cellStyle name="20% - Accent6 12" xfId="1485" hidden="1"/>
    <cellStyle name="20% - Accent6 12" xfId="1300" hidden="1"/>
    <cellStyle name="20% - Accent6 12" xfId="1080" hidden="1"/>
    <cellStyle name="20% - Accent6 12" xfId="21779" hidden="1"/>
    <cellStyle name="20% - Accent6 12" xfId="21858" hidden="1"/>
    <cellStyle name="20% - Accent6 12" xfId="22387" hidden="1"/>
    <cellStyle name="20% - Accent6 12" xfId="22462" hidden="1"/>
    <cellStyle name="20% - Accent6 12" xfId="22537" hidden="1"/>
    <cellStyle name="20% - Accent6 12" xfId="22615" hidden="1"/>
    <cellStyle name="20% - Accent6 12" xfId="23201" hidden="1"/>
    <cellStyle name="20% - Accent6 12" xfId="23276" hidden="1"/>
    <cellStyle name="20% - Accent6 12" xfId="23355" hidden="1"/>
    <cellStyle name="20% - Accent6 12" xfId="23424" hidden="1"/>
    <cellStyle name="20% - Accent6 12" xfId="22838" hidden="1"/>
    <cellStyle name="20% - Accent6 12" xfId="23014" hidden="1"/>
    <cellStyle name="20% - Accent6 12" xfId="23796" hidden="1"/>
    <cellStyle name="20% - Accent6 12" xfId="23871" hidden="1"/>
    <cellStyle name="20% - Accent6 12" xfId="23949" hidden="1"/>
    <cellStyle name="20% - Accent6 12" xfId="23998" hidden="1"/>
    <cellStyle name="20% - Accent6 12" xfId="23113" hidden="1"/>
    <cellStyle name="20% - Accent6 12" xfId="22884" hidden="1"/>
    <cellStyle name="20% - Accent6 12" xfId="24328" hidden="1"/>
    <cellStyle name="20% - Accent6 12" xfId="24403" hidden="1"/>
    <cellStyle name="20% - Accent6 12" xfId="24481" hidden="1"/>
    <cellStyle name="20% - Accent6 12" xfId="24665" hidden="1"/>
    <cellStyle name="20% - Accent6 12" xfId="24740" hidden="1"/>
    <cellStyle name="20% - Accent6 12" xfId="24818" hidden="1"/>
    <cellStyle name="20% - Accent6 12" xfId="25002" hidden="1"/>
    <cellStyle name="20% - Accent6 12" xfId="25077" hidden="1"/>
    <cellStyle name="20% - Accent6 12" xfId="25179" hidden="1"/>
    <cellStyle name="20% - Accent6 12" xfId="25254" hidden="1"/>
    <cellStyle name="20% - Accent6 12" xfId="25329" hidden="1"/>
    <cellStyle name="20% - Accent6 12" xfId="25407" hidden="1"/>
    <cellStyle name="20% - Accent6 12" xfId="25993" hidden="1"/>
    <cellStyle name="20% - Accent6 12" xfId="26068" hidden="1"/>
    <cellStyle name="20% - Accent6 12" xfId="26147" hidden="1"/>
    <cellStyle name="20% - Accent6 12" xfId="26216" hidden="1"/>
    <cellStyle name="20% - Accent6 12" xfId="25630" hidden="1"/>
    <cellStyle name="20% - Accent6 12" xfId="25806" hidden="1"/>
    <cellStyle name="20% - Accent6 12" xfId="26588" hidden="1"/>
    <cellStyle name="20% - Accent6 12" xfId="26663" hidden="1"/>
    <cellStyle name="20% - Accent6 12" xfId="26741" hidden="1"/>
    <cellStyle name="20% - Accent6 12" xfId="26790" hidden="1"/>
    <cellStyle name="20% - Accent6 12" xfId="25905" hidden="1"/>
    <cellStyle name="20% - Accent6 12" xfId="25676" hidden="1"/>
    <cellStyle name="20% - Accent6 12" xfId="27120" hidden="1"/>
    <cellStyle name="20% - Accent6 12" xfId="27195" hidden="1"/>
    <cellStyle name="20% - Accent6 12" xfId="27273" hidden="1"/>
    <cellStyle name="20% - Accent6 12" xfId="27457" hidden="1"/>
    <cellStyle name="20% - Accent6 12" xfId="27532" hidden="1"/>
    <cellStyle name="20% - Accent6 12" xfId="27610" hidden="1"/>
    <cellStyle name="20% - Accent6 12" xfId="27794" hidden="1"/>
    <cellStyle name="20% - Accent6 12" xfId="27869" hidden="1"/>
    <cellStyle name="20% - Accent6 12" xfId="22212" hidden="1"/>
    <cellStyle name="20% - Accent6 12" xfId="22137" hidden="1"/>
    <cellStyle name="20% - Accent6 12" xfId="22057" hidden="1"/>
    <cellStyle name="20% - Accent6 12" xfId="21974" hidden="1"/>
    <cellStyle name="20% - Accent6 12" xfId="8821" hidden="1"/>
    <cellStyle name="20% - Accent6 12" xfId="8532" hidden="1"/>
    <cellStyle name="20% - Accent6 12" xfId="8393" hidden="1"/>
    <cellStyle name="20% - Accent6 12" xfId="8050" hidden="1"/>
    <cellStyle name="20% - Accent6 12" xfId="15607" hidden="1"/>
    <cellStyle name="20% - Accent6 12" xfId="9432" hidden="1"/>
    <cellStyle name="20% - Accent6 12" xfId="5805" hidden="1"/>
    <cellStyle name="20% - Accent6 12" xfId="5571" hidden="1"/>
    <cellStyle name="20% - Accent6 12" xfId="5476" hidden="1"/>
    <cellStyle name="20% - Accent6 12" xfId="5068" hidden="1"/>
    <cellStyle name="20% - Accent6 12" xfId="9050" hidden="1"/>
    <cellStyle name="20% - Accent6 12" xfId="15532" hidden="1"/>
    <cellStyle name="20% - Accent6 12" xfId="3331" hidden="1"/>
    <cellStyle name="20% - Accent6 12" xfId="3143" hidden="1"/>
    <cellStyle name="20% - Accent6 12" xfId="2962" hidden="1"/>
    <cellStyle name="20% - Accent6 12" xfId="1627" hidden="1"/>
    <cellStyle name="20% - Accent6 12" xfId="1458" hidden="1"/>
    <cellStyle name="20% - Accent6 12" xfId="1190" hidden="1"/>
    <cellStyle name="20% - Accent6 12" xfId="27929" hidden="1"/>
    <cellStyle name="20% - Accent6 12" xfId="28004" hidden="1"/>
    <cellStyle name="20% - Accent6 12" xfId="28106" hidden="1"/>
    <cellStyle name="20% - Accent6 12" xfId="28181" hidden="1"/>
    <cellStyle name="20% - Accent6 12" xfId="28256" hidden="1"/>
    <cellStyle name="20% - Accent6 12" xfId="28334" hidden="1"/>
    <cellStyle name="20% - Accent6 12" xfId="28920" hidden="1"/>
    <cellStyle name="20% - Accent6 12" xfId="28995" hidden="1"/>
    <cellStyle name="20% - Accent6 12" xfId="29074" hidden="1"/>
    <cellStyle name="20% - Accent6 12" xfId="29143" hidden="1"/>
    <cellStyle name="20% - Accent6 12" xfId="28557" hidden="1"/>
    <cellStyle name="20% - Accent6 12" xfId="28733" hidden="1"/>
    <cellStyle name="20% - Accent6 12" xfId="29515" hidden="1"/>
    <cellStyle name="20% - Accent6 12" xfId="29590" hidden="1"/>
    <cellStyle name="20% - Accent6 12" xfId="29668" hidden="1"/>
    <cellStyle name="20% - Accent6 12" xfId="29717" hidden="1"/>
    <cellStyle name="20% - Accent6 12" xfId="28832" hidden="1"/>
    <cellStyle name="20% - Accent6 12" xfId="28603" hidden="1"/>
    <cellStyle name="20% - Accent6 12" xfId="30047" hidden="1"/>
    <cellStyle name="20% - Accent6 12" xfId="30122" hidden="1"/>
    <cellStyle name="20% - Accent6 12" xfId="30200" hidden="1"/>
    <cellStyle name="20% - Accent6 12" xfId="30384" hidden="1"/>
    <cellStyle name="20% - Accent6 12" xfId="30459" hidden="1"/>
    <cellStyle name="20% - Accent6 12" xfId="30537" hidden="1"/>
    <cellStyle name="20% - Accent6 12" xfId="30721" hidden="1"/>
    <cellStyle name="20% - Accent6 12" xfId="30796" hidden="1"/>
    <cellStyle name="20% - Accent6 12" xfId="30898" hidden="1"/>
    <cellStyle name="20% - Accent6 12" xfId="30973" hidden="1"/>
    <cellStyle name="20% - Accent6 12" xfId="31048" hidden="1"/>
    <cellStyle name="20% - Accent6 12" xfId="31126" hidden="1"/>
    <cellStyle name="20% - Accent6 12" xfId="31712" hidden="1"/>
    <cellStyle name="20% - Accent6 12" xfId="31787" hidden="1"/>
    <cellStyle name="20% - Accent6 12" xfId="31866" hidden="1"/>
    <cellStyle name="20% - Accent6 12" xfId="31935" hidden="1"/>
    <cellStyle name="20% - Accent6 12" xfId="31349" hidden="1"/>
    <cellStyle name="20% - Accent6 12" xfId="31525" hidden="1"/>
    <cellStyle name="20% - Accent6 12" xfId="32307" hidden="1"/>
    <cellStyle name="20% - Accent6 12" xfId="32382" hidden="1"/>
    <cellStyle name="20% - Accent6 12" xfId="32460" hidden="1"/>
    <cellStyle name="20% - Accent6 12" xfId="32509" hidden="1"/>
    <cellStyle name="20% - Accent6 12" xfId="31624" hidden="1"/>
    <cellStyle name="20% - Accent6 12" xfId="31395" hidden="1"/>
    <cellStyle name="20% - Accent6 12" xfId="32839" hidden="1"/>
    <cellStyle name="20% - Accent6 12" xfId="32914" hidden="1"/>
    <cellStyle name="20% - Accent6 12" xfId="32992" hidden="1"/>
    <cellStyle name="20% - Accent6 12" xfId="33176" hidden="1"/>
    <cellStyle name="20% - Accent6 12" xfId="33251" hidden="1"/>
    <cellStyle name="20% - Accent6 12" xfId="33329" hidden="1"/>
    <cellStyle name="20% - Accent6 12" xfId="33513" hidden="1"/>
    <cellStyle name="20% - Accent6 12" xfId="33588" hidden="1"/>
    <cellStyle name="20% - Accent6 13" xfId="754" hidden="1"/>
    <cellStyle name="20% - Accent6 13" xfId="963" hidden="1"/>
    <cellStyle name="20% - Accent6 13" xfId="3527" hidden="1"/>
    <cellStyle name="20% - Accent6 13" xfId="4042" hidden="1"/>
    <cellStyle name="20% - Accent6 13" xfId="5361" hidden="1"/>
    <cellStyle name="20% - Accent6 13" xfId="6058" hidden="1"/>
    <cellStyle name="20% - Accent6 13" xfId="7075" hidden="1"/>
    <cellStyle name="20% - Accent6 13" xfId="8279" hidden="1"/>
    <cellStyle name="20% - Accent6 13" xfId="10136" hidden="1"/>
    <cellStyle name="20% - Accent6 13" xfId="10251" hidden="1"/>
    <cellStyle name="20% - Accent6 13" xfId="10974" hidden="1"/>
    <cellStyle name="20% - Accent6 13" xfId="11147" hidden="1"/>
    <cellStyle name="20% - Accent6 13" xfId="11540" hidden="1"/>
    <cellStyle name="20% - Accent6 13" xfId="11688" hidden="1"/>
    <cellStyle name="20% - Accent6 13" xfId="12026" hidden="1"/>
    <cellStyle name="20% - Accent6 13" xfId="12363" hidden="1"/>
    <cellStyle name="20% - Accent6 13" xfId="12928" hidden="1"/>
    <cellStyle name="20% - Accent6 13" xfId="13043" hidden="1"/>
    <cellStyle name="20% - Accent6 13" xfId="13766" hidden="1"/>
    <cellStyle name="20% - Accent6 13" xfId="13939" hidden="1"/>
    <cellStyle name="20% - Accent6 13" xfId="14332" hidden="1"/>
    <cellStyle name="20% - Accent6 13" xfId="14480" hidden="1"/>
    <cellStyle name="20% - Accent6 13" xfId="14818" hidden="1"/>
    <cellStyle name="20% - Accent6 13" xfId="15155" hidden="1"/>
    <cellStyle name="20% - Accent6 13" xfId="9197" hidden="1"/>
    <cellStyle name="20% - Accent6 13" xfId="8651" hidden="1"/>
    <cellStyle name="20% - Accent6 13" xfId="6024" hidden="1"/>
    <cellStyle name="20% - Accent6 13" xfId="5232" hidden="1"/>
    <cellStyle name="20% - Accent6 13" xfId="3951" hidden="1"/>
    <cellStyle name="20% - Accent6 13" xfId="3270" hidden="1"/>
    <cellStyle name="20% - Accent6 13" xfId="1837" hidden="1"/>
    <cellStyle name="20% - Accent6 13" xfId="460" hidden="1"/>
    <cellStyle name="20% - Accent6 13" xfId="16477" hidden="1"/>
    <cellStyle name="20% - Accent6 13" xfId="16592" hidden="1"/>
    <cellStyle name="20% - Accent6 13" xfId="17315" hidden="1"/>
    <cellStyle name="20% - Accent6 13" xfId="17488" hidden="1"/>
    <cellStyle name="20% - Accent6 13" xfId="17881" hidden="1"/>
    <cellStyle name="20% - Accent6 13" xfId="18029" hidden="1"/>
    <cellStyle name="20% - Accent6 13" xfId="18367" hidden="1"/>
    <cellStyle name="20% - Accent6 13" xfId="18704" hidden="1"/>
    <cellStyle name="20% - Accent6 13" xfId="19269" hidden="1"/>
    <cellStyle name="20% - Accent6 13" xfId="19384" hidden="1"/>
    <cellStyle name="20% - Accent6 13" xfId="20107" hidden="1"/>
    <cellStyle name="20% - Accent6 13" xfId="20280" hidden="1"/>
    <cellStyle name="20% - Accent6 13" xfId="20673" hidden="1"/>
    <cellStyle name="20% - Accent6 13" xfId="20821" hidden="1"/>
    <cellStyle name="20% - Accent6 13" xfId="21159" hidden="1"/>
    <cellStyle name="20% - Accent6 13" xfId="21496" hidden="1"/>
    <cellStyle name="20% - Accent6 13" xfId="15705" hidden="1"/>
    <cellStyle name="20% - Accent6 13" xfId="9748" hidden="1"/>
    <cellStyle name="20% - Accent6 13" xfId="6607" hidden="1"/>
    <cellStyle name="20% - Accent6 13" xfId="5762" hidden="1"/>
    <cellStyle name="20% - Accent6 13" xfId="4218" hidden="1"/>
    <cellStyle name="20% - Accent6 13" xfId="3499" hidden="1"/>
    <cellStyle name="20% - Accent6 13" xfId="2010" hidden="1"/>
    <cellStyle name="20% - Accent6 13" xfId="570" hidden="1"/>
    <cellStyle name="20% - Accent6 13" xfId="22628" hidden="1"/>
    <cellStyle name="20% - Accent6 13" xfId="22743" hidden="1"/>
    <cellStyle name="20% - Accent6 13" xfId="23466" hidden="1"/>
    <cellStyle name="20% - Accent6 13" xfId="23639" hidden="1"/>
    <cellStyle name="20% - Accent6 13" xfId="24032" hidden="1"/>
    <cellStyle name="20% - Accent6 13" xfId="24180" hidden="1"/>
    <cellStyle name="20% - Accent6 13" xfId="24518" hidden="1"/>
    <cellStyle name="20% - Accent6 13" xfId="24855" hidden="1"/>
    <cellStyle name="20% - Accent6 13" xfId="25420" hidden="1"/>
    <cellStyle name="20% - Accent6 13" xfId="25535" hidden="1"/>
    <cellStyle name="20% - Accent6 13" xfId="26258" hidden="1"/>
    <cellStyle name="20% - Accent6 13" xfId="26431" hidden="1"/>
    <cellStyle name="20% - Accent6 13" xfId="26824" hidden="1"/>
    <cellStyle name="20% - Accent6 13" xfId="26972" hidden="1"/>
    <cellStyle name="20% - Accent6 13" xfId="27310" hidden="1"/>
    <cellStyle name="20% - Accent6 13" xfId="27647" hidden="1"/>
    <cellStyle name="20% - Accent6 13" xfId="21961" hidden="1"/>
    <cellStyle name="20% - Accent6 13" xfId="16129" hidden="1"/>
    <cellStyle name="20% - Accent6 13" xfId="7310" hidden="1"/>
    <cellStyle name="20% - Accent6 13" xfId="6275" hidden="1"/>
    <cellStyle name="20% - Accent6 13" xfId="4526" hidden="1"/>
    <cellStyle name="20% - Accent6 13" xfId="3755" hidden="1"/>
    <cellStyle name="20% - Accent6 13" xfId="2191" hidden="1"/>
    <cellStyle name="20% - Accent6 13" xfId="705" hidden="1"/>
    <cellStyle name="20% - Accent6 13" xfId="28347" hidden="1"/>
    <cellStyle name="20% - Accent6 13" xfId="28462" hidden="1"/>
    <cellStyle name="20% - Accent6 13" xfId="29185" hidden="1"/>
    <cellStyle name="20% - Accent6 13" xfId="29358" hidden="1"/>
    <cellStyle name="20% - Accent6 13" xfId="29751" hidden="1"/>
    <cellStyle name="20% - Accent6 13" xfId="29899" hidden="1"/>
    <cellStyle name="20% - Accent6 13" xfId="30237" hidden="1"/>
    <cellStyle name="20% - Accent6 13" xfId="30574" hidden="1"/>
    <cellStyle name="20% - Accent6 13" xfId="31139" hidden="1"/>
    <cellStyle name="20% - Accent6 13" xfId="31254" hidden="1"/>
    <cellStyle name="20% - Accent6 13" xfId="31977" hidden="1"/>
    <cellStyle name="20% - Accent6 13" xfId="32150" hidden="1"/>
    <cellStyle name="20% - Accent6 13" xfId="32543" hidden="1"/>
    <cellStyle name="20% - Accent6 13" xfId="32691" hidden="1"/>
    <cellStyle name="20% - Accent6 13" xfId="33029" hidden="1"/>
    <cellStyle name="20% - Accent6 13" xfId="33366" hidden="1"/>
    <cellStyle name="20% - Accent6 3 2 3 2" xfId="830" hidden="1"/>
    <cellStyle name="20% - Accent6 3 2 3 2" xfId="1038" hidden="1"/>
    <cellStyle name="20% - Accent6 3 2 3 2" xfId="3602" hidden="1"/>
    <cellStyle name="20% - Accent6 3 2 3 2" xfId="4117" hidden="1"/>
    <cellStyle name="20% - Accent6 3 2 3 2" xfId="5436" hidden="1"/>
    <cellStyle name="20% - Accent6 3 2 3 2" xfId="6133" hidden="1"/>
    <cellStyle name="20% - Accent6 3 2 3 2" xfId="7150" hidden="1"/>
    <cellStyle name="20% - Accent6 3 2 3 2" xfId="8354" hidden="1"/>
    <cellStyle name="20% - Accent6 3 2 3 2" xfId="10211" hidden="1"/>
    <cellStyle name="20% - Accent6 3 2 3 2" xfId="10326" hidden="1"/>
    <cellStyle name="20% - Accent6 3 2 3 2" xfId="11049" hidden="1"/>
    <cellStyle name="20% - Accent6 3 2 3 2" xfId="11222" hidden="1"/>
    <cellStyle name="20% - Accent6 3 2 3 2" xfId="11615" hidden="1"/>
    <cellStyle name="20% - Accent6 3 2 3 2" xfId="11763" hidden="1"/>
    <cellStyle name="20% - Accent6 3 2 3 2" xfId="12101" hidden="1"/>
    <cellStyle name="20% - Accent6 3 2 3 2" xfId="12438" hidden="1"/>
    <cellStyle name="20% - Accent6 3 2 3 2" xfId="13003" hidden="1"/>
    <cellStyle name="20% - Accent6 3 2 3 2" xfId="13118" hidden="1"/>
    <cellStyle name="20% - Accent6 3 2 3 2" xfId="13841" hidden="1"/>
    <cellStyle name="20% - Accent6 3 2 3 2" xfId="14014" hidden="1"/>
    <cellStyle name="20% - Accent6 3 2 3 2" xfId="14407" hidden="1"/>
    <cellStyle name="20% - Accent6 3 2 3 2" xfId="14555" hidden="1"/>
    <cellStyle name="20% - Accent6 3 2 3 2" xfId="14893" hidden="1"/>
    <cellStyle name="20% - Accent6 3 2 3 2" xfId="15230" hidden="1"/>
    <cellStyle name="20% - Accent6 3 2 3 2" xfId="9120" hidden="1"/>
    <cellStyle name="20% - Accent6 3 2 3 2" xfId="8576" hidden="1"/>
    <cellStyle name="20% - Accent6 3 2 3 2" xfId="5948" hidden="1"/>
    <cellStyle name="20% - Accent6 3 2 3 2" xfId="5157" hidden="1"/>
    <cellStyle name="20% - Accent6 3 2 3 2" xfId="3872" hidden="1"/>
    <cellStyle name="20% - Accent6 3 2 3 2" xfId="3193" hidden="1"/>
    <cellStyle name="20% - Accent6 3 2 3 2" xfId="1749" hidden="1"/>
    <cellStyle name="20% - Accent6 3 2 3 2" xfId="342" hidden="1"/>
    <cellStyle name="20% - Accent6 3 2 3 2" xfId="16552" hidden="1"/>
    <cellStyle name="20% - Accent6 3 2 3 2" xfId="16667" hidden="1"/>
    <cellStyle name="20% - Accent6 3 2 3 2" xfId="17390" hidden="1"/>
    <cellStyle name="20% - Accent6 3 2 3 2" xfId="17563" hidden="1"/>
    <cellStyle name="20% - Accent6 3 2 3 2" xfId="17956" hidden="1"/>
    <cellStyle name="20% - Accent6 3 2 3 2" xfId="18104" hidden="1"/>
    <cellStyle name="20% - Accent6 3 2 3 2" xfId="18442" hidden="1"/>
    <cellStyle name="20% - Accent6 3 2 3 2" xfId="18779" hidden="1"/>
    <cellStyle name="20% - Accent6 3 2 3 2" xfId="19344" hidden="1"/>
    <cellStyle name="20% - Accent6 3 2 3 2" xfId="19459" hidden="1"/>
    <cellStyle name="20% - Accent6 3 2 3 2" xfId="20182" hidden="1"/>
    <cellStyle name="20% - Accent6 3 2 3 2" xfId="20355" hidden="1"/>
    <cellStyle name="20% - Accent6 3 2 3 2" xfId="20748" hidden="1"/>
    <cellStyle name="20% - Accent6 3 2 3 2" xfId="20896" hidden="1"/>
    <cellStyle name="20% - Accent6 3 2 3 2" xfId="21234" hidden="1"/>
    <cellStyle name="20% - Accent6 3 2 3 2" xfId="21571" hidden="1"/>
    <cellStyle name="20% - Accent6 3 2 3 2" xfId="15628" hidden="1"/>
    <cellStyle name="20% - Accent6 3 2 3 2" xfId="9673" hidden="1"/>
    <cellStyle name="20% - Accent6 3 2 3 2" xfId="6519" hidden="1"/>
    <cellStyle name="20% - Accent6 3 2 3 2" xfId="5670" hidden="1"/>
    <cellStyle name="20% - Accent6 3 2 3 2" xfId="4142" hidden="1"/>
    <cellStyle name="20% - Accent6 3 2 3 2" xfId="3421" hidden="1"/>
    <cellStyle name="20% - Accent6 3 2 3 2" xfId="1923" hidden="1"/>
    <cellStyle name="20% - Accent6 3 2 3 2" xfId="483" hidden="1"/>
    <cellStyle name="20% - Accent6 3 2 3 2" xfId="22703" hidden="1"/>
    <cellStyle name="20% - Accent6 3 2 3 2" xfId="22818" hidden="1"/>
    <cellStyle name="20% - Accent6 3 2 3 2" xfId="23541" hidden="1"/>
    <cellStyle name="20% - Accent6 3 2 3 2" xfId="23714" hidden="1"/>
    <cellStyle name="20% - Accent6 3 2 3 2" xfId="24107" hidden="1"/>
    <cellStyle name="20% - Accent6 3 2 3 2" xfId="24255" hidden="1"/>
    <cellStyle name="20% - Accent6 3 2 3 2" xfId="24593" hidden="1"/>
    <cellStyle name="20% - Accent6 3 2 3 2" xfId="24930" hidden="1"/>
    <cellStyle name="20% - Accent6 3 2 3 2" xfId="25495" hidden="1"/>
    <cellStyle name="20% - Accent6 3 2 3 2" xfId="25610" hidden="1"/>
    <cellStyle name="20% - Accent6 3 2 3 2" xfId="26333" hidden="1"/>
    <cellStyle name="20% - Accent6 3 2 3 2" xfId="26506" hidden="1"/>
    <cellStyle name="20% - Accent6 3 2 3 2" xfId="26899" hidden="1"/>
    <cellStyle name="20% - Accent6 3 2 3 2" xfId="27047" hidden="1"/>
    <cellStyle name="20% - Accent6 3 2 3 2" xfId="27385" hidden="1"/>
    <cellStyle name="20% - Accent6 3 2 3 2" xfId="27722" hidden="1"/>
    <cellStyle name="20% - Accent6 3 2 3 2" xfId="21884" hidden="1"/>
    <cellStyle name="20% - Accent6 3 2 3 2" xfId="16054" hidden="1"/>
    <cellStyle name="20% - Accent6 3 2 3 2" xfId="7222" hidden="1"/>
    <cellStyle name="20% - Accent6 3 2 3 2" xfId="6177" hidden="1"/>
    <cellStyle name="20% - Accent6 3 2 3 2" xfId="4361" hidden="1"/>
    <cellStyle name="20% - Accent6 3 2 3 2" xfId="3677" hidden="1"/>
    <cellStyle name="20% - Accent6 3 2 3 2" xfId="2110" hidden="1"/>
    <cellStyle name="20% - Accent6 3 2 3 2" xfId="597" hidden="1"/>
    <cellStyle name="20% - Accent6 3 2 3 2" xfId="28422" hidden="1"/>
    <cellStyle name="20% - Accent6 3 2 3 2" xfId="28537" hidden="1"/>
    <cellStyle name="20% - Accent6 3 2 3 2" xfId="29260" hidden="1"/>
    <cellStyle name="20% - Accent6 3 2 3 2" xfId="29433" hidden="1"/>
    <cellStyle name="20% - Accent6 3 2 3 2" xfId="29826" hidden="1"/>
    <cellStyle name="20% - Accent6 3 2 3 2" xfId="29974" hidden="1"/>
    <cellStyle name="20% - Accent6 3 2 3 2" xfId="30312" hidden="1"/>
    <cellStyle name="20% - Accent6 3 2 3 2" xfId="30649" hidden="1"/>
    <cellStyle name="20% - Accent6 3 2 3 2" xfId="31214" hidden="1"/>
    <cellStyle name="20% - Accent6 3 2 3 2" xfId="31329" hidden="1"/>
    <cellStyle name="20% - Accent6 3 2 3 2" xfId="32052" hidden="1"/>
    <cellStyle name="20% - Accent6 3 2 3 2" xfId="32225" hidden="1"/>
    <cellStyle name="20% - Accent6 3 2 3 2" xfId="32618" hidden="1"/>
    <cellStyle name="20% - Accent6 3 2 3 2" xfId="32766" hidden="1"/>
    <cellStyle name="20% - Accent6 3 2 3 2" xfId="33104" hidden="1"/>
    <cellStyle name="20% - Accent6 3 2 3 2" xfId="33441" hidden="1"/>
    <cellStyle name="20% - Accent6 3 2 4 2" xfId="791" hidden="1"/>
    <cellStyle name="20% - Accent6 3 2 4 2" xfId="999" hidden="1"/>
    <cellStyle name="20% - Accent6 3 2 4 2" xfId="3563" hidden="1"/>
    <cellStyle name="20% - Accent6 3 2 4 2" xfId="4078" hidden="1"/>
    <cellStyle name="20% - Accent6 3 2 4 2" xfId="5397" hidden="1"/>
    <cellStyle name="20% - Accent6 3 2 4 2" xfId="6094" hidden="1"/>
    <cellStyle name="20% - Accent6 3 2 4 2" xfId="7111" hidden="1"/>
    <cellStyle name="20% - Accent6 3 2 4 2" xfId="8315" hidden="1"/>
    <cellStyle name="20% - Accent6 3 2 4 2" xfId="10172" hidden="1"/>
    <cellStyle name="20% - Accent6 3 2 4 2" xfId="10287" hidden="1"/>
    <cellStyle name="20% - Accent6 3 2 4 2" xfId="11010" hidden="1"/>
    <cellStyle name="20% - Accent6 3 2 4 2" xfId="11183" hidden="1"/>
    <cellStyle name="20% - Accent6 3 2 4 2" xfId="11576" hidden="1"/>
    <cellStyle name="20% - Accent6 3 2 4 2" xfId="11724" hidden="1"/>
    <cellStyle name="20% - Accent6 3 2 4 2" xfId="12062" hidden="1"/>
    <cellStyle name="20% - Accent6 3 2 4 2" xfId="12399" hidden="1"/>
    <cellStyle name="20% - Accent6 3 2 4 2" xfId="12964" hidden="1"/>
    <cellStyle name="20% - Accent6 3 2 4 2" xfId="13079" hidden="1"/>
    <cellStyle name="20% - Accent6 3 2 4 2" xfId="13802" hidden="1"/>
    <cellStyle name="20% - Accent6 3 2 4 2" xfId="13975" hidden="1"/>
    <cellStyle name="20% - Accent6 3 2 4 2" xfId="14368" hidden="1"/>
    <cellStyle name="20% - Accent6 3 2 4 2" xfId="14516" hidden="1"/>
    <cellStyle name="20% - Accent6 3 2 4 2" xfId="14854" hidden="1"/>
    <cellStyle name="20% - Accent6 3 2 4 2" xfId="15191" hidden="1"/>
    <cellStyle name="20% - Accent6 3 2 4 2" xfId="9160" hidden="1"/>
    <cellStyle name="20% - Accent6 3 2 4 2" xfId="8615" hidden="1"/>
    <cellStyle name="20% - Accent6 3 2 4 2" xfId="5987" hidden="1"/>
    <cellStyle name="20% - Accent6 3 2 4 2" xfId="5196" hidden="1"/>
    <cellStyle name="20% - Accent6 3 2 4 2" xfId="3913" hidden="1"/>
    <cellStyle name="20% - Accent6 3 2 4 2" xfId="3233" hidden="1"/>
    <cellStyle name="20% - Accent6 3 2 4 2" xfId="1794" hidden="1"/>
    <cellStyle name="20% - Accent6 3 2 4 2" xfId="406" hidden="1"/>
    <cellStyle name="20% - Accent6 3 2 4 2" xfId="16513" hidden="1"/>
    <cellStyle name="20% - Accent6 3 2 4 2" xfId="16628" hidden="1"/>
    <cellStyle name="20% - Accent6 3 2 4 2" xfId="17351" hidden="1"/>
    <cellStyle name="20% - Accent6 3 2 4 2" xfId="17524" hidden="1"/>
    <cellStyle name="20% - Accent6 3 2 4 2" xfId="17917" hidden="1"/>
    <cellStyle name="20% - Accent6 3 2 4 2" xfId="18065" hidden="1"/>
    <cellStyle name="20% - Accent6 3 2 4 2" xfId="18403" hidden="1"/>
    <cellStyle name="20% - Accent6 3 2 4 2" xfId="18740" hidden="1"/>
    <cellStyle name="20% - Accent6 3 2 4 2" xfId="19305" hidden="1"/>
    <cellStyle name="20% - Accent6 3 2 4 2" xfId="19420" hidden="1"/>
    <cellStyle name="20% - Accent6 3 2 4 2" xfId="20143" hidden="1"/>
    <cellStyle name="20% - Accent6 3 2 4 2" xfId="20316" hidden="1"/>
    <cellStyle name="20% - Accent6 3 2 4 2" xfId="20709" hidden="1"/>
    <cellStyle name="20% - Accent6 3 2 4 2" xfId="20857" hidden="1"/>
    <cellStyle name="20% - Accent6 3 2 4 2" xfId="21195" hidden="1"/>
    <cellStyle name="20% - Accent6 3 2 4 2" xfId="21532" hidden="1"/>
    <cellStyle name="20% - Accent6 3 2 4 2" xfId="15668" hidden="1"/>
    <cellStyle name="20% - Accent6 3 2 4 2" xfId="9712" hidden="1"/>
    <cellStyle name="20% - Accent6 3 2 4 2" xfId="6567" hidden="1"/>
    <cellStyle name="20% - Accent6 3 2 4 2" xfId="5717" hidden="1"/>
    <cellStyle name="20% - Accent6 3 2 4 2" xfId="4182" hidden="1"/>
    <cellStyle name="20% - Accent6 3 2 4 2" xfId="3462" hidden="1"/>
    <cellStyle name="20% - Accent6 3 2 4 2" xfId="1972" hidden="1"/>
    <cellStyle name="20% - Accent6 3 2 4 2" xfId="530" hidden="1"/>
    <cellStyle name="20% - Accent6 3 2 4 2" xfId="22664" hidden="1"/>
    <cellStyle name="20% - Accent6 3 2 4 2" xfId="22779" hidden="1"/>
    <cellStyle name="20% - Accent6 3 2 4 2" xfId="23502" hidden="1"/>
    <cellStyle name="20% - Accent6 3 2 4 2" xfId="23675" hidden="1"/>
    <cellStyle name="20% - Accent6 3 2 4 2" xfId="24068" hidden="1"/>
    <cellStyle name="20% - Accent6 3 2 4 2" xfId="24216" hidden="1"/>
    <cellStyle name="20% - Accent6 3 2 4 2" xfId="24554" hidden="1"/>
    <cellStyle name="20% - Accent6 3 2 4 2" xfId="24891" hidden="1"/>
    <cellStyle name="20% - Accent6 3 2 4 2" xfId="25456" hidden="1"/>
    <cellStyle name="20% - Accent6 3 2 4 2" xfId="25571" hidden="1"/>
    <cellStyle name="20% - Accent6 3 2 4 2" xfId="26294" hidden="1"/>
    <cellStyle name="20% - Accent6 3 2 4 2" xfId="26467" hidden="1"/>
    <cellStyle name="20% - Accent6 3 2 4 2" xfId="26860" hidden="1"/>
    <cellStyle name="20% - Accent6 3 2 4 2" xfId="27008" hidden="1"/>
    <cellStyle name="20% - Accent6 3 2 4 2" xfId="27346" hidden="1"/>
    <cellStyle name="20% - Accent6 3 2 4 2" xfId="27683" hidden="1"/>
    <cellStyle name="20% - Accent6 3 2 4 2" xfId="21924" hidden="1"/>
    <cellStyle name="20% - Accent6 3 2 4 2" xfId="16093" hidden="1"/>
    <cellStyle name="20% - Accent6 3 2 4 2" xfId="7271" hidden="1"/>
    <cellStyle name="20% - Accent6 3 2 4 2" xfId="6228" hidden="1"/>
    <cellStyle name="20% - Accent6 3 2 4 2" xfId="4460" hidden="1"/>
    <cellStyle name="20% - Accent6 3 2 4 2" xfId="3719" hidden="1"/>
    <cellStyle name="20% - Accent6 3 2 4 2" xfId="2152" hidden="1"/>
    <cellStyle name="20% - Accent6 3 2 4 2" xfId="642" hidden="1"/>
    <cellStyle name="20% - Accent6 3 2 4 2" xfId="28383" hidden="1"/>
    <cellStyle name="20% - Accent6 3 2 4 2" xfId="28498" hidden="1"/>
    <cellStyle name="20% - Accent6 3 2 4 2" xfId="29221" hidden="1"/>
    <cellStyle name="20% - Accent6 3 2 4 2" xfId="29394" hidden="1"/>
    <cellStyle name="20% - Accent6 3 2 4 2" xfId="29787" hidden="1"/>
    <cellStyle name="20% - Accent6 3 2 4 2" xfId="29935" hidden="1"/>
    <cellStyle name="20% - Accent6 3 2 4 2" xfId="30273" hidden="1"/>
    <cellStyle name="20% - Accent6 3 2 4 2" xfId="30610" hidden="1"/>
    <cellStyle name="20% - Accent6 3 2 4 2" xfId="31175" hidden="1"/>
    <cellStyle name="20% - Accent6 3 2 4 2" xfId="31290" hidden="1"/>
    <cellStyle name="20% - Accent6 3 2 4 2" xfId="32013" hidden="1"/>
    <cellStyle name="20% - Accent6 3 2 4 2" xfId="32186" hidden="1"/>
    <cellStyle name="20% - Accent6 3 2 4 2" xfId="32579" hidden="1"/>
    <cellStyle name="20% - Accent6 3 2 4 2" xfId="32727" hidden="1"/>
    <cellStyle name="20% - Accent6 3 2 4 2" xfId="33065" hidden="1"/>
    <cellStyle name="20% - Accent6 3 2 4 2" xfId="33402" hidden="1"/>
    <cellStyle name="20% - Accent6 3 3 3 2" xfId="790" hidden="1"/>
    <cellStyle name="20% - Accent6 3 3 3 2" xfId="998" hidden="1"/>
    <cellStyle name="20% - Accent6 3 3 3 2" xfId="3562" hidden="1"/>
    <cellStyle name="20% - Accent6 3 3 3 2" xfId="4077" hidden="1"/>
    <cellStyle name="20% - Accent6 3 3 3 2" xfId="5396" hidden="1"/>
    <cellStyle name="20% - Accent6 3 3 3 2" xfId="6093" hidden="1"/>
    <cellStyle name="20% - Accent6 3 3 3 2" xfId="7110" hidden="1"/>
    <cellStyle name="20% - Accent6 3 3 3 2" xfId="8314" hidden="1"/>
    <cellStyle name="20% - Accent6 3 3 3 2" xfId="10171" hidden="1"/>
    <cellStyle name="20% - Accent6 3 3 3 2" xfId="10286" hidden="1"/>
    <cellStyle name="20% - Accent6 3 3 3 2" xfId="11009" hidden="1"/>
    <cellStyle name="20% - Accent6 3 3 3 2" xfId="11182" hidden="1"/>
    <cellStyle name="20% - Accent6 3 3 3 2" xfId="11575" hidden="1"/>
    <cellStyle name="20% - Accent6 3 3 3 2" xfId="11723" hidden="1"/>
    <cellStyle name="20% - Accent6 3 3 3 2" xfId="12061" hidden="1"/>
    <cellStyle name="20% - Accent6 3 3 3 2" xfId="12398" hidden="1"/>
    <cellStyle name="20% - Accent6 3 3 3 2" xfId="12963" hidden="1"/>
    <cellStyle name="20% - Accent6 3 3 3 2" xfId="13078" hidden="1"/>
    <cellStyle name="20% - Accent6 3 3 3 2" xfId="13801" hidden="1"/>
    <cellStyle name="20% - Accent6 3 3 3 2" xfId="13974" hidden="1"/>
    <cellStyle name="20% - Accent6 3 3 3 2" xfId="14367" hidden="1"/>
    <cellStyle name="20% - Accent6 3 3 3 2" xfId="14515" hidden="1"/>
    <cellStyle name="20% - Accent6 3 3 3 2" xfId="14853" hidden="1"/>
    <cellStyle name="20% - Accent6 3 3 3 2" xfId="15190" hidden="1"/>
    <cellStyle name="20% - Accent6 3 3 3 2" xfId="9161" hidden="1"/>
    <cellStyle name="20% - Accent6 3 3 3 2" xfId="8616" hidden="1"/>
    <cellStyle name="20% - Accent6 3 3 3 2" xfId="5988" hidden="1"/>
    <cellStyle name="20% - Accent6 3 3 3 2" xfId="5197" hidden="1"/>
    <cellStyle name="20% - Accent6 3 3 3 2" xfId="3914" hidden="1"/>
    <cellStyle name="20% - Accent6 3 3 3 2" xfId="3234" hidden="1"/>
    <cellStyle name="20% - Accent6 3 3 3 2" xfId="1796" hidden="1"/>
    <cellStyle name="20% - Accent6 3 3 3 2" xfId="407" hidden="1"/>
    <cellStyle name="20% - Accent6 3 3 3 2" xfId="16512" hidden="1"/>
    <cellStyle name="20% - Accent6 3 3 3 2" xfId="16627" hidden="1"/>
    <cellStyle name="20% - Accent6 3 3 3 2" xfId="17350" hidden="1"/>
    <cellStyle name="20% - Accent6 3 3 3 2" xfId="17523" hidden="1"/>
    <cellStyle name="20% - Accent6 3 3 3 2" xfId="17916" hidden="1"/>
    <cellStyle name="20% - Accent6 3 3 3 2" xfId="18064" hidden="1"/>
    <cellStyle name="20% - Accent6 3 3 3 2" xfId="18402" hidden="1"/>
    <cellStyle name="20% - Accent6 3 3 3 2" xfId="18739" hidden="1"/>
    <cellStyle name="20% - Accent6 3 3 3 2" xfId="19304" hidden="1"/>
    <cellStyle name="20% - Accent6 3 3 3 2" xfId="19419" hidden="1"/>
    <cellStyle name="20% - Accent6 3 3 3 2" xfId="20142" hidden="1"/>
    <cellStyle name="20% - Accent6 3 3 3 2" xfId="20315" hidden="1"/>
    <cellStyle name="20% - Accent6 3 3 3 2" xfId="20708" hidden="1"/>
    <cellStyle name="20% - Accent6 3 3 3 2" xfId="20856" hidden="1"/>
    <cellStyle name="20% - Accent6 3 3 3 2" xfId="21194" hidden="1"/>
    <cellStyle name="20% - Accent6 3 3 3 2" xfId="21531" hidden="1"/>
    <cellStyle name="20% - Accent6 3 3 3 2" xfId="15669" hidden="1"/>
    <cellStyle name="20% - Accent6 3 3 3 2" xfId="9713" hidden="1"/>
    <cellStyle name="20% - Accent6 3 3 3 2" xfId="6568" hidden="1"/>
    <cellStyle name="20% - Accent6 3 3 3 2" xfId="5718" hidden="1"/>
    <cellStyle name="20% - Accent6 3 3 3 2" xfId="4183" hidden="1"/>
    <cellStyle name="20% - Accent6 3 3 3 2" xfId="3463" hidden="1"/>
    <cellStyle name="20% - Accent6 3 3 3 2" xfId="1973" hidden="1"/>
    <cellStyle name="20% - Accent6 3 3 3 2" xfId="531" hidden="1"/>
    <cellStyle name="20% - Accent6 3 3 3 2" xfId="22663" hidden="1"/>
    <cellStyle name="20% - Accent6 3 3 3 2" xfId="22778" hidden="1"/>
    <cellStyle name="20% - Accent6 3 3 3 2" xfId="23501" hidden="1"/>
    <cellStyle name="20% - Accent6 3 3 3 2" xfId="23674" hidden="1"/>
    <cellStyle name="20% - Accent6 3 3 3 2" xfId="24067" hidden="1"/>
    <cellStyle name="20% - Accent6 3 3 3 2" xfId="24215" hidden="1"/>
    <cellStyle name="20% - Accent6 3 3 3 2" xfId="24553" hidden="1"/>
    <cellStyle name="20% - Accent6 3 3 3 2" xfId="24890" hidden="1"/>
    <cellStyle name="20% - Accent6 3 3 3 2" xfId="25455" hidden="1"/>
    <cellStyle name="20% - Accent6 3 3 3 2" xfId="25570" hidden="1"/>
    <cellStyle name="20% - Accent6 3 3 3 2" xfId="26293" hidden="1"/>
    <cellStyle name="20% - Accent6 3 3 3 2" xfId="26466" hidden="1"/>
    <cellStyle name="20% - Accent6 3 3 3 2" xfId="26859" hidden="1"/>
    <cellStyle name="20% - Accent6 3 3 3 2" xfId="27007" hidden="1"/>
    <cellStyle name="20% - Accent6 3 3 3 2" xfId="27345" hidden="1"/>
    <cellStyle name="20% - Accent6 3 3 3 2" xfId="27682" hidden="1"/>
    <cellStyle name="20% - Accent6 3 3 3 2" xfId="21925" hidden="1"/>
    <cellStyle name="20% - Accent6 3 3 3 2" xfId="16094" hidden="1"/>
    <cellStyle name="20% - Accent6 3 3 3 2" xfId="7272" hidden="1"/>
    <cellStyle name="20% - Accent6 3 3 3 2" xfId="6232" hidden="1"/>
    <cellStyle name="20% - Accent6 3 3 3 2" xfId="4462" hidden="1"/>
    <cellStyle name="20% - Accent6 3 3 3 2" xfId="3720" hidden="1"/>
    <cellStyle name="20% - Accent6 3 3 3 2" xfId="2154" hidden="1"/>
    <cellStyle name="20% - Accent6 3 3 3 2" xfId="645" hidden="1"/>
    <cellStyle name="20% - Accent6 3 3 3 2" xfId="28382" hidden="1"/>
    <cellStyle name="20% - Accent6 3 3 3 2" xfId="28497" hidden="1"/>
    <cellStyle name="20% - Accent6 3 3 3 2" xfId="29220" hidden="1"/>
    <cellStyle name="20% - Accent6 3 3 3 2" xfId="29393" hidden="1"/>
    <cellStyle name="20% - Accent6 3 3 3 2" xfId="29786" hidden="1"/>
    <cellStyle name="20% - Accent6 3 3 3 2" xfId="29934" hidden="1"/>
    <cellStyle name="20% - Accent6 3 3 3 2" xfId="30272" hidden="1"/>
    <cellStyle name="20% - Accent6 3 3 3 2" xfId="30609" hidden="1"/>
    <cellStyle name="20% - Accent6 3 3 3 2" xfId="31174" hidden="1"/>
    <cellStyle name="20% - Accent6 3 3 3 2" xfId="31289" hidden="1"/>
    <cellStyle name="20% - Accent6 3 3 3 2" xfId="32012" hidden="1"/>
    <cellStyle name="20% - Accent6 3 3 3 2" xfId="32185" hidden="1"/>
    <cellStyle name="20% - Accent6 3 3 3 2" xfId="32578" hidden="1"/>
    <cellStyle name="20% - Accent6 3 3 3 2" xfId="32726" hidden="1"/>
    <cellStyle name="20% - Accent6 3 3 3 2" xfId="33064" hidden="1"/>
    <cellStyle name="20% - Accent6 3 3 3 2" xfId="33401" hidden="1"/>
    <cellStyle name="20% - Accent6 4 2 3 2" xfId="831" hidden="1"/>
    <cellStyle name="20% - Accent6 4 2 3 2" xfId="1039" hidden="1"/>
    <cellStyle name="20% - Accent6 4 2 3 2" xfId="3603" hidden="1"/>
    <cellStyle name="20% - Accent6 4 2 3 2" xfId="4118" hidden="1"/>
    <cellStyle name="20% - Accent6 4 2 3 2" xfId="5437" hidden="1"/>
    <cellStyle name="20% - Accent6 4 2 3 2" xfId="6134" hidden="1"/>
    <cellStyle name="20% - Accent6 4 2 3 2" xfId="7151" hidden="1"/>
    <cellStyle name="20% - Accent6 4 2 3 2" xfId="8355" hidden="1"/>
    <cellStyle name="20% - Accent6 4 2 3 2" xfId="10212" hidden="1"/>
    <cellStyle name="20% - Accent6 4 2 3 2" xfId="10327" hidden="1"/>
    <cellStyle name="20% - Accent6 4 2 3 2" xfId="11050" hidden="1"/>
    <cellStyle name="20% - Accent6 4 2 3 2" xfId="11223" hidden="1"/>
    <cellStyle name="20% - Accent6 4 2 3 2" xfId="11616" hidden="1"/>
    <cellStyle name="20% - Accent6 4 2 3 2" xfId="11764" hidden="1"/>
    <cellStyle name="20% - Accent6 4 2 3 2" xfId="12102" hidden="1"/>
    <cellStyle name="20% - Accent6 4 2 3 2" xfId="12439" hidden="1"/>
    <cellStyle name="20% - Accent6 4 2 3 2" xfId="13004" hidden="1"/>
    <cellStyle name="20% - Accent6 4 2 3 2" xfId="13119" hidden="1"/>
    <cellStyle name="20% - Accent6 4 2 3 2" xfId="13842" hidden="1"/>
    <cellStyle name="20% - Accent6 4 2 3 2" xfId="14015" hidden="1"/>
    <cellStyle name="20% - Accent6 4 2 3 2" xfId="14408" hidden="1"/>
    <cellStyle name="20% - Accent6 4 2 3 2" xfId="14556" hidden="1"/>
    <cellStyle name="20% - Accent6 4 2 3 2" xfId="14894" hidden="1"/>
    <cellStyle name="20% - Accent6 4 2 3 2" xfId="15231" hidden="1"/>
    <cellStyle name="20% - Accent6 4 2 3 2" xfId="9119" hidden="1"/>
    <cellStyle name="20% - Accent6 4 2 3 2" xfId="8575" hidden="1"/>
    <cellStyle name="20% - Accent6 4 2 3 2" xfId="5947" hidden="1"/>
    <cellStyle name="20% - Accent6 4 2 3 2" xfId="5156" hidden="1"/>
    <cellStyle name="20% - Accent6 4 2 3 2" xfId="3870" hidden="1"/>
    <cellStyle name="20% - Accent6 4 2 3 2" xfId="3192" hidden="1"/>
    <cellStyle name="20% - Accent6 4 2 3 2" xfId="1748" hidden="1"/>
    <cellStyle name="20% - Accent6 4 2 3 2" xfId="340" hidden="1"/>
    <cellStyle name="20% - Accent6 4 2 3 2" xfId="16553" hidden="1"/>
    <cellStyle name="20% - Accent6 4 2 3 2" xfId="16668" hidden="1"/>
    <cellStyle name="20% - Accent6 4 2 3 2" xfId="17391" hidden="1"/>
    <cellStyle name="20% - Accent6 4 2 3 2" xfId="17564" hidden="1"/>
    <cellStyle name="20% - Accent6 4 2 3 2" xfId="17957" hidden="1"/>
    <cellStyle name="20% - Accent6 4 2 3 2" xfId="18105" hidden="1"/>
    <cellStyle name="20% - Accent6 4 2 3 2" xfId="18443" hidden="1"/>
    <cellStyle name="20% - Accent6 4 2 3 2" xfId="18780" hidden="1"/>
    <cellStyle name="20% - Accent6 4 2 3 2" xfId="19345" hidden="1"/>
    <cellStyle name="20% - Accent6 4 2 3 2" xfId="19460" hidden="1"/>
    <cellStyle name="20% - Accent6 4 2 3 2" xfId="20183" hidden="1"/>
    <cellStyle name="20% - Accent6 4 2 3 2" xfId="20356" hidden="1"/>
    <cellStyle name="20% - Accent6 4 2 3 2" xfId="20749" hidden="1"/>
    <cellStyle name="20% - Accent6 4 2 3 2" xfId="20897" hidden="1"/>
    <cellStyle name="20% - Accent6 4 2 3 2" xfId="21235" hidden="1"/>
    <cellStyle name="20% - Accent6 4 2 3 2" xfId="21572" hidden="1"/>
    <cellStyle name="20% - Accent6 4 2 3 2" xfId="15627" hidden="1"/>
    <cellStyle name="20% - Accent6 4 2 3 2" xfId="9672" hidden="1"/>
    <cellStyle name="20% - Accent6 4 2 3 2" xfId="6518" hidden="1"/>
    <cellStyle name="20% - Accent6 4 2 3 2" xfId="5669" hidden="1"/>
    <cellStyle name="20% - Accent6 4 2 3 2" xfId="4141" hidden="1"/>
    <cellStyle name="20% - Accent6 4 2 3 2" xfId="3420" hidden="1"/>
    <cellStyle name="20% - Accent6 4 2 3 2" xfId="1921" hidden="1"/>
    <cellStyle name="20% - Accent6 4 2 3 2" xfId="479" hidden="1"/>
    <cellStyle name="20% - Accent6 4 2 3 2" xfId="22704" hidden="1"/>
    <cellStyle name="20% - Accent6 4 2 3 2" xfId="22819" hidden="1"/>
    <cellStyle name="20% - Accent6 4 2 3 2" xfId="23542" hidden="1"/>
    <cellStyle name="20% - Accent6 4 2 3 2" xfId="23715" hidden="1"/>
    <cellStyle name="20% - Accent6 4 2 3 2" xfId="24108" hidden="1"/>
    <cellStyle name="20% - Accent6 4 2 3 2" xfId="24256" hidden="1"/>
    <cellStyle name="20% - Accent6 4 2 3 2" xfId="24594" hidden="1"/>
    <cellStyle name="20% - Accent6 4 2 3 2" xfId="24931" hidden="1"/>
    <cellStyle name="20% - Accent6 4 2 3 2" xfId="25496" hidden="1"/>
    <cellStyle name="20% - Accent6 4 2 3 2" xfId="25611" hidden="1"/>
    <cellStyle name="20% - Accent6 4 2 3 2" xfId="26334" hidden="1"/>
    <cellStyle name="20% - Accent6 4 2 3 2" xfId="26507" hidden="1"/>
    <cellStyle name="20% - Accent6 4 2 3 2" xfId="26900" hidden="1"/>
    <cellStyle name="20% - Accent6 4 2 3 2" xfId="27048" hidden="1"/>
    <cellStyle name="20% - Accent6 4 2 3 2" xfId="27386" hidden="1"/>
    <cellStyle name="20% - Accent6 4 2 3 2" xfId="27723" hidden="1"/>
    <cellStyle name="20% - Accent6 4 2 3 2" xfId="21883" hidden="1"/>
    <cellStyle name="20% - Accent6 4 2 3 2" xfId="16053" hidden="1"/>
    <cellStyle name="20% - Accent6 4 2 3 2" xfId="7221" hidden="1"/>
    <cellStyle name="20% - Accent6 4 2 3 2" xfId="6176" hidden="1"/>
    <cellStyle name="20% - Accent6 4 2 3 2" xfId="4356" hidden="1"/>
    <cellStyle name="20% - Accent6 4 2 3 2" xfId="3676" hidden="1"/>
    <cellStyle name="20% - Accent6 4 2 3 2" xfId="2109" hidden="1"/>
    <cellStyle name="20% - Accent6 4 2 3 2" xfId="596" hidden="1"/>
    <cellStyle name="20% - Accent6 4 2 3 2" xfId="28423" hidden="1"/>
    <cellStyle name="20% - Accent6 4 2 3 2" xfId="28538" hidden="1"/>
    <cellStyle name="20% - Accent6 4 2 3 2" xfId="29261" hidden="1"/>
    <cellStyle name="20% - Accent6 4 2 3 2" xfId="29434" hidden="1"/>
    <cellStyle name="20% - Accent6 4 2 3 2" xfId="29827" hidden="1"/>
    <cellStyle name="20% - Accent6 4 2 3 2" xfId="29975" hidden="1"/>
    <cellStyle name="20% - Accent6 4 2 3 2" xfId="30313" hidden="1"/>
    <cellStyle name="20% - Accent6 4 2 3 2" xfId="30650" hidden="1"/>
    <cellStyle name="20% - Accent6 4 2 3 2" xfId="31215" hidden="1"/>
    <cellStyle name="20% - Accent6 4 2 3 2" xfId="31330" hidden="1"/>
    <cellStyle name="20% - Accent6 4 2 3 2" xfId="32053" hidden="1"/>
    <cellStyle name="20% - Accent6 4 2 3 2" xfId="32226" hidden="1"/>
    <cellStyle name="20% - Accent6 4 2 3 2" xfId="32619" hidden="1"/>
    <cellStyle name="20% - Accent6 4 2 3 2" xfId="32767" hidden="1"/>
    <cellStyle name="20% - Accent6 4 2 3 2" xfId="33105" hidden="1"/>
    <cellStyle name="20% - Accent6 4 2 3 2" xfId="33442" hidden="1"/>
    <cellStyle name="20% - Accent6 4 2 4 2" xfId="793" hidden="1"/>
    <cellStyle name="20% - Accent6 4 2 4 2" xfId="1001" hidden="1"/>
    <cellStyle name="20% - Accent6 4 2 4 2" xfId="3565" hidden="1"/>
    <cellStyle name="20% - Accent6 4 2 4 2" xfId="4080" hidden="1"/>
    <cellStyle name="20% - Accent6 4 2 4 2" xfId="5399" hidden="1"/>
    <cellStyle name="20% - Accent6 4 2 4 2" xfId="6096" hidden="1"/>
    <cellStyle name="20% - Accent6 4 2 4 2" xfId="7113" hidden="1"/>
    <cellStyle name="20% - Accent6 4 2 4 2" xfId="8317" hidden="1"/>
    <cellStyle name="20% - Accent6 4 2 4 2" xfId="10174" hidden="1"/>
    <cellStyle name="20% - Accent6 4 2 4 2" xfId="10289" hidden="1"/>
    <cellStyle name="20% - Accent6 4 2 4 2" xfId="11012" hidden="1"/>
    <cellStyle name="20% - Accent6 4 2 4 2" xfId="11185" hidden="1"/>
    <cellStyle name="20% - Accent6 4 2 4 2" xfId="11578" hidden="1"/>
    <cellStyle name="20% - Accent6 4 2 4 2" xfId="11726" hidden="1"/>
    <cellStyle name="20% - Accent6 4 2 4 2" xfId="12064" hidden="1"/>
    <cellStyle name="20% - Accent6 4 2 4 2" xfId="12401" hidden="1"/>
    <cellStyle name="20% - Accent6 4 2 4 2" xfId="12966" hidden="1"/>
    <cellStyle name="20% - Accent6 4 2 4 2" xfId="13081" hidden="1"/>
    <cellStyle name="20% - Accent6 4 2 4 2" xfId="13804" hidden="1"/>
    <cellStyle name="20% - Accent6 4 2 4 2" xfId="13977" hidden="1"/>
    <cellStyle name="20% - Accent6 4 2 4 2" xfId="14370" hidden="1"/>
    <cellStyle name="20% - Accent6 4 2 4 2" xfId="14518" hidden="1"/>
    <cellStyle name="20% - Accent6 4 2 4 2" xfId="14856" hidden="1"/>
    <cellStyle name="20% - Accent6 4 2 4 2" xfId="15193" hidden="1"/>
    <cellStyle name="20% - Accent6 4 2 4 2" xfId="9158" hidden="1"/>
    <cellStyle name="20% - Accent6 4 2 4 2" xfId="8613" hidden="1"/>
    <cellStyle name="20% - Accent6 4 2 4 2" xfId="5985" hidden="1"/>
    <cellStyle name="20% - Accent6 4 2 4 2" xfId="5194" hidden="1"/>
    <cellStyle name="20% - Accent6 4 2 4 2" xfId="3911" hidden="1"/>
    <cellStyle name="20% - Accent6 4 2 4 2" xfId="3231" hidden="1"/>
    <cellStyle name="20% - Accent6 4 2 4 2" xfId="1791" hidden="1"/>
    <cellStyle name="20% - Accent6 4 2 4 2" xfId="404" hidden="1"/>
    <cellStyle name="20% - Accent6 4 2 4 2" xfId="16515" hidden="1"/>
    <cellStyle name="20% - Accent6 4 2 4 2" xfId="16630" hidden="1"/>
    <cellStyle name="20% - Accent6 4 2 4 2" xfId="17353" hidden="1"/>
    <cellStyle name="20% - Accent6 4 2 4 2" xfId="17526" hidden="1"/>
    <cellStyle name="20% - Accent6 4 2 4 2" xfId="17919" hidden="1"/>
    <cellStyle name="20% - Accent6 4 2 4 2" xfId="18067" hidden="1"/>
    <cellStyle name="20% - Accent6 4 2 4 2" xfId="18405" hidden="1"/>
    <cellStyle name="20% - Accent6 4 2 4 2" xfId="18742" hidden="1"/>
    <cellStyle name="20% - Accent6 4 2 4 2" xfId="19307" hidden="1"/>
    <cellStyle name="20% - Accent6 4 2 4 2" xfId="19422" hidden="1"/>
    <cellStyle name="20% - Accent6 4 2 4 2" xfId="20145" hidden="1"/>
    <cellStyle name="20% - Accent6 4 2 4 2" xfId="20318" hidden="1"/>
    <cellStyle name="20% - Accent6 4 2 4 2" xfId="20711" hidden="1"/>
    <cellStyle name="20% - Accent6 4 2 4 2" xfId="20859" hidden="1"/>
    <cellStyle name="20% - Accent6 4 2 4 2" xfId="21197" hidden="1"/>
    <cellStyle name="20% - Accent6 4 2 4 2" xfId="21534" hidden="1"/>
    <cellStyle name="20% - Accent6 4 2 4 2" xfId="15666" hidden="1"/>
    <cellStyle name="20% - Accent6 4 2 4 2" xfId="9710" hidden="1"/>
    <cellStyle name="20% - Accent6 4 2 4 2" xfId="6564" hidden="1"/>
    <cellStyle name="20% - Accent6 4 2 4 2" xfId="5715" hidden="1"/>
    <cellStyle name="20% - Accent6 4 2 4 2" xfId="4180" hidden="1"/>
    <cellStyle name="20% - Accent6 4 2 4 2" xfId="3460" hidden="1"/>
    <cellStyle name="20% - Accent6 4 2 4 2" xfId="1970" hidden="1"/>
    <cellStyle name="20% - Accent6 4 2 4 2" xfId="528" hidden="1"/>
    <cellStyle name="20% - Accent6 4 2 4 2" xfId="22666" hidden="1"/>
    <cellStyle name="20% - Accent6 4 2 4 2" xfId="22781" hidden="1"/>
    <cellStyle name="20% - Accent6 4 2 4 2" xfId="23504" hidden="1"/>
    <cellStyle name="20% - Accent6 4 2 4 2" xfId="23677" hidden="1"/>
    <cellStyle name="20% - Accent6 4 2 4 2" xfId="24070" hidden="1"/>
    <cellStyle name="20% - Accent6 4 2 4 2" xfId="24218" hidden="1"/>
    <cellStyle name="20% - Accent6 4 2 4 2" xfId="24556" hidden="1"/>
    <cellStyle name="20% - Accent6 4 2 4 2" xfId="24893" hidden="1"/>
    <cellStyle name="20% - Accent6 4 2 4 2" xfId="25458" hidden="1"/>
    <cellStyle name="20% - Accent6 4 2 4 2" xfId="25573" hidden="1"/>
    <cellStyle name="20% - Accent6 4 2 4 2" xfId="26296" hidden="1"/>
    <cellStyle name="20% - Accent6 4 2 4 2" xfId="26469" hidden="1"/>
    <cellStyle name="20% - Accent6 4 2 4 2" xfId="26862" hidden="1"/>
    <cellStyle name="20% - Accent6 4 2 4 2" xfId="27010" hidden="1"/>
    <cellStyle name="20% - Accent6 4 2 4 2" xfId="27348" hidden="1"/>
    <cellStyle name="20% - Accent6 4 2 4 2" xfId="27685" hidden="1"/>
    <cellStyle name="20% - Accent6 4 2 4 2" xfId="21922" hidden="1"/>
    <cellStyle name="20% - Accent6 4 2 4 2" xfId="16091" hidden="1"/>
    <cellStyle name="20% - Accent6 4 2 4 2" xfId="7269" hidden="1"/>
    <cellStyle name="20% - Accent6 4 2 4 2" xfId="6226" hidden="1"/>
    <cellStyle name="20% - Accent6 4 2 4 2" xfId="4453" hidden="1"/>
    <cellStyle name="20% - Accent6 4 2 4 2" xfId="3717" hidden="1"/>
    <cellStyle name="20% - Accent6 4 2 4 2" xfId="2150" hidden="1"/>
    <cellStyle name="20% - Accent6 4 2 4 2" xfId="639" hidden="1"/>
    <cellStyle name="20% - Accent6 4 2 4 2" xfId="28385" hidden="1"/>
    <cellStyle name="20% - Accent6 4 2 4 2" xfId="28500" hidden="1"/>
    <cellStyle name="20% - Accent6 4 2 4 2" xfId="29223" hidden="1"/>
    <cellStyle name="20% - Accent6 4 2 4 2" xfId="29396" hidden="1"/>
    <cellStyle name="20% - Accent6 4 2 4 2" xfId="29789" hidden="1"/>
    <cellStyle name="20% - Accent6 4 2 4 2" xfId="29937" hidden="1"/>
    <cellStyle name="20% - Accent6 4 2 4 2" xfId="30275" hidden="1"/>
    <cellStyle name="20% - Accent6 4 2 4 2" xfId="30612" hidden="1"/>
    <cellStyle name="20% - Accent6 4 2 4 2" xfId="31177" hidden="1"/>
    <cellStyle name="20% - Accent6 4 2 4 2" xfId="31292" hidden="1"/>
    <cellStyle name="20% - Accent6 4 2 4 2" xfId="32015" hidden="1"/>
    <cellStyle name="20% - Accent6 4 2 4 2" xfId="32188" hidden="1"/>
    <cellStyle name="20% - Accent6 4 2 4 2" xfId="32581" hidden="1"/>
    <cellStyle name="20% - Accent6 4 2 4 2" xfId="32729" hidden="1"/>
    <cellStyle name="20% - Accent6 4 2 4 2" xfId="33067" hidden="1"/>
    <cellStyle name="20% - Accent6 4 2 4 2" xfId="33404" hidden="1"/>
    <cellStyle name="20% - Accent6 4 3 3 2" xfId="792" hidden="1"/>
    <cellStyle name="20% - Accent6 4 3 3 2" xfId="1000" hidden="1"/>
    <cellStyle name="20% - Accent6 4 3 3 2" xfId="3564" hidden="1"/>
    <cellStyle name="20% - Accent6 4 3 3 2" xfId="4079" hidden="1"/>
    <cellStyle name="20% - Accent6 4 3 3 2" xfId="5398" hidden="1"/>
    <cellStyle name="20% - Accent6 4 3 3 2" xfId="6095" hidden="1"/>
    <cellStyle name="20% - Accent6 4 3 3 2" xfId="7112" hidden="1"/>
    <cellStyle name="20% - Accent6 4 3 3 2" xfId="8316" hidden="1"/>
    <cellStyle name="20% - Accent6 4 3 3 2" xfId="10173" hidden="1"/>
    <cellStyle name="20% - Accent6 4 3 3 2" xfId="10288" hidden="1"/>
    <cellStyle name="20% - Accent6 4 3 3 2" xfId="11011" hidden="1"/>
    <cellStyle name="20% - Accent6 4 3 3 2" xfId="11184" hidden="1"/>
    <cellStyle name="20% - Accent6 4 3 3 2" xfId="11577" hidden="1"/>
    <cellStyle name="20% - Accent6 4 3 3 2" xfId="11725" hidden="1"/>
    <cellStyle name="20% - Accent6 4 3 3 2" xfId="12063" hidden="1"/>
    <cellStyle name="20% - Accent6 4 3 3 2" xfId="12400" hidden="1"/>
    <cellStyle name="20% - Accent6 4 3 3 2" xfId="12965" hidden="1"/>
    <cellStyle name="20% - Accent6 4 3 3 2" xfId="13080" hidden="1"/>
    <cellStyle name="20% - Accent6 4 3 3 2" xfId="13803" hidden="1"/>
    <cellStyle name="20% - Accent6 4 3 3 2" xfId="13976" hidden="1"/>
    <cellStyle name="20% - Accent6 4 3 3 2" xfId="14369" hidden="1"/>
    <cellStyle name="20% - Accent6 4 3 3 2" xfId="14517" hidden="1"/>
    <cellStyle name="20% - Accent6 4 3 3 2" xfId="14855" hidden="1"/>
    <cellStyle name="20% - Accent6 4 3 3 2" xfId="15192" hidden="1"/>
    <cellStyle name="20% - Accent6 4 3 3 2" xfId="9159" hidden="1"/>
    <cellStyle name="20% - Accent6 4 3 3 2" xfId="8614" hidden="1"/>
    <cellStyle name="20% - Accent6 4 3 3 2" xfId="5986" hidden="1"/>
    <cellStyle name="20% - Accent6 4 3 3 2" xfId="5195" hidden="1"/>
    <cellStyle name="20% - Accent6 4 3 3 2" xfId="3912" hidden="1"/>
    <cellStyle name="20% - Accent6 4 3 3 2" xfId="3232" hidden="1"/>
    <cellStyle name="20% - Accent6 4 3 3 2" xfId="1792" hidden="1"/>
    <cellStyle name="20% - Accent6 4 3 3 2" xfId="405" hidden="1"/>
    <cellStyle name="20% - Accent6 4 3 3 2" xfId="16514" hidden="1"/>
    <cellStyle name="20% - Accent6 4 3 3 2" xfId="16629" hidden="1"/>
    <cellStyle name="20% - Accent6 4 3 3 2" xfId="17352" hidden="1"/>
    <cellStyle name="20% - Accent6 4 3 3 2" xfId="17525" hidden="1"/>
    <cellStyle name="20% - Accent6 4 3 3 2" xfId="17918" hidden="1"/>
    <cellStyle name="20% - Accent6 4 3 3 2" xfId="18066" hidden="1"/>
    <cellStyle name="20% - Accent6 4 3 3 2" xfId="18404" hidden="1"/>
    <cellStyle name="20% - Accent6 4 3 3 2" xfId="18741" hidden="1"/>
    <cellStyle name="20% - Accent6 4 3 3 2" xfId="19306" hidden="1"/>
    <cellStyle name="20% - Accent6 4 3 3 2" xfId="19421" hidden="1"/>
    <cellStyle name="20% - Accent6 4 3 3 2" xfId="20144" hidden="1"/>
    <cellStyle name="20% - Accent6 4 3 3 2" xfId="20317" hidden="1"/>
    <cellStyle name="20% - Accent6 4 3 3 2" xfId="20710" hidden="1"/>
    <cellStyle name="20% - Accent6 4 3 3 2" xfId="20858" hidden="1"/>
    <cellStyle name="20% - Accent6 4 3 3 2" xfId="21196" hidden="1"/>
    <cellStyle name="20% - Accent6 4 3 3 2" xfId="21533" hidden="1"/>
    <cellStyle name="20% - Accent6 4 3 3 2" xfId="15667" hidden="1"/>
    <cellStyle name="20% - Accent6 4 3 3 2" xfId="9711" hidden="1"/>
    <cellStyle name="20% - Accent6 4 3 3 2" xfId="6565" hidden="1"/>
    <cellStyle name="20% - Accent6 4 3 3 2" xfId="5716" hidden="1"/>
    <cellStyle name="20% - Accent6 4 3 3 2" xfId="4181" hidden="1"/>
    <cellStyle name="20% - Accent6 4 3 3 2" xfId="3461" hidden="1"/>
    <cellStyle name="20% - Accent6 4 3 3 2" xfId="1971" hidden="1"/>
    <cellStyle name="20% - Accent6 4 3 3 2" xfId="529" hidden="1"/>
    <cellStyle name="20% - Accent6 4 3 3 2" xfId="22665" hidden="1"/>
    <cellStyle name="20% - Accent6 4 3 3 2" xfId="22780" hidden="1"/>
    <cellStyle name="20% - Accent6 4 3 3 2" xfId="23503" hidden="1"/>
    <cellStyle name="20% - Accent6 4 3 3 2" xfId="23676" hidden="1"/>
    <cellStyle name="20% - Accent6 4 3 3 2" xfId="24069" hidden="1"/>
    <cellStyle name="20% - Accent6 4 3 3 2" xfId="24217" hidden="1"/>
    <cellStyle name="20% - Accent6 4 3 3 2" xfId="24555" hidden="1"/>
    <cellStyle name="20% - Accent6 4 3 3 2" xfId="24892" hidden="1"/>
    <cellStyle name="20% - Accent6 4 3 3 2" xfId="25457" hidden="1"/>
    <cellStyle name="20% - Accent6 4 3 3 2" xfId="25572" hidden="1"/>
    <cellStyle name="20% - Accent6 4 3 3 2" xfId="26295" hidden="1"/>
    <cellStyle name="20% - Accent6 4 3 3 2" xfId="26468" hidden="1"/>
    <cellStyle name="20% - Accent6 4 3 3 2" xfId="26861" hidden="1"/>
    <cellStyle name="20% - Accent6 4 3 3 2" xfId="27009" hidden="1"/>
    <cellStyle name="20% - Accent6 4 3 3 2" xfId="27347" hidden="1"/>
    <cellStyle name="20% - Accent6 4 3 3 2" xfId="27684" hidden="1"/>
    <cellStyle name="20% - Accent6 4 3 3 2" xfId="21923" hidden="1"/>
    <cellStyle name="20% - Accent6 4 3 3 2" xfId="16092" hidden="1"/>
    <cellStyle name="20% - Accent6 4 3 3 2" xfId="7270" hidden="1"/>
    <cellStyle name="20% - Accent6 4 3 3 2" xfId="6227" hidden="1"/>
    <cellStyle name="20% - Accent6 4 3 3 2" xfId="4455" hidden="1"/>
    <cellStyle name="20% - Accent6 4 3 3 2" xfId="3718" hidden="1"/>
    <cellStyle name="20% - Accent6 4 3 3 2" xfId="2151" hidden="1"/>
    <cellStyle name="20% - Accent6 4 3 3 2" xfId="641" hidden="1"/>
    <cellStyle name="20% - Accent6 4 3 3 2" xfId="28384" hidden="1"/>
    <cellStyle name="20% - Accent6 4 3 3 2" xfId="28499" hidden="1"/>
    <cellStyle name="20% - Accent6 4 3 3 2" xfId="29222" hidden="1"/>
    <cellStyle name="20% - Accent6 4 3 3 2" xfId="29395" hidden="1"/>
    <cellStyle name="20% - Accent6 4 3 3 2" xfId="29788" hidden="1"/>
    <cellStyle name="20% - Accent6 4 3 3 2" xfId="29936" hidden="1"/>
    <cellStyle name="20% - Accent6 4 3 3 2" xfId="30274" hidden="1"/>
    <cellStyle name="20% - Accent6 4 3 3 2" xfId="30611" hidden="1"/>
    <cellStyle name="20% - Accent6 4 3 3 2" xfId="31176" hidden="1"/>
    <cellStyle name="20% - Accent6 4 3 3 2" xfId="31291" hidden="1"/>
    <cellStyle name="20% - Accent6 4 3 3 2" xfId="32014" hidden="1"/>
    <cellStyle name="20% - Accent6 4 3 3 2" xfId="32187" hidden="1"/>
    <cellStyle name="20% - Accent6 4 3 3 2" xfId="32580" hidden="1"/>
    <cellStyle name="20% - Accent6 4 3 3 2" xfId="32728" hidden="1"/>
    <cellStyle name="20% - Accent6 4 3 3 2" xfId="33066" hidden="1"/>
    <cellStyle name="20% - Accent6 4 3 3 2" xfId="33403" hidden="1"/>
    <cellStyle name="20% - Accent6 5 2" xfId="769" hidden="1"/>
    <cellStyle name="20% - Accent6 5 2" xfId="977" hidden="1"/>
    <cellStyle name="20% - Accent6 5 2" xfId="3541" hidden="1"/>
    <cellStyle name="20% - Accent6 5 2" xfId="4056" hidden="1"/>
    <cellStyle name="20% - Accent6 5 2" xfId="5375" hidden="1"/>
    <cellStyle name="20% - Accent6 5 2" xfId="6072" hidden="1"/>
    <cellStyle name="20% - Accent6 5 2" xfId="7089" hidden="1"/>
    <cellStyle name="20% - Accent6 5 2" xfId="8293" hidden="1"/>
    <cellStyle name="20% - Accent6 5 2" xfId="10150" hidden="1"/>
    <cellStyle name="20% - Accent6 5 2" xfId="10265" hidden="1"/>
    <cellStyle name="20% - Accent6 5 2" xfId="10988" hidden="1"/>
    <cellStyle name="20% - Accent6 5 2" xfId="11161" hidden="1"/>
    <cellStyle name="20% - Accent6 5 2" xfId="11554" hidden="1"/>
    <cellStyle name="20% - Accent6 5 2" xfId="11702" hidden="1"/>
    <cellStyle name="20% - Accent6 5 2" xfId="12040" hidden="1"/>
    <cellStyle name="20% - Accent6 5 2" xfId="12377" hidden="1"/>
    <cellStyle name="20% - Accent6 5 2" xfId="12942" hidden="1"/>
    <cellStyle name="20% - Accent6 5 2" xfId="13057" hidden="1"/>
    <cellStyle name="20% - Accent6 5 2" xfId="13780" hidden="1"/>
    <cellStyle name="20% - Accent6 5 2" xfId="13953" hidden="1"/>
    <cellStyle name="20% - Accent6 5 2" xfId="14346" hidden="1"/>
    <cellStyle name="20% - Accent6 5 2" xfId="14494" hidden="1"/>
    <cellStyle name="20% - Accent6 5 2" xfId="14832" hidden="1"/>
    <cellStyle name="20% - Accent6 5 2" xfId="15169" hidden="1"/>
    <cellStyle name="20% - Accent6 5 2" xfId="9182" hidden="1"/>
    <cellStyle name="20% - Accent6 5 2" xfId="8637" hidden="1"/>
    <cellStyle name="20% - Accent6 5 2" xfId="6009" hidden="1"/>
    <cellStyle name="20% - Accent6 5 2" xfId="5218" hidden="1"/>
    <cellStyle name="20% - Accent6 5 2" xfId="3936" hidden="1"/>
    <cellStyle name="20% - Accent6 5 2" xfId="3255" hidden="1"/>
    <cellStyle name="20% - Accent6 5 2" xfId="1819" hidden="1"/>
    <cellStyle name="20% - Accent6 5 2" xfId="444" hidden="1"/>
    <cellStyle name="20% - Accent6 5 2" xfId="16491" hidden="1"/>
    <cellStyle name="20% - Accent6 5 2" xfId="16606" hidden="1"/>
    <cellStyle name="20% - Accent6 5 2" xfId="17329" hidden="1"/>
    <cellStyle name="20% - Accent6 5 2" xfId="17502" hidden="1"/>
    <cellStyle name="20% - Accent6 5 2" xfId="17895" hidden="1"/>
    <cellStyle name="20% - Accent6 5 2" xfId="18043" hidden="1"/>
    <cellStyle name="20% - Accent6 5 2" xfId="18381" hidden="1"/>
    <cellStyle name="20% - Accent6 5 2" xfId="18718" hidden="1"/>
    <cellStyle name="20% - Accent6 5 2" xfId="19283" hidden="1"/>
    <cellStyle name="20% - Accent6 5 2" xfId="19398" hidden="1"/>
    <cellStyle name="20% - Accent6 5 2" xfId="20121" hidden="1"/>
    <cellStyle name="20% - Accent6 5 2" xfId="20294" hidden="1"/>
    <cellStyle name="20% - Accent6 5 2" xfId="20687" hidden="1"/>
    <cellStyle name="20% - Accent6 5 2" xfId="20835" hidden="1"/>
    <cellStyle name="20% - Accent6 5 2" xfId="21173" hidden="1"/>
    <cellStyle name="20% - Accent6 5 2" xfId="21510" hidden="1"/>
    <cellStyle name="20% - Accent6 5 2" xfId="15690" hidden="1"/>
    <cellStyle name="20% - Accent6 5 2" xfId="9734" hidden="1"/>
    <cellStyle name="20% - Accent6 5 2" xfId="6593" hidden="1"/>
    <cellStyle name="20% - Accent6 5 2" xfId="5747" hidden="1"/>
    <cellStyle name="20% - Accent6 5 2" xfId="4204" hidden="1"/>
    <cellStyle name="20% - Accent6 5 2" xfId="3485" hidden="1"/>
    <cellStyle name="20% - Accent6 5 2" xfId="1995" hidden="1"/>
    <cellStyle name="20% - Accent6 5 2" xfId="556" hidden="1"/>
    <cellStyle name="20% - Accent6 5 2" xfId="22642" hidden="1"/>
    <cellStyle name="20% - Accent6 5 2" xfId="22757" hidden="1"/>
    <cellStyle name="20% - Accent6 5 2" xfId="23480" hidden="1"/>
    <cellStyle name="20% - Accent6 5 2" xfId="23653" hidden="1"/>
    <cellStyle name="20% - Accent6 5 2" xfId="24046" hidden="1"/>
    <cellStyle name="20% - Accent6 5 2" xfId="24194" hidden="1"/>
    <cellStyle name="20% - Accent6 5 2" xfId="24532" hidden="1"/>
    <cellStyle name="20% - Accent6 5 2" xfId="24869" hidden="1"/>
    <cellStyle name="20% - Accent6 5 2" xfId="25434" hidden="1"/>
    <cellStyle name="20% - Accent6 5 2" xfId="25549" hidden="1"/>
    <cellStyle name="20% - Accent6 5 2" xfId="26272" hidden="1"/>
    <cellStyle name="20% - Accent6 5 2" xfId="26445" hidden="1"/>
    <cellStyle name="20% - Accent6 5 2" xfId="26838" hidden="1"/>
    <cellStyle name="20% - Accent6 5 2" xfId="26986" hidden="1"/>
    <cellStyle name="20% - Accent6 5 2" xfId="27324" hidden="1"/>
    <cellStyle name="20% - Accent6 5 2" xfId="27661" hidden="1"/>
    <cellStyle name="20% - Accent6 5 2" xfId="21946" hidden="1"/>
    <cellStyle name="20% - Accent6 5 2" xfId="16115" hidden="1"/>
    <cellStyle name="20% - Accent6 5 2" xfId="7296" hidden="1"/>
    <cellStyle name="20% - Accent6 5 2" xfId="6256" hidden="1"/>
    <cellStyle name="20% - Accent6 5 2" xfId="4501" hidden="1"/>
    <cellStyle name="20% - Accent6 5 2" xfId="3741" hidden="1"/>
    <cellStyle name="20% - Accent6 5 2" xfId="2176" hidden="1"/>
    <cellStyle name="20% - Accent6 5 2" xfId="681" hidden="1"/>
    <cellStyle name="20% - Accent6 5 2" xfId="28361" hidden="1"/>
    <cellStyle name="20% - Accent6 5 2" xfId="28476" hidden="1"/>
    <cellStyle name="20% - Accent6 5 2" xfId="29199" hidden="1"/>
    <cellStyle name="20% - Accent6 5 2" xfId="29372" hidden="1"/>
    <cellStyle name="20% - Accent6 5 2" xfId="29765" hidden="1"/>
    <cellStyle name="20% - Accent6 5 2" xfId="29913" hidden="1"/>
    <cellStyle name="20% - Accent6 5 2" xfId="30251" hidden="1"/>
    <cellStyle name="20% - Accent6 5 2" xfId="30588" hidden="1"/>
    <cellStyle name="20% - Accent6 5 2" xfId="31153" hidden="1"/>
    <cellStyle name="20% - Accent6 5 2" xfId="31268" hidden="1"/>
    <cellStyle name="20% - Accent6 5 2" xfId="31991" hidden="1"/>
    <cellStyle name="20% - Accent6 5 2" xfId="32164" hidden="1"/>
    <cellStyle name="20% - Accent6 5 2" xfId="32557" hidden="1"/>
    <cellStyle name="20% - Accent6 5 2" xfId="32705" hidden="1"/>
    <cellStyle name="20% - Accent6 5 2" xfId="33043" hidden="1"/>
    <cellStyle name="20% - Accent6 5 2" xfId="33380" hidden="1"/>
    <cellStyle name="20% - Accent6 7" xfId="137" hidden="1"/>
    <cellStyle name="20% - Accent6 7" xfId="226" hidden="1"/>
    <cellStyle name="20% - Accent6 7" xfId="306" hidden="1"/>
    <cellStyle name="20% - Accent6 7" xfId="576" hidden="1"/>
    <cellStyle name="20% - Accent6 7" xfId="2378" hidden="1"/>
    <cellStyle name="20% - Accent6 7" xfId="2512" hidden="1"/>
    <cellStyle name="20% - Accent6 7" xfId="2678" hidden="1"/>
    <cellStyle name="20% - Accent6 7" xfId="3138" hidden="1"/>
    <cellStyle name="20% - Accent6 7" xfId="2898" hidden="1"/>
    <cellStyle name="20% - Accent6 7" xfId="2260" hidden="1"/>
    <cellStyle name="20% - Accent6 7" xfId="1649" hidden="1"/>
    <cellStyle name="20% - Accent6 7" xfId="4546" hidden="1"/>
    <cellStyle name="20% - Accent6 7" xfId="4694" hidden="1"/>
    <cellStyle name="20% - Accent6 7" xfId="5002" hidden="1"/>
    <cellStyle name="20% - Accent6 7" xfId="4873" hidden="1"/>
    <cellStyle name="20% - Accent6 7" xfId="2825" hidden="1"/>
    <cellStyle name="20% - Accent6 7" xfId="1793" hidden="1"/>
    <cellStyle name="20% - Accent6 7" xfId="6428" hidden="1"/>
    <cellStyle name="20% - Accent6 7" xfId="6627" hidden="1"/>
    <cellStyle name="20% - Accent6 7" xfId="4830" hidden="1"/>
    <cellStyle name="20% - Accent6 7" xfId="7623" hidden="1"/>
    <cellStyle name="20% - Accent6 7" xfId="7801" hidden="1"/>
    <cellStyle name="20% - Accent6 7" xfId="4799" hidden="1"/>
    <cellStyle name="20% - Accent6 7" xfId="8889" hidden="1"/>
    <cellStyle name="20% - Accent6 7" xfId="9828" hidden="1"/>
    <cellStyle name="20% - Accent6 7" xfId="9911" hidden="1"/>
    <cellStyle name="20% - Accent6 7" xfId="9988" hidden="1"/>
    <cellStyle name="20% - Accent6 7" xfId="10066" hidden="1"/>
    <cellStyle name="20% - Accent6 7" xfId="10650" hidden="1"/>
    <cellStyle name="20% - Accent6 7" xfId="10727" hidden="1"/>
    <cellStyle name="20% - Accent6 7" xfId="10806" hidden="1"/>
    <cellStyle name="20% - Accent6 7" xfId="10940" hidden="1"/>
    <cellStyle name="20% - Accent6 7" xfId="10891" hidden="1"/>
    <cellStyle name="20% - Accent6 7" xfId="10603" hidden="1"/>
    <cellStyle name="20% - Accent6 7" xfId="10366" hidden="1"/>
    <cellStyle name="20% - Accent6 7" xfId="11322" hidden="1"/>
    <cellStyle name="20% - Accent6 7" xfId="11400" hidden="1"/>
    <cellStyle name="20% - Accent6 7" xfId="11511" hidden="1"/>
    <cellStyle name="20% - Accent6 7" xfId="11479" hidden="1"/>
    <cellStyle name="20% - Accent6 7" xfId="10867" hidden="1"/>
    <cellStyle name="20% - Accent6 7" xfId="10418" hidden="1"/>
    <cellStyle name="20% - Accent6 7" xfId="11854" hidden="1"/>
    <cellStyle name="20% - Accent6 7" xfId="11932" hidden="1"/>
    <cellStyle name="20% - Accent6 7" xfId="11464" hidden="1"/>
    <cellStyle name="20% - Accent6 7" xfId="12191" hidden="1"/>
    <cellStyle name="20% - Accent6 7" xfId="12269" hidden="1"/>
    <cellStyle name="20% - Accent6 7" xfId="11459" hidden="1"/>
    <cellStyle name="20% - Accent6 7" xfId="12528" hidden="1"/>
    <cellStyle name="20% - Accent6 7" xfId="12620" hidden="1"/>
    <cellStyle name="20% - Accent6 7" xfId="12703" hidden="1"/>
    <cellStyle name="20% - Accent6 7" xfId="12780" hidden="1"/>
    <cellStyle name="20% - Accent6 7" xfId="12858" hidden="1"/>
    <cellStyle name="20% - Accent6 7" xfId="13442" hidden="1"/>
    <cellStyle name="20% - Accent6 7" xfId="13519" hidden="1"/>
    <cellStyle name="20% - Accent6 7" xfId="13598" hidden="1"/>
    <cellStyle name="20% - Accent6 7" xfId="13732" hidden="1"/>
    <cellStyle name="20% - Accent6 7" xfId="13683" hidden="1"/>
    <cellStyle name="20% - Accent6 7" xfId="13395" hidden="1"/>
    <cellStyle name="20% - Accent6 7" xfId="13158" hidden="1"/>
    <cellStyle name="20% - Accent6 7" xfId="14114" hidden="1"/>
    <cellStyle name="20% - Accent6 7" xfId="14192" hidden="1"/>
    <cellStyle name="20% - Accent6 7" xfId="14303" hidden="1"/>
    <cellStyle name="20% - Accent6 7" xfId="14271" hidden="1"/>
    <cellStyle name="20% - Accent6 7" xfId="13659" hidden="1"/>
    <cellStyle name="20% - Accent6 7" xfId="13210" hidden="1"/>
    <cellStyle name="20% - Accent6 7" xfId="14646" hidden="1"/>
    <cellStyle name="20% - Accent6 7" xfId="14724" hidden="1"/>
    <cellStyle name="20% - Accent6 7" xfId="14256" hidden="1"/>
    <cellStyle name="20% - Accent6 7" xfId="14983" hidden="1"/>
    <cellStyle name="20% - Accent6 7" xfId="15061" hidden="1"/>
    <cellStyle name="20% - Accent6 7" xfId="14251" hidden="1"/>
    <cellStyle name="20% - Accent6 7" xfId="15320" hidden="1"/>
    <cellStyle name="20% - Accent6 7" xfId="9637" hidden="1"/>
    <cellStyle name="20% - Accent6 7" xfId="9526" hidden="1"/>
    <cellStyle name="20% - Accent6 7" xfId="9409" hidden="1"/>
    <cellStyle name="20% - Accent6 7" xfId="9300" hidden="1"/>
    <cellStyle name="20% - Accent6 7" xfId="7031" hidden="1"/>
    <cellStyle name="20% - Accent6 7" xfId="6942" hidden="1"/>
    <cellStyle name="20% - Accent6 7" xfId="6851" hidden="1"/>
    <cellStyle name="20% - Accent6 7" xfId="6329" hidden="1"/>
    <cellStyle name="20% - Accent6 7" xfId="6707" hidden="1"/>
    <cellStyle name="20% - Accent6 7" xfId="7234" hidden="1"/>
    <cellStyle name="20% - Accent6 7" xfId="8088" hidden="1"/>
    <cellStyle name="20% - Accent6 7" xfId="4758" hidden="1"/>
    <cellStyle name="20% - Accent6 7" xfId="4553" hidden="1"/>
    <cellStyle name="20% - Accent6 7" xfId="4239" hidden="1"/>
    <cellStyle name="20% - Accent6 7" xfId="4291" hidden="1"/>
    <cellStyle name="20% - Accent6 7" xfId="6775" hidden="1"/>
    <cellStyle name="20% - Accent6 7" xfId="7929" hidden="1"/>
    <cellStyle name="20% - Accent6 7" xfId="2600" hidden="1"/>
    <cellStyle name="20% - Accent6 7" xfId="2389" hidden="1"/>
    <cellStyle name="20% - Accent6 7" xfId="4309" hidden="1"/>
    <cellStyle name="20% - Accent6 7" xfId="1263" hidden="1"/>
    <cellStyle name="20% - Accent6 7" xfId="1090" hidden="1"/>
    <cellStyle name="20% - Accent6 7" xfId="4315" hidden="1"/>
    <cellStyle name="20% - Accent6 7" xfId="15481" hidden="1"/>
    <cellStyle name="20% - Accent6 7" xfId="16169" hidden="1"/>
    <cellStyle name="20% - Accent6 7" xfId="16252" hidden="1"/>
    <cellStyle name="20% - Accent6 7" xfId="16329" hidden="1"/>
    <cellStyle name="20% - Accent6 7" xfId="16407" hidden="1"/>
    <cellStyle name="20% - Accent6 7" xfId="16991" hidden="1"/>
    <cellStyle name="20% - Accent6 7" xfId="17068" hidden="1"/>
    <cellStyle name="20% - Accent6 7" xfId="17147" hidden="1"/>
    <cellStyle name="20% - Accent6 7" xfId="17281" hidden="1"/>
    <cellStyle name="20% - Accent6 7" xfId="17232" hidden="1"/>
    <cellStyle name="20% - Accent6 7" xfId="16944" hidden="1"/>
    <cellStyle name="20% - Accent6 7" xfId="16707" hidden="1"/>
    <cellStyle name="20% - Accent6 7" xfId="17663" hidden="1"/>
    <cellStyle name="20% - Accent6 7" xfId="17741" hidden="1"/>
    <cellStyle name="20% - Accent6 7" xfId="17852" hidden="1"/>
    <cellStyle name="20% - Accent6 7" xfId="17820" hidden="1"/>
    <cellStyle name="20% - Accent6 7" xfId="17208" hidden="1"/>
    <cellStyle name="20% - Accent6 7" xfId="16759" hidden="1"/>
    <cellStyle name="20% - Accent6 7" xfId="18195" hidden="1"/>
    <cellStyle name="20% - Accent6 7" xfId="18273" hidden="1"/>
    <cellStyle name="20% - Accent6 7" xfId="17805" hidden="1"/>
    <cellStyle name="20% - Accent6 7" xfId="18532" hidden="1"/>
    <cellStyle name="20% - Accent6 7" xfId="18610" hidden="1"/>
    <cellStyle name="20% - Accent6 7" xfId="17800" hidden="1"/>
    <cellStyle name="20% - Accent6 7" xfId="18869" hidden="1"/>
    <cellStyle name="20% - Accent6 7" xfId="18961" hidden="1"/>
    <cellStyle name="20% - Accent6 7" xfId="19044" hidden="1"/>
    <cellStyle name="20% - Accent6 7" xfId="19121" hidden="1"/>
    <cellStyle name="20% - Accent6 7" xfId="19199" hidden="1"/>
    <cellStyle name="20% - Accent6 7" xfId="19783" hidden="1"/>
    <cellStyle name="20% - Accent6 7" xfId="19860" hidden="1"/>
    <cellStyle name="20% - Accent6 7" xfId="19939" hidden="1"/>
    <cellStyle name="20% - Accent6 7" xfId="20073" hidden="1"/>
    <cellStyle name="20% - Accent6 7" xfId="20024" hidden="1"/>
    <cellStyle name="20% - Accent6 7" xfId="19736" hidden="1"/>
    <cellStyle name="20% - Accent6 7" xfId="19499" hidden="1"/>
    <cellStyle name="20% - Accent6 7" xfId="20455" hidden="1"/>
    <cellStyle name="20% - Accent6 7" xfId="20533" hidden="1"/>
    <cellStyle name="20% - Accent6 7" xfId="20644" hidden="1"/>
    <cellStyle name="20% - Accent6 7" xfId="20612" hidden="1"/>
    <cellStyle name="20% - Accent6 7" xfId="20000" hidden="1"/>
    <cellStyle name="20% - Accent6 7" xfId="19551" hidden="1"/>
    <cellStyle name="20% - Accent6 7" xfId="20987" hidden="1"/>
    <cellStyle name="20% - Accent6 7" xfId="21065" hidden="1"/>
    <cellStyle name="20% - Accent6 7" xfId="20597" hidden="1"/>
    <cellStyle name="20% - Accent6 7" xfId="21324" hidden="1"/>
    <cellStyle name="20% - Accent6 7" xfId="21402" hidden="1"/>
    <cellStyle name="20% - Accent6 7" xfId="20592" hidden="1"/>
    <cellStyle name="20% - Accent6 7" xfId="21661" hidden="1"/>
    <cellStyle name="20% - Accent6 7" xfId="16026" hidden="1"/>
    <cellStyle name="20% - Accent6 7" xfId="15943" hidden="1"/>
    <cellStyle name="20% - Accent6 7" xfId="15864" hidden="1"/>
    <cellStyle name="20% - Accent6 7" xfId="15780" hidden="1"/>
    <cellStyle name="20% - Accent6 7" xfId="8025" hidden="1"/>
    <cellStyle name="20% - Accent6 7" xfId="7852" hidden="1"/>
    <cellStyle name="20% - Accent6 7" xfId="7609" hidden="1"/>
    <cellStyle name="20% - Accent6 7" xfId="7028" hidden="1"/>
    <cellStyle name="20% - Accent6 7" xfId="7379" hidden="1"/>
    <cellStyle name="20% - Accent6 7" xfId="8162" hidden="1"/>
    <cellStyle name="20% - Accent6 7" xfId="9027" hidden="1"/>
    <cellStyle name="20% - Accent6 7" xfId="5134" hidden="1"/>
    <cellStyle name="20% - Accent6 7" xfId="5029" hidden="1"/>
    <cellStyle name="20% - Accent6 7" xfId="4592" hidden="1"/>
    <cellStyle name="20% - Accent6 7" xfId="4912" hidden="1"/>
    <cellStyle name="20% - Accent6 7" xfId="7431" hidden="1"/>
    <cellStyle name="20% - Accent6 7" xfId="8802" hidden="1"/>
    <cellStyle name="20% - Accent6 7" xfId="2948" hidden="1"/>
    <cellStyle name="20% - Accent6 7" xfId="2824" hidden="1"/>
    <cellStyle name="20% - Accent6 7" xfId="4932" hidden="1"/>
    <cellStyle name="20% - Accent6 7" xfId="1436" hidden="1"/>
    <cellStyle name="20% - Accent6 7" xfId="1202" hidden="1"/>
    <cellStyle name="20% - Accent6 7" xfId="4949" hidden="1"/>
    <cellStyle name="20% - Accent6 7" xfId="21799" hidden="1"/>
    <cellStyle name="20% - Accent6 7" xfId="22320" hidden="1"/>
    <cellStyle name="20% - Accent6 7" xfId="22403" hidden="1"/>
    <cellStyle name="20% - Accent6 7" xfId="22480" hidden="1"/>
    <cellStyle name="20% - Accent6 7" xfId="22558" hidden="1"/>
    <cellStyle name="20% - Accent6 7" xfId="23142" hidden="1"/>
    <cellStyle name="20% - Accent6 7" xfId="23219" hidden="1"/>
    <cellStyle name="20% - Accent6 7" xfId="23298" hidden="1"/>
    <cellStyle name="20% - Accent6 7" xfId="23432" hidden="1"/>
    <cellStyle name="20% - Accent6 7" xfId="23383" hidden="1"/>
    <cellStyle name="20% - Accent6 7" xfId="23095" hidden="1"/>
    <cellStyle name="20% - Accent6 7" xfId="22858" hidden="1"/>
    <cellStyle name="20% - Accent6 7" xfId="23814" hidden="1"/>
    <cellStyle name="20% - Accent6 7" xfId="23892" hidden="1"/>
    <cellStyle name="20% - Accent6 7" xfId="24003" hidden="1"/>
    <cellStyle name="20% - Accent6 7" xfId="23971" hidden="1"/>
    <cellStyle name="20% - Accent6 7" xfId="23359" hidden="1"/>
    <cellStyle name="20% - Accent6 7" xfId="22910" hidden="1"/>
    <cellStyle name="20% - Accent6 7" xfId="24346" hidden="1"/>
    <cellStyle name="20% - Accent6 7" xfId="24424" hidden="1"/>
    <cellStyle name="20% - Accent6 7" xfId="23956" hidden="1"/>
    <cellStyle name="20% - Accent6 7" xfId="24683" hidden="1"/>
    <cellStyle name="20% - Accent6 7" xfId="24761" hidden="1"/>
    <cellStyle name="20% - Accent6 7" xfId="23951" hidden="1"/>
    <cellStyle name="20% - Accent6 7" xfId="25020" hidden="1"/>
    <cellStyle name="20% - Accent6 7" xfId="25112" hidden="1"/>
    <cellStyle name="20% - Accent6 7" xfId="25195" hidden="1"/>
    <cellStyle name="20% - Accent6 7" xfId="25272" hidden="1"/>
    <cellStyle name="20% - Accent6 7" xfId="25350" hidden="1"/>
    <cellStyle name="20% - Accent6 7" xfId="25934" hidden="1"/>
    <cellStyle name="20% - Accent6 7" xfId="26011" hidden="1"/>
    <cellStyle name="20% - Accent6 7" xfId="26090" hidden="1"/>
    <cellStyle name="20% - Accent6 7" xfId="26224" hidden="1"/>
    <cellStyle name="20% - Accent6 7" xfId="26175" hidden="1"/>
    <cellStyle name="20% - Accent6 7" xfId="25887" hidden="1"/>
    <cellStyle name="20% - Accent6 7" xfId="25650" hidden="1"/>
    <cellStyle name="20% - Accent6 7" xfId="26606" hidden="1"/>
    <cellStyle name="20% - Accent6 7" xfId="26684" hidden="1"/>
    <cellStyle name="20% - Accent6 7" xfId="26795" hidden="1"/>
    <cellStyle name="20% - Accent6 7" xfId="26763" hidden="1"/>
    <cellStyle name="20% - Accent6 7" xfId="26151" hidden="1"/>
    <cellStyle name="20% - Accent6 7" xfId="25702" hidden="1"/>
    <cellStyle name="20% - Accent6 7" xfId="27138" hidden="1"/>
    <cellStyle name="20% - Accent6 7" xfId="27216" hidden="1"/>
    <cellStyle name="20% - Accent6 7" xfId="26748" hidden="1"/>
    <cellStyle name="20% - Accent6 7" xfId="27475" hidden="1"/>
    <cellStyle name="20% - Accent6 7" xfId="27553" hidden="1"/>
    <cellStyle name="20% - Accent6 7" xfId="26743" hidden="1"/>
    <cellStyle name="20% - Accent6 7" xfId="27812" hidden="1"/>
    <cellStyle name="20% - Accent6 7" xfId="22279" hidden="1"/>
    <cellStyle name="20% - Accent6 7" xfId="22196" hidden="1"/>
    <cellStyle name="20% - Accent6 7" xfId="22117" hidden="1"/>
    <cellStyle name="20% - Accent6 7" xfId="22033" hidden="1"/>
    <cellStyle name="20% - Accent6 7" xfId="8981" hidden="1"/>
    <cellStyle name="20% - Accent6 7" xfId="8727" hidden="1"/>
    <cellStyle name="20% - Accent6 7" xfId="8487" hidden="1"/>
    <cellStyle name="20% - Accent6 7" xfId="8021" hidden="1"/>
    <cellStyle name="20% - Accent6 7" xfId="8232" hidden="1"/>
    <cellStyle name="20% - Accent6 7" xfId="9088" hidden="1"/>
    <cellStyle name="20% - Accent6 7" xfId="15582" hidden="1"/>
    <cellStyle name="20% - Accent6 7" xfId="5639" hidden="1"/>
    <cellStyle name="20% - Accent6 7" xfId="5541" hidden="1"/>
    <cellStyle name="20% - Accent6 7" xfId="5044" hidden="1"/>
    <cellStyle name="20% - Accent6 7" xfId="5345" hidden="1"/>
    <cellStyle name="20% - Accent6 7" xfId="8382" hidden="1"/>
    <cellStyle name="20% - Accent6 7" xfId="15435" hidden="1"/>
    <cellStyle name="20% - Accent6 7" xfId="3310" hidden="1"/>
    <cellStyle name="20% - Accent6 7" xfId="3107" hidden="1"/>
    <cellStyle name="20% - Accent6 7" xfId="5461" hidden="1"/>
    <cellStyle name="20% - Accent6 7" xfId="1589" hidden="1"/>
    <cellStyle name="20% - Accent6 7" xfId="1393" hidden="1"/>
    <cellStyle name="20% - Accent6 7" xfId="5471" hidden="1"/>
    <cellStyle name="20% - Accent6 7" xfId="27947" hidden="1"/>
    <cellStyle name="20% - Accent6 7" xfId="28039" hidden="1"/>
    <cellStyle name="20% - Accent6 7" xfId="28122" hidden="1"/>
    <cellStyle name="20% - Accent6 7" xfId="28199" hidden="1"/>
    <cellStyle name="20% - Accent6 7" xfId="28277" hidden="1"/>
    <cellStyle name="20% - Accent6 7" xfId="28861" hidden="1"/>
    <cellStyle name="20% - Accent6 7" xfId="28938" hidden="1"/>
    <cellStyle name="20% - Accent6 7" xfId="29017" hidden="1"/>
    <cellStyle name="20% - Accent6 7" xfId="29151" hidden="1"/>
    <cellStyle name="20% - Accent6 7" xfId="29102" hidden="1"/>
    <cellStyle name="20% - Accent6 7" xfId="28814" hidden="1"/>
    <cellStyle name="20% - Accent6 7" xfId="28577" hidden="1"/>
    <cellStyle name="20% - Accent6 7" xfId="29533" hidden="1"/>
    <cellStyle name="20% - Accent6 7" xfId="29611" hidden="1"/>
    <cellStyle name="20% - Accent6 7" xfId="29722" hidden="1"/>
    <cellStyle name="20% - Accent6 7" xfId="29690" hidden="1"/>
    <cellStyle name="20% - Accent6 7" xfId="29078" hidden="1"/>
    <cellStyle name="20% - Accent6 7" xfId="28629" hidden="1"/>
    <cellStyle name="20% - Accent6 7" xfId="30065" hidden="1"/>
    <cellStyle name="20% - Accent6 7" xfId="30143" hidden="1"/>
    <cellStyle name="20% - Accent6 7" xfId="29675" hidden="1"/>
    <cellStyle name="20% - Accent6 7" xfId="30402" hidden="1"/>
    <cellStyle name="20% - Accent6 7" xfId="30480" hidden="1"/>
    <cellStyle name="20% - Accent6 7" xfId="29670" hidden="1"/>
    <cellStyle name="20% - Accent6 7" xfId="30739" hidden="1"/>
    <cellStyle name="20% - Accent6 7" xfId="30831" hidden="1"/>
    <cellStyle name="20% - Accent6 7" xfId="30914" hidden="1"/>
    <cellStyle name="20% - Accent6 7" xfId="30991" hidden="1"/>
    <cellStyle name="20% - Accent6 7" xfId="31069" hidden="1"/>
    <cellStyle name="20% - Accent6 7" xfId="31653" hidden="1"/>
    <cellStyle name="20% - Accent6 7" xfId="31730" hidden="1"/>
    <cellStyle name="20% - Accent6 7" xfId="31809" hidden="1"/>
    <cellStyle name="20% - Accent6 7" xfId="31943" hidden="1"/>
    <cellStyle name="20% - Accent6 7" xfId="31894" hidden="1"/>
    <cellStyle name="20% - Accent6 7" xfId="31606" hidden="1"/>
    <cellStyle name="20% - Accent6 7" xfId="31369" hidden="1"/>
    <cellStyle name="20% - Accent6 7" xfId="32325" hidden="1"/>
    <cellStyle name="20% - Accent6 7" xfId="32403" hidden="1"/>
    <cellStyle name="20% - Accent6 7" xfId="32514" hidden="1"/>
    <cellStyle name="20% - Accent6 7" xfId="32482" hidden="1"/>
    <cellStyle name="20% - Accent6 7" xfId="31870" hidden="1"/>
    <cellStyle name="20% - Accent6 7" xfId="31421" hidden="1"/>
    <cellStyle name="20% - Accent6 7" xfId="32857" hidden="1"/>
    <cellStyle name="20% - Accent6 7" xfId="32935" hidden="1"/>
    <cellStyle name="20% - Accent6 7" xfId="32467" hidden="1"/>
    <cellStyle name="20% - Accent6 7" xfId="33194" hidden="1"/>
    <cellStyle name="20% - Accent6 7" xfId="33272" hidden="1"/>
    <cellStyle name="20% - Accent6 7" xfId="32462" hidden="1"/>
    <cellStyle name="20% - Accent6 7" xfId="33531" hidden="1"/>
    <cellStyle name="20% - Accent6 8" xfId="152" hidden="1"/>
    <cellStyle name="20% - Accent6 8" xfId="215" hidden="1"/>
    <cellStyle name="20% - Accent6 8" xfId="299" hidden="1"/>
    <cellStyle name="20% - Accent6 8" xfId="507" hidden="1"/>
    <cellStyle name="20% - Accent6 8" xfId="2345" hidden="1"/>
    <cellStyle name="20% - Accent6 8" xfId="2478" hidden="1"/>
    <cellStyle name="20% - Accent6 8" xfId="2633" hidden="1"/>
    <cellStyle name="20% - Accent6 8" xfId="1896" hidden="1"/>
    <cellStyle name="20% - Accent6 8" xfId="2839" hidden="1"/>
    <cellStyle name="20% - Accent6 8" xfId="2224" hidden="1"/>
    <cellStyle name="20% - Accent6 8" xfId="4306" hidden="1"/>
    <cellStyle name="20% - Accent6 8" xfId="4488" hidden="1"/>
    <cellStyle name="20% - Accent6 8" xfId="4662" hidden="1"/>
    <cellStyle name="20% - Accent6 8" xfId="1585" hidden="1"/>
    <cellStyle name="20% - Accent6 8" xfId="4821" hidden="1"/>
    <cellStyle name="20% - Accent6 8" xfId="4285" hidden="1"/>
    <cellStyle name="20% - Accent6 8" xfId="6325" hidden="1"/>
    <cellStyle name="20% - Accent6 8" xfId="6411" hidden="1"/>
    <cellStyle name="20% - Accent6 8" xfId="6577" hidden="1"/>
    <cellStyle name="20% - Accent6 8" xfId="7437" hidden="1"/>
    <cellStyle name="20% - Accent6 8" xfId="7601" hidden="1"/>
    <cellStyle name="20% - Accent6 8" xfId="7765" hidden="1"/>
    <cellStyle name="20% - Accent6 8" xfId="8717" hidden="1"/>
    <cellStyle name="20% - Accent6 8" xfId="8849" hidden="1"/>
    <cellStyle name="20% - Accent6 8" xfId="9843" hidden="1"/>
    <cellStyle name="20% - Accent6 8" xfId="9903" hidden="1"/>
    <cellStyle name="20% - Accent6 8" xfId="9981" hidden="1"/>
    <cellStyle name="20% - Accent6 8" xfId="10059" hidden="1"/>
    <cellStyle name="20% - Accent6 8" xfId="10641" hidden="1"/>
    <cellStyle name="20% - Accent6 8" xfId="10720" hidden="1"/>
    <cellStyle name="20% - Accent6 8" xfId="10799" hidden="1"/>
    <cellStyle name="20% - Accent6 8" xfId="10468" hidden="1"/>
    <cellStyle name="20% - Accent6 8" xfId="10872" hidden="1"/>
    <cellStyle name="20% - Accent6 8" xfId="10574" hidden="1"/>
    <cellStyle name="20% - Accent6 8" xfId="11249" hidden="1"/>
    <cellStyle name="20% - Accent6 8" xfId="11315" hidden="1"/>
    <cellStyle name="20% - Accent6 8" xfId="11393" hidden="1"/>
    <cellStyle name="20% - Accent6 8" xfId="10344" hidden="1"/>
    <cellStyle name="20% - Accent6 8" xfId="11463" hidden="1"/>
    <cellStyle name="20% - Accent6 8" xfId="11247" hidden="1"/>
    <cellStyle name="20% - Accent6 8" xfId="11782" hidden="1"/>
    <cellStyle name="20% - Accent6 8" xfId="11847" hidden="1"/>
    <cellStyle name="20% - Accent6 8" xfId="11925" hidden="1"/>
    <cellStyle name="20% - Accent6 8" xfId="12119" hidden="1"/>
    <cellStyle name="20% - Accent6 8" xfId="12184" hidden="1"/>
    <cellStyle name="20% - Accent6 8" xfId="12262" hidden="1"/>
    <cellStyle name="20% - Accent6 8" xfId="12456" hidden="1"/>
    <cellStyle name="20% - Accent6 8" xfId="12521" hidden="1"/>
    <cellStyle name="20% - Accent6 8" xfId="12635" hidden="1"/>
    <cellStyle name="20% - Accent6 8" xfId="12695" hidden="1"/>
    <cellStyle name="20% - Accent6 8" xfId="12773" hidden="1"/>
    <cellStyle name="20% - Accent6 8" xfId="12851" hidden="1"/>
    <cellStyle name="20% - Accent6 8" xfId="13433" hidden="1"/>
    <cellStyle name="20% - Accent6 8" xfId="13512" hidden="1"/>
    <cellStyle name="20% - Accent6 8" xfId="13591" hidden="1"/>
    <cellStyle name="20% - Accent6 8" xfId="13260" hidden="1"/>
    <cellStyle name="20% - Accent6 8" xfId="13664" hidden="1"/>
    <cellStyle name="20% - Accent6 8" xfId="13366" hidden="1"/>
    <cellStyle name="20% - Accent6 8" xfId="14041" hidden="1"/>
    <cellStyle name="20% - Accent6 8" xfId="14107" hidden="1"/>
    <cellStyle name="20% - Accent6 8" xfId="14185" hidden="1"/>
    <cellStyle name="20% - Accent6 8" xfId="13136" hidden="1"/>
    <cellStyle name="20% - Accent6 8" xfId="14255" hidden="1"/>
    <cellStyle name="20% - Accent6 8" xfId="14039" hidden="1"/>
    <cellStyle name="20% - Accent6 8" xfId="14574" hidden="1"/>
    <cellStyle name="20% - Accent6 8" xfId="14639" hidden="1"/>
    <cellStyle name="20% - Accent6 8" xfId="14717" hidden="1"/>
    <cellStyle name="20% - Accent6 8" xfId="14911" hidden="1"/>
    <cellStyle name="20% - Accent6 8" xfId="14976" hidden="1"/>
    <cellStyle name="20% - Accent6 8" xfId="15054" hidden="1"/>
    <cellStyle name="20% - Accent6 8" xfId="15248" hidden="1"/>
    <cellStyle name="20% - Accent6 8" xfId="15313" hidden="1"/>
    <cellStyle name="20% - Accent6 8" xfId="9620" hidden="1"/>
    <cellStyle name="20% - Accent6 8" xfId="9542" hidden="1"/>
    <cellStyle name="20% - Accent6 8" xfId="9422" hidden="1"/>
    <cellStyle name="20% - Accent6 8" xfId="9311" hidden="1"/>
    <cellStyle name="20% - Accent6 8" xfId="7048" hidden="1"/>
    <cellStyle name="20% - Accent6 8" xfId="6951" hidden="1"/>
    <cellStyle name="20% - Accent6 8" xfId="6861" hidden="1"/>
    <cellStyle name="20% - Accent6 8" xfId="7731" hidden="1"/>
    <cellStyle name="20% - Accent6 8" xfId="6754" hidden="1"/>
    <cellStyle name="20% - Accent6 8" xfId="7356" hidden="1"/>
    <cellStyle name="20% - Accent6 8" xfId="4906" hidden="1"/>
    <cellStyle name="20% - Accent6 8" xfId="4798" hidden="1"/>
    <cellStyle name="20% - Accent6 8" xfId="4593" hidden="1"/>
    <cellStyle name="20% - Accent6 8" xfId="8160" hidden="1"/>
    <cellStyle name="20% - Accent6 8" xfId="4310" hidden="1"/>
    <cellStyle name="20% - Accent6 8" xfId="4936" hidden="1"/>
    <cellStyle name="20% - Accent6 8" xfId="2833" hidden="1"/>
    <cellStyle name="20% - Accent6 8" xfId="2638" hidden="1"/>
    <cellStyle name="20% - Accent6 8" xfId="2429" hidden="1"/>
    <cellStyle name="20% - Accent6 8" xfId="1448" hidden="1"/>
    <cellStyle name="20% - Accent6 8" xfId="1304" hidden="1"/>
    <cellStyle name="20% - Accent6 8" xfId="1121" hidden="1"/>
    <cellStyle name="20% - Accent6 8" xfId="112" hidden="1"/>
    <cellStyle name="20% - Accent6 8" xfId="15464" hidden="1"/>
    <cellStyle name="20% - Accent6 8" xfId="16184" hidden="1"/>
    <cellStyle name="20% - Accent6 8" xfId="16244" hidden="1"/>
    <cellStyle name="20% - Accent6 8" xfId="16322" hidden="1"/>
    <cellStyle name="20% - Accent6 8" xfId="16400" hidden="1"/>
    <cellStyle name="20% - Accent6 8" xfId="16982" hidden="1"/>
    <cellStyle name="20% - Accent6 8" xfId="17061" hidden="1"/>
    <cellStyle name="20% - Accent6 8" xfId="17140" hidden="1"/>
    <cellStyle name="20% - Accent6 8" xfId="16809" hidden="1"/>
    <cellStyle name="20% - Accent6 8" xfId="17213" hidden="1"/>
    <cellStyle name="20% - Accent6 8" xfId="16915" hidden="1"/>
    <cellStyle name="20% - Accent6 8" xfId="17590" hidden="1"/>
    <cellStyle name="20% - Accent6 8" xfId="17656" hidden="1"/>
    <cellStyle name="20% - Accent6 8" xfId="17734" hidden="1"/>
    <cellStyle name="20% - Accent6 8" xfId="16685" hidden="1"/>
    <cellStyle name="20% - Accent6 8" xfId="17804" hidden="1"/>
    <cellStyle name="20% - Accent6 8" xfId="17588" hidden="1"/>
    <cellStyle name="20% - Accent6 8" xfId="18123" hidden="1"/>
    <cellStyle name="20% - Accent6 8" xfId="18188" hidden="1"/>
    <cellStyle name="20% - Accent6 8" xfId="18266" hidden="1"/>
    <cellStyle name="20% - Accent6 8" xfId="18460" hidden="1"/>
    <cellStyle name="20% - Accent6 8" xfId="18525" hidden="1"/>
    <cellStyle name="20% - Accent6 8" xfId="18603" hidden="1"/>
    <cellStyle name="20% - Accent6 8" xfId="18797" hidden="1"/>
    <cellStyle name="20% - Accent6 8" xfId="18862" hidden="1"/>
    <cellStyle name="20% - Accent6 8" xfId="18976" hidden="1"/>
    <cellStyle name="20% - Accent6 8" xfId="19036" hidden="1"/>
    <cellStyle name="20% - Accent6 8" xfId="19114" hidden="1"/>
    <cellStyle name="20% - Accent6 8" xfId="19192" hidden="1"/>
    <cellStyle name="20% - Accent6 8" xfId="19774" hidden="1"/>
    <cellStyle name="20% - Accent6 8" xfId="19853" hidden="1"/>
    <cellStyle name="20% - Accent6 8" xfId="19932" hidden="1"/>
    <cellStyle name="20% - Accent6 8" xfId="19601" hidden="1"/>
    <cellStyle name="20% - Accent6 8" xfId="20005" hidden="1"/>
    <cellStyle name="20% - Accent6 8" xfId="19707" hidden="1"/>
    <cellStyle name="20% - Accent6 8" xfId="20382" hidden="1"/>
    <cellStyle name="20% - Accent6 8" xfId="20448" hidden="1"/>
    <cellStyle name="20% - Accent6 8" xfId="20526" hidden="1"/>
    <cellStyle name="20% - Accent6 8" xfId="19477" hidden="1"/>
    <cellStyle name="20% - Accent6 8" xfId="20596" hidden="1"/>
    <cellStyle name="20% - Accent6 8" xfId="20380" hidden="1"/>
    <cellStyle name="20% - Accent6 8" xfId="20915" hidden="1"/>
    <cellStyle name="20% - Accent6 8" xfId="20980" hidden="1"/>
    <cellStyle name="20% - Accent6 8" xfId="21058" hidden="1"/>
    <cellStyle name="20% - Accent6 8" xfId="21252" hidden="1"/>
    <cellStyle name="20% - Accent6 8" xfId="21317" hidden="1"/>
    <cellStyle name="20% - Accent6 8" xfId="21395" hidden="1"/>
    <cellStyle name="20% - Accent6 8" xfId="21589" hidden="1"/>
    <cellStyle name="20% - Accent6 8" xfId="21654" hidden="1"/>
    <cellStyle name="20% - Accent6 8" xfId="16011" hidden="1"/>
    <cellStyle name="20% - Accent6 8" xfId="15951" hidden="1"/>
    <cellStyle name="20% - Accent6 8" xfId="15872" hidden="1"/>
    <cellStyle name="20% - Accent6 8" xfId="15789" hidden="1"/>
    <cellStyle name="20% - Accent6 8" xfId="8054" hidden="1"/>
    <cellStyle name="20% - Accent6 8" xfId="7906" hidden="1"/>
    <cellStyle name="20% - Accent6 8" xfId="7640" hidden="1"/>
    <cellStyle name="20% - Accent6 8" xfId="8537" hidden="1"/>
    <cellStyle name="20% - Accent6 8" xfId="7410" hidden="1"/>
    <cellStyle name="20% - Accent6 8" xfId="8206" hidden="1"/>
    <cellStyle name="20% - Accent6 8" xfId="5336" hidden="1"/>
    <cellStyle name="20% - Accent6 8" xfId="5250" hidden="1"/>
    <cellStyle name="20% - Accent6 8" xfId="5043" hidden="1"/>
    <cellStyle name="20% - Accent6 8" xfId="9082" hidden="1"/>
    <cellStyle name="20% - Accent6 8" xfId="4937" hidden="1"/>
    <cellStyle name="20% - Accent6 8" xfId="5460" hidden="1"/>
    <cellStyle name="20% - Accent6 8" xfId="3114" hidden="1"/>
    <cellStyle name="20% - Accent6 8" xfId="2961" hidden="1"/>
    <cellStyle name="20% - Accent6 8" xfId="2837" hidden="1"/>
    <cellStyle name="20% - Accent6 8" xfId="1602" hidden="1"/>
    <cellStyle name="20% - Accent6 8" xfId="1454" hidden="1"/>
    <cellStyle name="20% - Accent6 8" xfId="1254" hidden="1"/>
    <cellStyle name="20% - Accent6 8" xfId="110" hidden="1"/>
    <cellStyle name="20% - Accent6 8" xfId="21791" hidden="1"/>
    <cellStyle name="20% - Accent6 8" xfId="22335" hidden="1"/>
    <cellStyle name="20% - Accent6 8" xfId="22395" hidden="1"/>
    <cellStyle name="20% - Accent6 8" xfId="22473" hidden="1"/>
    <cellStyle name="20% - Accent6 8" xfId="22551" hidden="1"/>
    <cellStyle name="20% - Accent6 8" xfId="23133" hidden="1"/>
    <cellStyle name="20% - Accent6 8" xfId="23212" hidden="1"/>
    <cellStyle name="20% - Accent6 8" xfId="23291" hidden="1"/>
    <cellStyle name="20% - Accent6 8" xfId="22960" hidden="1"/>
    <cellStyle name="20% - Accent6 8" xfId="23364" hidden="1"/>
    <cellStyle name="20% - Accent6 8" xfId="23066" hidden="1"/>
    <cellStyle name="20% - Accent6 8" xfId="23741" hidden="1"/>
    <cellStyle name="20% - Accent6 8" xfId="23807" hidden="1"/>
    <cellStyle name="20% - Accent6 8" xfId="23885" hidden="1"/>
    <cellStyle name="20% - Accent6 8" xfId="22836" hidden="1"/>
    <cellStyle name="20% - Accent6 8" xfId="23955" hidden="1"/>
    <cellStyle name="20% - Accent6 8" xfId="23739" hidden="1"/>
    <cellStyle name="20% - Accent6 8" xfId="24274" hidden="1"/>
    <cellStyle name="20% - Accent6 8" xfId="24339" hidden="1"/>
    <cellStyle name="20% - Accent6 8" xfId="24417" hidden="1"/>
    <cellStyle name="20% - Accent6 8" xfId="24611" hidden="1"/>
    <cellStyle name="20% - Accent6 8" xfId="24676" hidden="1"/>
    <cellStyle name="20% - Accent6 8" xfId="24754" hidden="1"/>
    <cellStyle name="20% - Accent6 8" xfId="24948" hidden="1"/>
    <cellStyle name="20% - Accent6 8" xfId="25013" hidden="1"/>
    <cellStyle name="20% - Accent6 8" xfId="25127" hidden="1"/>
    <cellStyle name="20% - Accent6 8" xfId="25187" hidden="1"/>
    <cellStyle name="20% - Accent6 8" xfId="25265" hidden="1"/>
    <cellStyle name="20% - Accent6 8" xfId="25343" hidden="1"/>
    <cellStyle name="20% - Accent6 8" xfId="25925" hidden="1"/>
    <cellStyle name="20% - Accent6 8" xfId="26004" hidden="1"/>
    <cellStyle name="20% - Accent6 8" xfId="26083" hidden="1"/>
    <cellStyle name="20% - Accent6 8" xfId="25752" hidden="1"/>
    <cellStyle name="20% - Accent6 8" xfId="26156" hidden="1"/>
    <cellStyle name="20% - Accent6 8" xfId="25858" hidden="1"/>
    <cellStyle name="20% - Accent6 8" xfId="26533" hidden="1"/>
    <cellStyle name="20% - Accent6 8" xfId="26599" hidden="1"/>
    <cellStyle name="20% - Accent6 8" xfId="26677" hidden="1"/>
    <cellStyle name="20% - Accent6 8" xfId="25628" hidden="1"/>
    <cellStyle name="20% - Accent6 8" xfId="26747" hidden="1"/>
    <cellStyle name="20% - Accent6 8" xfId="26531" hidden="1"/>
    <cellStyle name="20% - Accent6 8" xfId="27066" hidden="1"/>
    <cellStyle name="20% - Accent6 8" xfId="27131" hidden="1"/>
    <cellStyle name="20% - Accent6 8" xfId="27209" hidden="1"/>
    <cellStyle name="20% - Accent6 8" xfId="27403" hidden="1"/>
    <cellStyle name="20% - Accent6 8" xfId="27468" hidden="1"/>
    <cellStyle name="20% - Accent6 8" xfId="27546" hidden="1"/>
    <cellStyle name="20% - Accent6 8" xfId="27740" hidden="1"/>
    <cellStyle name="20% - Accent6 8" xfId="27805" hidden="1"/>
    <cellStyle name="20% - Accent6 8" xfId="22264" hidden="1"/>
    <cellStyle name="20% - Accent6 8" xfId="22204" hidden="1"/>
    <cellStyle name="20% - Accent6 8" xfId="22125" hidden="1"/>
    <cellStyle name="20% - Accent6 8" xfId="22042" hidden="1"/>
    <cellStyle name="20% - Accent6 8" xfId="9005" hidden="1"/>
    <cellStyle name="20% - Accent6 8" xfId="8759" hidden="1"/>
    <cellStyle name="20% - Accent6 8" xfId="8509" hidden="1"/>
    <cellStyle name="20% - Accent6 8" xfId="9652" hidden="1"/>
    <cellStyle name="20% - Accent6 8" xfId="8262" hidden="1"/>
    <cellStyle name="20% - Accent6 8" xfId="9260" hidden="1"/>
    <cellStyle name="20% - Accent6 8" xfId="5886" hidden="1"/>
    <cellStyle name="20% - Accent6 8" xfId="5786" hidden="1"/>
    <cellStyle name="20% - Accent6 8" xfId="5555" hidden="1"/>
    <cellStyle name="20% - Accent6 8" xfId="15609" hidden="1"/>
    <cellStyle name="20% - Accent6 8" xfId="5462" hidden="1"/>
    <cellStyle name="20% - Accent6 8" xfId="5896" hidden="1"/>
    <cellStyle name="20% - Accent6 8" xfId="3399" hidden="1"/>
    <cellStyle name="20% - Accent6 8" xfId="3319" hidden="1"/>
    <cellStyle name="20% - Accent6 8" xfId="3118" hidden="1"/>
    <cellStyle name="20% - Accent6 8" xfId="1707" hidden="1"/>
    <cellStyle name="20% - Accent6 8" xfId="1611" hidden="1"/>
    <cellStyle name="20% - Accent6 8" xfId="1435" hidden="1"/>
    <cellStyle name="20% - Accent6 8" xfId="111" hidden="1"/>
    <cellStyle name="20% - Accent6 8" xfId="27940" hidden="1"/>
    <cellStyle name="20% - Accent6 8" xfId="28054" hidden="1"/>
    <cellStyle name="20% - Accent6 8" xfId="28114" hidden="1"/>
    <cellStyle name="20% - Accent6 8" xfId="28192" hidden="1"/>
    <cellStyle name="20% - Accent6 8" xfId="28270" hidden="1"/>
    <cellStyle name="20% - Accent6 8" xfId="28852" hidden="1"/>
    <cellStyle name="20% - Accent6 8" xfId="28931" hidden="1"/>
    <cellStyle name="20% - Accent6 8" xfId="29010" hidden="1"/>
    <cellStyle name="20% - Accent6 8" xfId="28679" hidden="1"/>
    <cellStyle name="20% - Accent6 8" xfId="29083" hidden="1"/>
    <cellStyle name="20% - Accent6 8" xfId="28785" hidden="1"/>
    <cellStyle name="20% - Accent6 8" xfId="29460" hidden="1"/>
    <cellStyle name="20% - Accent6 8" xfId="29526" hidden="1"/>
    <cellStyle name="20% - Accent6 8" xfId="29604" hidden="1"/>
    <cellStyle name="20% - Accent6 8" xfId="28555" hidden="1"/>
    <cellStyle name="20% - Accent6 8" xfId="29674" hidden="1"/>
    <cellStyle name="20% - Accent6 8" xfId="29458" hidden="1"/>
    <cellStyle name="20% - Accent6 8" xfId="29993" hidden="1"/>
    <cellStyle name="20% - Accent6 8" xfId="30058" hidden="1"/>
    <cellStyle name="20% - Accent6 8" xfId="30136" hidden="1"/>
    <cellStyle name="20% - Accent6 8" xfId="30330" hidden="1"/>
    <cellStyle name="20% - Accent6 8" xfId="30395" hidden="1"/>
    <cellStyle name="20% - Accent6 8" xfId="30473" hidden="1"/>
    <cellStyle name="20% - Accent6 8" xfId="30667" hidden="1"/>
    <cellStyle name="20% - Accent6 8" xfId="30732" hidden="1"/>
    <cellStyle name="20% - Accent6 8" xfId="30846" hidden="1"/>
    <cellStyle name="20% - Accent6 8" xfId="30906" hidden="1"/>
    <cellStyle name="20% - Accent6 8" xfId="30984" hidden="1"/>
    <cellStyle name="20% - Accent6 8" xfId="31062" hidden="1"/>
    <cellStyle name="20% - Accent6 8" xfId="31644" hidden="1"/>
    <cellStyle name="20% - Accent6 8" xfId="31723" hidden="1"/>
    <cellStyle name="20% - Accent6 8" xfId="31802" hidden="1"/>
    <cellStyle name="20% - Accent6 8" xfId="31471" hidden="1"/>
    <cellStyle name="20% - Accent6 8" xfId="31875" hidden="1"/>
    <cellStyle name="20% - Accent6 8" xfId="31577" hidden="1"/>
    <cellStyle name="20% - Accent6 8" xfId="32252" hidden="1"/>
    <cellStyle name="20% - Accent6 8" xfId="32318" hidden="1"/>
    <cellStyle name="20% - Accent6 8" xfId="32396" hidden="1"/>
    <cellStyle name="20% - Accent6 8" xfId="31347" hidden="1"/>
    <cellStyle name="20% - Accent6 8" xfId="32466" hidden="1"/>
    <cellStyle name="20% - Accent6 8" xfId="32250" hidden="1"/>
    <cellStyle name="20% - Accent6 8" xfId="32785" hidden="1"/>
    <cellStyle name="20% - Accent6 8" xfId="32850" hidden="1"/>
    <cellStyle name="20% - Accent6 8" xfId="32928" hidden="1"/>
    <cellStyle name="20% - Accent6 8" xfId="33122" hidden="1"/>
    <cellStyle name="20% - Accent6 8" xfId="33187" hidden="1"/>
    <cellStyle name="20% - Accent6 8" xfId="33265" hidden="1"/>
    <cellStyle name="20% - Accent6 8" xfId="33459" hidden="1"/>
    <cellStyle name="20% - Accent6 8" xfId="33524" hidden="1"/>
    <cellStyle name="20% - Accent6 9" xfId="165" hidden="1"/>
    <cellStyle name="20% - Accent6 9" xfId="245" hidden="1"/>
    <cellStyle name="20% - Accent6 9" xfId="329" hidden="1"/>
    <cellStyle name="20% - Accent6 9" xfId="663" hidden="1"/>
    <cellStyle name="20% - Accent6 9" xfId="2408" hidden="1"/>
    <cellStyle name="20% - Accent6 9" xfId="2559" hidden="1"/>
    <cellStyle name="20% - Accent6 9" xfId="2739" hidden="1"/>
    <cellStyle name="20% - Accent6 9" xfId="3799" hidden="1"/>
    <cellStyle name="20% - Accent6 9" xfId="2278" hidden="1"/>
    <cellStyle name="20% - Accent6 9" xfId="2036" hidden="1"/>
    <cellStyle name="20% - Accent6 9" xfId="4330" hidden="1"/>
    <cellStyle name="20% - Accent6 9" xfId="4575" hidden="1"/>
    <cellStyle name="20% - Accent6 9" xfId="4735" hidden="1"/>
    <cellStyle name="20% - Accent6 9" xfId="5815" hidden="1"/>
    <cellStyle name="20% - Accent6 9" xfId="3970" hidden="1"/>
    <cellStyle name="20% - Accent6 9" xfId="2840" hidden="1"/>
    <cellStyle name="20% - Accent6 9" xfId="6349" hidden="1"/>
    <cellStyle name="20% - Accent6 9" xfId="6458" hidden="1"/>
    <cellStyle name="20% - Accent6 9" xfId="6654" hidden="1"/>
    <cellStyle name="20% - Accent6 9" xfId="7510" hidden="1"/>
    <cellStyle name="20% - Accent6 9" xfId="7661" hidden="1"/>
    <cellStyle name="20% - Accent6 9" xfId="7842" hidden="1"/>
    <cellStyle name="20% - Accent6 9" xfId="8756" hidden="1"/>
    <cellStyle name="20% - Accent6 9" xfId="8934" hidden="1"/>
    <cellStyle name="20% - Accent6 9" xfId="9856" hidden="1"/>
    <cellStyle name="20% - Accent6 9" xfId="9930" hidden="1"/>
    <cellStyle name="20% - Accent6 9" xfId="10006" hidden="1"/>
    <cellStyle name="20% - Accent6 9" xfId="10084" hidden="1"/>
    <cellStyle name="20% - Accent6 9" xfId="10669" hidden="1"/>
    <cellStyle name="20% - Accent6 9" xfId="10745" hidden="1"/>
    <cellStyle name="20% - Accent6 9" xfId="10824" hidden="1"/>
    <cellStyle name="20% - Accent6 9" xfId="11083" hidden="1"/>
    <cellStyle name="20% - Accent6 9" xfId="10617" hidden="1"/>
    <cellStyle name="20% - Accent6 9" xfId="10504" hidden="1"/>
    <cellStyle name="20% - Accent6 9" xfId="11264" hidden="1"/>
    <cellStyle name="20% - Accent6 9" xfId="11340" hidden="1"/>
    <cellStyle name="20% - Accent6 9" xfId="11418" hidden="1"/>
    <cellStyle name="20% - Accent6 9" xfId="11642" hidden="1"/>
    <cellStyle name="20% - Accent6 9" xfId="11119" hidden="1"/>
    <cellStyle name="20% - Accent6 9" xfId="10873" hidden="1"/>
    <cellStyle name="20% - Accent6 9" xfId="11796" hidden="1"/>
    <cellStyle name="20% - Accent6 9" xfId="11872" hidden="1"/>
    <cellStyle name="20% - Accent6 9" xfId="11950" hidden="1"/>
    <cellStyle name="20% - Accent6 9" xfId="12133" hidden="1"/>
    <cellStyle name="20% - Accent6 9" xfId="12209" hidden="1"/>
    <cellStyle name="20% - Accent6 9" xfId="12287" hidden="1"/>
    <cellStyle name="20% - Accent6 9" xfId="12470" hidden="1"/>
    <cellStyle name="20% - Accent6 9" xfId="12546" hidden="1"/>
    <cellStyle name="20% - Accent6 9" xfId="12648" hidden="1"/>
    <cellStyle name="20% - Accent6 9" xfId="12722" hidden="1"/>
    <cellStyle name="20% - Accent6 9" xfId="12798" hidden="1"/>
    <cellStyle name="20% - Accent6 9" xfId="12876" hidden="1"/>
    <cellStyle name="20% - Accent6 9" xfId="13461" hidden="1"/>
    <cellStyle name="20% - Accent6 9" xfId="13537" hidden="1"/>
    <cellStyle name="20% - Accent6 9" xfId="13616" hidden="1"/>
    <cellStyle name="20% - Accent6 9" xfId="13875" hidden="1"/>
    <cellStyle name="20% - Accent6 9" xfId="13409" hidden="1"/>
    <cellStyle name="20% - Accent6 9" xfId="13296" hidden="1"/>
    <cellStyle name="20% - Accent6 9" xfId="14056" hidden="1"/>
    <cellStyle name="20% - Accent6 9" xfId="14132" hidden="1"/>
    <cellStyle name="20% - Accent6 9" xfId="14210" hidden="1"/>
    <cellStyle name="20% - Accent6 9" xfId="14434" hidden="1"/>
    <cellStyle name="20% - Accent6 9" xfId="13911" hidden="1"/>
    <cellStyle name="20% - Accent6 9" xfId="13665" hidden="1"/>
    <cellStyle name="20% - Accent6 9" xfId="14588" hidden="1"/>
    <cellStyle name="20% - Accent6 9" xfId="14664" hidden="1"/>
    <cellStyle name="20% - Accent6 9" xfId="14742" hidden="1"/>
    <cellStyle name="20% - Accent6 9" xfId="14925" hidden="1"/>
    <cellStyle name="20% - Accent6 9" xfId="15001" hidden="1"/>
    <cellStyle name="20% - Accent6 9" xfId="15079" hidden="1"/>
    <cellStyle name="20% - Accent6 9" xfId="15262" hidden="1"/>
    <cellStyle name="20% - Accent6 9" xfId="15338" hidden="1"/>
    <cellStyle name="20% - Accent6 9" xfId="9605" hidden="1"/>
    <cellStyle name="20% - Accent6 9" xfId="9496" hidden="1"/>
    <cellStyle name="20% - Accent6 9" xfId="9376" hidden="1"/>
    <cellStyle name="20% - Accent6 9" xfId="9270" hidden="1"/>
    <cellStyle name="20% - Accent6 9" xfId="7008" hidden="1"/>
    <cellStyle name="20% - Accent6 9" xfId="6919" hidden="1"/>
    <cellStyle name="20% - Accent6 9" xfId="6826" hidden="1"/>
    <cellStyle name="20% - Accent6 9" xfId="5709" hidden="1"/>
    <cellStyle name="20% - Accent6 9" xfId="7195" hidden="1"/>
    <cellStyle name="20% - Accent6 9" xfId="7538" hidden="1"/>
    <cellStyle name="20% - Accent6 9" xfId="4872" hidden="1"/>
    <cellStyle name="20% - Accent6 9" xfId="4700" hidden="1"/>
    <cellStyle name="20% - Accent6 9" xfId="4494" hidden="1"/>
    <cellStyle name="20% - Accent6 9" xfId="3645" hidden="1"/>
    <cellStyle name="20% - Accent6 9" xfId="5503" hidden="1"/>
    <cellStyle name="20% - Accent6 9" xfId="6753" hidden="1"/>
    <cellStyle name="20% - Accent6 9" xfId="2772" hidden="1"/>
    <cellStyle name="20% - Accent6 9" xfId="2531" hidden="1"/>
    <cellStyle name="20% - Accent6 9" xfId="2357" hidden="1"/>
    <cellStyle name="20% - Accent6 9" xfId="1404" hidden="1"/>
    <cellStyle name="20% - Accent6 9" xfId="1214" hidden="1"/>
    <cellStyle name="20% - Accent6 9" xfId="1059" hidden="1"/>
    <cellStyle name="20% - Accent6 9" xfId="107" hidden="1"/>
    <cellStyle name="20% - Accent6 9" xfId="15509" hidden="1"/>
    <cellStyle name="20% - Accent6 9" xfId="16197" hidden="1"/>
    <cellStyle name="20% - Accent6 9" xfId="16271" hidden="1"/>
    <cellStyle name="20% - Accent6 9" xfId="16347" hidden="1"/>
    <cellStyle name="20% - Accent6 9" xfId="16425" hidden="1"/>
    <cellStyle name="20% - Accent6 9" xfId="17010" hidden="1"/>
    <cellStyle name="20% - Accent6 9" xfId="17086" hidden="1"/>
    <cellStyle name="20% - Accent6 9" xfId="17165" hidden="1"/>
    <cellStyle name="20% - Accent6 9" xfId="17424" hidden="1"/>
    <cellStyle name="20% - Accent6 9" xfId="16958" hidden="1"/>
    <cellStyle name="20% - Accent6 9" xfId="16845" hidden="1"/>
    <cellStyle name="20% - Accent6 9" xfId="17605" hidden="1"/>
    <cellStyle name="20% - Accent6 9" xfId="17681" hidden="1"/>
    <cellStyle name="20% - Accent6 9" xfId="17759" hidden="1"/>
    <cellStyle name="20% - Accent6 9" xfId="17983" hidden="1"/>
    <cellStyle name="20% - Accent6 9" xfId="17460" hidden="1"/>
    <cellStyle name="20% - Accent6 9" xfId="17214" hidden="1"/>
    <cellStyle name="20% - Accent6 9" xfId="18137" hidden="1"/>
    <cellStyle name="20% - Accent6 9" xfId="18213" hidden="1"/>
    <cellStyle name="20% - Accent6 9" xfId="18291" hidden="1"/>
    <cellStyle name="20% - Accent6 9" xfId="18474" hidden="1"/>
    <cellStyle name="20% - Accent6 9" xfId="18550" hidden="1"/>
    <cellStyle name="20% - Accent6 9" xfId="18628" hidden="1"/>
    <cellStyle name="20% - Accent6 9" xfId="18811" hidden="1"/>
    <cellStyle name="20% - Accent6 9" xfId="18887" hidden="1"/>
    <cellStyle name="20% - Accent6 9" xfId="18989" hidden="1"/>
    <cellStyle name="20% - Accent6 9" xfId="19063" hidden="1"/>
    <cellStyle name="20% - Accent6 9" xfId="19139" hidden="1"/>
    <cellStyle name="20% - Accent6 9" xfId="19217" hidden="1"/>
    <cellStyle name="20% - Accent6 9" xfId="19802" hidden="1"/>
    <cellStyle name="20% - Accent6 9" xfId="19878" hidden="1"/>
    <cellStyle name="20% - Accent6 9" xfId="19957" hidden="1"/>
    <cellStyle name="20% - Accent6 9" xfId="20216" hidden="1"/>
    <cellStyle name="20% - Accent6 9" xfId="19750" hidden="1"/>
    <cellStyle name="20% - Accent6 9" xfId="19637" hidden="1"/>
    <cellStyle name="20% - Accent6 9" xfId="20397" hidden="1"/>
    <cellStyle name="20% - Accent6 9" xfId="20473" hidden="1"/>
    <cellStyle name="20% - Accent6 9" xfId="20551" hidden="1"/>
    <cellStyle name="20% - Accent6 9" xfId="20775" hidden="1"/>
    <cellStyle name="20% - Accent6 9" xfId="20252" hidden="1"/>
    <cellStyle name="20% - Accent6 9" xfId="20006" hidden="1"/>
    <cellStyle name="20% - Accent6 9" xfId="20929" hidden="1"/>
    <cellStyle name="20% - Accent6 9" xfId="21005" hidden="1"/>
    <cellStyle name="20% - Accent6 9" xfId="21083" hidden="1"/>
    <cellStyle name="20% - Accent6 9" xfId="21266" hidden="1"/>
    <cellStyle name="20% - Accent6 9" xfId="21342" hidden="1"/>
    <cellStyle name="20% - Accent6 9" xfId="21420" hidden="1"/>
    <cellStyle name="20% - Accent6 9" xfId="21603" hidden="1"/>
    <cellStyle name="20% - Accent6 9" xfId="21679" hidden="1"/>
    <cellStyle name="20% - Accent6 9" xfId="15998" hidden="1"/>
    <cellStyle name="20% - Accent6 9" xfId="15924" hidden="1"/>
    <cellStyle name="20% - Accent6 9" xfId="15844" hidden="1"/>
    <cellStyle name="20% - Accent6 9" xfId="15761" hidden="1"/>
    <cellStyle name="20% - Accent6 9" xfId="7988" hidden="1"/>
    <cellStyle name="20% - Accent6 9" xfId="7790" hidden="1"/>
    <cellStyle name="20% - Accent6 9" xfId="7531" hidden="1"/>
    <cellStyle name="20% - Accent6 9" xfId="6206" hidden="1"/>
    <cellStyle name="20% - Accent6 9" xfId="8126" hidden="1"/>
    <cellStyle name="20% - Accent6 9" xfId="8453" hidden="1"/>
    <cellStyle name="20% - Accent6 9" xfId="5310" hidden="1"/>
    <cellStyle name="20% - Accent6 9" xfId="5110" hidden="1"/>
    <cellStyle name="20% - Accent6 9" xfId="5004" hidden="1"/>
    <cellStyle name="20% - Accent6 9" xfId="3835" hidden="1"/>
    <cellStyle name="20% - Accent6 9" xfId="5911" hidden="1"/>
    <cellStyle name="20% - Accent6 9" xfId="7409" hidden="1"/>
    <cellStyle name="20% - Accent6 9" xfId="3065" hidden="1"/>
    <cellStyle name="20% - Accent6 9" xfId="2918" hidden="1"/>
    <cellStyle name="20% - Accent6 9" xfId="2746" hidden="1"/>
    <cellStyle name="20% - Accent6 9" xfId="1552" hidden="1"/>
    <cellStyle name="20% - Accent6 9" xfId="1396" hidden="1"/>
    <cellStyle name="20% - Accent6 9" xfId="1131" hidden="1"/>
    <cellStyle name="20% - Accent6 9" xfId="9801" hidden="1"/>
    <cellStyle name="20% - Accent6 9" xfId="21817" hidden="1"/>
    <cellStyle name="20% - Accent6 9" xfId="22348" hidden="1"/>
    <cellStyle name="20% - Accent6 9" xfId="22422" hidden="1"/>
    <cellStyle name="20% - Accent6 9" xfId="22498" hidden="1"/>
    <cellStyle name="20% - Accent6 9" xfId="22576" hidden="1"/>
    <cellStyle name="20% - Accent6 9" xfId="23161" hidden="1"/>
    <cellStyle name="20% - Accent6 9" xfId="23237" hidden="1"/>
    <cellStyle name="20% - Accent6 9" xfId="23316" hidden="1"/>
    <cellStyle name="20% - Accent6 9" xfId="23575" hidden="1"/>
    <cellStyle name="20% - Accent6 9" xfId="23109" hidden="1"/>
    <cellStyle name="20% - Accent6 9" xfId="22996" hidden="1"/>
    <cellStyle name="20% - Accent6 9" xfId="23756" hidden="1"/>
    <cellStyle name="20% - Accent6 9" xfId="23832" hidden="1"/>
    <cellStyle name="20% - Accent6 9" xfId="23910" hidden="1"/>
    <cellStyle name="20% - Accent6 9" xfId="24134" hidden="1"/>
    <cellStyle name="20% - Accent6 9" xfId="23611" hidden="1"/>
    <cellStyle name="20% - Accent6 9" xfId="23365" hidden="1"/>
    <cellStyle name="20% - Accent6 9" xfId="24288" hidden="1"/>
    <cellStyle name="20% - Accent6 9" xfId="24364" hidden="1"/>
    <cellStyle name="20% - Accent6 9" xfId="24442" hidden="1"/>
    <cellStyle name="20% - Accent6 9" xfId="24625" hidden="1"/>
    <cellStyle name="20% - Accent6 9" xfId="24701" hidden="1"/>
    <cellStyle name="20% - Accent6 9" xfId="24779" hidden="1"/>
    <cellStyle name="20% - Accent6 9" xfId="24962" hidden="1"/>
    <cellStyle name="20% - Accent6 9" xfId="25038" hidden="1"/>
    <cellStyle name="20% - Accent6 9" xfId="25140" hidden="1"/>
    <cellStyle name="20% - Accent6 9" xfId="25214" hidden="1"/>
    <cellStyle name="20% - Accent6 9" xfId="25290" hidden="1"/>
    <cellStyle name="20% - Accent6 9" xfId="25368" hidden="1"/>
    <cellStyle name="20% - Accent6 9" xfId="25953" hidden="1"/>
    <cellStyle name="20% - Accent6 9" xfId="26029" hidden="1"/>
    <cellStyle name="20% - Accent6 9" xfId="26108" hidden="1"/>
    <cellStyle name="20% - Accent6 9" xfId="26367" hidden="1"/>
    <cellStyle name="20% - Accent6 9" xfId="25901" hidden="1"/>
    <cellStyle name="20% - Accent6 9" xfId="25788" hidden="1"/>
    <cellStyle name="20% - Accent6 9" xfId="26548" hidden="1"/>
    <cellStyle name="20% - Accent6 9" xfId="26624" hidden="1"/>
    <cellStyle name="20% - Accent6 9" xfId="26702" hidden="1"/>
    <cellStyle name="20% - Accent6 9" xfId="26926" hidden="1"/>
    <cellStyle name="20% - Accent6 9" xfId="26403" hidden="1"/>
    <cellStyle name="20% - Accent6 9" xfId="26157" hidden="1"/>
    <cellStyle name="20% - Accent6 9" xfId="27080" hidden="1"/>
    <cellStyle name="20% - Accent6 9" xfId="27156" hidden="1"/>
    <cellStyle name="20% - Accent6 9" xfId="27234" hidden="1"/>
    <cellStyle name="20% - Accent6 9" xfId="27417" hidden="1"/>
    <cellStyle name="20% - Accent6 9" xfId="27493" hidden="1"/>
    <cellStyle name="20% - Accent6 9" xfId="27571" hidden="1"/>
    <cellStyle name="20% - Accent6 9" xfId="27754" hidden="1"/>
    <cellStyle name="20% - Accent6 9" xfId="27830" hidden="1"/>
    <cellStyle name="20% - Accent6 9" xfId="22251" hidden="1"/>
    <cellStyle name="20% - Accent6 9" xfId="22177" hidden="1"/>
    <cellStyle name="20% - Accent6 9" xfId="22097" hidden="1"/>
    <cellStyle name="20% - Accent6 9" xfId="22014" hidden="1"/>
    <cellStyle name="20% - Accent6 9" xfId="8895" hidden="1"/>
    <cellStyle name="20% - Accent6 9" xfId="8685" hidden="1"/>
    <cellStyle name="20% - Accent6 9" xfId="8455" hidden="1"/>
    <cellStyle name="20% - Accent6 9" xfId="6750" hidden="1"/>
    <cellStyle name="20% - Accent6 9" xfId="9057" hidden="1"/>
    <cellStyle name="20% - Accent6 9" xfId="9514" hidden="1"/>
    <cellStyle name="20% - Accent6 9" xfId="5863" hidden="1"/>
    <cellStyle name="20% - Accent6 9" xfId="5617" hidden="1"/>
    <cellStyle name="20% - Accent6 9" xfId="5518" hidden="1"/>
    <cellStyle name="20% - Accent6 9" xfId="4012" hidden="1"/>
    <cellStyle name="20% - Accent6 9" xfId="6332" hidden="1"/>
    <cellStyle name="20% - Accent6 9" xfId="8261" hidden="1"/>
    <cellStyle name="20% - Accent6 9" xfId="3382" hidden="1"/>
    <cellStyle name="20% - Accent6 9" xfId="3287" hidden="1"/>
    <cellStyle name="20% - Accent6 9" xfId="3061" hidden="1"/>
    <cellStyle name="20% - Accent6 9" xfId="1677" hidden="1"/>
    <cellStyle name="20% - Accent6 9" xfId="1550" hidden="1"/>
    <cellStyle name="20% - Accent6 9" xfId="1277" hidden="1"/>
    <cellStyle name="20% - Accent6 9" xfId="16149" hidden="1"/>
    <cellStyle name="20% - Accent6 9" xfId="27965" hidden="1"/>
    <cellStyle name="20% - Accent6 9" xfId="28067" hidden="1"/>
    <cellStyle name="20% - Accent6 9" xfId="28141" hidden="1"/>
    <cellStyle name="20% - Accent6 9" xfId="28217" hidden="1"/>
    <cellStyle name="20% - Accent6 9" xfId="28295" hidden="1"/>
    <cellStyle name="20% - Accent6 9" xfId="28880" hidden="1"/>
    <cellStyle name="20% - Accent6 9" xfId="28956" hidden="1"/>
    <cellStyle name="20% - Accent6 9" xfId="29035" hidden="1"/>
    <cellStyle name="20% - Accent6 9" xfId="29294" hidden="1"/>
    <cellStyle name="20% - Accent6 9" xfId="28828" hidden="1"/>
    <cellStyle name="20% - Accent6 9" xfId="28715" hidden="1"/>
    <cellStyle name="20% - Accent6 9" xfId="29475" hidden="1"/>
    <cellStyle name="20% - Accent6 9" xfId="29551" hidden="1"/>
    <cellStyle name="20% - Accent6 9" xfId="29629" hidden="1"/>
    <cellStyle name="20% - Accent6 9" xfId="29853" hidden="1"/>
    <cellStyle name="20% - Accent6 9" xfId="29330" hidden="1"/>
    <cellStyle name="20% - Accent6 9" xfId="29084" hidden="1"/>
    <cellStyle name="20% - Accent6 9" xfId="30007" hidden="1"/>
    <cellStyle name="20% - Accent6 9" xfId="30083" hidden="1"/>
    <cellStyle name="20% - Accent6 9" xfId="30161" hidden="1"/>
    <cellStyle name="20% - Accent6 9" xfId="30344" hidden="1"/>
    <cellStyle name="20% - Accent6 9" xfId="30420" hidden="1"/>
    <cellStyle name="20% - Accent6 9" xfId="30498" hidden="1"/>
    <cellStyle name="20% - Accent6 9" xfId="30681" hidden="1"/>
    <cellStyle name="20% - Accent6 9" xfId="30757" hidden="1"/>
    <cellStyle name="20% - Accent6 9" xfId="30859" hidden="1"/>
    <cellStyle name="20% - Accent6 9" xfId="30933" hidden="1"/>
    <cellStyle name="20% - Accent6 9" xfId="31009" hidden="1"/>
    <cellStyle name="20% - Accent6 9" xfId="31087" hidden="1"/>
    <cellStyle name="20% - Accent6 9" xfId="31672" hidden="1"/>
    <cellStyle name="20% - Accent6 9" xfId="31748" hidden="1"/>
    <cellStyle name="20% - Accent6 9" xfId="31827" hidden="1"/>
    <cellStyle name="20% - Accent6 9" xfId="32086" hidden="1"/>
    <cellStyle name="20% - Accent6 9" xfId="31620" hidden="1"/>
    <cellStyle name="20% - Accent6 9" xfId="31507" hidden="1"/>
    <cellStyle name="20% - Accent6 9" xfId="32267" hidden="1"/>
    <cellStyle name="20% - Accent6 9" xfId="32343" hidden="1"/>
    <cellStyle name="20% - Accent6 9" xfId="32421" hidden="1"/>
    <cellStyle name="20% - Accent6 9" xfId="32645" hidden="1"/>
    <cellStyle name="20% - Accent6 9" xfId="32122" hidden="1"/>
    <cellStyle name="20% - Accent6 9" xfId="31876" hidden="1"/>
    <cellStyle name="20% - Accent6 9" xfId="32799" hidden="1"/>
    <cellStyle name="20% - Accent6 9" xfId="32875" hidden="1"/>
    <cellStyle name="20% - Accent6 9" xfId="32953" hidden="1"/>
    <cellStyle name="20% - Accent6 9" xfId="33136" hidden="1"/>
    <cellStyle name="20% - Accent6 9" xfId="33212" hidden="1"/>
    <cellStyle name="20% - Accent6 9" xfId="33290" hidden="1"/>
    <cellStyle name="20% - Accent6 9" xfId="33473" hidden="1"/>
    <cellStyle name="20% - Accent6 9" xfId="33549" hidden="1"/>
    <cellStyle name="40% - Accent1" xfId="24" builtinId="31" hidden="1"/>
    <cellStyle name="40% - Accent1" xfId="67" builtinId="31" hidden="1" customBuiltin="1"/>
    <cellStyle name="40% - Accent1 10" xfId="169" hidden="1"/>
    <cellStyle name="40% - Accent1 10" xfId="249" hidden="1"/>
    <cellStyle name="40% - Accent1 10" xfId="345" hidden="1"/>
    <cellStyle name="40% - Accent1 10" xfId="679" hidden="1"/>
    <cellStyle name="40% - Accent1 10" xfId="2413" hidden="1"/>
    <cellStyle name="40% - Accent1 10" xfId="2564" hidden="1"/>
    <cellStyle name="40% - Accent1 10" xfId="2752" hidden="1"/>
    <cellStyle name="40% - Accent1 10" xfId="3095" hidden="1"/>
    <cellStyle name="40% - Accent1 10" xfId="1824" hidden="1"/>
    <cellStyle name="40% - Accent1 10" xfId="2101" hidden="1"/>
    <cellStyle name="40% - Accent1 10" xfId="4347" hidden="1"/>
    <cellStyle name="40% - Accent1 10" xfId="4579" hidden="1"/>
    <cellStyle name="40% - Accent1 10" xfId="4741" hidden="1"/>
    <cellStyle name="40% - Accent1 10" xfId="4947" hidden="1"/>
    <cellStyle name="40% - Accent1 10" xfId="1730" hidden="1"/>
    <cellStyle name="40% - Accent1 10" xfId="3833" hidden="1"/>
    <cellStyle name="40% - Accent1 10" xfId="6356" hidden="1"/>
    <cellStyle name="40% - Accent1 10" xfId="6463" hidden="1"/>
    <cellStyle name="40% - Accent1 10" xfId="6660" hidden="1"/>
    <cellStyle name="40% - Accent1 10" xfId="7520" hidden="1"/>
    <cellStyle name="40% - Accent1 10" xfId="7670" hidden="1"/>
    <cellStyle name="40% - Accent1 10" xfId="7848" hidden="1"/>
    <cellStyle name="40% - Accent1 10" xfId="8763" hidden="1"/>
    <cellStyle name="40% - Accent1 10" xfId="8940" hidden="1"/>
    <cellStyle name="40% - Accent1 10" xfId="9860" hidden="1"/>
    <cellStyle name="40% - Accent1 10" xfId="9934" hidden="1"/>
    <cellStyle name="40% - Accent1 10" xfId="10010" hidden="1"/>
    <cellStyle name="40% - Accent1 10" xfId="10088" hidden="1"/>
    <cellStyle name="40% - Accent1 10" xfId="10673" hidden="1"/>
    <cellStyle name="40% - Accent1 10" xfId="10749" hidden="1"/>
    <cellStyle name="40% - Accent1 10" xfId="10828" hidden="1"/>
    <cellStyle name="40% - Accent1 10" xfId="10922" hidden="1"/>
    <cellStyle name="40% - Accent1 10" xfId="10423" hidden="1"/>
    <cellStyle name="40% - Accent1 10" xfId="10553" hidden="1"/>
    <cellStyle name="40% - Accent1 10" xfId="11268" hidden="1"/>
    <cellStyle name="40% - Accent1 10" xfId="11344" hidden="1"/>
    <cellStyle name="40% - Accent1 10" xfId="11422" hidden="1"/>
    <cellStyle name="40% - Accent1 10" xfId="11501" hidden="1"/>
    <cellStyle name="40% - Accent1 10" xfId="10406" hidden="1"/>
    <cellStyle name="40% - Accent1 10" xfId="11102" hidden="1"/>
    <cellStyle name="40% - Accent1 10" xfId="11800" hidden="1"/>
    <cellStyle name="40% - Accent1 10" xfId="11876" hidden="1"/>
    <cellStyle name="40% - Accent1 10" xfId="11954" hidden="1"/>
    <cellStyle name="40% - Accent1 10" xfId="12137" hidden="1"/>
    <cellStyle name="40% - Accent1 10" xfId="12213" hidden="1"/>
    <cellStyle name="40% - Accent1 10" xfId="12291" hidden="1"/>
    <cellStyle name="40% - Accent1 10" xfId="12474" hidden="1"/>
    <cellStyle name="40% - Accent1 10" xfId="12550" hidden="1"/>
    <cellStyle name="40% - Accent1 10" xfId="12652" hidden="1"/>
    <cellStyle name="40% - Accent1 10" xfId="12726" hidden="1"/>
    <cellStyle name="40% - Accent1 10" xfId="12802" hidden="1"/>
    <cellStyle name="40% - Accent1 10" xfId="12880" hidden="1"/>
    <cellStyle name="40% - Accent1 10" xfId="13465" hidden="1"/>
    <cellStyle name="40% - Accent1 10" xfId="13541" hidden="1"/>
    <cellStyle name="40% - Accent1 10" xfId="13620" hidden="1"/>
    <cellStyle name="40% - Accent1 10" xfId="13714" hidden="1"/>
    <cellStyle name="40% - Accent1 10" xfId="13215" hidden="1"/>
    <cellStyle name="40% - Accent1 10" xfId="13345" hidden="1"/>
    <cellStyle name="40% - Accent1 10" xfId="14060" hidden="1"/>
    <cellStyle name="40% - Accent1 10" xfId="14136" hidden="1"/>
    <cellStyle name="40% - Accent1 10" xfId="14214" hidden="1"/>
    <cellStyle name="40% - Accent1 10" xfId="14293" hidden="1"/>
    <cellStyle name="40% - Accent1 10" xfId="13198" hidden="1"/>
    <cellStyle name="40% - Accent1 10" xfId="13894" hidden="1"/>
    <cellStyle name="40% - Accent1 10" xfId="14592" hidden="1"/>
    <cellStyle name="40% - Accent1 10" xfId="14668" hidden="1"/>
    <cellStyle name="40% - Accent1 10" xfId="14746" hidden="1"/>
    <cellStyle name="40% - Accent1 10" xfId="14929" hidden="1"/>
    <cellStyle name="40% - Accent1 10" xfId="15005" hidden="1"/>
    <cellStyle name="40% - Accent1 10" xfId="15083" hidden="1"/>
    <cellStyle name="40% - Accent1 10" xfId="15266" hidden="1"/>
    <cellStyle name="40% - Accent1 10" xfId="15342" hidden="1"/>
    <cellStyle name="40% - Accent1 10" xfId="9599" hidden="1"/>
    <cellStyle name="40% - Accent1 10" xfId="9490" hidden="1"/>
    <cellStyle name="40% - Accent1 10" xfId="9371" hidden="1"/>
    <cellStyle name="40% - Accent1 10" xfId="9264" hidden="1"/>
    <cellStyle name="40% - Accent1 10" xfId="7002" hidden="1"/>
    <cellStyle name="40% - Accent1 10" xfId="6915" hidden="1"/>
    <cellStyle name="40% - Accent1 10" xfId="6821" hidden="1"/>
    <cellStyle name="40% - Accent1 10" xfId="6424" hidden="1"/>
    <cellStyle name="40% - Accent1 10" xfId="7914" hidden="1"/>
    <cellStyle name="40% - Accent1 10" xfId="7399" hidden="1"/>
    <cellStyle name="40% - Accent1 10" xfId="4864" hidden="1"/>
    <cellStyle name="40% - Accent1 10" xfId="4695" hidden="1"/>
    <cellStyle name="40% - Accent1 10" xfId="4475" hidden="1"/>
    <cellStyle name="40% - Accent1 10" xfId="4258" hidden="1"/>
    <cellStyle name="40% - Accent1 10" xfId="7969" hidden="1"/>
    <cellStyle name="40% - Accent1 10" xfId="5642" hidden="1"/>
    <cellStyle name="40% - Accent1 10" xfId="2747" hidden="1"/>
    <cellStyle name="40% - Accent1 10" xfId="2525" hidden="1"/>
    <cellStyle name="40% - Accent1 10" xfId="2351" hidden="1"/>
    <cellStyle name="40% - Accent1 10" xfId="1391" hidden="1"/>
    <cellStyle name="40% - Accent1 10" xfId="1203" hidden="1"/>
    <cellStyle name="40% - Accent1 10" xfId="1053" hidden="1"/>
    <cellStyle name="40% - Accent1 10" xfId="15403" hidden="1"/>
    <cellStyle name="40% - Accent1 10" xfId="15515" hidden="1"/>
    <cellStyle name="40% - Accent1 10" xfId="16201" hidden="1"/>
    <cellStyle name="40% - Accent1 10" xfId="16275" hidden="1"/>
    <cellStyle name="40% - Accent1 10" xfId="16351" hidden="1"/>
    <cellStyle name="40% - Accent1 10" xfId="16429" hidden="1"/>
    <cellStyle name="40% - Accent1 10" xfId="17014" hidden="1"/>
    <cellStyle name="40% - Accent1 10" xfId="17090" hidden="1"/>
    <cellStyle name="40% - Accent1 10" xfId="17169" hidden="1"/>
    <cellStyle name="40% - Accent1 10" xfId="17263" hidden="1"/>
    <cellStyle name="40% - Accent1 10" xfId="16764" hidden="1"/>
    <cellStyle name="40% - Accent1 10" xfId="16894" hidden="1"/>
    <cellStyle name="40% - Accent1 10" xfId="17609" hidden="1"/>
    <cellStyle name="40% - Accent1 10" xfId="17685" hidden="1"/>
    <cellStyle name="40% - Accent1 10" xfId="17763" hidden="1"/>
    <cellStyle name="40% - Accent1 10" xfId="17842" hidden="1"/>
    <cellStyle name="40% - Accent1 10" xfId="16747" hidden="1"/>
    <cellStyle name="40% - Accent1 10" xfId="17443" hidden="1"/>
    <cellStyle name="40% - Accent1 10" xfId="18141" hidden="1"/>
    <cellStyle name="40% - Accent1 10" xfId="18217" hidden="1"/>
    <cellStyle name="40% - Accent1 10" xfId="18295" hidden="1"/>
    <cellStyle name="40% - Accent1 10" xfId="18478" hidden="1"/>
    <cellStyle name="40% - Accent1 10" xfId="18554" hidden="1"/>
    <cellStyle name="40% - Accent1 10" xfId="18632" hidden="1"/>
    <cellStyle name="40% - Accent1 10" xfId="18815" hidden="1"/>
    <cellStyle name="40% - Accent1 10" xfId="18891" hidden="1"/>
    <cellStyle name="40% - Accent1 10" xfId="18993" hidden="1"/>
    <cellStyle name="40% - Accent1 10" xfId="19067" hidden="1"/>
    <cellStyle name="40% - Accent1 10" xfId="19143" hidden="1"/>
    <cellStyle name="40% - Accent1 10" xfId="19221" hidden="1"/>
    <cellStyle name="40% - Accent1 10" xfId="19806" hidden="1"/>
    <cellStyle name="40% - Accent1 10" xfId="19882" hidden="1"/>
    <cellStyle name="40% - Accent1 10" xfId="19961" hidden="1"/>
    <cellStyle name="40% - Accent1 10" xfId="20055" hidden="1"/>
    <cellStyle name="40% - Accent1 10" xfId="19556" hidden="1"/>
    <cellStyle name="40% - Accent1 10" xfId="19686" hidden="1"/>
    <cellStyle name="40% - Accent1 10" xfId="20401" hidden="1"/>
    <cellStyle name="40% - Accent1 10" xfId="20477" hidden="1"/>
    <cellStyle name="40% - Accent1 10" xfId="20555" hidden="1"/>
    <cellStyle name="40% - Accent1 10" xfId="20634" hidden="1"/>
    <cellStyle name="40% - Accent1 10" xfId="19539" hidden="1"/>
    <cellStyle name="40% - Accent1 10" xfId="20235" hidden="1"/>
    <cellStyle name="40% - Accent1 10" xfId="20933" hidden="1"/>
    <cellStyle name="40% - Accent1 10" xfId="21009" hidden="1"/>
    <cellStyle name="40% - Accent1 10" xfId="21087" hidden="1"/>
    <cellStyle name="40% - Accent1 10" xfId="21270" hidden="1"/>
    <cellStyle name="40% - Accent1 10" xfId="21346" hidden="1"/>
    <cellStyle name="40% - Accent1 10" xfId="21424" hidden="1"/>
    <cellStyle name="40% - Accent1 10" xfId="21607" hidden="1"/>
    <cellStyle name="40% - Accent1 10" xfId="21683" hidden="1"/>
    <cellStyle name="40% - Accent1 10" xfId="15994" hidden="1"/>
    <cellStyle name="40% - Accent1 10" xfId="15920" hidden="1"/>
    <cellStyle name="40% - Accent1 10" xfId="15840" hidden="1"/>
    <cellStyle name="40% - Accent1 10" xfId="15757" hidden="1"/>
    <cellStyle name="40% - Accent1 10" xfId="7982" hidden="1"/>
    <cellStyle name="40% - Accent1 10" xfId="7782" hidden="1"/>
    <cellStyle name="40% - Accent1 10" xfId="7515" hidden="1"/>
    <cellStyle name="40% - Accent1 10" xfId="7164" hidden="1"/>
    <cellStyle name="40% - Accent1 10" xfId="8778" hidden="1"/>
    <cellStyle name="40% - Accent1 10" xfId="8250" hidden="1"/>
    <cellStyle name="40% - Accent1 10" xfId="5303" hidden="1"/>
    <cellStyle name="40% - Accent1 10" xfId="5102" hidden="1"/>
    <cellStyle name="40% - Accent1 10" xfId="4998" hidden="1"/>
    <cellStyle name="40% - Accent1 10" xfId="4745" hidden="1"/>
    <cellStyle name="40% - Accent1 10" xfId="8865" hidden="1"/>
    <cellStyle name="40% - Accent1 10" xfId="6150" hidden="1"/>
    <cellStyle name="40% - Accent1 10" xfId="3055" hidden="1"/>
    <cellStyle name="40% - Accent1 10" xfId="2913" hidden="1"/>
    <cellStyle name="40% - Accent1 10" xfId="2718" hidden="1"/>
    <cellStyle name="40% - Accent1 10" xfId="1544" hidden="1"/>
    <cellStyle name="40% - Accent1 10" xfId="1377" hidden="1"/>
    <cellStyle name="40% - Accent1 10" xfId="1124" hidden="1"/>
    <cellStyle name="40% - Accent1 10" xfId="21743" hidden="1"/>
    <cellStyle name="40% - Accent1 10" xfId="21822" hidden="1"/>
    <cellStyle name="40% - Accent1 10" xfId="22352" hidden="1"/>
    <cellStyle name="40% - Accent1 10" xfId="22426" hidden="1"/>
    <cellStyle name="40% - Accent1 10" xfId="22502" hidden="1"/>
    <cellStyle name="40% - Accent1 10" xfId="22580" hidden="1"/>
    <cellStyle name="40% - Accent1 10" xfId="23165" hidden="1"/>
    <cellStyle name="40% - Accent1 10" xfId="23241" hidden="1"/>
    <cellStyle name="40% - Accent1 10" xfId="23320" hidden="1"/>
    <cellStyle name="40% - Accent1 10" xfId="23414" hidden="1"/>
    <cellStyle name="40% - Accent1 10" xfId="22915" hidden="1"/>
    <cellStyle name="40% - Accent1 10" xfId="23045" hidden="1"/>
    <cellStyle name="40% - Accent1 10" xfId="23760" hidden="1"/>
    <cellStyle name="40% - Accent1 10" xfId="23836" hidden="1"/>
    <cellStyle name="40% - Accent1 10" xfId="23914" hidden="1"/>
    <cellStyle name="40% - Accent1 10" xfId="23993" hidden="1"/>
    <cellStyle name="40% - Accent1 10" xfId="22898" hidden="1"/>
    <cellStyle name="40% - Accent1 10" xfId="23594" hidden="1"/>
    <cellStyle name="40% - Accent1 10" xfId="24292" hidden="1"/>
    <cellStyle name="40% - Accent1 10" xfId="24368" hidden="1"/>
    <cellStyle name="40% - Accent1 10" xfId="24446" hidden="1"/>
    <cellStyle name="40% - Accent1 10" xfId="24629" hidden="1"/>
    <cellStyle name="40% - Accent1 10" xfId="24705" hidden="1"/>
    <cellStyle name="40% - Accent1 10" xfId="24783" hidden="1"/>
    <cellStyle name="40% - Accent1 10" xfId="24966" hidden="1"/>
    <cellStyle name="40% - Accent1 10" xfId="25042" hidden="1"/>
    <cellStyle name="40% - Accent1 10" xfId="25144" hidden="1"/>
    <cellStyle name="40% - Accent1 10" xfId="25218" hidden="1"/>
    <cellStyle name="40% - Accent1 10" xfId="25294" hidden="1"/>
    <cellStyle name="40% - Accent1 10" xfId="25372" hidden="1"/>
    <cellStyle name="40% - Accent1 10" xfId="25957" hidden="1"/>
    <cellStyle name="40% - Accent1 10" xfId="26033" hidden="1"/>
    <cellStyle name="40% - Accent1 10" xfId="26112" hidden="1"/>
    <cellStyle name="40% - Accent1 10" xfId="26206" hidden="1"/>
    <cellStyle name="40% - Accent1 10" xfId="25707" hidden="1"/>
    <cellStyle name="40% - Accent1 10" xfId="25837" hidden="1"/>
    <cellStyle name="40% - Accent1 10" xfId="26552" hidden="1"/>
    <cellStyle name="40% - Accent1 10" xfId="26628" hidden="1"/>
    <cellStyle name="40% - Accent1 10" xfId="26706" hidden="1"/>
    <cellStyle name="40% - Accent1 10" xfId="26785" hidden="1"/>
    <cellStyle name="40% - Accent1 10" xfId="25690" hidden="1"/>
    <cellStyle name="40% - Accent1 10" xfId="26386" hidden="1"/>
    <cellStyle name="40% - Accent1 10" xfId="27084" hidden="1"/>
    <cellStyle name="40% - Accent1 10" xfId="27160" hidden="1"/>
    <cellStyle name="40% - Accent1 10" xfId="27238" hidden="1"/>
    <cellStyle name="40% - Accent1 10" xfId="27421" hidden="1"/>
    <cellStyle name="40% - Accent1 10" xfId="27497" hidden="1"/>
    <cellStyle name="40% - Accent1 10" xfId="27575" hidden="1"/>
    <cellStyle name="40% - Accent1 10" xfId="27758" hidden="1"/>
    <cellStyle name="40% - Accent1 10" xfId="27834" hidden="1"/>
    <cellStyle name="40% - Accent1 10" xfId="22247" hidden="1"/>
    <cellStyle name="40% - Accent1 10" xfId="22173" hidden="1"/>
    <cellStyle name="40% - Accent1 10" xfId="22093" hidden="1"/>
    <cellStyle name="40% - Accent1 10" xfId="22010" hidden="1"/>
    <cellStyle name="40% - Accent1 10" xfId="8887" hidden="1"/>
    <cellStyle name="40% - Accent1 10" xfId="8681" hidden="1"/>
    <cellStyle name="40% - Accent1 10" xfId="8448" hidden="1"/>
    <cellStyle name="40% - Accent1 10" xfId="8087" hidden="1"/>
    <cellStyle name="40% - Accent1 10" xfId="15416" hidden="1"/>
    <cellStyle name="40% - Accent1 10" xfId="9331" hidden="1"/>
    <cellStyle name="40% - Accent1 10" xfId="5858" hidden="1"/>
    <cellStyle name="40% - Accent1 10" xfId="5612" hidden="1"/>
    <cellStyle name="40% - Accent1 10" xfId="5514" hidden="1"/>
    <cellStyle name="40% - Accent1 10" xfId="5130" hidden="1"/>
    <cellStyle name="40% - Accent1 10" xfId="15473" hidden="1"/>
    <cellStyle name="40% - Accent1 10" xfId="6714" hidden="1"/>
    <cellStyle name="40% - Accent1 10" xfId="3376" hidden="1"/>
    <cellStyle name="40% - Accent1 10" xfId="3274" hidden="1"/>
    <cellStyle name="40% - Accent1 10" xfId="3048" hidden="1"/>
    <cellStyle name="40% - Accent1 10" xfId="1670" hidden="1"/>
    <cellStyle name="40% - Accent1 10" xfId="1543" hidden="1"/>
    <cellStyle name="40% - Accent1 10" xfId="1268" hidden="1"/>
    <cellStyle name="40% - Accent1 10" xfId="27893" hidden="1"/>
    <cellStyle name="40% - Accent1 10" xfId="27969" hidden="1"/>
    <cellStyle name="40% - Accent1 10" xfId="28071" hidden="1"/>
    <cellStyle name="40% - Accent1 10" xfId="28145" hidden="1"/>
    <cellStyle name="40% - Accent1 10" xfId="28221" hidden="1"/>
    <cellStyle name="40% - Accent1 10" xfId="28299" hidden="1"/>
    <cellStyle name="40% - Accent1 10" xfId="28884" hidden="1"/>
    <cellStyle name="40% - Accent1 10" xfId="28960" hidden="1"/>
    <cellStyle name="40% - Accent1 10" xfId="29039" hidden="1"/>
    <cellStyle name="40% - Accent1 10" xfId="29133" hidden="1"/>
    <cellStyle name="40% - Accent1 10" xfId="28634" hidden="1"/>
    <cellStyle name="40% - Accent1 10" xfId="28764" hidden="1"/>
    <cellStyle name="40% - Accent1 10" xfId="29479" hidden="1"/>
    <cellStyle name="40% - Accent1 10" xfId="29555" hidden="1"/>
    <cellStyle name="40% - Accent1 10" xfId="29633" hidden="1"/>
    <cellStyle name="40% - Accent1 10" xfId="29712" hidden="1"/>
    <cellStyle name="40% - Accent1 10" xfId="28617" hidden="1"/>
    <cellStyle name="40% - Accent1 10" xfId="29313" hidden="1"/>
    <cellStyle name="40% - Accent1 10" xfId="30011" hidden="1"/>
    <cellStyle name="40% - Accent1 10" xfId="30087" hidden="1"/>
    <cellStyle name="40% - Accent1 10" xfId="30165" hidden="1"/>
    <cellStyle name="40% - Accent1 10" xfId="30348" hidden="1"/>
    <cellStyle name="40% - Accent1 10" xfId="30424" hidden="1"/>
    <cellStyle name="40% - Accent1 10" xfId="30502" hidden="1"/>
    <cellStyle name="40% - Accent1 10" xfId="30685" hidden="1"/>
    <cellStyle name="40% - Accent1 10" xfId="30761" hidden="1"/>
    <cellStyle name="40% - Accent1 10" xfId="30863" hidden="1"/>
    <cellStyle name="40% - Accent1 10" xfId="30937" hidden="1"/>
    <cellStyle name="40% - Accent1 10" xfId="31013" hidden="1"/>
    <cellStyle name="40% - Accent1 10" xfId="31091" hidden="1"/>
    <cellStyle name="40% - Accent1 10" xfId="31676" hidden="1"/>
    <cellStyle name="40% - Accent1 10" xfId="31752" hidden="1"/>
    <cellStyle name="40% - Accent1 10" xfId="31831" hidden="1"/>
    <cellStyle name="40% - Accent1 10" xfId="31925" hidden="1"/>
    <cellStyle name="40% - Accent1 10" xfId="31426" hidden="1"/>
    <cellStyle name="40% - Accent1 10" xfId="31556" hidden="1"/>
    <cellStyle name="40% - Accent1 10" xfId="32271" hidden="1"/>
    <cellStyle name="40% - Accent1 10" xfId="32347" hidden="1"/>
    <cellStyle name="40% - Accent1 10" xfId="32425" hidden="1"/>
    <cellStyle name="40% - Accent1 10" xfId="32504" hidden="1"/>
    <cellStyle name="40% - Accent1 10" xfId="31409" hidden="1"/>
    <cellStyle name="40% - Accent1 10" xfId="32105" hidden="1"/>
    <cellStyle name="40% - Accent1 10" xfId="32803" hidden="1"/>
    <cellStyle name="40% - Accent1 10" xfId="32879" hidden="1"/>
    <cellStyle name="40% - Accent1 10" xfId="32957" hidden="1"/>
    <cellStyle name="40% - Accent1 10" xfId="33140" hidden="1"/>
    <cellStyle name="40% - Accent1 10" xfId="33216" hidden="1"/>
    <cellStyle name="40% - Accent1 10" xfId="33294" hidden="1"/>
    <cellStyle name="40% - Accent1 10" xfId="33477" hidden="1"/>
    <cellStyle name="40% - Accent1 10" xfId="33553" hidden="1"/>
    <cellStyle name="40% - Accent1 11" xfId="182" hidden="1"/>
    <cellStyle name="40% - Accent1 11" xfId="262" hidden="1"/>
    <cellStyle name="40% - Accent1 11" xfId="381" hidden="1"/>
    <cellStyle name="40% - Accent1 11" xfId="710" hidden="1"/>
    <cellStyle name="40% - Accent1 11" xfId="2428" hidden="1"/>
    <cellStyle name="40% - Accent1 11" xfId="2581" hidden="1"/>
    <cellStyle name="40% - Accent1 11" xfId="2780" hidden="1"/>
    <cellStyle name="40% - Accent1 11" xfId="2830" hidden="1"/>
    <cellStyle name="40% - Accent1 11" xfId="1736" hidden="1"/>
    <cellStyle name="40% - Accent1 11" xfId="2241" hidden="1"/>
    <cellStyle name="40% - Accent1 11" xfId="4383" hidden="1"/>
    <cellStyle name="40% - Accent1 11" xfId="4596" hidden="1"/>
    <cellStyle name="40% - Accent1 11" xfId="4760" hidden="1"/>
    <cellStyle name="40% - Accent1 11" xfId="4803" hidden="1"/>
    <cellStyle name="40% - Accent1 11" xfId="1584" hidden="1"/>
    <cellStyle name="40% - Accent1 11" xfId="2040" hidden="1"/>
    <cellStyle name="40% - Accent1 11" xfId="6371" hidden="1"/>
    <cellStyle name="40% - Accent1 11" xfId="6477" hidden="1"/>
    <cellStyle name="40% - Accent1 11" xfId="6674" hidden="1"/>
    <cellStyle name="40% - Accent1 11" xfId="7544" hidden="1"/>
    <cellStyle name="40% - Accent1 11" xfId="7689" hidden="1"/>
    <cellStyle name="40% - Accent1 11" xfId="7868" hidden="1"/>
    <cellStyle name="40% - Accent1 11" xfId="8783" hidden="1"/>
    <cellStyle name="40% - Accent1 11" xfId="8957" hidden="1"/>
    <cellStyle name="40% - Accent1 11" xfId="9873" hidden="1"/>
    <cellStyle name="40% - Accent1 11" xfId="9947" hidden="1"/>
    <cellStyle name="40% - Accent1 11" xfId="10023" hidden="1"/>
    <cellStyle name="40% - Accent1 11" xfId="10101" hidden="1"/>
    <cellStyle name="40% - Accent1 11" xfId="10686" hidden="1"/>
    <cellStyle name="40% - Accent1 11" xfId="10762" hidden="1"/>
    <cellStyle name="40% - Accent1 11" xfId="10841" hidden="1"/>
    <cellStyle name="40% - Accent1 11" xfId="10868" hidden="1"/>
    <cellStyle name="40% - Accent1 11" xfId="10412" hidden="1"/>
    <cellStyle name="40% - Accent1 11" xfId="10589" hidden="1"/>
    <cellStyle name="40% - Accent1 11" xfId="11281" hidden="1"/>
    <cellStyle name="40% - Accent1 11" xfId="11357" hidden="1"/>
    <cellStyle name="40% - Accent1 11" xfId="11435" hidden="1"/>
    <cellStyle name="40% - Accent1 11" xfId="11460" hidden="1"/>
    <cellStyle name="40% - Accent1 11" xfId="10343" hidden="1"/>
    <cellStyle name="40% - Accent1 11" xfId="10507" hidden="1"/>
    <cellStyle name="40% - Accent1 11" xfId="11813" hidden="1"/>
    <cellStyle name="40% - Accent1 11" xfId="11889" hidden="1"/>
    <cellStyle name="40% - Accent1 11" xfId="11967" hidden="1"/>
    <cellStyle name="40% - Accent1 11" xfId="12150" hidden="1"/>
    <cellStyle name="40% - Accent1 11" xfId="12226" hidden="1"/>
    <cellStyle name="40% - Accent1 11" xfId="12304" hidden="1"/>
    <cellStyle name="40% - Accent1 11" xfId="12487" hidden="1"/>
    <cellStyle name="40% - Accent1 11" xfId="12563" hidden="1"/>
    <cellStyle name="40% - Accent1 11" xfId="12665" hidden="1"/>
    <cellStyle name="40% - Accent1 11" xfId="12739" hidden="1"/>
    <cellStyle name="40% - Accent1 11" xfId="12815" hidden="1"/>
    <cellStyle name="40% - Accent1 11" xfId="12893" hidden="1"/>
    <cellStyle name="40% - Accent1 11" xfId="13478" hidden="1"/>
    <cellStyle name="40% - Accent1 11" xfId="13554" hidden="1"/>
    <cellStyle name="40% - Accent1 11" xfId="13633" hidden="1"/>
    <cellStyle name="40% - Accent1 11" xfId="13660" hidden="1"/>
    <cellStyle name="40% - Accent1 11" xfId="13204" hidden="1"/>
    <cellStyle name="40% - Accent1 11" xfId="13381" hidden="1"/>
    <cellStyle name="40% - Accent1 11" xfId="14073" hidden="1"/>
    <cellStyle name="40% - Accent1 11" xfId="14149" hidden="1"/>
    <cellStyle name="40% - Accent1 11" xfId="14227" hidden="1"/>
    <cellStyle name="40% - Accent1 11" xfId="14252" hidden="1"/>
    <cellStyle name="40% - Accent1 11" xfId="13135" hidden="1"/>
    <cellStyle name="40% - Accent1 11" xfId="13299" hidden="1"/>
    <cellStyle name="40% - Accent1 11" xfId="14605" hidden="1"/>
    <cellStyle name="40% - Accent1 11" xfId="14681" hidden="1"/>
    <cellStyle name="40% - Accent1 11" xfId="14759" hidden="1"/>
    <cellStyle name="40% - Accent1 11" xfId="14942" hidden="1"/>
    <cellStyle name="40% - Accent1 11" xfId="15018" hidden="1"/>
    <cellStyle name="40% - Accent1 11" xfId="15096" hidden="1"/>
    <cellStyle name="40% - Accent1 11" xfId="15279" hidden="1"/>
    <cellStyle name="40% - Accent1 11" xfId="15355" hidden="1"/>
    <cellStyle name="40% - Accent1 11" xfId="9583" hidden="1"/>
    <cellStyle name="40% - Accent1 11" xfId="9468" hidden="1"/>
    <cellStyle name="40% - Accent1 11" xfId="9358" hidden="1"/>
    <cellStyle name="40% - Accent1 11" xfId="9243" hidden="1"/>
    <cellStyle name="40% - Accent1 11" xfId="6988" hidden="1"/>
    <cellStyle name="40% - Accent1 11" xfId="6901" hidden="1"/>
    <cellStyle name="40% - Accent1 11" xfId="6808" hidden="1"/>
    <cellStyle name="40% - Accent1 11" xfId="6770" hidden="1"/>
    <cellStyle name="40% - Accent1 11" xfId="7960" hidden="1"/>
    <cellStyle name="40% - Accent1 11" xfId="7330" hidden="1"/>
    <cellStyle name="40% - Accent1 11" xfId="4843" hidden="1"/>
    <cellStyle name="40% - Accent1 11" xfId="4676" hidden="1"/>
    <cellStyle name="40% - Accent1 11" xfId="4424" hidden="1"/>
    <cellStyle name="40% - Accent1 11" xfId="4314" hidden="1"/>
    <cellStyle name="40% - Accent1 11" xfId="8161" hidden="1"/>
    <cellStyle name="40% - Accent1 11" xfId="7523" hidden="1"/>
    <cellStyle name="40% - Accent1 11" xfId="2711" hidden="1"/>
    <cellStyle name="40% - Accent1 11" xfId="2508" hidden="1"/>
    <cellStyle name="40% - Accent1 11" xfId="2331" hidden="1"/>
    <cellStyle name="40% - Accent1 11" xfId="1368" hidden="1"/>
    <cellStyle name="40% - Accent1 11" xfId="1184" hidden="1"/>
    <cellStyle name="40% - Accent1 11" xfId="940" hidden="1"/>
    <cellStyle name="40% - Accent1 11" xfId="15421" hidden="1"/>
    <cellStyle name="40% - Accent1 11" xfId="15529" hidden="1"/>
    <cellStyle name="40% - Accent1 11" xfId="16214" hidden="1"/>
    <cellStyle name="40% - Accent1 11" xfId="16288" hidden="1"/>
    <cellStyle name="40% - Accent1 11" xfId="16364" hidden="1"/>
    <cellStyle name="40% - Accent1 11" xfId="16442" hidden="1"/>
    <cellStyle name="40% - Accent1 11" xfId="17027" hidden="1"/>
    <cellStyle name="40% - Accent1 11" xfId="17103" hidden="1"/>
    <cellStyle name="40% - Accent1 11" xfId="17182" hidden="1"/>
    <cellStyle name="40% - Accent1 11" xfId="17209" hidden="1"/>
    <cellStyle name="40% - Accent1 11" xfId="16753" hidden="1"/>
    <cellStyle name="40% - Accent1 11" xfId="16930" hidden="1"/>
    <cellStyle name="40% - Accent1 11" xfId="17622" hidden="1"/>
    <cellStyle name="40% - Accent1 11" xfId="17698" hidden="1"/>
    <cellStyle name="40% - Accent1 11" xfId="17776" hidden="1"/>
    <cellStyle name="40% - Accent1 11" xfId="17801" hidden="1"/>
    <cellStyle name="40% - Accent1 11" xfId="16684" hidden="1"/>
    <cellStyle name="40% - Accent1 11" xfId="16848" hidden="1"/>
    <cellStyle name="40% - Accent1 11" xfId="18154" hidden="1"/>
    <cellStyle name="40% - Accent1 11" xfId="18230" hidden="1"/>
    <cellStyle name="40% - Accent1 11" xfId="18308" hidden="1"/>
    <cellStyle name="40% - Accent1 11" xfId="18491" hidden="1"/>
    <cellStyle name="40% - Accent1 11" xfId="18567" hidden="1"/>
    <cellStyle name="40% - Accent1 11" xfId="18645" hidden="1"/>
    <cellStyle name="40% - Accent1 11" xfId="18828" hidden="1"/>
    <cellStyle name="40% - Accent1 11" xfId="18904" hidden="1"/>
    <cellStyle name="40% - Accent1 11" xfId="19006" hidden="1"/>
    <cellStyle name="40% - Accent1 11" xfId="19080" hidden="1"/>
    <cellStyle name="40% - Accent1 11" xfId="19156" hidden="1"/>
    <cellStyle name="40% - Accent1 11" xfId="19234" hidden="1"/>
    <cellStyle name="40% - Accent1 11" xfId="19819" hidden="1"/>
    <cellStyle name="40% - Accent1 11" xfId="19895" hidden="1"/>
    <cellStyle name="40% - Accent1 11" xfId="19974" hidden="1"/>
    <cellStyle name="40% - Accent1 11" xfId="20001" hidden="1"/>
    <cellStyle name="40% - Accent1 11" xfId="19545" hidden="1"/>
    <cellStyle name="40% - Accent1 11" xfId="19722" hidden="1"/>
    <cellStyle name="40% - Accent1 11" xfId="20414" hidden="1"/>
    <cellStyle name="40% - Accent1 11" xfId="20490" hidden="1"/>
    <cellStyle name="40% - Accent1 11" xfId="20568" hidden="1"/>
    <cellStyle name="40% - Accent1 11" xfId="20593" hidden="1"/>
    <cellStyle name="40% - Accent1 11" xfId="19476" hidden="1"/>
    <cellStyle name="40% - Accent1 11" xfId="19640" hidden="1"/>
    <cellStyle name="40% - Accent1 11" xfId="20946" hidden="1"/>
    <cellStyle name="40% - Accent1 11" xfId="21022" hidden="1"/>
    <cellStyle name="40% - Accent1 11" xfId="21100" hidden="1"/>
    <cellStyle name="40% - Accent1 11" xfId="21283" hidden="1"/>
    <cellStyle name="40% - Accent1 11" xfId="21359" hidden="1"/>
    <cellStyle name="40% - Accent1 11" xfId="21437" hidden="1"/>
    <cellStyle name="40% - Accent1 11" xfId="21620" hidden="1"/>
    <cellStyle name="40% - Accent1 11" xfId="21696" hidden="1"/>
    <cellStyle name="40% - Accent1 11" xfId="15981" hidden="1"/>
    <cellStyle name="40% - Accent1 11" xfId="15907" hidden="1"/>
    <cellStyle name="40% - Accent1 11" xfId="15827" hidden="1"/>
    <cellStyle name="40% - Accent1 11" xfId="15742" hidden="1"/>
    <cellStyle name="40% - Accent1 11" xfId="7961" hidden="1"/>
    <cellStyle name="40% - Accent1 11" xfId="7759" hidden="1"/>
    <cellStyle name="40% - Accent1 11" xfId="7475" hidden="1"/>
    <cellStyle name="40% - Accent1 11" xfId="7423" hidden="1"/>
    <cellStyle name="40% - Accent1 11" xfId="8853" hidden="1"/>
    <cellStyle name="40% - Accent1 11" xfId="8181" hidden="1"/>
    <cellStyle name="40% - Accent1 11" xfId="5289" hidden="1"/>
    <cellStyle name="40% - Accent1 11" xfId="5088" hidden="1"/>
    <cellStyle name="40% - Accent1 11" xfId="4982" hidden="1"/>
    <cellStyle name="40% - Accent1 11" xfId="4946" hidden="1"/>
    <cellStyle name="40% - Accent1 11" xfId="9084" hidden="1"/>
    <cellStyle name="40% - Accent1 11" xfId="8447" hidden="1"/>
    <cellStyle name="40% - Accent1 11" xfId="3027" hidden="1"/>
    <cellStyle name="40% - Accent1 11" xfId="2896" hidden="1"/>
    <cellStyle name="40% - Accent1 11" xfId="2673" hidden="1"/>
    <cellStyle name="40% - Accent1 11" xfId="1520" hidden="1"/>
    <cellStyle name="40% - Accent1 11" xfId="1343" hidden="1"/>
    <cellStyle name="40% - Accent1 11" xfId="1108" hidden="1"/>
    <cellStyle name="40% - Accent1 11" xfId="21756" hidden="1"/>
    <cellStyle name="40% - Accent1 11" xfId="21836" hidden="1"/>
    <cellStyle name="40% - Accent1 11" xfId="22365" hidden="1"/>
    <cellStyle name="40% - Accent1 11" xfId="22439" hidden="1"/>
    <cellStyle name="40% - Accent1 11" xfId="22515" hidden="1"/>
    <cellStyle name="40% - Accent1 11" xfId="22593" hidden="1"/>
    <cellStyle name="40% - Accent1 11" xfId="23178" hidden="1"/>
    <cellStyle name="40% - Accent1 11" xfId="23254" hidden="1"/>
    <cellStyle name="40% - Accent1 11" xfId="23333" hidden="1"/>
    <cellStyle name="40% - Accent1 11" xfId="23360" hidden="1"/>
    <cellStyle name="40% - Accent1 11" xfId="22904" hidden="1"/>
    <cellStyle name="40% - Accent1 11" xfId="23081" hidden="1"/>
    <cellStyle name="40% - Accent1 11" xfId="23773" hidden="1"/>
    <cellStyle name="40% - Accent1 11" xfId="23849" hidden="1"/>
    <cellStyle name="40% - Accent1 11" xfId="23927" hidden="1"/>
    <cellStyle name="40% - Accent1 11" xfId="23952" hidden="1"/>
    <cellStyle name="40% - Accent1 11" xfId="22835" hidden="1"/>
    <cellStyle name="40% - Accent1 11" xfId="22999" hidden="1"/>
    <cellStyle name="40% - Accent1 11" xfId="24305" hidden="1"/>
    <cellStyle name="40% - Accent1 11" xfId="24381" hidden="1"/>
    <cellStyle name="40% - Accent1 11" xfId="24459" hidden="1"/>
    <cellStyle name="40% - Accent1 11" xfId="24642" hidden="1"/>
    <cellStyle name="40% - Accent1 11" xfId="24718" hidden="1"/>
    <cellStyle name="40% - Accent1 11" xfId="24796" hidden="1"/>
    <cellStyle name="40% - Accent1 11" xfId="24979" hidden="1"/>
    <cellStyle name="40% - Accent1 11" xfId="25055" hidden="1"/>
    <cellStyle name="40% - Accent1 11" xfId="25157" hidden="1"/>
    <cellStyle name="40% - Accent1 11" xfId="25231" hidden="1"/>
    <cellStyle name="40% - Accent1 11" xfId="25307" hidden="1"/>
    <cellStyle name="40% - Accent1 11" xfId="25385" hidden="1"/>
    <cellStyle name="40% - Accent1 11" xfId="25970" hidden="1"/>
    <cellStyle name="40% - Accent1 11" xfId="26046" hidden="1"/>
    <cellStyle name="40% - Accent1 11" xfId="26125" hidden="1"/>
    <cellStyle name="40% - Accent1 11" xfId="26152" hidden="1"/>
    <cellStyle name="40% - Accent1 11" xfId="25696" hidden="1"/>
    <cellStyle name="40% - Accent1 11" xfId="25873" hidden="1"/>
    <cellStyle name="40% - Accent1 11" xfId="26565" hidden="1"/>
    <cellStyle name="40% - Accent1 11" xfId="26641" hidden="1"/>
    <cellStyle name="40% - Accent1 11" xfId="26719" hidden="1"/>
    <cellStyle name="40% - Accent1 11" xfId="26744" hidden="1"/>
    <cellStyle name="40% - Accent1 11" xfId="25627" hidden="1"/>
    <cellStyle name="40% - Accent1 11" xfId="25791" hidden="1"/>
    <cellStyle name="40% - Accent1 11" xfId="27097" hidden="1"/>
    <cellStyle name="40% - Accent1 11" xfId="27173" hidden="1"/>
    <cellStyle name="40% - Accent1 11" xfId="27251" hidden="1"/>
    <cellStyle name="40% - Accent1 11" xfId="27434" hidden="1"/>
    <cellStyle name="40% - Accent1 11" xfId="27510" hidden="1"/>
    <cellStyle name="40% - Accent1 11" xfId="27588" hidden="1"/>
    <cellStyle name="40% - Accent1 11" xfId="27771" hidden="1"/>
    <cellStyle name="40% - Accent1 11" xfId="27847" hidden="1"/>
    <cellStyle name="40% - Accent1 11" xfId="22234" hidden="1"/>
    <cellStyle name="40% - Accent1 11" xfId="22160" hidden="1"/>
    <cellStyle name="40% - Accent1 11" xfId="22080" hidden="1"/>
    <cellStyle name="40% - Accent1 11" xfId="21996" hidden="1"/>
    <cellStyle name="40% - Accent1 11" xfId="8867" hidden="1"/>
    <cellStyle name="40% - Accent1 11" xfId="8652" hidden="1"/>
    <cellStyle name="40% - Accent1 11" xfId="8423" hidden="1"/>
    <cellStyle name="40% - Accent1 11" xfId="8374" hidden="1"/>
    <cellStyle name="40% - Accent1 11" xfId="15466" hidden="1"/>
    <cellStyle name="40% - Accent1 11" xfId="9105" hidden="1"/>
    <cellStyle name="40% - Accent1 11" xfId="5841" hidden="1"/>
    <cellStyle name="40% - Accent1 11" xfId="5595" hidden="1"/>
    <cellStyle name="40% - Accent1 11" xfId="5500" hidden="1"/>
    <cellStyle name="40% - Accent1 11" xfId="5467" hidden="1"/>
    <cellStyle name="40% - Accent1 11" xfId="15610" hidden="1"/>
    <cellStyle name="40% - Accent1 11" xfId="9507" hidden="1"/>
    <cellStyle name="40% - Accent1 11" xfId="3358" hidden="1"/>
    <cellStyle name="40% - Accent1 11" xfId="3167" hidden="1"/>
    <cellStyle name="40% - Accent1 11" xfId="3009" hidden="1"/>
    <cellStyle name="40% - Accent1 11" xfId="1654" hidden="1"/>
    <cellStyle name="40% - Accent1 11" xfId="1506" hidden="1"/>
    <cellStyle name="40% - Accent1 11" xfId="1244" hidden="1"/>
    <cellStyle name="40% - Accent1 11" xfId="27906" hidden="1"/>
    <cellStyle name="40% - Accent1 11" xfId="27982" hidden="1"/>
    <cellStyle name="40% - Accent1 11" xfId="28084" hidden="1"/>
    <cellStyle name="40% - Accent1 11" xfId="28158" hidden="1"/>
    <cellStyle name="40% - Accent1 11" xfId="28234" hidden="1"/>
    <cellStyle name="40% - Accent1 11" xfId="28312" hidden="1"/>
    <cellStyle name="40% - Accent1 11" xfId="28897" hidden="1"/>
    <cellStyle name="40% - Accent1 11" xfId="28973" hidden="1"/>
    <cellStyle name="40% - Accent1 11" xfId="29052" hidden="1"/>
    <cellStyle name="40% - Accent1 11" xfId="29079" hidden="1"/>
    <cellStyle name="40% - Accent1 11" xfId="28623" hidden="1"/>
    <cellStyle name="40% - Accent1 11" xfId="28800" hidden="1"/>
    <cellStyle name="40% - Accent1 11" xfId="29492" hidden="1"/>
    <cellStyle name="40% - Accent1 11" xfId="29568" hidden="1"/>
    <cellStyle name="40% - Accent1 11" xfId="29646" hidden="1"/>
    <cellStyle name="40% - Accent1 11" xfId="29671" hidden="1"/>
    <cellStyle name="40% - Accent1 11" xfId="28554" hidden="1"/>
    <cellStyle name="40% - Accent1 11" xfId="28718" hidden="1"/>
    <cellStyle name="40% - Accent1 11" xfId="30024" hidden="1"/>
    <cellStyle name="40% - Accent1 11" xfId="30100" hidden="1"/>
    <cellStyle name="40% - Accent1 11" xfId="30178" hidden="1"/>
    <cellStyle name="40% - Accent1 11" xfId="30361" hidden="1"/>
    <cellStyle name="40% - Accent1 11" xfId="30437" hidden="1"/>
    <cellStyle name="40% - Accent1 11" xfId="30515" hidden="1"/>
    <cellStyle name="40% - Accent1 11" xfId="30698" hidden="1"/>
    <cellStyle name="40% - Accent1 11" xfId="30774" hidden="1"/>
    <cellStyle name="40% - Accent1 11" xfId="30876" hidden="1"/>
    <cellStyle name="40% - Accent1 11" xfId="30950" hidden="1"/>
    <cellStyle name="40% - Accent1 11" xfId="31026" hidden="1"/>
    <cellStyle name="40% - Accent1 11" xfId="31104" hidden="1"/>
    <cellStyle name="40% - Accent1 11" xfId="31689" hidden="1"/>
    <cellStyle name="40% - Accent1 11" xfId="31765" hidden="1"/>
    <cellStyle name="40% - Accent1 11" xfId="31844" hidden="1"/>
    <cellStyle name="40% - Accent1 11" xfId="31871" hidden="1"/>
    <cellStyle name="40% - Accent1 11" xfId="31415" hidden="1"/>
    <cellStyle name="40% - Accent1 11" xfId="31592" hidden="1"/>
    <cellStyle name="40% - Accent1 11" xfId="32284" hidden="1"/>
    <cellStyle name="40% - Accent1 11" xfId="32360" hidden="1"/>
    <cellStyle name="40% - Accent1 11" xfId="32438" hidden="1"/>
    <cellStyle name="40% - Accent1 11" xfId="32463" hidden="1"/>
    <cellStyle name="40% - Accent1 11" xfId="31346" hidden="1"/>
    <cellStyle name="40% - Accent1 11" xfId="31510" hidden="1"/>
    <cellStyle name="40% - Accent1 11" xfId="32816" hidden="1"/>
    <cellStyle name="40% - Accent1 11" xfId="32892" hidden="1"/>
    <cellStyle name="40% - Accent1 11" xfId="32970" hidden="1"/>
    <cellStyle name="40% - Accent1 11" xfId="33153" hidden="1"/>
    <cellStyle name="40% - Accent1 11" xfId="33229" hidden="1"/>
    <cellStyle name="40% - Accent1 11" xfId="33307" hidden="1"/>
    <cellStyle name="40% - Accent1 11" xfId="33490" hidden="1"/>
    <cellStyle name="40% - Accent1 11" xfId="33566" hidden="1"/>
    <cellStyle name="40% - Accent1 12" xfId="198" hidden="1"/>
    <cellStyle name="40% - Accent1 12" xfId="276" hidden="1"/>
    <cellStyle name="40% - Accent1 12" xfId="415" hidden="1"/>
    <cellStyle name="40% - Accent1 12" xfId="732" hidden="1"/>
    <cellStyle name="40% - Accent1 12" xfId="2445" hidden="1"/>
    <cellStyle name="40% - Accent1 12" xfId="2597" hidden="1"/>
    <cellStyle name="40% - Accent1 12" xfId="2803" hidden="1"/>
    <cellStyle name="40% - Accent1 12" xfId="3059" hidden="1"/>
    <cellStyle name="40% - Accent1 12" xfId="2064" hidden="1"/>
    <cellStyle name="40% - Accent1 12" xfId="1965" hidden="1"/>
    <cellStyle name="40% - Accent1 12" xfId="4418" hidden="1"/>
    <cellStyle name="40% - Accent1 12" xfId="4613" hidden="1"/>
    <cellStyle name="40% - Accent1 12" xfId="4776" hidden="1"/>
    <cellStyle name="40% - Accent1 12" xfId="4938" hidden="1"/>
    <cellStyle name="40% - Accent1 12" xfId="2248" hidden="1"/>
    <cellStyle name="40% - Accent1 12" xfId="1855" hidden="1"/>
    <cellStyle name="40% - Accent1 12" xfId="6388" hidden="1"/>
    <cellStyle name="40% - Accent1 12" xfId="6492" hidden="1"/>
    <cellStyle name="40% - Accent1 12" xfId="6690" hidden="1"/>
    <cellStyle name="40% - Accent1 12" xfId="7566" hidden="1"/>
    <cellStyle name="40% - Accent1 12" xfId="7708" hidden="1"/>
    <cellStyle name="40% - Accent1 12" xfId="7884" hidden="1"/>
    <cellStyle name="40% - Accent1 12" xfId="8805" hidden="1"/>
    <cellStyle name="40% - Accent1 12" xfId="8974" hidden="1"/>
    <cellStyle name="40% - Accent1 12" xfId="9886" hidden="1"/>
    <cellStyle name="40% - Accent1 12" xfId="9961" hidden="1"/>
    <cellStyle name="40% - Accent1 12" xfId="10036" hidden="1"/>
    <cellStyle name="40% - Accent1 12" xfId="10114" hidden="1"/>
    <cellStyle name="40% - Accent1 12" xfId="10700" hidden="1"/>
    <cellStyle name="40% - Accent1 12" xfId="10775" hidden="1"/>
    <cellStyle name="40% - Accent1 12" xfId="10854" hidden="1"/>
    <cellStyle name="40% - Accent1 12" xfId="10915" hidden="1"/>
    <cellStyle name="40% - Accent1 12" xfId="10527" hidden="1"/>
    <cellStyle name="40% - Accent1 12" xfId="10487" hidden="1"/>
    <cellStyle name="40% - Accent1 12" xfId="11295" hidden="1"/>
    <cellStyle name="40% - Accent1 12" xfId="11370" hidden="1"/>
    <cellStyle name="40% - Accent1 12" xfId="11448" hidden="1"/>
    <cellStyle name="40% - Accent1 12" xfId="11496" hidden="1"/>
    <cellStyle name="40% - Accent1 12" xfId="10593" hidden="1"/>
    <cellStyle name="40% - Accent1 12" xfId="10432" hidden="1"/>
    <cellStyle name="40% - Accent1 12" xfId="11827" hidden="1"/>
    <cellStyle name="40% - Accent1 12" xfId="11902" hidden="1"/>
    <cellStyle name="40% - Accent1 12" xfId="11980" hidden="1"/>
    <cellStyle name="40% - Accent1 12" xfId="12164" hidden="1"/>
    <cellStyle name="40% - Accent1 12" xfId="12239" hidden="1"/>
    <cellStyle name="40% - Accent1 12" xfId="12317" hidden="1"/>
    <cellStyle name="40% - Accent1 12" xfId="12501" hidden="1"/>
    <cellStyle name="40% - Accent1 12" xfId="12576" hidden="1"/>
    <cellStyle name="40% - Accent1 12" xfId="12678" hidden="1"/>
    <cellStyle name="40% - Accent1 12" xfId="12753" hidden="1"/>
    <cellStyle name="40% - Accent1 12" xfId="12828" hidden="1"/>
    <cellStyle name="40% - Accent1 12" xfId="12906" hidden="1"/>
    <cellStyle name="40% - Accent1 12" xfId="13492" hidden="1"/>
    <cellStyle name="40% - Accent1 12" xfId="13567" hidden="1"/>
    <cellStyle name="40% - Accent1 12" xfId="13646" hidden="1"/>
    <cellStyle name="40% - Accent1 12" xfId="13707" hidden="1"/>
    <cellStyle name="40% - Accent1 12" xfId="13319" hidden="1"/>
    <cellStyle name="40% - Accent1 12" xfId="13279" hidden="1"/>
    <cellStyle name="40% - Accent1 12" xfId="14087" hidden="1"/>
    <cellStyle name="40% - Accent1 12" xfId="14162" hidden="1"/>
    <cellStyle name="40% - Accent1 12" xfId="14240" hidden="1"/>
    <cellStyle name="40% - Accent1 12" xfId="14288" hidden="1"/>
    <cellStyle name="40% - Accent1 12" xfId="13385" hidden="1"/>
    <cellStyle name="40% - Accent1 12" xfId="13224" hidden="1"/>
    <cellStyle name="40% - Accent1 12" xfId="14619" hidden="1"/>
    <cellStyle name="40% - Accent1 12" xfId="14694" hidden="1"/>
    <cellStyle name="40% - Accent1 12" xfId="14772" hidden="1"/>
    <cellStyle name="40% - Accent1 12" xfId="14956" hidden="1"/>
    <cellStyle name="40% - Accent1 12" xfId="15031" hidden="1"/>
    <cellStyle name="40% - Accent1 12" xfId="15109" hidden="1"/>
    <cellStyle name="40% - Accent1 12" xfId="15293" hidden="1"/>
    <cellStyle name="40% - Accent1 12" xfId="15368" hidden="1"/>
    <cellStyle name="40% - Accent1 12" xfId="9567" hidden="1"/>
    <cellStyle name="40% - Accent1 12" xfId="9454" hidden="1"/>
    <cellStyle name="40% - Accent1 12" xfId="9342" hidden="1"/>
    <cellStyle name="40% - Accent1 12" xfId="9225" hidden="1"/>
    <cellStyle name="40% - Accent1 12" xfId="6972" hidden="1"/>
    <cellStyle name="40% - Accent1 12" xfId="6887" hidden="1"/>
    <cellStyle name="40% - Accent1 12" xfId="6793" hidden="1"/>
    <cellStyle name="40% - Accent1 12" xfId="6439" hidden="1"/>
    <cellStyle name="40% - Accent1 12" xfId="7448" hidden="1"/>
    <cellStyle name="40% - Accent1 12" xfId="7620" hidden="1"/>
    <cellStyle name="40% - Accent1 12" xfId="4824" hidden="1"/>
    <cellStyle name="40% - Accent1 12" xfId="4660" hidden="1"/>
    <cellStyle name="40% - Accent1 12" xfId="4371" hidden="1"/>
    <cellStyle name="40% - Accent1 12" xfId="4263" hidden="1"/>
    <cellStyle name="40% - Accent1 12" xfId="7313" hidden="1"/>
    <cellStyle name="40% - Accent1 12" xfId="7887" hidden="1"/>
    <cellStyle name="40% - Accent1 12" xfId="2686" hidden="1"/>
    <cellStyle name="40% - Accent1 12" xfId="2491" hidden="1"/>
    <cellStyle name="40% - Accent1 12" xfId="2315" hidden="1"/>
    <cellStyle name="40% - Accent1 12" xfId="1347" hidden="1"/>
    <cellStyle name="40% - Accent1 12" xfId="1168" hidden="1"/>
    <cellStyle name="40% - Accent1 12" xfId="926" hidden="1"/>
    <cellStyle name="40% - Accent1 12" xfId="15438" hidden="1"/>
    <cellStyle name="40% - Accent1 12" xfId="15545" hidden="1"/>
    <cellStyle name="40% - Accent1 12" xfId="16227" hidden="1"/>
    <cellStyle name="40% - Accent1 12" xfId="16302" hidden="1"/>
    <cellStyle name="40% - Accent1 12" xfId="16377" hidden="1"/>
    <cellStyle name="40% - Accent1 12" xfId="16455" hidden="1"/>
    <cellStyle name="40% - Accent1 12" xfId="17041" hidden="1"/>
    <cellStyle name="40% - Accent1 12" xfId="17116" hidden="1"/>
    <cellStyle name="40% - Accent1 12" xfId="17195" hidden="1"/>
    <cellStyle name="40% - Accent1 12" xfId="17256" hidden="1"/>
    <cellStyle name="40% - Accent1 12" xfId="16868" hidden="1"/>
    <cellStyle name="40% - Accent1 12" xfId="16828" hidden="1"/>
    <cellStyle name="40% - Accent1 12" xfId="17636" hidden="1"/>
    <cellStyle name="40% - Accent1 12" xfId="17711" hidden="1"/>
    <cellStyle name="40% - Accent1 12" xfId="17789" hidden="1"/>
    <cellStyle name="40% - Accent1 12" xfId="17837" hidden="1"/>
    <cellStyle name="40% - Accent1 12" xfId="16934" hidden="1"/>
    <cellStyle name="40% - Accent1 12" xfId="16773" hidden="1"/>
    <cellStyle name="40% - Accent1 12" xfId="18168" hidden="1"/>
    <cellStyle name="40% - Accent1 12" xfId="18243" hidden="1"/>
    <cellStyle name="40% - Accent1 12" xfId="18321" hidden="1"/>
    <cellStyle name="40% - Accent1 12" xfId="18505" hidden="1"/>
    <cellStyle name="40% - Accent1 12" xfId="18580" hidden="1"/>
    <cellStyle name="40% - Accent1 12" xfId="18658" hidden="1"/>
    <cellStyle name="40% - Accent1 12" xfId="18842" hidden="1"/>
    <cellStyle name="40% - Accent1 12" xfId="18917" hidden="1"/>
    <cellStyle name="40% - Accent1 12" xfId="19019" hidden="1"/>
    <cellStyle name="40% - Accent1 12" xfId="19094" hidden="1"/>
    <cellStyle name="40% - Accent1 12" xfId="19169" hidden="1"/>
    <cellStyle name="40% - Accent1 12" xfId="19247" hidden="1"/>
    <cellStyle name="40% - Accent1 12" xfId="19833" hidden="1"/>
    <cellStyle name="40% - Accent1 12" xfId="19908" hidden="1"/>
    <cellStyle name="40% - Accent1 12" xfId="19987" hidden="1"/>
    <cellStyle name="40% - Accent1 12" xfId="20048" hidden="1"/>
    <cellStyle name="40% - Accent1 12" xfId="19660" hidden="1"/>
    <cellStyle name="40% - Accent1 12" xfId="19620" hidden="1"/>
    <cellStyle name="40% - Accent1 12" xfId="20428" hidden="1"/>
    <cellStyle name="40% - Accent1 12" xfId="20503" hidden="1"/>
    <cellStyle name="40% - Accent1 12" xfId="20581" hidden="1"/>
    <cellStyle name="40% - Accent1 12" xfId="20629" hidden="1"/>
    <cellStyle name="40% - Accent1 12" xfId="19726" hidden="1"/>
    <cellStyle name="40% - Accent1 12" xfId="19565" hidden="1"/>
    <cellStyle name="40% - Accent1 12" xfId="20960" hidden="1"/>
    <cellStyle name="40% - Accent1 12" xfId="21035" hidden="1"/>
    <cellStyle name="40% - Accent1 12" xfId="21113" hidden="1"/>
    <cellStyle name="40% - Accent1 12" xfId="21297" hidden="1"/>
    <cellStyle name="40% - Accent1 12" xfId="21372" hidden="1"/>
    <cellStyle name="40% - Accent1 12" xfId="21450" hidden="1"/>
    <cellStyle name="40% - Accent1 12" xfId="21634" hidden="1"/>
    <cellStyle name="40% - Accent1 12" xfId="21709" hidden="1"/>
    <cellStyle name="40% - Accent1 12" xfId="15968" hidden="1"/>
    <cellStyle name="40% - Accent1 12" xfId="15893" hidden="1"/>
    <cellStyle name="40% - Accent1 12" xfId="15813" hidden="1"/>
    <cellStyle name="40% - Accent1 12" xfId="15727" hidden="1"/>
    <cellStyle name="40% - Accent1 12" xfId="7941" hidden="1"/>
    <cellStyle name="40% - Accent1 12" xfId="7730" hidden="1"/>
    <cellStyle name="40% - Accent1 12" xfId="7458" hidden="1"/>
    <cellStyle name="40% - Accent1 12" xfId="7175" hidden="1"/>
    <cellStyle name="40% - Accent1 12" xfId="8391" hidden="1"/>
    <cellStyle name="40% - Accent1 12" xfId="8492" hidden="1"/>
    <cellStyle name="40% - Accent1 12" xfId="5274" hidden="1"/>
    <cellStyle name="40% - Accent1 12" xfId="5075" hidden="1"/>
    <cellStyle name="40% - Accent1 12" xfId="4967" hidden="1"/>
    <cellStyle name="40% - Accent1 12" xfId="4783" hidden="1"/>
    <cellStyle name="40% - Accent1 12" xfId="8175" hidden="1"/>
    <cellStyle name="40% - Accent1 12" xfId="8731" hidden="1"/>
    <cellStyle name="40% - Accent1 12" xfId="3005" hidden="1"/>
    <cellStyle name="40% - Accent1 12" xfId="2877" hidden="1"/>
    <cellStyle name="40% - Accent1 12" xfId="2645" hidden="1"/>
    <cellStyle name="40% - Accent1 12" xfId="1499" hidden="1"/>
    <cellStyle name="40% - Accent1 12" xfId="1314" hidden="1"/>
    <cellStyle name="40% - Accent1 12" xfId="1091" hidden="1"/>
    <cellStyle name="40% - Accent1 12" xfId="21770" hidden="1"/>
    <cellStyle name="40% - Accent1 12" xfId="21849" hidden="1"/>
    <cellStyle name="40% - Accent1 12" xfId="22378" hidden="1"/>
    <cellStyle name="40% - Accent1 12" xfId="22453" hidden="1"/>
    <cellStyle name="40% - Accent1 12" xfId="22528" hidden="1"/>
    <cellStyle name="40% - Accent1 12" xfId="22606" hidden="1"/>
    <cellStyle name="40% - Accent1 12" xfId="23192" hidden="1"/>
    <cellStyle name="40% - Accent1 12" xfId="23267" hidden="1"/>
    <cellStyle name="40% - Accent1 12" xfId="23346" hidden="1"/>
    <cellStyle name="40% - Accent1 12" xfId="23407" hidden="1"/>
    <cellStyle name="40% - Accent1 12" xfId="23019" hidden="1"/>
    <cellStyle name="40% - Accent1 12" xfId="22979" hidden="1"/>
    <cellStyle name="40% - Accent1 12" xfId="23787" hidden="1"/>
    <cellStyle name="40% - Accent1 12" xfId="23862" hidden="1"/>
    <cellStyle name="40% - Accent1 12" xfId="23940" hidden="1"/>
    <cellStyle name="40% - Accent1 12" xfId="23988" hidden="1"/>
    <cellStyle name="40% - Accent1 12" xfId="23085" hidden="1"/>
    <cellStyle name="40% - Accent1 12" xfId="22924" hidden="1"/>
    <cellStyle name="40% - Accent1 12" xfId="24319" hidden="1"/>
    <cellStyle name="40% - Accent1 12" xfId="24394" hidden="1"/>
    <cellStyle name="40% - Accent1 12" xfId="24472" hidden="1"/>
    <cellStyle name="40% - Accent1 12" xfId="24656" hidden="1"/>
    <cellStyle name="40% - Accent1 12" xfId="24731" hidden="1"/>
    <cellStyle name="40% - Accent1 12" xfId="24809" hidden="1"/>
    <cellStyle name="40% - Accent1 12" xfId="24993" hidden="1"/>
    <cellStyle name="40% - Accent1 12" xfId="25068" hidden="1"/>
    <cellStyle name="40% - Accent1 12" xfId="25170" hidden="1"/>
    <cellStyle name="40% - Accent1 12" xfId="25245" hidden="1"/>
    <cellStyle name="40% - Accent1 12" xfId="25320" hidden="1"/>
    <cellStyle name="40% - Accent1 12" xfId="25398" hidden="1"/>
    <cellStyle name="40% - Accent1 12" xfId="25984" hidden="1"/>
    <cellStyle name="40% - Accent1 12" xfId="26059" hidden="1"/>
    <cellStyle name="40% - Accent1 12" xfId="26138" hidden="1"/>
    <cellStyle name="40% - Accent1 12" xfId="26199" hidden="1"/>
    <cellStyle name="40% - Accent1 12" xfId="25811" hidden="1"/>
    <cellStyle name="40% - Accent1 12" xfId="25771" hidden="1"/>
    <cellStyle name="40% - Accent1 12" xfId="26579" hidden="1"/>
    <cellStyle name="40% - Accent1 12" xfId="26654" hidden="1"/>
    <cellStyle name="40% - Accent1 12" xfId="26732" hidden="1"/>
    <cellStyle name="40% - Accent1 12" xfId="26780" hidden="1"/>
    <cellStyle name="40% - Accent1 12" xfId="25877" hidden="1"/>
    <cellStyle name="40% - Accent1 12" xfId="25716" hidden="1"/>
    <cellStyle name="40% - Accent1 12" xfId="27111" hidden="1"/>
    <cellStyle name="40% - Accent1 12" xfId="27186" hidden="1"/>
    <cellStyle name="40% - Accent1 12" xfId="27264" hidden="1"/>
    <cellStyle name="40% - Accent1 12" xfId="27448" hidden="1"/>
    <cellStyle name="40% - Accent1 12" xfId="27523" hidden="1"/>
    <cellStyle name="40% - Accent1 12" xfId="27601" hidden="1"/>
    <cellStyle name="40% - Accent1 12" xfId="27785" hidden="1"/>
    <cellStyle name="40% - Accent1 12" xfId="27860" hidden="1"/>
    <cellStyle name="40% - Accent1 12" xfId="22221" hidden="1"/>
    <cellStyle name="40% - Accent1 12" xfId="22146" hidden="1"/>
    <cellStyle name="40% - Accent1 12" xfId="22066" hidden="1"/>
    <cellStyle name="40% - Accent1 12" xfId="21983" hidden="1"/>
    <cellStyle name="40% - Accent1 12" xfId="8839" hidden="1"/>
    <cellStyle name="40% - Accent1 12" xfId="8546" hidden="1"/>
    <cellStyle name="40% - Accent1 12" xfId="8409" hidden="1"/>
    <cellStyle name="40% - Accent1 12" xfId="8106" hidden="1"/>
    <cellStyle name="40% - Accent1 12" xfId="9427" hidden="1"/>
    <cellStyle name="40% - Accent1 12" xfId="9546" hidden="1"/>
    <cellStyle name="40% - Accent1 12" xfId="5818" hidden="1"/>
    <cellStyle name="40% - Accent1 12" xfId="5580" hidden="1"/>
    <cellStyle name="40% - Accent1 12" xfId="5486" hidden="1"/>
    <cellStyle name="40% - Accent1 12" xfId="5142" hidden="1"/>
    <cellStyle name="40% - Accent1 12" xfId="9099" hidden="1"/>
    <cellStyle name="40% - Accent1 12" xfId="9798" hidden="1"/>
    <cellStyle name="40% - Accent1 12" xfId="3341" hidden="1"/>
    <cellStyle name="40% - Accent1 12" xfId="3152" hidden="1"/>
    <cellStyle name="40% - Accent1 12" xfId="2973" hidden="1"/>
    <cellStyle name="40% - Accent1 12" xfId="1637" hidden="1"/>
    <cellStyle name="40% - Accent1 12" xfId="1470" hidden="1"/>
    <cellStyle name="40% - Accent1 12" xfId="1215" hidden="1"/>
    <cellStyle name="40% - Accent1 12" xfId="27920" hidden="1"/>
    <cellStyle name="40% - Accent1 12" xfId="27995" hidden="1"/>
    <cellStyle name="40% - Accent1 12" xfId="28097" hidden="1"/>
    <cellStyle name="40% - Accent1 12" xfId="28172" hidden="1"/>
    <cellStyle name="40% - Accent1 12" xfId="28247" hidden="1"/>
    <cellStyle name="40% - Accent1 12" xfId="28325" hidden="1"/>
    <cellStyle name="40% - Accent1 12" xfId="28911" hidden="1"/>
    <cellStyle name="40% - Accent1 12" xfId="28986" hidden="1"/>
    <cellStyle name="40% - Accent1 12" xfId="29065" hidden="1"/>
    <cellStyle name="40% - Accent1 12" xfId="29126" hidden="1"/>
    <cellStyle name="40% - Accent1 12" xfId="28738" hidden="1"/>
    <cellStyle name="40% - Accent1 12" xfId="28698" hidden="1"/>
    <cellStyle name="40% - Accent1 12" xfId="29506" hidden="1"/>
    <cellStyle name="40% - Accent1 12" xfId="29581" hidden="1"/>
    <cellStyle name="40% - Accent1 12" xfId="29659" hidden="1"/>
    <cellStyle name="40% - Accent1 12" xfId="29707" hidden="1"/>
    <cellStyle name="40% - Accent1 12" xfId="28804" hidden="1"/>
    <cellStyle name="40% - Accent1 12" xfId="28643" hidden="1"/>
    <cellStyle name="40% - Accent1 12" xfId="30038" hidden="1"/>
    <cellStyle name="40% - Accent1 12" xfId="30113" hidden="1"/>
    <cellStyle name="40% - Accent1 12" xfId="30191" hidden="1"/>
    <cellStyle name="40% - Accent1 12" xfId="30375" hidden="1"/>
    <cellStyle name="40% - Accent1 12" xfId="30450" hidden="1"/>
    <cellStyle name="40% - Accent1 12" xfId="30528" hidden="1"/>
    <cellStyle name="40% - Accent1 12" xfId="30712" hidden="1"/>
    <cellStyle name="40% - Accent1 12" xfId="30787" hidden="1"/>
    <cellStyle name="40% - Accent1 12" xfId="30889" hidden="1"/>
    <cellStyle name="40% - Accent1 12" xfId="30964" hidden="1"/>
    <cellStyle name="40% - Accent1 12" xfId="31039" hidden="1"/>
    <cellStyle name="40% - Accent1 12" xfId="31117" hidden="1"/>
    <cellStyle name="40% - Accent1 12" xfId="31703" hidden="1"/>
    <cellStyle name="40% - Accent1 12" xfId="31778" hidden="1"/>
    <cellStyle name="40% - Accent1 12" xfId="31857" hidden="1"/>
    <cellStyle name="40% - Accent1 12" xfId="31918" hidden="1"/>
    <cellStyle name="40% - Accent1 12" xfId="31530" hidden="1"/>
    <cellStyle name="40% - Accent1 12" xfId="31490" hidden="1"/>
    <cellStyle name="40% - Accent1 12" xfId="32298" hidden="1"/>
    <cellStyle name="40% - Accent1 12" xfId="32373" hidden="1"/>
    <cellStyle name="40% - Accent1 12" xfId="32451" hidden="1"/>
    <cellStyle name="40% - Accent1 12" xfId="32499" hidden="1"/>
    <cellStyle name="40% - Accent1 12" xfId="31596" hidden="1"/>
    <cellStyle name="40% - Accent1 12" xfId="31435" hidden="1"/>
    <cellStyle name="40% - Accent1 12" xfId="32830" hidden="1"/>
    <cellStyle name="40% - Accent1 12" xfId="32905" hidden="1"/>
    <cellStyle name="40% - Accent1 12" xfId="32983" hidden="1"/>
    <cellStyle name="40% - Accent1 12" xfId="33167" hidden="1"/>
    <cellStyle name="40% - Accent1 12" xfId="33242" hidden="1"/>
    <cellStyle name="40% - Accent1 12" xfId="33320" hidden="1"/>
    <cellStyle name="40% - Accent1 12" xfId="33504" hidden="1"/>
    <cellStyle name="40% - Accent1 12" xfId="33579" hidden="1"/>
    <cellStyle name="40% - Accent1 13" xfId="745" hidden="1"/>
    <cellStyle name="40% - Accent1 13" xfId="947" hidden="1"/>
    <cellStyle name="40% - Accent1 13" xfId="3518" hidden="1"/>
    <cellStyle name="40% - Accent1 13" xfId="4033" hidden="1"/>
    <cellStyle name="40% - Accent1 13" xfId="5352" hidden="1"/>
    <cellStyle name="40% - Accent1 13" xfId="6049" hidden="1"/>
    <cellStyle name="40% - Accent1 13" xfId="7064" hidden="1"/>
    <cellStyle name="40% - Accent1 13" xfId="8267" hidden="1"/>
    <cellStyle name="40% - Accent1 13" xfId="10127" hidden="1"/>
    <cellStyle name="40% - Accent1 13" xfId="10242" hidden="1"/>
    <cellStyle name="40% - Accent1 13" xfId="10965" hidden="1"/>
    <cellStyle name="40% - Accent1 13" xfId="11138" hidden="1"/>
    <cellStyle name="40% - Accent1 13" xfId="11531" hidden="1"/>
    <cellStyle name="40% - Accent1 13" xfId="11679" hidden="1"/>
    <cellStyle name="40% - Accent1 13" xfId="12017" hidden="1"/>
    <cellStyle name="40% - Accent1 13" xfId="12354" hidden="1"/>
    <cellStyle name="40% - Accent1 13" xfId="12919" hidden="1"/>
    <cellStyle name="40% - Accent1 13" xfId="13034" hidden="1"/>
    <cellStyle name="40% - Accent1 13" xfId="13757" hidden="1"/>
    <cellStyle name="40% - Accent1 13" xfId="13930" hidden="1"/>
    <cellStyle name="40% - Accent1 13" xfId="14323" hidden="1"/>
    <cellStyle name="40% - Accent1 13" xfId="14471" hidden="1"/>
    <cellStyle name="40% - Accent1 13" xfId="14809" hidden="1"/>
    <cellStyle name="40% - Accent1 13" xfId="15146" hidden="1"/>
    <cellStyle name="40% - Accent1 13" xfId="9206" hidden="1"/>
    <cellStyle name="40% - Accent1 13" xfId="8664" hidden="1"/>
    <cellStyle name="40% - Accent1 13" xfId="6034" hidden="1"/>
    <cellStyle name="40% - Accent1 13" xfId="5242" hidden="1"/>
    <cellStyle name="40% - Accent1 13" xfId="3960" hidden="1"/>
    <cellStyle name="40% - Accent1 13" xfId="3283" hidden="1"/>
    <cellStyle name="40% - Accent1 13" xfId="1847" hidden="1"/>
    <cellStyle name="40% - Accent1 13" xfId="485" hidden="1"/>
    <cellStyle name="40% - Accent1 13" xfId="16468" hidden="1"/>
    <cellStyle name="40% - Accent1 13" xfId="16583" hidden="1"/>
    <cellStyle name="40% - Accent1 13" xfId="17306" hidden="1"/>
    <cellStyle name="40% - Accent1 13" xfId="17479" hidden="1"/>
    <cellStyle name="40% - Accent1 13" xfId="17872" hidden="1"/>
    <cellStyle name="40% - Accent1 13" xfId="18020" hidden="1"/>
    <cellStyle name="40% - Accent1 13" xfId="18358" hidden="1"/>
    <cellStyle name="40% - Accent1 13" xfId="18695" hidden="1"/>
    <cellStyle name="40% - Accent1 13" xfId="19260" hidden="1"/>
    <cellStyle name="40% - Accent1 13" xfId="19375" hidden="1"/>
    <cellStyle name="40% - Accent1 13" xfId="20098" hidden="1"/>
    <cellStyle name="40% - Accent1 13" xfId="20271" hidden="1"/>
    <cellStyle name="40% - Accent1 13" xfId="20664" hidden="1"/>
    <cellStyle name="40% - Accent1 13" xfId="20812" hidden="1"/>
    <cellStyle name="40% - Accent1 13" xfId="21150" hidden="1"/>
    <cellStyle name="40% - Accent1 13" xfId="21487" hidden="1"/>
    <cellStyle name="40% - Accent1 13" xfId="15714" hidden="1"/>
    <cellStyle name="40% - Accent1 13" xfId="9758" hidden="1"/>
    <cellStyle name="40% - Accent1 13" xfId="6620" hidden="1"/>
    <cellStyle name="40% - Accent1 13" xfId="5775" hidden="1"/>
    <cellStyle name="40% - Accent1 13" xfId="4228" hidden="1"/>
    <cellStyle name="40% - Accent1 13" xfId="3510" hidden="1"/>
    <cellStyle name="40% - Accent1 13" xfId="2022" hidden="1"/>
    <cellStyle name="40% - Accent1 13" xfId="585" hidden="1"/>
    <cellStyle name="40% - Accent1 13" xfId="22619" hidden="1"/>
    <cellStyle name="40% - Accent1 13" xfId="22734" hidden="1"/>
    <cellStyle name="40% - Accent1 13" xfId="23457" hidden="1"/>
    <cellStyle name="40% - Accent1 13" xfId="23630" hidden="1"/>
    <cellStyle name="40% - Accent1 13" xfId="24023" hidden="1"/>
    <cellStyle name="40% - Accent1 13" xfId="24171" hidden="1"/>
    <cellStyle name="40% - Accent1 13" xfId="24509" hidden="1"/>
    <cellStyle name="40% - Accent1 13" xfId="24846" hidden="1"/>
    <cellStyle name="40% - Accent1 13" xfId="25411" hidden="1"/>
    <cellStyle name="40% - Accent1 13" xfId="25526" hidden="1"/>
    <cellStyle name="40% - Accent1 13" xfId="26249" hidden="1"/>
    <cellStyle name="40% - Accent1 13" xfId="26422" hidden="1"/>
    <cellStyle name="40% - Accent1 13" xfId="26815" hidden="1"/>
    <cellStyle name="40% - Accent1 13" xfId="26963" hidden="1"/>
    <cellStyle name="40% - Accent1 13" xfId="27301" hidden="1"/>
    <cellStyle name="40% - Accent1 13" xfId="27638" hidden="1"/>
    <cellStyle name="40% - Accent1 13" xfId="21970" hidden="1"/>
    <cellStyle name="40% - Accent1 13" xfId="16138" hidden="1"/>
    <cellStyle name="40% - Accent1 13" xfId="7322" hidden="1"/>
    <cellStyle name="40% - Accent1 13" xfId="6284" hidden="1"/>
    <cellStyle name="40% - Accent1 13" xfId="4540" hidden="1"/>
    <cellStyle name="40% - Accent1 13" xfId="3765" hidden="1"/>
    <cellStyle name="40% - Accent1 13" xfId="2201" hidden="1"/>
    <cellStyle name="40% - Accent1 13" xfId="727" hidden="1"/>
    <cellStyle name="40% - Accent1 13" xfId="28338" hidden="1"/>
    <cellStyle name="40% - Accent1 13" xfId="28453" hidden="1"/>
    <cellStyle name="40% - Accent1 13" xfId="29176" hidden="1"/>
    <cellStyle name="40% - Accent1 13" xfId="29349" hidden="1"/>
    <cellStyle name="40% - Accent1 13" xfId="29742" hidden="1"/>
    <cellStyle name="40% - Accent1 13" xfId="29890" hidden="1"/>
    <cellStyle name="40% - Accent1 13" xfId="30228" hidden="1"/>
    <cellStyle name="40% - Accent1 13" xfId="30565" hidden="1"/>
    <cellStyle name="40% - Accent1 13" xfId="31130" hidden="1"/>
    <cellStyle name="40% - Accent1 13" xfId="31245" hidden="1"/>
    <cellStyle name="40% - Accent1 13" xfId="31968" hidden="1"/>
    <cellStyle name="40% - Accent1 13" xfId="32141" hidden="1"/>
    <cellStyle name="40% - Accent1 13" xfId="32534" hidden="1"/>
    <cellStyle name="40% - Accent1 13" xfId="32682" hidden="1"/>
    <cellStyle name="40% - Accent1 13" xfId="33020" hidden="1"/>
    <cellStyle name="40% - Accent1 13" xfId="33357" hidden="1"/>
    <cellStyle name="40% - Accent1 3 2 3 2" xfId="832" hidden="1"/>
    <cellStyle name="40% - Accent1 3 2 3 2" xfId="1040" hidden="1"/>
    <cellStyle name="40% - Accent1 3 2 3 2" xfId="3604" hidden="1"/>
    <cellStyle name="40% - Accent1 3 2 3 2" xfId="4119" hidden="1"/>
    <cellStyle name="40% - Accent1 3 2 3 2" xfId="5438" hidden="1"/>
    <cellStyle name="40% - Accent1 3 2 3 2" xfId="6135" hidden="1"/>
    <cellStyle name="40% - Accent1 3 2 3 2" xfId="7152" hidden="1"/>
    <cellStyle name="40% - Accent1 3 2 3 2" xfId="8356" hidden="1"/>
    <cellStyle name="40% - Accent1 3 2 3 2" xfId="10213" hidden="1"/>
    <cellStyle name="40% - Accent1 3 2 3 2" xfId="10328" hidden="1"/>
    <cellStyle name="40% - Accent1 3 2 3 2" xfId="11051" hidden="1"/>
    <cellStyle name="40% - Accent1 3 2 3 2" xfId="11224" hidden="1"/>
    <cellStyle name="40% - Accent1 3 2 3 2" xfId="11617" hidden="1"/>
    <cellStyle name="40% - Accent1 3 2 3 2" xfId="11765" hidden="1"/>
    <cellStyle name="40% - Accent1 3 2 3 2" xfId="12103" hidden="1"/>
    <cellStyle name="40% - Accent1 3 2 3 2" xfId="12440" hidden="1"/>
    <cellStyle name="40% - Accent1 3 2 3 2" xfId="13005" hidden="1"/>
    <cellStyle name="40% - Accent1 3 2 3 2" xfId="13120" hidden="1"/>
    <cellStyle name="40% - Accent1 3 2 3 2" xfId="13843" hidden="1"/>
    <cellStyle name="40% - Accent1 3 2 3 2" xfId="14016" hidden="1"/>
    <cellStyle name="40% - Accent1 3 2 3 2" xfId="14409" hidden="1"/>
    <cellStyle name="40% - Accent1 3 2 3 2" xfId="14557" hidden="1"/>
    <cellStyle name="40% - Accent1 3 2 3 2" xfId="14895" hidden="1"/>
    <cellStyle name="40% - Accent1 3 2 3 2" xfId="15232" hidden="1"/>
    <cellStyle name="40% - Accent1 3 2 3 2" xfId="9118" hidden="1"/>
    <cellStyle name="40% - Accent1 3 2 3 2" xfId="8574" hidden="1"/>
    <cellStyle name="40% - Accent1 3 2 3 2" xfId="5946" hidden="1"/>
    <cellStyle name="40% - Accent1 3 2 3 2" xfId="5155" hidden="1"/>
    <cellStyle name="40% - Accent1 3 2 3 2" xfId="3869" hidden="1"/>
    <cellStyle name="40% - Accent1 3 2 3 2" xfId="3191" hidden="1"/>
    <cellStyle name="40% - Accent1 3 2 3 2" xfId="1747" hidden="1"/>
    <cellStyle name="40% - Accent1 3 2 3 2" xfId="339" hidden="1"/>
    <cellStyle name="40% - Accent1 3 2 3 2" xfId="16554" hidden="1"/>
    <cellStyle name="40% - Accent1 3 2 3 2" xfId="16669" hidden="1"/>
    <cellStyle name="40% - Accent1 3 2 3 2" xfId="17392" hidden="1"/>
    <cellStyle name="40% - Accent1 3 2 3 2" xfId="17565" hidden="1"/>
    <cellStyle name="40% - Accent1 3 2 3 2" xfId="17958" hidden="1"/>
    <cellStyle name="40% - Accent1 3 2 3 2" xfId="18106" hidden="1"/>
    <cellStyle name="40% - Accent1 3 2 3 2" xfId="18444" hidden="1"/>
    <cellStyle name="40% - Accent1 3 2 3 2" xfId="18781" hidden="1"/>
    <cellStyle name="40% - Accent1 3 2 3 2" xfId="19346" hidden="1"/>
    <cellStyle name="40% - Accent1 3 2 3 2" xfId="19461" hidden="1"/>
    <cellStyle name="40% - Accent1 3 2 3 2" xfId="20184" hidden="1"/>
    <cellStyle name="40% - Accent1 3 2 3 2" xfId="20357" hidden="1"/>
    <cellStyle name="40% - Accent1 3 2 3 2" xfId="20750" hidden="1"/>
    <cellStyle name="40% - Accent1 3 2 3 2" xfId="20898" hidden="1"/>
    <cellStyle name="40% - Accent1 3 2 3 2" xfId="21236" hidden="1"/>
    <cellStyle name="40% - Accent1 3 2 3 2" xfId="21573" hidden="1"/>
    <cellStyle name="40% - Accent1 3 2 3 2" xfId="15626" hidden="1"/>
    <cellStyle name="40% - Accent1 3 2 3 2" xfId="9671" hidden="1"/>
    <cellStyle name="40% - Accent1 3 2 3 2" xfId="6517" hidden="1"/>
    <cellStyle name="40% - Accent1 3 2 3 2" xfId="5668" hidden="1"/>
    <cellStyle name="40% - Accent1 3 2 3 2" xfId="4140" hidden="1"/>
    <cellStyle name="40% - Accent1 3 2 3 2" xfId="3419" hidden="1"/>
    <cellStyle name="40% - Accent1 3 2 3 2" xfId="1920" hidden="1"/>
    <cellStyle name="40% - Accent1 3 2 3 2" xfId="476" hidden="1"/>
    <cellStyle name="40% - Accent1 3 2 3 2" xfId="22705" hidden="1"/>
    <cellStyle name="40% - Accent1 3 2 3 2" xfId="22820" hidden="1"/>
    <cellStyle name="40% - Accent1 3 2 3 2" xfId="23543" hidden="1"/>
    <cellStyle name="40% - Accent1 3 2 3 2" xfId="23716" hidden="1"/>
    <cellStyle name="40% - Accent1 3 2 3 2" xfId="24109" hidden="1"/>
    <cellStyle name="40% - Accent1 3 2 3 2" xfId="24257" hidden="1"/>
    <cellStyle name="40% - Accent1 3 2 3 2" xfId="24595" hidden="1"/>
    <cellStyle name="40% - Accent1 3 2 3 2" xfId="24932" hidden="1"/>
    <cellStyle name="40% - Accent1 3 2 3 2" xfId="25497" hidden="1"/>
    <cellStyle name="40% - Accent1 3 2 3 2" xfId="25612" hidden="1"/>
    <cellStyle name="40% - Accent1 3 2 3 2" xfId="26335" hidden="1"/>
    <cellStyle name="40% - Accent1 3 2 3 2" xfId="26508" hidden="1"/>
    <cellStyle name="40% - Accent1 3 2 3 2" xfId="26901" hidden="1"/>
    <cellStyle name="40% - Accent1 3 2 3 2" xfId="27049" hidden="1"/>
    <cellStyle name="40% - Accent1 3 2 3 2" xfId="27387" hidden="1"/>
    <cellStyle name="40% - Accent1 3 2 3 2" xfId="27724" hidden="1"/>
    <cellStyle name="40% - Accent1 3 2 3 2" xfId="21882" hidden="1"/>
    <cellStyle name="40% - Accent1 3 2 3 2" xfId="16052" hidden="1"/>
    <cellStyle name="40% - Accent1 3 2 3 2" xfId="7220" hidden="1"/>
    <cellStyle name="40% - Accent1 3 2 3 2" xfId="6175" hidden="1"/>
    <cellStyle name="40% - Accent1 3 2 3 2" xfId="4353" hidden="1"/>
    <cellStyle name="40% - Accent1 3 2 3 2" xfId="3675" hidden="1"/>
    <cellStyle name="40% - Accent1 3 2 3 2" xfId="2108" hidden="1"/>
    <cellStyle name="40% - Accent1 3 2 3 2" xfId="595" hidden="1"/>
    <cellStyle name="40% - Accent1 3 2 3 2" xfId="28424" hidden="1"/>
    <cellStyle name="40% - Accent1 3 2 3 2" xfId="28539" hidden="1"/>
    <cellStyle name="40% - Accent1 3 2 3 2" xfId="29262" hidden="1"/>
    <cellStyle name="40% - Accent1 3 2 3 2" xfId="29435" hidden="1"/>
    <cellStyle name="40% - Accent1 3 2 3 2" xfId="29828" hidden="1"/>
    <cellStyle name="40% - Accent1 3 2 3 2" xfId="29976" hidden="1"/>
    <cellStyle name="40% - Accent1 3 2 3 2" xfId="30314" hidden="1"/>
    <cellStyle name="40% - Accent1 3 2 3 2" xfId="30651" hidden="1"/>
    <cellStyle name="40% - Accent1 3 2 3 2" xfId="31216" hidden="1"/>
    <cellStyle name="40% - Accent1 3 2 3 2" xfId="31331" hidden="1"/>
    <cellStyle name="40% - Accent1 3 2 3 2" xfId="32054" hidden="1"/>
    <cellStyle name="40% - Accent1 3 2 3 2" xfId="32227" hidden="1"/>
    <cellStyle name="40% - Accent1 3 2 3 2" xfId="32620" hidden="1"/>
    <cellStyle name="40% - Accent1 3 2 3 2" xfId="32768" hidden="1"/>
    <cellStyle name="40% - Accent1 3 2 3 2" xfId="33106" hidden="1"/>
    <cellStyle name="40% - Accent1 3 2 3 2" xfId="33443" hidden="1"/>
    <cellStyle name="40% - Accent1 3 2 4 2" xfId="795" hidden="1"/>
    <cellStyle name="40% - Accent1 3 2 4 2" xfId="1003" hidden="1"/>
    <cellStyle name="40% - Accent1 3 2 4 2" xfId="3567" hidden="1"/>
    <cellStyle name="40% - Accent1 3 2 4 2" xfId="4082" hidden="1"/>
    <cellStyle name="40% - Accent1 3 2 4 2" xfId="5401" hidden="1"/>
    <cellStyle name="40% - Accent1 3 2 4 2" xfId="6098" hidden="1"/>
    <cellStyle name="40% - Accent1 3 2 4 2" xfId="7115" hidden="1"/>
    <cellStyle name="40% - Accent1 3 2 4 2" xfId="8319" hidden="1"/>
    <cellStyle name="40% - Accent1 3 2 4 2" xfId="10176" hidden="1"/>
    <cellStyle name="40% - Accent1 3 2 4 2" xfId="10291" hidden="1"/>
    <cellStyle name="40% - Accent1 3 2 4 2" xfId="11014" hidden="1"/>
    <cellStyle name="40% - Accent1 3 2 4 2" xfId="11187" hidden="1"/>
    <cellStyle name="40% - Accent1 3 2 4 2" xfId="11580" hidden="1"/>
    <cellStyle name="40% - Accent1 3 2 4 2" xfId="11728" hidden="1"/>
    <cellStyle name="40% - Accent1 3 2 4 2" xfId="12066" hidden="1"/>
    <cellStyle name="40% - Accent1 3 2 4 2" xfId="12403" hidden="1"/>
    <cellStyle name="40% - Accent1 3 2 4 2" xfId="12968" hidden="1"/>
    <cellStyle name="40% - Accent1 3 2 4 2" xfId="13083" hidden="1"/>
    <cellStyle name="40% - Accent1 3 2 4 2" xfId="13806" hidden="1"/>
    <cellStyle name="40% - Accent1 3 2 4 2" xfId="13979" hidden="1"/>
    <cellStyle name="40% - Accent1 3 2 4 2" xfId="14372" hidden="1"/>
    <cellStyle name="40% - Accent1 3 2 4 2" xfId="14520" hidden="1"/>
    <cellStyle name="40% - Accent1 3 2 4 2" xfId="14858" hidden="1"/>
    <cellStyle name="40% - Accent1 3 2 4 2" xfId="15195" hidden="1"/>
    <cellStyle name="40% - Accent1 3 2 4 2" xfId="9156" hidden="1"/>
    <cellStyle name="40% - Accent1 3 2 4 2" xfId="8611" hidden="1"/>
    <cellStyle name="40% - Accent1 3 2 4 2" xfId="5983" hidden="1"/>
    <cellStyle name="40% - Accent1 3 2 4 2" xfId="5192" hidden="1"/>
    <cellStyle name="40% - Accent1 3 2 4 2" xfId="3909" hidden="1"/>
    <cellStyle name="40% - Accent1 3 2 4 2" xfId="3229" hidden="1"/>
    <cellStyle name="40% - Accent1 3 2 4 2" xfId="1789" hidden="1"/>
    <cellStyle name="40% - Accent1 3 2 4 2" xfId="402" hidden="1"/>
    <cellStyle name="40% - Accent1 3 2 4 2" xfId="16517" hidden="1"/>
    <cellStyle name="40% - Accent1 3 2 4 2" xfId="16632" hidden="1"/>
    <cellStyle name="40% - Accent1 3 2 4 2" xfId="17355" hidden="1"/>
    <cellStyle name="40% - Accent1 3 2 4 2" xfId="17528" hidden="1"/>
    <cellStyle name="40% - Accent1 3 2 4 2" xfId="17921" hidden="1"/>
    <cellStyle name="40% - Accent1 3 2 4 2" xfId="18069" hidden="1"/>
    <cellStyle name="40% - Accent1 3 2 4 2" xfId="18407" hidden="1"/>
    <cellStyle name="40% - Accent1 3 2 4 2" xfId="18744" hidden="1"/>
    <cellStyle name="40% - Accent1 3 2 4 2" xfId="19309" hidden="1"/>
    <cellStyle name="40% - Accent1 3 2 4 2" xfId="19424" hidden="1"/>
    <cellStyle name="40% - Accent1 3 2 4 2" xfId="20147" hidden="1"/>
    <cellStyle name="40% - Accent1 3 2 4 2" xfId="20320" hidden="1"/>
    <cellStyle name="40% - Accent1 3 2 4 2" xfId="20713" hidden="1"/>
    <cellStyle name="40% - Accent1 3 2 4 2" xfId="20861" hidden="1"/>
    <cellStyle name="40% - Accent1 3 2 4 2" xfId="21199" hidden="1"/>
    <cellStyle name="40% - Accent1 3 2 4 2" xfId="21536" hidden="1"/>
    <cellStyle name="40% - Accent1 3 2 4 2" xfId="15664" hidden="1"/>
    <cellStyle name="40% - Accent1 3 2 4 2" xfId="9708" hidden="1"/>
    <cellStyle name="40% - Accent1 3 2 4 2" xfId="6562" hidden="1"/>
    <cellStyle name="40% - Accent1 3 2 4 2" xfId="5712" hidden="1"/>
    <cellStyle name="40% - Accent1 3 2 4 2" xfId="4178" hidden="1"/>
    <cellStyle name="40% - Accent1 3 2 4 2" xfId="3458" hidden="1"/>
    <cellStyle name="40% - Accent1 3 2 4 2" xfId="1968" hidden="1"/>
    <cellStyle name="40% - Accent1 3 2 4 2" xfId="526" hidden="1"/>
    <cellStyle name="40% - Accent1 3 2 4 2" xfId="22668" hidden="1"/>
    <cellStyle name="40% - Accent1 3 2 4 2" xfId="22783" hidden="1"/>
    <cellStyle name="40% - Accent1 3 2 4 2" xfId="23506" hidden="1"/>
    <cellStyle name="40% - Accent1 3 2 4 2" xfId="23679" hidden="1"/>
    <cellStyle name="40% - Accent1 3 2 4 2" xfId="24072" hidden="1"/>
    <cellStyle name="40% - Accent1 3 2 4 2" xfId="24220" hidden="1"/>
    <cellStyle name="40% - Accent1 3 2 4 2" xfId="24558" hidden="1"/>
    <cellStyle name="40% - Accent1 3 2 4 2" xfId="24895" hidden="1"/>
    <cellStyle name="40% - Accent1 3 2 4 2" xfId="25460" hidden="1"/>
    <cellStyle name="40% - Accent1 3 2 4 2" xfId="25575" hidden="1"/>
    <cellStyle name="40% - Accent1 3 2 4 2" xfId="26298" hidden="1"/>
    <cellStyle name="40% - Accent1 3 2 4 2" xfId="26471" hidden="1"/>
    <cellStyle name="40% - Accent1 3 2 4 2" xfId="26864" hidden="1"/>
    <cellStyle name="40% - Accent1 3 2 4 2" xfId="27012" hidden="1"/>
    <cellStyle name="40% - Accent1 3 2 4 2" xfId="27350" hidden="1"/>
    <cellStyle name="40% - Accent1 3 2 4 2" xfId="27687" hidden="1"/>
    <cellStyle name="40% - Accent1 3 2 4 2" xfId="21920" hidden="1"/>
    <cellStyle name="40% - Accent1 3 2 4 2" xfId="16089" hidden="1"/>
    <cellStyle name="40% - Accent1 3 2 4 2" xfId="7267" hidden="1"/>
    <cellStyle name="40% - Accent1 3 2 4 2" xfId="6224" hidden="1"/>
    <cellStyle name="40% - Accent1 3 2 4 2" xfId="4448" hidden="1"/>
    <cellStyle name="40% - Accent1 3 2 4 2" xfId="3715" hidden="1"/>
    <cellStyle name="40% - Accent1 3 2 4 2" xfId="2148" hidden="1"/>
    <cellStyle name="40% - Accent1 3 2 4 2" xfId="637" hidden="1"/>
    <cellStyle name="40% - Accent1 3 2 4 2" xfId="28387" hidden="1"/>
    <cellStyle name="40% - Accent1 3 2 4 2" xfId="28502" hidden="1"/>
    <cellStyle name="40% - Accent1 3 2 4 2" xfId="29225" hidden="1"/>
    <cellStyle name="40% - Accent1 3 2 4 2" xfId="29398" hidden="1"/>
    <cellStyle name="40% - Accent1 3 2 4 2" xfId="29791" hidden="1"/>
    <cellStyle name="40% - Accent1 3 2 4 2" xfId="29939" hidden="1"/>
    <cellStyle name="40% - Accent1 3 2 4 2" xfId="30277" hidden="1"/>
    <cellStyle name="40% - Accent1 3 2 4 2" xfId="30614" hidden="1"/>
    <cellStyle name="40% - Accent1 3 2 4 2" xfId="31179" hidden="1"/>
    <cellStyle name="40% - Accent1 3 2 4 2" xfId="31294" hidden="1"/>
    <cellStyle name="40% - Accent1 3 2 4 2" xfId="32017" hidden="1"/>
    <cellStyle name="40% - Accent1 3 2 4 2" xfId="32190" hidden="1"/>
    <cellStyle name="40% - Accent1 3 2 4 2" xfId="32583" hidden="1"/>
    <cellStyle name="40% - Accent1 3 2 4 2" xfId="32731" hidden="1"/>
    <cellStyle name="40% - Accent1 3 2 4 2" xfId="33069" hidden="1"/>
    <cellStyle name="40% - Accent1 3 2 4 2" xfId="33406" hidden="1"/>
    <cellStyle name="40% - Accent1 3 3 3 2" xfId="794" hidden="1"/>
    <cellStyle name="40% - Accent1 3 3 3 2" xfId="1002" hidden="1"/>
    <cellStyle name="40% - Accent1 3 3 3 2" xfId="3566" hidden="1"/>
    <cellStyle name="40% - Accent1 3 3 3 2" xfId="4081" hidden="1"/>
    <cellStyle name="40% - Accent1 3 3 3 2" xfId="5400" hidden="1"/>
    <cellStyle name="40% - Accent1 3 3 3 2" xfId="6097" hidden="1"/>
    <cellStyle name="40% - Accent1 3 3 3 2" xfId="7114" hidden="1"/>
    <cellStyle name="40% - Accent1 3 3 3 2" xfId="8318" hidden="1"/>
    <cellStyle name="40% - Accent1 3 3 3 2" xfId="10175" hidden="1"/>
    <cellStyle name="40% - Accent1 3 3 3 2" xfId="10290" hidden="1"/>
    <cellStyle name="40% - Accent1 3 3 3 2" xfId="11013" hidden="1"/>
    <cellStyle name="40% - Accent1 3 3 3 2" xfId="11186" hidden="1"/>
    <cellStyle name="40% - Accent1 3 3 3 2" xfId="11579" hidden="1"/>
    <cellStyle name="40% - Accent1 3 3 3 2" xfId="11727" hidden="1"/>
    <cellStyle name="40% - Accent1 3 3 3 2" xfId="12065" hidden="1"/>
    <cellStyle name="40% - Accent1 3 3 3 2" xfId="12402" hidden="1"/>
    <cellStyle name="40% - Accent1 3 3 3 2" xfId="12967" hidden="1"/>
    <cellStyle name="40% - Accent1 3 3 3 2" xfId="13082" hidden="1"/>
    <cellStyle name="40% - Accent1 3 3 3 2" xfId="13805" hidden="1"/>
    <cellStyle name="40% - Accent1 3 3 3 2" xfId="13978" hidden="1"/>
    <cellStyle name="40% - Accent1 3 3 3 2" xfId="14371" hidden="1"/>
    <cellStyle name="40% - Accent1 3 3 3 2" xfId="14519" hidden="1"/>
    <cellStyle name="40% - Accent1 3 3 3 2" xfId="14857" hidden="1"/>
    <cellStyle name="40% - Accent1 3 3 3 2" xfId="15194" hidden="1"/>
    <cellStyle name="40% - Accent1 3 3 3 2" xfId="9157" hidden="1"/>
    <cellStyle name="40% - Accent1 3 3 3 2" xfId="8612" hidden="1"/>
    <cellStyle name="40% - Accent1 3 3 3 2" xfId="5984" hidden="1"/>
    <cellStyle name="40% - Accent1 3 3 3 2" xfId="5193" hidden="1"/>
    <cellStyle name="40% - Accent1 3 3 3 2" xfId="3910" hidden="1"/>
    <cellStyle name="40% - Accent1 3 3 3 2" xfId="3230" hidden="1"/>
    <cellStyle name="40% - Accent1 3 3 3 2" xfId="1790" hidden="1"/>
    <cellStyle name="40% - Accent1 3 3 3 2" xfId="403" hidden="1"/>
    <cellStyle name="40% - Accent1 3 3 3 2" xfId="16516" hidden="1"/>
    <cellStyle name="40% - Accent1 3 3 3 2" xfId="16631" hidden="1"/>
    <cellStyle name="40% - Accent1 3 3 3 2" xfId="17354" hidden="1"/>
    <cellStyle name="40% - Accent1 3 3 3 2" xfId="17527" hidden="1"/>
    <cellStyle name="40% - Accent1 3 3 3 2" xfId="17920" hidden="1"/>
    <cellStyle name="40% - Accent1 3 3 3 2" xfId="18068" hidden="1"/>
    <cellStyle name="40% - Accent1 3 3 3 2" xfId="18406" hidden="1"/>
    <cellStyle name="40% - Accent1 3 3 3 2" xfId="18743" hidden="1"/>
    <cellStyle name="40% - Accent1 3 3 3 2" xfId="19308" hidden="1"/>
    <cellStyle name="40% - Accent1 3 3 3 2" xfId="19423" hidden="1"/>
    <cellStyle name="40% - Accent1 3 3 3 2" xfId="20146" hidden="1"/>
    <cellStyle name="40% - Accent1 3 3 3 2" xfId="20319" hidden="1"/>
    <cellStyle name="40% - Accent1 3 3 3 2" xfId="20712" hidden="1"/>
    <cellStyle name="40% - Accent1 3 3 3 2" xfId="20860" hidden="1"/>
    <cellStyle name="40% - Accent1 3 3 3 2" xfId="21198" hidden="1"/>
    <cellStyle name="40% - Accent1 3 3 3 2" xfId="21535" hidden="1"/>
    <cellStyle name="40% - Accent1 3 3 3 2" xfId="15665" hidden="1"/>
    <cellStyle name="40% - Accent1 3 3 3 2" xfId="9709" hidden="1"/>
    <cellStyle name="40% - Accent1 3 3 3 2" xfId="6563" hidden="1"/>
    <cellStyle name="40% - Accent1 3 3 3 2" xfId="5714" hidden="1"/>
    <cellStyle name="40% - Accent1 3 3 3 2" xfId="4179" hidden="1"/>
    <cellStyle name="40% - Accent1 3 3 3 2" xfId="3459" hidden="1"/>
    <cellStyle name="40% - Accent1 3 3 3 2" xfId="1969" hidden="1"/>
    <cellStyle name="40% - Accent1 3 3 3 2" xfId="527" hidden="1"/>
    <cellStyle name="40% - Accent1 3 3 3 2" xfId="22667" hidden="1"/>
    <cellStyle name="40% - Accent1 3 3 3 2" xfId="22782" hidden="1"/>
    <cellStyle name="40% - Accent1 3 3 3 2" xfId="23505" hidden="1"/>
    <cellStyle name="40% - Accent1 3 3 3 2" xfId="23678" hidden="1"/>
    <cellStyle name="40% - Accent1 3 3 3 2" xfId="24071" hidden="1"/>
    <cellStyle name="40% - Accent1 3 3 3 2" xfId="24219" hidden="1"/>
    <cellStyle name="40% - Accent1 3 3 3 2" xfId="24557" hidden="1"/>
    <cellStyle name="40% - Accent1 3 3 3 2" xfId="24894" hidden="1"/>
    <cellStyle name="40% - Accent1 3 3 3 2" xfId="25459" hidden="1"/>
    <cellStyle name="40% - Accent1 3 3 3 2" xfId="25574" hidden="1"/>
    <cellStyle name="40% - Accent1 3 3 3 2" xfId="26297" hidden="1"/>
    <cellStyle name="40% - Accent1 3 3 3 2" xfId="26470" hidden="1"/>
    <cellStyle name="40% - Accent1 3 3 3 2" xfId="26863" hidden="1"/>
    <cellStyle name="40% - Accent1 3 3 3 2" xfId="27011" hidden="1"/>
    <cellStyle name="40% - Accent1 3 3 3 2" xfId="27349" hidden="1"/>
    <cellStyle name="40% - Accent1 3 3 3 2" xfId="27686" hidden="1"/>
    <cellStyle name="40% - Accent1 3 3 3 2" xfId="21921" hidden="1"/>
    <cellStyle name="40% - Accent1 3 3 3 2" xfId="16090" hidden="1"/>
    <cellStyle name="40% - Accent1 3 3 3 2" xfId="7268" hidden="1"/>
    <cellStyle name="40% - Accent1 3 3 3 2" xfId="6225" hidden="1"/>
    <cellStyle name="40% - Accent1 3 3 3 2" xfId="4449" hidden="1"/>
    <cellStyle name="40% - Accent1 3 3 3 2" xfId="3716" hidden="1"/>
    <cellStyle name="40% - Accent1 3 3 3 2" xfId="2149" hidden="1"/>
    <cellStyle name="40% - Accent1 3 3 3 2" xfId="638" hidden="1"/>
    <cellStyle name="40% - Accent1 3 3 3 2" xfId="28386" hidden="1"/>
    <cellStyle name="40% - Accent1 3 3 3 2" xfId="28501" hidden="1"/>
    <cellStyle name="40% - Accent1 3 3 3 2" xfId="29224" hidden="1"/>
    <cellStyle name="40% - Accent1 3 3 3 2" xfId="29397" hidden="1"/>
    <cellStyle name="40% - Accent1 3 3 3 2" xfId="29790" hidden="1"/>
    <cellStyle name="40% - Accent1 3 3 3 2" xfId="29938" hidden="1"/>
    <cellStyle name="40% - Accent1 3 3 3 2" xfId="30276" hidden="1"/>
    <cellStyle name="40% - Accent1 3 3 3 2" xfId="30613" hidden="1"/>
    <cellStyle name="40% - Accent1 3 3 3 2" xfId="31178" hidden="1"/>
    <cellStyle name="40% - Accent1 3 3 3 2" xfId="31293" hidden="1"/>
    <cellStyle name="40% - Accent1 3 3 3 2" xfId="32016" hidden="1"/>
    <cellStyle name="40% - Accent1 3 3 3 2" xfId="32189" hidden="1"/>
    <cellStyle name="40% - Accent1 3 3 3 2" xfId="32582" hidden="1"/>
    <cellStyle name="40% - Accent1 3 3 3 2" xfId="32730" hidden="1"/>
    <cellStyle name="40% - Accent1 3 3 3 2" xfId="33068" hidden="1"/>
    <cellStyle name="40% - Accent1 3 3 3 2" xfId="33405" hidden="1"/>
    <cellStyle name="40% - Accent1 4 2 3 2" xfId="833" hidden="1"/>
    <cellStyle name="40% - Accent1 4 2 3 2" xfId="1041" hidden="1"/>
    <cellStyle name="40% - Accent1 4 2 3 2" xfId="3605" hidden="1"/>
    <cellStyle name="40% - Accent1 4 2 3 2" xfId="4120" hidden="1"/>
    <cellStyle name="40% - Accent1 4 2 3 2" xfId="5439" hidden="1"/>
    <cellStyle name="40% - Accent1 4 2 3 2" xfId="6136" hidden="1"/>
    <cellStyle name="40% - Accent1 4 2 3 2" xfId="7153" hidden="1"/>
    <cellStyle name="40% - Accent1 4 2 3 2" xfId="8357" hidden="1"/>
    <cellStyle name="40% - Accent1 4 2 3 2" xfId="10214" hidden="1"/>
    <cellStyle name="40% - Accent1 4 2 3 2" xfId="10329" hidden="1"/>
    <cellStyle name="40% - Accent1 4 2 3 2" xfId="11052" hidden="1"/>
    <cellStyle name="40% - Accent1 4 2 3 2" xfId="11225" hidden="1"/>
    <cellStyle name="40% - Accent1 4 2 3 2" xfId="11618" hidden="1"/>
    <cellStyle name="40% - Accent1 4 2 3 2" xfId="11766" hidden="1"/>
    <cellStyle name="40% - Accent1 4 2 3 2" xfId="12104" hidden="1"/>
    <cellStyle name="40% - Accent1 4 2 3 2" xfId="12441" hidden="1"/>
    <cellStyle name="40% - Accent1 4 2 3 2" xfId="13006" hidden="1"/>
    <cellStyle name="40% - Accent1 4 2 3 2" xfId="13121" hidden="1"/>
    <cellStyle name="40% - Accent1 4 2 3 2" xfId="13844" hidden="1"/>
    <cellStyle name="40% - Accent1 4 2 3 2" xfId="14017" hidden="1"/>
    <cellStyle name="40% - Accent1 4 2 3 2" xfId="14410" hidden="1"/>
    <cellStyle name="40% - Accent1 4 2 3 2" xfId="14558" hidden="1"/>
    <cellStyle name="40% - Accent1 4 2 3 2" xfId="14896" hidden="1"/>
    <cellStyle name="40% - Accent1 4 2 3 2" xfId="15233" hidden="1"/>
    <cellStyle name="40% - Accent1 4 2 3 2" xfId="9117" hidden="1"/>
    <cellStyle name="40% - Accent1 4 2 3 2" xfId="8573" hidden="1"/>
    <cellStyle name="40% - Accent1 4 2 3 2" xfId="5945" hidden="1"/>
    <cellStyle name="40% - Accent1 4 2 3 2" xfId="5154" hidden="1"/>
    <cellStyle name="40% - Accent1 4 2 3 2" xfId="3868" hidden="1"/>
    <cellStyle name="40% - Accent1 4 2 3 2" xfId="3190" hidden="1"/>
    <cellStyle name="40% - Accent1 4 2 3 2" xfId="1746" hidden="1"/>
    <cellStyle name="40% - Accent1 4 2 3 2" xfId="338" hidden="1"/>
    <cellStyle name="40% - Accent1 4 2 3 2" xfId="16555" hidden="1"/>
    <cellStyle name="40% - Accent1 4 2 3 2" xfId="16670" hidden="1"/>
    <cellStyle name="40% - Accent1 4 2 3 2" xfId="17393" hidden="1"/>
    <cellStyle name="40% - Accent1 4 2 3 2" xfId="17566" hidden="1"/>
    <cellStyle name="40% - Accent1 4 2 3 2" xfId="17959" hidden="1"/>
    <cellStyle name="40% - Accent1 4 2 3 2" xfId="18107" hidden="1"/>
    <cellStyle name="40% - Accent1 4 2 3 2" xfId="18445" hidden="1"/>
    <cellStyle name="40% - Accent1 4 2 3 2" xfId="18782" hidden="1"/>
    <cellStyle name="40% - Accent1 4 2 3 2" xfId="19347" hidden="1"/>
    <cellStyle name="40% - Accent1 4 2 3 2" xfId="19462" hidden="1"/>
    <cellStyle name="40% - Accent1 4 2 3 2" xfId="20185" hidden="1"/>
    <cellStyle name="40% - Accent1 4 2 3 2" xfId="20358" hidden="1"/>
    <cellStyle name="40% - Accent1 4 2 3 2" xfId="20751" hidden="1"/>
    <cellStyle name="40% - Accent1 4 2 3 2" xfId="20899" hidden="1"/>
    <cellStyle name="40% - Accent1 4 2 3 2" xfId="21237" hidden="1"/>
    <cellStyle name="40% - Accent1 4 2 3 2" xfId="21574" hidden="1"/>
    <cellStyle name="40% - Accent1 4 2 3 2" xfId="15625" hidden="1"/>
    <cellStyle name="40% - Accent1 4 2 3 2" xfId="9670" hidden="1"/>
    <cellStyle name="40% - Accent1 4 2 3 2" xfId="6516" hidden="1"/>
    <cellStyle name="40% - Accent1 4 2 3 2" xfId="5666" hidden="1"/>
    <cellStyle name="40% - Accent1 4 2 3 2" xfId="4139" hidden="1"/>
    <cellStyle name="40% - Accent1 4 2 3 2" xfId="3417" hidden="1"/>
    <cellStyle name="40% - Accent1 4 2 3 2" xfId="1919" hidden="1"/>
    <cellStyle name="40% - Accent1 4 2 3 2" xfId="472" hidden="1"/>
    <cellStyle name="40% - Accent1 4 2 3 2" xfId="22706" hidden="1"/>
    <cellStyle name="40% - Accent1 4 2 3 2" xfId="22821" hidden="1"/>
    <cellStyle name="40% - Accent1 4 2 3 2" xfId="23544" hidden="1"/>
    <cellStyle name="40% - Accent1 4 2 3 2" xfId="23717" hidden="1"/>
    <cellStyle name="40% - Accent1 4 2 3 2" xfId="24110" hidden="1"/>
    <cellStyle name="40% - Accent1 4 2 3 2" xfId="24258" hidden="1"/>
    <cellStyle name="40% - Accent1 4 2 3 2" xfId="24596" hidden="1"/>
    <cellStyle name="40% - Accent1 4 2 3 2" xfId="24933" hidden="1"/>
    <cellStyle name="40% - Accent1 4 2 3 2" xfId="25498" hidden="1"/>
    <cellStyle name="40% - Accent1 4 2 3 2" xfId="25613" hidden="1"/>
    <cellStyle name="40% - Accent1 4 2 3 2" xfId="26336" hidden="1"/>
    <cellStyle name="40% - Accent1 4 2 3 2" xfId="26509" hidden="1"/>
    <cellStyle name="40% - Accent1 4 2 3 2" xfId="26902" hidden="1"/>
    <cellStyle name="40% - Accent1 4 2 3 2" xfId="27050" hidden="1"/>
    <cellStyle name="40% - Accent1 4 2 3 2" xfId="27388" hidden="1"/>
    <cellStyle name="40% - Accent1 4 2 3 2" xfId="27725" hidden="1"/>
    <cellStyle name="40% - Accent1 4 2 3 2" xfId="21881" hidden="1"/>
    <cellStyle name="40% - Accent1 4 2 3 2" xfId="16051" hidden="1"/>
    <cellStyle name="40% - Accent1 4 2 3 2" xfId="7219" hidden="1"/>
    <cellStyle name="40% - Accent1 4 2 3 2" xfId="6174" hidden="1"/>
    <cellStyle name="40% - Accent1 4 2 3 2" xfId="4348" hidden="1"/>
    <cellStyle name="40% - Accent1 4 2 3 2" xfId="3674" hidden="1"/>
    <cellStyle name="40% - Accent1 4 2 3 2" xfId="2106" hidden="1"/>
    <cellStyle name="40% - Accent1 4 2 3 2" xfId="594" hidden="1"/>
    <cellStyle name="40% - Accent1 4 2 3 2" xfId="28425" hidden="1"/>
    <cellStyle name="40% - Accent1 4 2 3 2" xfId="28540" hidden="1"/>
    <cellStyle name="40% - Accent1 4 2 3 2" xfId="29263" hidden="1"/>
    <cellStyle name="40% - Accent1 4 2 3 2" xfId="29436" hidden="1"/>
    <cellStyle name="40% - Accent1 4 2 3 2" xfId="29829" hidden="1"/>
    <cellStyle name="40% - Accent1 4 2 3 2" xfId="29977" hidden="1"/>
    <cellStyle name="40% - Accent1 4 2 3 2" xfId="30315" hidden="1"/>
    <cellStyle name="40% - Accent1 4 2 3 2" xfId="30652" hidden="1"/>
    <cellStyle name="40% - Accent1 4 2 3 2" xfId="31217" hidden="1"/>
    <cellStyle name="40% - Accent1 4 2 3 2" xfId="31332" hidden="1"/>
    <cellStyle name="40% - Accent1 4 2 3 2" xfId="32055" hidden="1"/>
    <cellStyle name="40% - Accent1 4 2 3 2" xfId="32228" hidden="1"/>
    <cellStyle name="40% - Accent1 4 2 3 2" xfId="32621" hidden="1"/>
    <cellStyle name="40% - Accent1 4 2 3 2" xfId="32769" hidden="1"/>
    <cellStyle name="40% - Accent1 4 2 3 2" xfId="33107" hidden="1"/>
    <cellStyle name="40% - Accent1 4 2 3 2" xfId="33444" hidden="1"/>
    <cellStyle name="40% - Accent1 4 2 4 2" xfId="797" hidden="1"/>
    <cellStyle name="40% - Accent1 4 2 4 2" xfId="1005" hidden="1"/>
    <cellStyle name="40% - Accent1 4 2 4 2" xfId="3569" hidden="1"/>
    <cellStyle name="40% - Accent1 4 2 4 2" xfId="4084" hidden="1"/>
    <cellStyle name="40% - Accent1 4 2 4 2" xfId="5403" hidden="1"/>
    <cellStyle name="40% - Accent1 4 2 4 2" xfId="6100" hidden="1"/>
    <cellStyle name="40% - Accent1 4 2 4 2" xfId="7117" hidden="1"/>
    <cellStyle name="40% - Accent1 4 2 4 2" xfId="8321" hidden="1"/>
    <cellStyle name="40% - Accent1 4 2 4 2" xfId="10178" hidden="1"/>
    <cellStyle name="40% - Accent1 4 2 4 2" xfId="10293" hidden="1"/>
    <cellStyle name="40% - Accent1 4 2 4 2" xfId="11016" hidden="1"/>
    <cellStyle name="40% - Accent1 4 2 4 2" xfId="11189" hidden="1"/>
    <cellStyle name="40% - Accent1 4 2 4 2" xfId="11582" hidden="1"/>
    <cellStyle name="40% - Accent1 4 2 4 2" xfId="11730" hidden="1"/>
    <cellStyle name="40% - Accent1 4 2 4 2" xfId="12068" hidden="1"/>
    <cellStyle name="40% - Accent1 4 2 4 2" xfId="12405" hidden="1"/>
    <cellStyle name="40% - Accent1 4 2 4 2" xfId="12970" hidden="1"/>
    <cellStyle name="40% - Accent1 4 2 4 2" xfId="13085" hidden="1"/>
    <cellStyle name="40% - Accent1 4 2 4 2" xfId="13808" hidden="1"/>
    <cellStyle name="40% - Accent1 4 2 4 2" xfId="13981" hidden="1"/>
    <cellStyle name="40% - Accent1 4 2 4 2" xfId="14374" hidden="1"/>
    <cellStyle name="40% - Accent1 4 2 4 2" xfId="14522" hidden="1"/>
    <cellStyle name="40% - Accent1 4 2 4 2" xfId="14860" hidden="1"/>
    <cellStyle name="40% - Accent1 4 2 4 2" xfId="15197" hidden="1"/>
    <cellStyle name="40% - Accent1 4 2 4 2" xfId="9154" hidden="1"/>
    <cellStyle name="40% - Accent1 4 2 4 2" xfId="8609" hidden="1"/>
    <cellStyle name="40% - Accent1 4 2 4 2" xfId="5981" hidden="1"/>
    <cellStyle name="40% - Accent1 4 2 4 2" xfId="5190" hidden="1"/>
    <cellStyle name="40% - Accent1 4 2 4 2" xfId="3907" hidden="1"/>
    <cellStyle name="40% - Accent1 4 2 4 2" xfId="3227" hidden="1"/>
    <cellStyle name="40% - Accent1 4 2 4 2" xfId="1786" hidden="1"/>
    <cellStyle name="40% - Accent1 4 2 4 2" xfId="398" hidden="1"/>
    <cellStyle name="40% - Accent1 4 2 4 2" xfId="16519" hidden="1"/>
    <cellStyle name="40% - Accent1 4 2 4 2" xfId="16634" hidden="1"/>
    <cellStyle name="40% - Accent1 4 2 4 2" xfId="17357" hidden="1"/>
    <cellStyle name="40% - Accent1 4 2 4 2" xfId="17530" hidden="1"/>
    <cellStyle name="40% - Accent1 4 2 4 2" xfId="17923" hidden="1"/>
    <cellStyle name="40% - Accent1 4 2 4 2" xfId="18071" hidden="1"/>
    <cellStyle name="40% - Accent1 4 2 4 2" xfId="18409" hidden="1"/>
    <cellStyle name="40% - Accent1 4 2 4 2" xfId="18746" hidden="1"/>
    <cellStyle name="40% - Accent1 4 2 4 2" xfId="19311" hidden="1"/>
    <cellStyle name="40% - Accent1 4 2 4 2" xfId="19426" hidden="1"/>
    <cellStyle name="40% - Accent1 4 2 4 2" xfId="20149" hidden="1"/>
    <cellStyle name="40% - Accent1 4 2 4 2" xfId="20322" hidden="1"/>
    <cellStyle name="40% - Accent1 4 2 4 2" xfId="20715" hidden="1"/>
    <cellStyle name="40% - Accent1 4 2 4 2" xfId="20863" hidden="1"/>
    <cellStyle name="40% - Accent1 4 2 4 2" xfId="21201" hidden="1"/>
    <cellStyle name="40% - Accent1 4 2 4 2" xfId="21538" hidden="1"/>
    <cellStyle name="40% - Accent1 4 2 4 2" xfId="15662" hidden="1"/>
    <cellStyle name="40% - Accent1 4 2 4 2" xfId="9706" hidden="1"/>
    <cellStyle name="40% - Accent1 4 2 4 2" xfId="6560" hidden="1"/>
    <cellStyle name="40% - Accent1 4 2 4 2" xfId="5710" hidden="1"/>
    <cellStyle name="40% - Accent1 4 2 4 2" xfId="4176" hidden="1"/>
    <cellStyle name="40% - Accent1 4 2 4 2" xfId="3455" hidden="1"/>
    <cellStyle name="40% - Accent1 4 2 4 2" xfId="1964" hidden="1"/>
    <cellStyle name="40% - Accent1 4 2 4 2" xfId="524" hidden="1"/>
    <cellStyle name="40% - Accent1 4 2 4 2" xfId="22670" hidden="1"/>
    <cellStyle name="40% - Accent1 4 2 4 2" xfId="22785" hidden="1"/>
    <cellStyle name="40% - Accent1 4 2 4 2" xfId="23508" hidden="1"/>
    <cellStyle name="40% - Accent1 4 2 4 2" xfId="23681" hidden="1"/>
    <cellStyle name="40% - Accent1 4 2 4 2" xfId="24074" hidden="1"/>
    <cellStyle name="40% - Accent1 4 2 4 2" xfId="24222" hidden="1"/>
    <cellStyle name="40% - Accent1 4 2 4 2" xfId="24560" hidden="1"/>
    <cellStyle name="40% - Accent1 4 2 4 2" xfId="24897" hidden="1"/>
    <cellStyle name="40% - Accent1 4 2 4 2" xfId="25462" hidden="1"/>
    <cellStyle name="40% - Accent1 4 2 4 2" xfId="25577" hidden="1"/>
    <cellStyle name="40% - Accent1 4 2 4 2" xfId="26300" hidden="1"/>
    <cellStyle name="40% - Accent1 4 2 4 2" xfId="26473" hidden="1"/>
    <cellStyle name="40% - Accent1 4 2 4 2" xfId="26866" hidden="1"/>
    <cellStyle name="40% - Accent1 4 2 4 2" xfId="27014" hidden="1"/>
    <cellStyle name="40% - Accent1 4 2 4 2" xfId="27352" hidden="1"/>
    <cellStyle name="40% - Accent1 4 2 4 2" xfId="27689" hidden="1"/>
    <cellStyle name="40% - Accent1 4 2 4 2" xfId="21918" hidden="1"/>
    <cellStyle name="40% - Accent1 4 2 4 2" xfId="16087" hidden="1"/>
    <cellStyle name="40% - Accent1 4 2 4 2" xfId="7265" hidden="1"/>
    <cellStyle name="40% - Accent1 4 2 4 2" xfId="6221" hidden="1"/>
    <cellStyle name="40% - Accent1 4 2 4 2" xfId="4446" hidden="1"/>
    <cellStyle name="40% - Accent1 4 2 4 2" xfId="3713" hidden="1"/>
    <cellStyle name="40% - Accent1 4 2 4 2" xfId="2146" hidden="1"/>
    <cellStyle name="40% - Accent1 4 2 4 2" xfId="634" hidden="1"/>
    <cellStyle name="40% - Accent1 4 2 4 2" xfId="28389" hidden="1"/>
    <cellStyle name="40% - Accent1 4 2 4 2" xfId="28504" hidden="1"/>
    <cellStyle name="40% - Accent1 4 2 4 2" xfId="29227" hidden="1"/>
    <cellStyle name="40% - Accent1 4 2 4 2" xfId="29400" hidden="1"/>
    <cellStyle name="40% - Accent1 4 2 4 2" xfId="29793" hidden="1"/>
    <cellStyle name="40% - Accent1 4 2 4 2" xfId="29941" hidden="1"/>
    <cellStyle name="40% - Accent1 4 2 4 2" xfId="30279" hidden="1"/>
    <cellStyle name="40% - Accent1 4 2 4 2" xfId="30616" hidden="1"/>
    <cellStyle name="40% - Accent1 4 2 4 2" xfId="31181" hidden="1"/>
    <cellStyle name="40% - Accent1 4 2 4 2" xfId="31296" hidden="1"/>
    <cellStyle name="40% - Accent1 4 2 4 2" xfId="32019" hidden="1"/>
    <cellStyle name="40% - Accent1 4 2 4 2" xfId="32192" hidden="1"/>
    <cellStyle name="40% - Accent1 4 2 4 2" xfId="32585" hidden="1"/>
    <cellStyle name="40% - Accent1 4 2 4 2" xfId="32733" hidden="1"/>
    <cellStyle name="40% - Accent1 4 2 4 2" xfId="33071" hidden="1"/>
    <cellStyle name="40% - Accent1 4 2 4 2" xfId="33408" hidden="1"/>
    <cellStyle name="40% - Accent1 4 3 3 2" xfId="796" hidden="1"/>
    <cellStyle name="40% - Accent1 4 3 3 2" xfId="1004" hidden="1"/>
    <cellStyle name="40% - Accent1 4 3 3 2" xfId="3568" hidden="1"/>
    <cellStyle name="40% - Accent1 4 3 3 2" xfId="4083" hidden="1"/>
    <cellStyle name="40% - Accent1 4 3 3 2" xfId="5402" hidden="1"/>
    <cellStyle name="40% - Accent1 4 3 3 2" xfId="6099" hidden="1"/>
    <cellStyle name="40% - Accent1 4 3 3 2" xfId="7116" hidden="1"/>
    <cellStyle name="40% - Accent1 4 3 3 2" xfId="8320" hidden="1"/>
    <cellStyle name="40% - Accent1 4 3 3 2" xfId="10177" hidden="1"/>
    <cellStyle name="40% - Accent1 4 3 3 2" xfId="10292" hidden="1"/>
    <cellStyle name="40% - Accent1 4 3 3 2" xfId="11015" hidden="1"/>
    <cellStyle name="40% - Accent1 4 3 3 2" xfId="11188" hidden="1"/>
    <cellStyle name="40% - Accent1 4 3 3 2" xfId="11581" hidden="1"/>
    <cellStyle name="40% - Accent1 4 3 3 2" xfId="11729" hidden="1"/>
    <cellStyle name="40% - Accent1 4 3 3 2" xfId="12067" hidden="1"/>
    <cellStyle name="40% - Accent1 4 3 3 2" xfId="12404" hidden="1"/>
    <cellStyle name="40% - Accent1 4 3 3 2" xfId="12969" hidden="1"/>
    <cellStyle name="40% - Accent1 4 3 3 2" xfId="13084" hidden="1"/>
    <cellStyle name="40% - Accent1 4 3 3 2" xfId="13807" hidden="1"/>
    <cellStyle name="40% - Accent1 4 3 3 2" xfId="13980" hidden="1"/>
    <cellStyle name="40% - Accent1 4 3 3 2" xfId="14373" hidden="1"/>
    <cellStyle name="40% - Accent1 4 3 3 2" xfId="14521" hidden="1"/>
    <cellStyle name="40% - Accent1 4 3 3 2" xfId="14859" hidden="1"/>
    <cellStyle name="40% - Accent1 4 3 3 2" xfId="15196" hidden="1"/>
    <cellStyle name="40% - Accent1 4 3 3 2" xfId="9155" hidden="1"/>
    <cellStyle name="40% - Accent1 4 3 3 2" xfId="8610" hidden="1"/>
    <cellStyle name="40% - Accent1 4 3 3 2" xfId="5982" hidden="1"/>
    <cellStyle name="40% - Accent1 4 3 3 2" xfId="5191" hidden="1"/>
    <cellStyle name="40% - Accent1 4 3 3 2" xfId="3908" hidden="1"/>
    <cellStyle name="40% - Accent1 4 3 3 2" xfId="3228" hidden="1"/>
    <cellStyle name="40% - Accent1 4 3 3 2" xfId="1787" hidden="1"/>
    <cellStyle name="40% - Accent1 4 3 3 2" xfId="399" hidden="1"/>
    <cellStyle name="40% - Accent1 4 3 3 2" xfId="16518" hidden="1"/>
    <cellStyle name="40% - Accent1 4 3 3 2" xfId="16633" hidden="1"/>
    <cellStyle name="40% - Accent1 4 3 3 2" xfId="17356" hidden="1"/>
    <cellStyle name="40% - Accent1 4 3 3 2" xfId="17529" hidden="1"/>
    <cellStyle name="40% - Accent1 4 3 3 2" xfId="17922" hidden="1"/>
    <cellStyle name="40% - Accent1 4 3 3 2" xfId="18070" hidden="1"/>
    <cellStyle name="40% - Accent1 4 3 3 2" xfId="18408" hidden="1"/>
    <cellStyle name="40% - Accent1 4 3 3 2" xfId="18745" hidden="1"/>
    <cellStyle name="40% - Accent1 4 3 3 2" xfId="19310" hidden="1"/>
    <cellStyle name="40% - Accent1 4 3 3 2" xfId="19425" hidden="1"/>
    <cellStyle name="40% - Accent1 4 3 3 2" xfId="20148" hidden="1"/>
    <cellStyle name="40% - Accent1 4 3 3 2" xfId="20321" hidden="1"/>
    <cellStyle name="40% - Accent1 4 3 3 2" xfId="20714" hidden="1"/>
    <cellStyle name="40% - Accent1 4 3 3 2" xfId="20862" hidden="1"/>
    <cellStyle name="40% - Accent1 4 3 3 2" xfId="21200" hidden="1"/>
    <cellStyle name="40% - Accent1 4 3 3 2" xfId="21537" hidden="1"/>
    <cellStyle name="40% - Accent1 4 3 3 2" xfId="15663" hidden="1"/>
    <cellStyle name="40% - Accent1 4 3 3 2" xfId="9707" hidden="1"/>
    <cellStyle name="40% - Accent1 4 3 3 2" xfId="6561" hidden="1"/>
    <cellStyle name="40% - Accent1 4 3 3 2" xfId="5711" hidden="1"/>
    <cellStyle name="40% - Accent1 4 3 3 2" xfId="4177" hidden="1"/>
    <cellStyle name="40% - Accent1 4 3 3 2" xfId="3457" hidden="1"/>
    <cellStyle name="40% - Accent1 4 3 3 2" xfId="1967" hidden="1"/>
    <cellStyle name="40% - Accent1 4 3 3 2" xfId="525" hidden="1"/>
    <cellStyle name="40% - Accent1 4 3 3 2" xfId="22669" hidden="1"/>
    <cellStyle name="40% - Accent1 4 3 3 2" xfId="22784" hidden="1"/>
    <cellStyle name="40% - Accent1 4 3 3 2" xfId="23507" hidden="1"/>
    <cellStyle name="40% - Accent1 4 3 3 2" xfId="23680" hidden="1"/>
    <cellStyle name="40% - Accent1 4 3 3 2" xfId="24073" hidden="1"/>
    <cellStyle name="40% - Accent1 4 3 3 2" xfId="24221" hidden="1"/>
    <cellStyle name="40% - Accent1 4 3 3 2" xfId="24559" hidden="1"/>
    <cellStyle name="40% - Accent1 4 3 3 2" xfId="24896" hidden="1"/>
    <cellStyle name="40% - Accent1 4 3 3 2" xfId="25461" hidden="1"/>
    <cellStyle name="40% - Accent1 4 3 3 2" xfId="25576" hidden="1"/>
    <cellStyle name="40% - Accent1 4 3 3 2" xfId="26299" hidden="1"/>
    <cellStyle name="40% - Accent1 4 3 3 2" xfId="26472" hidden="1"/>
    <cellStyle name="40% - Accent1 4 3 3 2" xfId="26865" hidden="1"/>
    <cellStyle name="40% - Accent1 4 3 3 2" xfId="27013" hidden="1"/>
    <cellStyle name="40% - Accent1 4 3 3 2" xfId="27351" hidden="1"/>
    <cellStyle name="40% - Accent1 4 3 3 2" xfId="27688" hidden="1"/>
    <cellStyle name="40% - Accent1 4 3 3 2" xfId="21919" hidden="1"/>
    <cellStyle name="40% - Accent1 4 3 3 2" xfId="16088" hidden="1"/>
    <cellStyle name="40% - Accent1 4 3 3 2" xfId="7266" hidden="1"/>
    <cellStyle name="40% - Accent1 4 3 3 2" xfId="6223" hidden="1"/>
    <cellStyle name="40% - Accent1 4 3 3 2" xfId="4447" hidden="1"/>
    <cellStyle name="40% - Accent1 4 3 3 2" xfId="3714" hidden="1"/>
    <cellStyle name="40% - Accent1 4 3 3 2" xfId="2147" hidden="1"/>
    <cellStyle name="40% - Accent1 4 3 3 2" xfId="636" hidden="1"/>
    <cellStyle name="40% - Accent1 4 3 3 2" xfId="28388" hidden="1"/>
    <cellStyle name="40% - Accent1 4 3 3 2" xfId="28503" hidden="1"/>
    <cellStyle name="40% - Accent1 4 3 3 2" xfId="29226" hidden="1"/>
    <cellStyle name="40% - Accent1 4 3 3 2" xfId="29399" hidden="1"/>
    <cellStyle name="40% - Accent1 4 3 3 2" xfId="29792" hidden="1"/>
    <cellStyle name="40% - Accent1 4 3 3 2" xfId="29940" hidden="1"/>
    <cellStyle name="40% - Accent1 4 3 3 2" xfId="30278" hidden="1"/>
    <cellStyle name="40% - Accent1 4 3 3 2" xfId="30615" hidden="1"/>
    <cellStyle name="40% - Accent1 4 3 3 2" xfId="31180" hidden="1"/>
    <cellStyle name="40% - Accent1 4 3 3 2" xfId="31295" hidden="1"/>
    <cellStyle name="40% - Accent1 4 3 3 2" xfId="32018" hidden="1"/>
    <cellStyle name="40% - Accent1 4 3 3 2" xfId="32191" hidden="1"/>
    <cellStyle name="40% - Accent1 4 3 3 2" xfId="32584" hidden="1"/>
    <cellStyle name="40% - Accent1 4 3 3 2" xfId="32732" hidden="1"/>
    <cellStyle name="40% - Accent1 4 3 3 2" xfId="33070" hidden="1"/>
    <cellStyle name="40% - Accent1 4 3 3 2" xfId="33407" hidden="1"/>
    <cellStyle name="40% - Accent1 5 2" xfId="760" hidden="1"/>
    <cellStyle name="40% - Accent1 5 2" xfId="968" hidden="1"/>
    <cellStyle name="40% - Accent1 5 2" xfId="3532" hidden="1"/>
    <cellStyle name="40% - Accent1 5 2" xfId="4047" hidden="1"/>
    <cellStyle name="40% - Accent1 5 2" xfId="5366" hidden="1"/>
    <cellStyle name="40% - Accent1 5 2" xfId="6063" hidden="1"/>
    <cellStyle name="40% - Accent1 5 2" xfId="7080" hidden="1"/>
    <cellStyle name="40% - Accent1 5 2" xfId="8284" hidden="1"/>
    <cellStyle name="40% - Accent1 5 2" xfId="10141" hidden="1"/>
    <cellStyle name="40% - Accent1 5 2" xfId="10256" hidden="1"/>
    <cellStyle name="40% - Accent1 5 2" xfId="10979" hidden="1"/>
    <cellStyle name="40% - Accent1 5 2" xfId="11152" hidden="1"/>
    <cellStyle name="40% - Accent1 5 2" xfId="11545" hidden="1"/>
    <cellStyle name="40% - Accent1 5 2" xfId="11693" hidden="1"/>
    <cellStyle name="40% - Accent1 5 2" xfId="12031" hidden="1"/>
    <cellStyle name="40% - Accent1 5 2" xfId="12368" hidden="1"/>
    <cellStyle name="40% - Accent1 5 2" xfId="12933" hidden="1"/>
    <cellStyle name="40% - Accent1 5 2" xfId="13048" hidden="1"/>
    <cellStyle name="40% - Accent1 5 2" xfId="13771" hidden="1"/>
    <cellStyle name="40% - Accent1 5 2" xfId="13944" hidden="1"/>
    <cellStyle name="40% - Accent1 5 2" xfId="14337" hidden="1"/>
    <cellStyle name="40% - Accent1 5 2" xfId="14485" hidden="1"/>
    <cellStyle name="40% - Accent1 5 2" xfId="14823" hidden="1"/>
    <cellStyle name="40% - Accent1 5 2" xfId="15160" hidden="1"/>
    <cellStyle name="40% - Accent1 5 2" xfId="9191" hidden="1"/>
    <cellStyle name="40% - Accent1 5 2" xfId="8646" hidden="1"/>
    <cellStyle name="40% - Accent1 5 2" xfId="6019" hidden="1"/>
    <cellStyle name="40% - Accent1 5 2" xfId="5227" hidden="1"/>
    <cellStyle name="40% - Accent1 5 2" xfId="3946" hidden="1"/>
    <cellStyle name="40% - Accent1 5 2" xfId="3264" hidden="1"/>
    <cellStyle name="40% - Accent1 5 2" xfId="1832" hidden="1"/>
    <cellStyle name="40% - Accent1 5 2" xfId="453" hidden="1"/>
    <cellStyle name="40% - Accent1 5 2" xfId="16482" hidden="1"/>
    <cellStyle name="40% - Accent1 5 2" xfId="16597" hidden="1"/>
    <cellStyle name="40% - Accent1 5 2" xfId="17320" hidden="1"/>
    <cellStyle name="40% - Accent1 5 2" xfId="17493" hidden="1"/>
    <cellStyle name="40% - Accent1 5 2" xfId="17886" hidden="1"/>
    <cellStyle name="40% - Accent1 5 2" xfId="18034" hidden="1"/>
    <cellStyle name="40% - Accent1 5 2" xfId="18372" hidden="1"/>
    <cellStyle name="40% - Accent1 5 2" xfId="18709" hidden="1"/>
    <cellStyle name="40% - Accent1 5 2" xfId="19274" hidden="1"/>
    <cellStyle name="40% - Accent1 5 2" xfId="19389" hidden="1"/>
    <cellStyle name="40% - Accent1 5 2" xfId="20112" hidden="1"/>
    <cellStyle name="40% - Accent1 5 2" xfId="20285" hidden="1"/>
    <cellStyle name="40% - Accent1 5 2" xfId="20678" hidden="1"/>
    <cellStyle name="40% - Accent1 5 2" xfId="20826" hidden="1"/>
    <cellStyle name="40% - Accent1 5 2" xfId="21164" hidden="1"/>
    <cellStyle name="40% - Accent1 5 2" xfId="21501" hidden="1"/>
    <cellStyle name="40% - Accent1 5 2" xfId="15699" hidden="1"/>
    <cellStyle name="40% - Accent1 5 2" xfId="9743" hidden="1"/>
    <cellStyle name="40% - Accent1 5 2" xfId="6602" hidden="1"/>
    <cellStyle name="40% - Accent1 5 2" xfId="5757" hidden="1"/>
    <cellStyle name="40% - Accent1 5 2" xfId="4213" hidden="1"/>
    <cellStyle name="40% - Accent1 5 2" xfId="3494" hidden="1"/>
    <cellStyle name="40% - Accent1 5 2" xfId="2005" hidden="1"/>
    <cellStyle name="40% - Accent1 5 2" xfId="565" hidden="1"/>
    <cellStyle name="40% - Accent1 5 2" xfId="22633" hidden="1"/>
    <cellStyle name="40% - Accent1 5 2" xfId="22748" hidden="1"/>
    <cellStyle name="40% - Accent1 5 2" xfId="23471" hidden="1"/>
    <cellStyle name="40% - Accent1 5 2" xfId="23644" hidden="1"/>
    <cellStyle name="40% - Accent1 5 2" xfId="24037" hidden="1"/>
    <cellStyle name="40% - Accent1 5 2" xfId="24185" hidden="1"/>
    <cellStyle name="40% - Accent1 5 2" xfId="24523" hidden="1"/>
    <cellStyle name="40% - Accent1 5 2" xfId="24860" hidden="1"/>
    <cellStyle name="40% - Accent1 5 2" xfId="25425" hidden="1"/>
    <cellStyle name="40% - Accent1 5 2" xfId="25540" hidden="1"/>
    <cellStyle name="40% - Accent1 5 2" xfId="26263" hidden="1"/>
    <cellStyle name="40% - Accent1 5 2" xfId="26436" hidden="1"/>
    <cellStyle name="40% - Accent1 5 2" xfId="26829" hidden="1"/>
    <cellStyle name="40% - Accent1 5 2" xfId="26977" hidden="1"/>
    <cellStyle name="40% - Accent1 5 2" xfId="27315" hidden="1"/>
    <cellStyle name="40% - Accent1 5 2" xfId="27652" hidden="1"/>
    <cellStyle name="40% - Accent1 5 2" xfId="21955" hidden="1"/>
    <cellStyle name="40% - Accent1 5 2" xfId="16124" hidden="1"/>
    <cellStyle name="40% - Accent1 5 2" xfId="7305" hidden="1"/>
    <cellStyle name="40% - Accent1 5 2" xfId="6266" hidden="1"/>
    <cellStyle name="40% - Accent1 5 2" xfId="4518" hidden="1"/>
    <cellStyle name="40% - Accent1 5 2" xfId="3750" hidden="1"/>
    <cellStyle name="40% - Accent1 5 2" xfId="2185" hidden="1"/>
    <cellStyle name="40% - Accent1 5 2" xfId="700" hidden="1"/>
    <cellStyle name="40% - Accent1 5 2" xfId="28352" hidden="1"/>
    <cellStyle name="40% - Accent1 5 2" xfId="28467" hidden="1"/>
    <cellStyle name="40% - Accent1 5 2" xfId="29190" hidden="1"/>
    <cellStyle name="40% - Accent1 5 2" xfId="29363" hidden="1"/>
    <cellStyle name="40% - Accent1 5 2" xfId="29756" hidden="1"/>
    <cellStyle name="40% - Accent1 5 2" xfId="29904" hidden="1"/>
    <cellStyle name="40% - Accent1 5 2" xfId="30242" hidden="1"/>
    <cellStyle name="40% - Accent1 5 2" xfId="30579" hidden="1"/>
    <cellStyle name="40% - Accent1 5 2" xfId="31144" hidden="1"/>
    <cellStyle name="40% - Accent1 5 2" xfId="31259" hidden="1"/>
    <cellStyle name="40% - Accent1 5 2" xfId="31982" hidden="1"/>
    <cellStyle name="40% - Accent1 5 2" xfId="32155" hidden="1"/>
    <cellStyle name="40% - Accent1 5 2" xfId="32548" hidden="1"/>
    <cellStyle name="40% - Accent1 5 2" xfId="32696" hidden="1"/>
    <cellStyle name="40% - Accent1 5 2" xfId="33034" hidden="1"/>
    <cellStyle name="40% - Accent1 5 2" xfId="33371" hidden="1"/>
    <cellStyle name="40% - Accent1 7" xfId="127" hidden="1"/>
    <cellStyle name="40% - Accent1 7" xfId="139" hidden="1"/>
    <cellStyle name="40% - Accent1 7" xfId="273" hidden="1"/>
    <cellStyle name="40% - Accent1 7" xfId="441" hidden="1"/>
    <cellStyle name="40% - Accent1 7" xfId="2298" hidden="1"/>
    <cellStyle name="40% - Accent1 7" xfId="2441" hidden="1"/>
    <cellStyle name="40% - Accent1 7" xfId="2612" hidden="1"/>
    <cellStyle name="40% - Accent1 7" xfId="2077" hidden="1"/>
    <cellStyle name="40% - Accent1 7" xfId="1750" hidden="1"/>
    <cellStyle name="40% - Accent1 7" xfId="1873" hidden="1"/>
    <cellStyle name="40% - Accent1 7" xfId="2894" hidden="1"/>
    <cellStyle name="40% - Accent1 7" xfId="4405" hidden="1"/>
    <cellStyle name="40% - Accent1 7" xfId="4631" hidden="1"/>
    <cellStyle name="40% - Accent1 7" xfId="2870" hidden="1"/>
    <cellStyle name="40% - Accent1 7" xfId="3374" hidden="1"/>
    <cellStyle name="40% - Accent1 7" xfId="1696" hidden="1"/>
    <cellStyle name="40% - Accent1 7" xfId="4870" hidden="1"/>
    <cellStyle name="40% - Accent1 7" xfId="6384" hidden="1"/>
    <cellStyle name="40% - Accent1 7" xfId="6511" hidden="1"/>
    <cellStyle name="40% - Accent1 7" xfId="2204" hidden="1"/>
    <cellStyle name="40% - Accent1 7" xfId="7561" hidden="1"/>
    <cellStyle name="40% - Accent1 7" xfId="7728" hidden="1"/>
    <cellStyle name="40% - Accent1 7" xfId="3963" hidden="1"/>
    <cellStyle name="40% - Accent1 7" xfId="8799" hidden="1"/>
    <cellStyle name="40% - Accent1 7" xfId="9818" hidden="1"/>
    <cellStyle name="40% - Accent1 7" xfId="9830" hidden="1"/>
    <cellStyle name="40% - Accent1 7" xfId="9958" hidden="1"/>
    <cellStyle name="40% - Accent1 7" xfId="10049" hidden="1"/>
    <cellStyle name="40% - Accent1 7" xfId="10633" hidden="1"/>
    <cellStyle name="40% - Accent1 7" xfId="10697" hidden="1"/>
    <cellStyle name="40% - Accent1 7" xfId="10788" hidden="1"/>
    <cellStyle name="40% - Accent1 7" xfId="10539" hidden="1"/>
    <cellStyle name="40% - Accent1 7" xfId="10413" hidden="1"/>
    <cellStyle name="40% - Accent1 7" xfId="10448" hidden="1"/>
    <cellStyle name="40% - Accent1 7" xfId="10890" hidden="1"/>
    <cellStyle name="40% - Accent1 7" xfId="11292" hidden="1"/>
    <cellStyle name="40% - Accent1 7" xfId="11383" hidden="1"/>
    <cellStyle name="40% - Accent1 7" xfId="10885" hidden="1"/>
    <cellStyle name="40% - Accent1 7" xfId="10953" hidden="1"/>
    <cellStyle name="40% - Accent1 7" xfId="10377" hidden="1"/>
    <cellStyle name="40% - Accent1 7" xfId="11478" hidden="1"/>
    <cellStyle name="40% - Accent1 7" xfId="11824" hidden="1"/>
    <cellStyle name="40% - Accent1 7" xfId="11915" hidden="1"/>
    <cellStyle name="40% - Accent1 7" xfId="10558" hidden="1"/>
    <cellStyle name="40% - Accent1 7" xfId="12161" hidden="1"/>
    <cellStyle name="40% - Accent1 7" xfId="12252" hidden="1"/>
    <cellStyle name="40% - Accent1 7" xfId="11116" hidden="1"/>
    <cellStyle name="40% - Accent1 7" xfId="12498" hidden="1"/>
    <cellStyle name="40% - Accent1 7" xfId="12610" hidden="1"/>
    <cellStyle name="40% - Accent1 7" xfId="12622" hidden="1"/>
    <cellStyle name="40% - Accent1 7" xfId="12750" hidden="1"/>
    <cellStyle name="40% - Accent1 7" xfId="12841" hidden="1"/>
    <cellStyle name="40% - Accent1 7" xfId="13425" hidden="1"/>
    <cellStyle name="40% - Accent1 7" xfId="13489" hidden="1"/>
    <cellStyle name="40% - Accent1 7" xfId="13580" hidden="1"/>
    <cellStyle name="40% - Accent1 7" xfId="13331" hidden="1"/>
    <cellStyle name="40% - Accent1 7" xfId="13205" hidden="1"/>
    <cellStyle name="40% - Accent1 7" xfId="13240" hidden="1"/>
    <cellStyle name="40% - Accent1 7" xfId="13682" hidden="1"/>
    <cellStyle name="40% - Accent1 7" xfId="14084" hidden="1"/>
    <cellStyle name="40% - Accent1 7" xfId="14175" hidden="1"/>
    <cellStyle name="40% - Accent1 7" xfId="13677" hidden="1"/>
    <cellStyle name="40% - Accent1 7" xfId="13745" hidden="1"/>
    <cellStyle name="40% - Accent1 7" xfId="13169" hidden="1"/>
    <cellStyle name="40% - Accent1 7" xfId="14270" hidden="1"/>
    <cellStyle name="40% - Accent1 7" xfId="14616" hidden="1"/>
    <cellStyle name="40% - Accent1 7" xfId="14707" hidden="1"/>
    <cellStyle name="40% - Accent1 7" xfId="13350" hidden="1"/>
    <cellStyle name="40% - Accent1 7" xfId="14953" hidden="1"/>
    <cellStyle name="40% - Accent1 7" xfId="15044" hidden="1"/>
    <cellStyle name="40% - Accent1 7" xfId="13908" hidden="1"/>
    <cellStyle name="40% - Accent1 7" xfId="15290" hidden="1"/>
    <cellStyle name="40% - Accent1 7" xfId="9647" hidden="1"/>
    <cellStyle name="40% - Accent1 7" xfId="9635" hidden="1"/>
    <cellStyle name="40% - Accent1 7" xfId="9457" hidden="1"/>
    <cellStyle name="40% - Accent1 7" xfId="9326" hidden="1"/>
    <cellStyle name="40% - Accent1 7" xfId="7172" hidden="1"/>
    <cellStyle name="40% - Accent1 7" xfId="6976" hidden="1"/>
    <cellStyle name="40% - Accent1 7" xfId="6872" hidden="1"/>
    <cellStyle name="40% - Accent1 7" xfId="7425" hidden="1"/>
    <cellStyle name="40% - Accent1 7" xfId="7951" hidden="1"/>
    <cellStyle name="40% - Accent1 7" xfId="7814" hidden="1"/>
    <cellStyle name="40% - Accent1 7" xfId="6709" hidden="1"/>
    <cellStyle name="40% - Accent1 7" xfId="4827" hidden="1"/>
    <cellStyle name="40% - Accent1 7" xfId="4640" hidden="1"/>
    <cellStyle name="40% - Accent1 7" xfId="6725" hidden="1"/>
    <cellStyle name="40% - Accent1 7" xfId="6295" hidden="1"/>
    <cellStyle name="40% - Accent1 7" xfId="8062" hidden="1"/>
    <cellStyle name="40% - Accent1 7" xfId="4292" hidden="1"/>
    <cellStyle name="40% - Accent1 7" xfId="2691" hidden="1"/>
    <cellStyle name="40% - Accent1 7" xfId="2475" hidden="1"/>
    <cellStyle name="40% - Accent1 7" xfId="7376" hidden="1"/>
    <cellStyle name="40% - Accent1 7" xfId="1353" hidden="1"/>
    <cellStyle name="40% - Accent1 7" xfId="1154" hidden="1"/>
    <cellStyle name="40% - Accent1 7" xfId="5533" hidden="1"/>
    <cellStyle name="40% - Accent1 7" xfId="15433" hidden="1"/>
    <cellStyle name="40% - Accent1 7" xfId="16159" hidden="1"/>
    <cellStyle name="40% - Accent1 7" xfId="16171" hidden="1"/>
    <cellStyle name="40% - Accent1 7" xfId="16299" hidden="1"/>
    <cellStyle name="40% - Accent1 7" xfId="16390" hidden="1"/>
    <cellStyle name="40% - Accent1 7" xfId="16974" hidden="1"/>
    <cellStyle name="40% - Accent1 7" xfId="17038" hidden="1"/>
    <cellStyle name="40% - Accent1 7" xfId="17129" hidden="1"/>
    <cellStyle name="40% - Accent1 7" xfId="16880" hidden="1"/>
    <cellStyle name="40% - Accent1 7" xfId="16754" hidden="1"/>
    <cellStyle name="40% - Accent1 7" xfId="16789" hidden="1"/>
    <cellStyle name="40% - Accent1 7" xfId="17231" hidden="1"/>
    <cellStyle name="40% - Accent1 7" xfId="17633" hidden="1"/>
    <cellStyle name="40% - Accent1 7" xfId="17724" hidden="1"/>
    <cellStyle name="40% - Accent1 7" xfId="17226" hidden="1"/>
    <cellStyle name="40% - Accent1 7" xfId="17294" hidden="1"/>
    <cellStyle name="40% - Accent1 7" xfId="16718" hidden="1"/>
    <cellStyle name="40% - Accent1 7" xfId="17819" hidden="1"/>
    <cellStyle name="40% - Accent1 7" xfId="18165" hidden="1"/>
    <cellStyle name="40% - Accent1 7" xfId="18256" hidden="1"/>
    <cellStyle name="40% - Accent1 7" xfId="16899" hidden="1"/>
    <cellStyle name="40% - Accent1 7" xfId="18502" hidden="1"/>
    <cellStyle name="40% - Accent1 7" xfId="18593" hidden="1"/>
    <cellStyle name="40% - Accent1 7" xfId="17457" hidden="1"/>
    <cellStyle name="40% - Accent1 7" xfId="18839" hidden="1"/>
    <cellStyle name="40% - Accent1 7" xfId="18951" hidden="1"/>
    <cellStyle name="40% - Accent1 7" xfId="18963" hidden="1"/>
    <cellStyle name="40% - Accent1 7" xfId="19091" hidden="1"/>
    <cellStyle name="40% - Accent1 7" xfId="19182" hidden="1"/>
    <cellStyle name="40% - Accent1 7" xfId="19766" hidden="1"/>
    <cellStyle name="40% - Accent1 7" xfId="19830" hidden="1"/>
    <cellStyle name="40% - Accent1 7" xfId="19921" hidden="1"/>
    <cellStyle name="40% - Accent1 7" xfId="19672" hidden="1"/>
    <cellStyle name="40% - Accent1 7" xfId="19546" hidden="1"/>
    <cellStyle name="40% - Accent1 7" xfId="19581" hidden="1"/>
    <cellStyle name="40% - Accent1 7" xfId="20023" hidden="1"/>
    <cellStyle name="40% - Accent1 7" xfId="20425" hidden="1"/>
    <cellStyle name="40% - Accent1 7" xfId="20516" hidden="1"/>
    <cellStyle name="40% - Accent1 7" xfId="20018" hidden="1"/>
    <cellStyle name="40% - Accent1 7" xfId="20086" hidden="1"/>
    <cellStyle name="40% - Accent1 7" xfId="19510" hidden="1"/>
    <cellStyle name="40% - Accent1 7" xfId="20611" hidden="1"/>
    <cellStyle name="40% - Accent1 7" xfId="20957" hidden="1"/>
    <cellStyle name="40% - Accent1 7" xfId="21048" hidden="1"/>
    <cellStyle name="40% - Accent1 7" xfId="19691" hidden="1"/>
    <cellStyle name="40% - Accent1 7" xfId="21294" hidden="1"/>
    <cellStyle name="40% - Accent1 7" xfId="21385" hidden="1"/>
    <cellStyle name="40% - Accent1 7" xfId="20249" hidden="1"/>
    <cellStyle name="40% - Accent1 7" xfId="21631" hidden="1"/>
    <cellStyle name="40% - Accent1 7" xfId="16036" hidden="1"/>
    <cellStyle name="40% - Accent1 7" xfId="16024" hidden="1"/>
    <cellStyle name="40% - Accent1 7" xfId="15896" hidden="1"/>
    <cellStyle name="40% - Accent1 7" xfId="15800" hidden="1"/>
    <cellStyle name="40% - Accent1 7" xfId="8097" hidden="1"/>
    <cellStyle name="40% - Accent1 7" xfId="7945" hidden="1"/>
    <cellStyle name="40% - Accent1 7" xfId="7700" hidden="1"/>
    <cellStyle name="40% - Accent1 7" xfId="8375" hidden="1"/>
    <cellStyle name="40% - Accent1 7" xfId="8844" hidden="1"/>
    <cellStyle name="40% - Accent1 7" xfId="8705" hidden="1"/>
    <cellStyle name="40% - Accent1 7" xfId="7380" hidden="1"/>
    <cellStyle name="40% - Accent1 7" xfId="5278" hidden="1"/>
    <cellStyle name="40% - Accent1 7" xfId="5061" hidden="1"/>
    <cellStyle name="40% - Accent1 7" xfId="7387" hidden="1"/>
    <cellStyle name="40% - Accent1 7" xfId="6842" hidden="1"/>
    <cellStyle name="40% - Accent1 7" xfId="9010" hidden="1"/>
    <cellStyle name="40% - Accent1 7" xfId="4915" hidden="1"/>
    <cellStyle name="40% - Accent1 7" xfId="3013" hidden="1"/>
    <cellStyle name="40% - Accent1 7" xfId="2858" hidden="1"/>
    <cellStyle name="40% - Accent1 7" xfId="8230" hidden="1"/>
    <cellStyle name="40% - Accent1 7" xfId="1508" hidden="1"/>
    <cellStyle name="40% - Accent1 7" xfId="1294" hidden="1"/>
    <cellStyle name="40% - Accent1 7" xfId="5917" hidden="1"/>
    <cellStyle name="40% - Accent1 7" xfId="21767" hidden="1"/>
    <cellStyle name="40% - Accent1 7" xfId="22310" hidden="1"/>
    <cellStyle name="40% - Accent1 7" xfId="22322" hidden="1"/>
    <cellStyle name="40% - Accent1 7" xfId="22450" hidden="1"/>
    <cellStyle name="40% - Accent1 7" xfId="22541" hidden="1"/>
    <cellStyle name="40% - Accent1 7" xfId="23125" hidden="1"/>
    <cellStyle name="40% - Accent1 7" xfId="23189" hidden="1"/>
    <cellStyle name="40% - Accent1 7" xfId="23280" hidden="1"/>
    <cellStyle name="40% - Accent1 7" xfId="23031" hidden="1"/>
    <cellStyle name="40% - Accent1 7" xfId="22905" hidden="1"/>
    <cellStyle name="40% - Accent1 7" xfId="22940" hidden="1"/>
    <cellStyle name="40% - Accent1 7" xfId="23382" hidden="1"/>
    <cellStyle name="40% - Accent1 7" xfId="23784" hidden="1"/>
    <cellStyle name="40% - Accent1 7" xfId="23875" hidden="1"/>
    <cellStyle name="40% - Accent1 7" xfId="23377" hidden="1"/>
    <cellStyle name="40% - Accent1 7" xfId="23445" hidden="1"/>
    <cellStyle name="40% - Accent1 7" xfId="22869" hidden="1"/>
    <cellStyle name="40% - Accent1 7" xfId="23970" hidden="1"/>
    <cellStyle name="40% - Accent1 7" xfId="24316" hidden="1"/>
    <cellStyle name="40% - Accent1 7" xfId="24407" hidden="1"/>
    <cellStyle name="40% - Accent1 7" xfId="23050" hidden="1"/>
    <cellStyle name="40% - Accent1 7" xfId="24653" hidden="1"/>
    <cellStyle name="40% - Accent1 7" xfId="24744" hidden="1"/>
    <cellStyle name="40% - Accent1 7" xfId="23608" hidden="1"/>
    <cellStyle name="40% - Accent1 7" xfId="24990" hidden="1"/>
    <cellStyle name="40% - Accent1 7" xfId="25102" hidden="1"/>
    <cellStyle name="40% - Accent1 7" xfId="25114" hidden="1"/>
    <cellStyle name="40% - Accent1 7" xfId="25242" hidden="1"/>
    <cellStyle name="40% - Accent1 7" xfId="25333" hidden="1"/>
    <cellStyle name="40% - Accent1 7" xfId="25917" hidden="1"/>
    <cellStyle name="40% - Accent1 7" xfId="25981" hidden="1"/>
    <cellStyle name="40% - Accent1 7" xfId="26072" hidden="1"/>
    <cellStyle name="40% - Accent1 7" xfId="25823" hidden="1"/>
    <cellStyle name="40% - Accent1 7" xfId="25697" hidden="1"/>
    <cellStyle name="40% - Accent1 7" xfId="25732" hidden="1"/>
    <cellStyle name="40% - Accent1 7" xfId="26174" hidden="1"/>
    <cellStyle name="40% - Accent1 7" xfId="26576" hidden="1"/>
    <cellStyle name="40% - Accent1 7" xfId="26667" hidden="1"/>
    <cellStyle name="40% - Accent1 7" xfId="26169" hidden="1"/>
    <cellStyle name="40% - Accent1 7" xfId="26237" hidden="1"/>
    <cellStyle name="40% - Accent1 7" xfId="25661" hidden="1"/>
    <cellStyle name="40% - Accent1 7" xfId="26762" hidden="1"/>
    <cellStyle name="40% - Accent1 7" xfId="27108" hidden="1"/>
    <cellStyle name="40% - Accent1 7" xfId="27199" hidden="1"/>
    <cellStyle name="40% - Accent1 7" xfId="25842" hidden="1"/>
    <cellStyle name="40% - Accent1 7" xfId="27445" hidden="1"/>
    <cellStyle name="40% - Accent1 7" xfId="27536" hidden="1"/>
    <cellStyle name="40% - Accent1 7" xfId="26400" hidden="1"/>
    <cellStyle name="40% - Accent1 7" xfId="27782" hidden="1"/>
    <cellStyle name="40% - Accent1 7" xfId="22289" hidden="1"/>
    <cellStyle name="40% - Accent1 7" xfId="22277" hidden="1"/>
    <cellStyle name="40% - Accent1 7" xfId="22149" hidden="1"/>
    <cellStyle name="40% - Accent1 7" xfId="22053" hidden="1"/>
    <cellStyle name="40% - Accent1 7" xfId="9031" hidden="1"/>
    <cellStyle name="40% - Accent1 7" xfId="8846" hidden="1"/>
    <cellStyle name="40% - Accent1 7" xfId="8528" hidden="1"/>
    <cellStyle name="40% - Accent1 7" xfId="9403" hidden="1"/>
    <cellStyle name="40% - Accent1 7" xfId="15462" hidden="1"/>
    <cellStyle name="40% - Accent1 7" xfId="9775" hidden="1"/>
    <cellStyle name="40% - Accent1 7" xfId="8233" hidden="1"/>
    <cellStyle name="40% - Accent1 7" xfId="5823" hidden="1"/>
    <cellStyle name="40% - Accent1 7" xfId="5567" hidden="1"/>
    <cellStyle name="40% - Accent1 7" xfId="8240" hidden="1"/>
    <cellStyle name="40% - Accent1 7" xfId="7593" hidden="1"/>
    <cellStyle name="40% - Accent1 7" xfId="15569" hidden="1"/>
    <cellStyle name="40% - Accent1 7" xfId="5346" hidden="1"/>
    <cellStyle name="40% - Accent1 7" xfId="3345" hidden="1"/>
    <cellStyle name="40% - Accent1 7" xfId="3139" hidden="1"/>
    <cellStyle name="40% - Accent1 7" xfId="9304" hidden="1"/>
    <cellStyle name="40% - Accent1 7" xfId="1640" hidden="1"/>
    <cellStyle name="40% - Accent1 7" xfId="1453" hidden="1"/>
    <cellStyle name="40% - Accent1 7" xfId="6385" hidden="1"/>
    <cellStyle name="40% - Accent1 7" xfId="27917" hidden="1"/>
    <cellStyle name="40% - Accent1 7" xfId="28029" hidden="1"/>
    <cellStyle name="40% - Accent1 7" xfId="28041" hidden="1"/>
    <cellStyle name="40% - Accent1 7" xfId="28169" hidden="1"/>
    <cellStyle name="40% - Accent1 7" xfId="28260" hidden="1"/>
    <cellStyle name="40% - Accent1 7" xfId="28844" hidden="1"/>
    <cellStyle name="40% - Accent1 7" xfId="28908" hidden="1"/>
    <cellStyle name="40% - Accent1 7" xfId="28999" hidden="1"/>
    <cellStyle name="40% - Accent1 7" xfId="28750" hidden="1"/>
    <cellStyle name="40% - Accent1 7" xfId="28624" hidden="1"/>
    <cellStyle name="40% - Accent1 7" xfId="28659" hidden="1"/>
    <cellStyle name="40% - Accent1 7" xfId="29101" hidden="1"/>
    <cellStyle name="40% - Accent1 7" xfId="29503" hidden="1"/>
    <cellStyle name="40% - Accent1 7" xfId="29594" hidden="1"/>
    <cellStyle name="40% - Accent1 7" xfId="29096" hidden="1"/>
    <cellStyle name="40% - Accent1 7" xfId="29164" hidden="1"/>
    <cellStyle name="40% - Accent1 7" xfId="28588" hidden="1"/>
    <cellStyle name="40% - Accent1 7" xfId="29689" hidden="1"/>
    <cellStyle name="40% - Accent1 7" xfId="30035" hidden="1"/>
    <cellStyle name="40% - Accent1 7" xfId="30126" hidden="1"/>
    <cellStyle name="40% - Accent1 7" xfId="28769" hidden="1"/>
    <cellStyle name="40% - Accent1 7" xfId="30372" hidden="1"/>
    <cellStyle name="40% - Accent1 7" xfId="30463" hidden="1"/>
    <cellStyle name="40% - Accent1 7" xfId="29327" hidden="1"/>
    <cellStyle name="40% - Accent1 7" xfId="30709" hidden="1"/>
    <cellStyle name="40% - Accent1 7" xfId="30821" hidden="1"/>
    <cellStyle name="40% - Accent1 7" xfId="30833" hidden="1"/>
    <cellStyle name="40% - Accent1 7" xfId="30961" hidden="1"/>
    <cellStyle name="40% - Accent1 7" xfId="31052" hidden="1"/>
    <cellStyle name="40% - Accent1 7" xfId="31636" hidden="1"/>
    <cellStyle name="40% - Accent1 7" xfId="31700" hidden="1"/>
    <cellStyle name="40% - Accent1 7" xfId="31791" hidden="1"/>
    <cellStyle name="40% - Accent1 7" xfId="31542" hidden="1"/>
    <cellStyle name="40% - Accent1 7" xfId="31416" hidden="1"/>
    <cellStyle name="40% - Accent1 7" xfId="31451" hidden="1"/>
    <cellStyle name="40% - Accent1 7" xfId="31893" hidden="1"/>
    <cellStyle name="40% - Accent1 7" xfId="32295" hidden="1"/>
    <cellStyle name="40% - Accent1 7" xfId="32386" hidden="1"/>
    <cellStyle name="40% - Accent1 7" xfId="31888" hidden="1"/>
    <cellStyle name="40% - Accent1 7" xfId="31956" hidden="1"/>
    <cellStyle name="40% - Accent1 7" xfId="31380" hidden="1"/>
    <cellStyle name="40% - Accent1 7" xfId="32481" hidden="1"/>
    <cellStyle name="40% - Accent1 7" xfId="32827" hidden="1"/>
    <cellStyle name="40% - Accent1 7" xfId="32918" hidden="1"/>
    <cellStyle name="40% - Accent1 7" xfId="31561" hidden="1"/>
    <cellStyle name="40% - Accent1 7" xfId="33164" hidden="1"/>
    <cellStyle name="40% - Accent1 7" xfId="33255" hidden="1"/>
    <cellStyle name="40% - Accent1 7" xfId="32119" hidden="1"/>
    <cellStyle name="40% - Accent1 7" xfId="33501" hidden="1"/>
    <cellStyle name="40% - Accent1 8" xfId="143" hidden="1"/>
    <cellStyle name="40% - Accent1 8" xfId="223" hidden="1"/>
    <cellStyle name="40% - Accent1 8" xfId="304" hidden="1"/>
    <cellStyle name="40% - Accent1 8" xfId="550" hidden="1"/>
    <cellStyle name="40% - Accent1 8" xfId="2366" hidden="1"/>
    <cellStyle name="40% - Accent1 8" xfId="2499" hidden="1"/>
    <cellStyle name="40% - Accent1 8" xfId="2656" hidden="1"/>
    <cellStyle name="40% - Accent1 8" xfId="1959" hidden="1"/>
    <cellStyle name="40% - Accent1 8" xfId="3123" hidden="1"/>
    <cellStyle name="40% - Accent1 8" xfId="1881" hidden="1"/>
    <cellStyle name="40% - Accent1 8" xfId="1902" hidden="1"/>
    <cellStyle name="40% - Accent1 8" xfId="4528" hidden="1"/>
    <cellStyle name="40% - Accent1 8" xfId="4681" hidden="1"/>
    <cellStyle name="40% - Accent1 8" xfId="2091" hidden="1"/>
    <cellStyle name="40% - Accent1 8" xfId="4985" hidden="1"/>
    <cellStyle name="40% - Accent1 8" xfId="2209" hidden="1"/>
    <cellStyle name="40% - Accent1 8" xfId="2276" hidden="1"/>
    <cellStyle name="40% - Accent1 8" xfId="6421" hidden="1"/>
    <cellStyle name="40% - Accent1 8" xfId="6614" hidden="1"/>
    <cellStyle name="40% - Accent1 8" xfId="1948" hidden="1"/>
    <cellStyle name="40% - Accent1 8" xfId="7616" hidden="1"/>
    <cellStyle name="40% - Accent1 8" xfId="7788" hidden="1"/>
    <cellStyle name="40% - Accent1 8" xfId="6309" hidden="1"/>
    <cellStyle name="40% - Accent1 8" xfId="8872" hidden="1"/>
    <cellStyle name="40% - Accent1 8" xfId="9834" hidden="1"/>
    <cellStyle name="40% - Accent1 8" xfId="9908" hidden="1"/>
    <cellStyle name="40% - Accent1 8" xfId="9986" hidden="1"/>
    <cellStyle name="40% - Accent1 8" xfId="10064" hidden="1"/>
    <cellStyle name="40% - Accent1 8" xfId="10646" hidden="1"/>
    <cellStyle name="40% - Accent1 8" xfId="10725" hidden="1"/>
    <cellStyle name="40% - Accent1 8" xfId="10804" hidden="1"/>
    <cellStyle name="40% - Accent1 8" xfId="10486" hidden="1"/>
    <cellStyle name="40% - Accent1 8" xfId="10934" hidden="1"/>
    <cellStyle name="40% - Accent1 8" xfId="10455" hidden="1"/>
    <cellStyle name="40% - Accent1 8" xfId="10471" hidden="1"/>
    <cellStyle name="40% - Accent1 8" xfId="11320" hidden="1"/>
    <cellStyle name="40% - Accent1 8" xfId="11398" hidden="1"/>
    <cellStyle name="40% - Accent1 8" xfId="10549" hidden="1"/>
    <cellStyle name="40% - Accent1 8" xfId="11507" hidden="1"/>
    <cellStyle name="40% - Accent1 8" xfId="10563" hidden="1"/>
    <cellStyle name="40% - Accent1 8" xfId="10615" hidden="1"/>
    <cellStyle name="40% - Accent1 8" xfId="11852" hidden="1"/>
    <cellStyle name="40% - Accent1 8" xfId="11930" hidden="1"/>
    <cellStyle name="40% - Accent1 8" xfId="10483" hidden="1"/>
    <cellStyle name="40% - Accent1 8" xfId="12189" hidden="1"/>
    <cellStyle name="40% - Accent1 8" xfId="12267" hidden="1"/>
    <cellStyle name="40% - Accent1 8" xfId="11779" hidden="1"/>
    <cellStyle name="40% - Accent1 8" xfId="12526" hidden="1"/>
    <cellStyle name="40% - Accent1 8" xfId="12626" hidden="1"/>
    <cellStyle name="40% - Accent1 8" xfId="12700" hidden="1"/>
    <cellStyle name="40% - Accent1 8" xfId="12778" hidden="1"/>
    <cellStyle name="40% - Accent1 8" xfId="12856" hidden="1"/>
    <cellStyle name="40% - Accent1 8" xfId="13438" hidden="1"/>
    <cellStyle name="40% - Accent1 8" xfId="13517" hidden="1"/>
    <cellStyle name="40% - Accent1 8" xfId="13596" hidden="1"/>
    <cellStyle name="40% - Accent1 8" xfId="13278" hidden="1"/>
    <cellStyle name="40% - Accent1 8" xfId="13726" hidden="1"/>
    <cellStyle name="40% - Accent1 8" xfId="13247" hidden="1"/>
    <cellStyle name="40% - Accent1 8" xfId="13263" hidden="1"/>
    <cellStyle name="40% - Accent1 8" xfId="14112" hidden="1"/>
    <cellStyle name="40% - Accent1 8" xfId="14190" hidden="1"/>
    <cellStyle name="40% - Accent1 8" xfId="13341" hidden="1"/>
    <cellStyle name="40% - Accent1 8" xfId="14299" hidden="1"/>
    <cellStyle name="40% - Accent1 8" xfId="13355" hidden="1"/>
    <cellStyle name="40% - Accent1 8" xfId="13407" hidden="1"/>
    <cellStyle name="40% - Accent1 8" xfId="14644" hidden="1"/>
    <cellStyle name="40% - Accent1 8" xfId="14722" hidden="1"/>
    <cellStyle name="40% - Accent1 8" xfId="13275" hidden="1"/>
    <cellStyle name="40% - Accent1 8" xfId="14981" hidden="1"/>
    <cellStyle name="40% - Accent1 8" xfId="15059" hidden="1"/>
    <cellStyle name="40% - Accent1 8" xfId="14571" hidden="1"/>
    <cellStyle name="40% - Accent1 8" xfId="15318" hidden="1"/>
    <cellStyle name="40% - Accent1 8" xfId="9630" hidden="1"/>
    <cellStyle name="40% - Accent1 8" xfId="9534" hidden="1"/>
    <cellStyle name="40% - Accent1 8" xfId="9414" hidden="1"/>
    <cellStyle name="40% - Accent1 8" xfId="9306" hidden="1"/>
    <cellStyle name="40% - Accent1 8" xfId="7040" hidden="1"/>
    <cellStyle name="40% - Accent1 8" xfId="6944" hidden="1"/>
    <cellStyle name="40% - Accent1 8" xfId="6854" hidden="1"/>
    <cellStyle name="40% - Accent1 8" xfId="7624" hidden="1"/>
    <cellStyle name="40% - Accent1 8" xfId="6352" hidden="1"/>
    <cellStyle name="40% - Accent1 8" xfId="7784" hidden="1"/>
    <cellStyle name="40% - Accent1 8" xfId="7677" hidden="1"/>
    <cellStyle name="40% - Accent1 8" xfId="4786" hidden="1"/>
    <cellStyle name="40% - Accent1 8" xfId="4560" hidden="1"/>
    <cellStyle name="40% - Accent1 8" xfId="7406" hidden="1"/>
    <cellStyle name="40% - Accent1 8" xfId="4243" hidden="1"/>
    <cellStyle name="40% - Accent1 8" xfId="7369" hidden="1"/>
    <cellStyle name="40% - Accent1 8" xfId="7197" hidden="1"/>
    <cellStyle name="40% - Accent1 8" xfId="2617" hidden="1"/>
    <cellStyle name="40% - Accent1 8" xfId="2404" hidden="1"/>
    <cellStyle name="40% - Accent1 8" xfId="7628" hidden="1"/>
    <cellStyle name="40% - Accent1 8" xfId="1278" hidden="1"/>
    <cellStyle name="40% - Accent1 8" xfId="1102" hidden="1"/>
    <cellStyle name="40% - Accent1 8" xfId="2940" hidden="1"/>
    <cellStyle name="40% - Accent1 8" xfId="15476" hidden="1"/>
    <cellStyle name="40% - Accent1 8" xfId="16175" hidden="1"/>
    <cellStyle name="40% - Accent1 8" xfId="16249" hidden="1"/>
    <cellStyle name="40% - Accent1 8" xfId="16327" hidden="1"/>
    <cellStyle name="40% - Accent1 8" xfId="16405" hidden="1"/>
    <cellStyle name="40% - Accent1 8" xfId="16987" hidden="1"/>
    <cellStyle name="40% - Accent1 8" xfId="17066" hidden="1"/>
    <cellStyle name="40% - Accent1 8" xfId="17145" hidden="1"/>
    <cellStyle name="40% - Accent1 8" xfId="16827" hidden="1"/>
    <cellStyle name="40% - Accent1 8" xfId="17275" hidden="1"/>
    <cellStyle name="40% - Accent1 8" xfId="16796" hidden="1"/>
    <cellStyle name="40% - Accent1 8" xfId="16812" hidden="1"/>
    <cellStyle name="40% - Accent1 8" xfId="17661" hidden="1"/>
    <cellStyle name="40% - Accent1 8" xfId="17739" hidden="1"/>
    <cellStyle name="40% - Accent1 8" xfId="16890" hidden="1"/>
    <cellStyle name="40% - Accent1 8" xfId="17848" hidden="1"/>
    <cellStyle name="40% - Accent1 8" xfId="16904" hidden="1"/>
    <cellStyle name="40% - Accent1 8" xfId="16956" hidden="1"/>
    <cellStyle name="40% - Accent1 8" xfId="18193" hidden="1"/>
    <cellStyle name="40% - Accent1 8" xfId="18271" hidden="1"/>
    <cellStyle name="40% - Accent1 8" xfId="16824" hidden="1"/>
    <cellStyle name="40% - Accent1 8" xfId="18530" hidden="1"/>
    <cellStyle name="40% - Accent1 8" xfId="18608" hidden="1"/>
    <cellStyle name="40% - Accent1 8" xfId="18120" hidden="1"/>
    <cellStyle name="40% - Accent1 8" xfId="18867" hidden="1"/>
    <cellStyle name="40% - Accent1 8" xfId="18967" hidden="1"/>
    <cellStyle name="40% - Accent1 8" xfId="19041" hidden="1"/>
    <cellStyle name="40% - Accent1 8" xfId="19119" hidden="1"/>
    <cellStyle name="40% - Accent1 8" xfId="19197" hidden="1"/>
    <cellStyle name="40% - Accent1 8" xfId="19779" hidden="1"/>
    <cellStyle name="40% - Accent1 8" xfId="19858" hidden="1"/>
    <cellStyle name="40% - Accent1 8" xfId="19937" hidden="1"/>
    <cellStyle name="40% - Accent1 8" xfId="19619" hidden="1"/>
    <cellStyle name="40% - Accent1 8" xfId="20067" hidden="1"/>
    <cellStyle name="40% - Accent1 8" xfId="19588" hidden="1"/>
    <cellStyle name="40% - Accent1 8" xfId="19604" hidden="1"/>
    <cellStyle name="40% - Accent1 8" xfId="20453" hidden="1"/>
    <cellStyle name="40% - Accent1 8" xfId="20531" hidden="1"/>
    <cellStyle name="40% - Accent1 8" xfId="19682" hidden="1"/>
    <cellStyle name="40% - Accent1 8" xfId="20640" hidden="1"/>
    <cellStyle name="40% - Accent1 8" xfId="19696" hidden="1"/>
    <cellStyle name="40% - Accent1 8" xfId="19748" hidden="1"/>
    <cellStyle name="40% - Accent1 8" xfId="20985" hidden="1"/>
    <cellStyle name="40% - Accent1 8" xfId="21063" hidden="1"/>
    <cellStyle name="40% - Accent1 8" xfId="19616" hidden="1"/>
    <cellStyle name="40% - Accent1 8" xfId="21322" hidden="1"/>
    <cellStyle name="40% - Accent1 8" xfId="21400" hidden="1"/>
    <cellStyle name="40% - Accent1 8" xfId="20912" hidden="1"/>
    <cellStyle name="40% - Accent1 8" xfId="21659" hidden="1"/>
    <cellStyle name="40% - Accent1 8" xfId="16020" hidden="1"/>
    <cellStyle name="40% - Accent1 8" xfId="15946" hidden="1"/>
    <cellStyle name="40% - Accent1 8" xfId="15867" hidden="1"/>
    <cellStyle name="40% - Accent1 8" xfId="15784" hidden="1"/>
    <cellStyle name="40% - Accent1 8" xfId="8038" hidden="1"/>
    <cellStyle name="40% - Accent1 8" xfId="7880" hidden="1"/>
    <cellStyle name="40% - Accent1 8" xfId="7617" hidden="1"/>
    <cellStyle name="40% - Accent1 8" xfId="8494" hidden="1"/>
    <cellStyle name="40% - Accent1 8" xfId="7042" hidden="1"/>
    <cellStyle name="40% - Accent1 8" xfId="8676" hidden="1"/>
    <cellStyle name="40% - Accent1 8" xfId="8519" hidden="1"/>
    <cellStyle name="40% - Accent1 8" xfId="5139" hidden="1"/>
    <cellStyle name="40% - Accent1 8" xfId="5037" hidden="1"/>
    <cellStyle name="40% - Accent1 8" xfId="8259" hidden="1"/>
    <cellStyle name="40% - Accent1 8" xfId="4634" hidden="1"/>
    <cellStyle name="40% - Accent1 8" xfId="8222" hidden="1"/>
    <cellStyle name="40% - Accent1 8" xfId="8130" hidden="1"/>
    <cellStyle name="40% - Accent1 8" xfId="2954" hidden="1"/>
    <cellStyle name="40% - Accent1 8" xfId="2828" hidden="1"/>
    <cellStyle name="40% - Accent1 8" xfId="8499" hidden="1"/>
    <cellStyle name="40% - Accent1 8" xfId="1442" hidden="1"/>
    <cellStyle name="40% - Accent1 8" xfId="1232" hidden="1"/>
    <cellStyle name="40% - Accent1 8" xfId="3304" hidden="1"/>
    <cellStyle name="40% - Accent1 8" xfId="21796" hidden="1"/>
    <cellStyle name="40% - Accent1 8" xfId="22326" hidden="1"/>
    <cellStyle name="40% - Accent1 8" xfId="22400" hidden="1"/>
    <cellStyle name="40% - Accent1 8" xfId="22478" hidden="1"/>
    <cellStyle name="40% - Accent1 8" xfId="22556" hidden="1"/>
    <cellStyle name="40% - Accent1 8" xfId="23138" hidden="1"/>
    <cellStyle name="40% - Accent1 8" xfId="23217" hidden="1"/>
    <cellStyle name="40% - Accent1 8" xfId="23296" hidden="1"/>
    <cellStyle name="40% - Accent1 8" xfId="22978" hidden="1"/>
    <cellStyle name="40% - Accent1 8" xfId="23426" hidden="1"/>
    <cellStyle name="40% - Accent1 8" xfId="22947" hidden="1"/>
    <cellStyle name="40% - Accent1 8" xfId="22963" hidden="1"/>
    <cellStyle name="40% - Accent1 8" xfId="23812" hidden="1"/>
    <cellStyle name="40% - Accent1 8" xfId="23890" hidden="1"/>
    <cellStyle name="40% - Accent1 8" xfId="23041" hidden="1"/>
    <cellStyle name="40% - Accent1 8" xfId="23999" hidden="1"/>
    <cellStyle name="40% - Accent1 8" xfId="23055" hidden="1"/>
    <cellStyle name="40% - Accent1 8" xfId="23107" hidden="1"/>
    <cellStyle name="40% - Accent1 8" xfId="24344" hidden="1"/>
    <cellStyle name="40% - Accent1 8" xfId="24422" hidden="1"/>
    <cellStyle name="40% - Accent1 8" xfId="22975" hidden="1"/>
    <cellStyle name="40% - Accent1 8" xfId="24681" hidden="1"/>
    <cellStyle name="40% - Accent1 8" xfId="24759" hidden="1"/>
    <cellStyle name="40% - Accent1 8" xfId="24271" hidden="1"/>
    <cellStyle name="40% - Accent1 8" xfId="25018" hidden="1"/>
    <cellStyle name="40% - Accent1 8" xfId="25118" hidden="1"/>
    <cellStyle name="40% - Accent1 8" xfId="25192" hidden="1"/>
    <cellStyle name="40% - Accent1 8" xfId="25270" hidden="1"/>
    <cellStyle name="40% - Accent1 8" xfId="25348" hidden="1"/>
    <cellStyle name="40% - Accent1 8" xfId="25930" hidden="1"/>
    <cellStyle name="40% - Accent1 8" xfId="26009" hidden="1"/>
    <cellStyle name="40% - Accent1 8" xfId="26088" hidden="1"/>
    <cellStyle name="40% - Accent1 8" xfId="25770" hidden="1"/>
    <cellStyle name="40% - Accent1 8" xfId="26218" hidden="1"/>
    <cellStyle name="40% - Accent1 8" xfId="25739" hidden="1"/>
    <cellStyle name="40% - Accent1 8" xfId="25755" hidden="1"/>
    <cellStyle name="40% - Accent1 8" xfId="26604" hidden="1"/>
    <cellStyle name="40% - Accent1 8" xfId="26682" hidden="1"/>
    <cellStyle name="40% - Accent1 8" xfId="25833" hidden="1"/>
    <cellStyle name="40% - Accent1 8" xfId="26791" hidden="1"/>
    <cellStyle name="40% - Accent1 8" xfId="25847" hidden="1"/>
    <cellStyle name="40% - Accent1 8" xfId="25899" hidden="1"/>
    <cellStyle name="40% - Accent1 8" xfId="27136" hidden="1"/>
    <cellStyle name="40% - Accent1 8" xfId="27214" hidden="1"/>
    <cellStyle name="40% - Accent1 8" xfId="25767" hidden="1"/>
    <cellStyle name="40% - Accent1 8" xfId="27473" hidden="1"/>
    <cellStyle name="40% - Accent1 8" xfId="27551" hidden="1"/>
    <cellStyle name="40% - Accent1 8" xfId="27063" hidden="1"/>
    <cellStyle name="40% - Accent1 8" xfId="27810" hidden="1"/>
    <cellStyle name="40% - Accent1 8" xfId="22273" hidden="1"/>
    <cellStyle name="40% - Accent1 8" xfId="22199" hidden="1"/>
    <cellStyle name="40% - Accent1 8" xfId="22120" hidden="1"/>
    <cellStyle name="40% - Accent1 8" xfId="22037" hidden="1"/>
    <cellStyle name="40% - Accent1 8" xfId="8996" hidden="1"/>
    <cellStyle name="40% - Accent1 8" xfId="8732" hidden="1"/>
    <cellStyle name="40% - Accent1 8" xfId="8493" hidden="1"/>
    <cellStyle name="40% - Accent1 8" xfId="9547" hidden="1"/>
    <cellStyle name="40% - Accent1 8" xfId="8046" hidden="1"/>
    <cellStyle name="40% - Accent1 8" xfId="9765" hidden="1"/>
    <cellStyle name="40% - Accent1 8" xfId="9618" hidden="1"/>
    <cellStyle name="40% - Accent1 8" xfId="5649" hidden="1"/>
    <cellStyle name="40% - Accent1 8" xfId="5547" hidden="1"/>
    <cellStyle name="40% - Accent1 8" xfId="9352" hidden="1"/>
    <cellStyle name="40% - Accent1 8" xfId="5059" hidden="1"/>
    <cellStyle name="40% - Accent1 8" xfId="9294" hidden="1"/>
    <cellStyle name="40% - Accent1 8" xfId="9061" hidden="1"/>
    <cellStyle name="40% - Accent1 8" xfId="3312" hidden="1"/>
    <cellStyle name="40% - Accent1 8" xfId="3111" hidden="1"/>
    <cellStyle name="40% - Accent1 8" xfId="9558" hidden="1"/>
    <cellStyle name="40% - Accent1 8" xfId="1597" hidden="1"/>
    <cellStyle name="40% - Accent1 8" xfId="1426" hidden="1"/>
    <cellStyle name="40% - Accent1 8" xfId="3618" hidden="1"/>
    <cellStyle name="40% - Accent1 8" xfId="27945" hidden="1"/>
    <cellStyle name="40% - Accent1 8" xfId="28045" hidden="1"/>
    <cellStyle name="40% - Accent1 8" xfId="28119" hidden="1"/>
    <cellStyle name="40% - Accent1 8" xfId="28197" hidden="1"/>
    <cellStyle name="40% - Accent1 8" xfId="28275" hidden="1"/>
    <cellStyle name="40% - Accent1 8" xfId="28857" hidden="1"/>
    <cellStyle name="40% - Accent1 8" xfId="28936" hidden="1"/>
    <cellStyle name="40% - Accent1 8" xfId="29015" hidden="1"/>
    <cellStyle name="40% - Accent1 8" xfId="28697" hidden="1"/>
    <cellStyle name="40% - Accent1 8" xfId="29145" hidden="1"/>
    <cellStyle name="40% - Accent1 8" xfId="28666" hidden="1"/>
    <cellStyle name="40% - Accent1 8" xfId="28682" hidden="1"/>
    <cellStyle name="40% - Accent1 8" xfId="29531" hidden="1"/>
    <cellStyle name="40% - Accent1 8" xfId="29609" hidden="1"/>
    <cellStyle name="40% - Accent1 8" xfId="28760" hidden="1"/>
    <cellStyle name="40% - Accent1 8" xfId="29718" hidden="1"/>
    <cellStyle name="40% - Accent1 8" xfId="28774" hidden="1"/>
    <cellStyle name="40% - Accent1 8" xfId="28826" hidden="1"/>
    <cellStyle name="40% - Accent1 8" xfId="30063" hidden="1"/>
    <cellStyle name="40% - Accent1 8" xfId="30141" hidden="1"/>
    <cellStyle name="40% - Accent1 8" xfId="28694" hidden="1"/>
    <cellStyle name="40% - Accent1 8" xfId="30400" hidden="1"/>
    <cellStyle name="40% - Accent1 8" xfId="30478" hidden="1"/>
    <cellStyle name="40% - Accent1 8" xfId="29990" hidden="1"/>
    <cellStyle name="40% - Accent1 8" xfId="30737" hidden="1"/>
    <cellStyle name="40% - Accent1 8" xfId="30837" hidden="1"/>
    <cellStyle name="40% - Accent1 8" xfId="30911" hidden="1"/>
    <cellStyle name="40% - Accent1 8" xfId="30989" hidden="1"/>
    <cellStyle name="40% - Accent1 8" xfId="31067" hidden="1"/>
    <cellStyle name="40% - Accent1 8" xfId="31649" hidden="1"/>
    <cellStyle name="40% - Accent1 8" xfId="31728" hidden="1"/>
    <cellStyle name="40% - Accent1 8" xfId="31807" hidden="1"/>
    <cellStyle name="40% - Accent1 8" xfId="31489" hidden="1"/>
    <cellStyle name="40% - Accent1 8" xfId="31937" hidden="1"/>
    <cellStyle name="40% - Accent1 8" xfId="31458" hidden="1"/>
    <cellStyle name="40% - Accent1 8" xfId="31474" hidden="1"/>
    <cellStyle name="40% - Accent1 8" xfId="32323" hidden="1"/>
    <cellStyle name="40% - Accent1 8" xfId="32401" hidden="1"/>
    <cellStyle name="40% - Accent1 8" xfId="31552" hidden="1"/>
    <cellStyle name="40% - Accent1 8" xfId="32510" hidden="1"/>
    <cellStyle name="40% - Accent1 8" xfId="31566" hidden="1"/>
    <cellStyle name="40% - Accent1 8" xfId="31618" hidden="1"/>
    <cellStyle name="40% - Accent1 8" xfId="32855" hidden="1"/>
    <cellStyle name="40% - Accent1 8" xfId="32933" hidden="1"/>
    <cellStyle name="40% - Accent1 8" xfId="31486" hidden="1"/>
    <cellStyle name="40% - Accent1 8" xfId="33192" hidden="1"/>
    <cellStyle name="40% - Accent1 8" xfId="33270" hidden="1"/>
    <cellStyle name="40% - Accent1 8" xfId="32782" hidden="1"/>
    <cellStyle name="40% - Accent1 8" xfId="33529" hidden="1"/>
    <cellStyle name="40% - Accent1 9" xfId="156" hidden="1"/>
    <cellStyle name="40% - Accent1 9" xfId="236" hidden="1"/>
    <cellStyle name="40% - Accent1 9" xfId="315" hidden="1"/>
    <cellStyle name="40% - Accent1 9" xfId="644" hidden="1"/>
    <cellStyle name="40% - Accent1 9" xfId="2397" hidden="1"/>
    <cellStyle name="40% - Accent1 9" xfId="2546" hidden="1"/>
    <cellStyle name="40% - Accent1 9" xfId="2726" hidden="1"/>
    <cellStyle name="40% - Accent1 9" xfId="3804" hidden="1"/>
    <cellStyle name="40% - Accent1 9" xfId="1924" hidden="1"/>
    <cellStyle name="40% - Accent1 9" xfId="2028" hidden="1"/>
    <cellStyle name="40% - Accent1 9" xfId="4321" hidden="1"/>
    <cellStyle name="40% - Accent1 9" xfId="4564" hidden="1"/>
    <cellStyle name="40% - Accent1 9" xfId="4724" hidden="1"/>
    <cellStyle name="40% - Accent1 9" xfId="5825" hidden="1"/>
    <cellStyle name="40% - Accent1 9" xfId="1821" hidden="1"/>
    <cellStyle name="40% - Accent1 9" xfId="1728" hidden="1"/>
    <cellStyle name="40% - Accent1 9" xfId="6339" hidden="1"/>
    <cellStyle name="40% - Accent1 9" xfId="6446" hidden="1"/>
    <cellStyle name="40% - Accent1 9" xfId="6644" hidden="1"/>
    <cellStyle name="40% - Accent1 9" xfId="7495" hidden="1"/>
    <cellStyle name="40% - Accent1 9" xfId="7650" hidden="1"/>
    <cellStyle name="40% - Accent1 9" xfId="7833" hidden="1"/>
    <cellStyle name="40% - Accent1 9" xfId="8744" hidden="1"/>
    <cellStyle name="40% - Accent1 9" xfId="8923" hidden="1"/>
    <cellStyle name="40% - Accent1 9" xfId="9847" hidden="1"/>
    <cellStyle name="40% - Accent1 9" xfId="9921" hidden="1"/>
    <cellStyle name="40% - Accent1 9" xfId="9997" hidden="1"/>
    <cellStyle name="40% - Accent1 9" xfId="10075" hidden="1"/>
    <cellStyle name="40% - Accent1 9" xfId="10660" hidden="1"/>
    <cellStyle name="40% - Accent1 9" xfId="10736" hidden="1"/>
    <cellStyle name="40% - Accent1 9" xfId="10815" hidden="1"/>
    <cellStyle name="40% - Accent1 9" xfId="11087" hidden="1"/>
    <cellStyle name="40% - Accent1 9" xfId="10479" hidden="1"/>
    <cellStyle name="40% - Accent1 9" xfId="10496" hidden="1"/>
    <cellStyle name="40% - Accent1 9" xfId="11255" hidden="1"/>
    <cellStyle name="40% - Accent1 9" xfId="11331" hidden="1"/>
    <cellStyle name="40% - Accent1 9" xfId="11409" hidden="1"/>
    <cellStyle name="40% - Accent1 9" xfId="11645" hidden="1"/>
    <cellStyle name="40% - Accent1 9" xfId="10422" hidden="1"/>
    <cellStyle name="40% - Accent1 9" xfId="10404" hidden="1"/>
    <cellStyle name="40% - Accent1 9" xfId="11787" hidden="1"/>
    <cellStyle name="40% - Accent1 9" xfId="11863" hidden="1"/>
    <cellStyle name="40% - Accent1 9" xfId="11941" hidden="1"/>
    <cellStyle name="40% - Accent1 9" xfId="12124" hidden="1"/>
    <cellStyle name="40% - Accent1 9" xfId="12200" hidden="1"/>
    <cellStyle name="40% - Accent1 9" xfId="12278" hidden="1"/>
    <cellStyle name="40% - Accent1 9" xfId="12461" hidden="1"/>
    <cellStyle name="40% - Accent1 9" xfId="12537" hidden="1"/>
    <cellStyle name="40% - Accent1 9" xfId="12639" hidden="1"/>
    <cellStyle name="40% - Accent1 9" xfId="12713" hidden="1"/>
    <cellStyle name="40% - Accent1 9" xfId="12789" hidden="1"/>
    <cellStyle name="40% - Accent1 9" xfId="12867" hidden="1"/>
    <cellStyle name="40% - Accent1 9" xfId="13452" hidden="1"/>
    <cellStyle name="40% - Accent1 9" xfId="13528" hidden="1"/>
    <cellStyle name="40% - Accent1 9" xfId="13607" hidden="1"/>
    <cellStyle name="40% - Accent1 9" xfId="13879" hidden="1"/>
    <cellStyle name="40% - Accent1 9" xfId="13271" hidden="1"/>
    <cellStyle name="40% - Accent1 9" xfId="13288" hidden="1"/>
    <cellStyle name="40% - Accent1 9" xfId="14047" hidden="1"/>
    <cellStyle name="40% - Accent1 9" xfId="14123" hidden="1"/>
    <cellStyle name="40% - Accent1 9" xfId="14201" hidden="1"/>
    <cellStyle name="40% - Accent1 9" xfId="14437" hidden="1"/>
    <cellStyle name="40% - Accent1 9" xfId="13214" hidden="1"/>
    <cellStyle name="40% - Accent1 9" xfId="13196" hidden="1"/>
    <cellStyle name="40% - Accent1 9" xfId="14579" hidden="1"/>
    <cellStyle name="40% - Accent1 9" xfId="14655" hidden="1"/>
    <cellStyle name="40% - Accent1 9" xfId="14733" hidden="1"/>
    <cellStyle name="40% - Accent1 9" xfId="14916" hidden="1"/>
    <cellStyle name="40% - Accent1 9" xfId="14992" hidden="1"/>
    <cellStyle name="40% - Accent1 9" xfId="15070" hidden="1"/>
    <cellStyle name="40% - Accent1 9" xfId="15253" hidden="1"/>
    <cellStyle name="40% - Accent1 9" xfId="15329" hidden="1"/>
    <cellStyle name="40% - Accent1 9" xfId="9615" hidden="1"/>
    <cellStyle name="40% - Accent1 9" xfId="9505" hidden="1"/>
    <cellStyle name="40% - Accent1 9" xfId="9388" hidden="1"/>
    <cellStyle name="40% - Accent1 9" xfId="9279" hidden="1"/>
    <cellStyle name="40% - Accent1 9" xfId="7018" hidden="1"/>
    <cellStyle name="40% - Accent1 9" xfId="6930" hidden="1"/>
    <cellStyle name="40% - Accent1 9" xfId="6836" hidden="1"/>
    <cellStyle name="40% - Accent1 9" xfId="5684" hidden="1"/>
    <cellStyle name="40% - Accent1 9" xfId="7638" hidden="1"/>
    <cellStyle name="40% - Accent1 9" xfId="7591" hidden="1"/>
    <cellStyle name="40% - Accent1 9" xfId="4883" hidden="1"/>
    <cellStyle name="40% - Accent1 9" xfId="4712" hidden="1"/>
    <cellStyle name="40% - Accent1 9" xfId="4515" hidden="1"/>
    <cellStyle name="40% - Accent1 9" xfId="3642" hidden="1"/>
    <cellStyle name="40% - Accent1 9" xfId="7917" hidden="1"/>
    <cellStyle name="40% - Accent1 9" xfId="7985" hidden="1"/>
    <cellStyle name="40% - Accent1 9" xfId="2797" hidden="1"/>
    <cellStyle name="40% - Accent1 9" xfId="2542" hidden="1"/>
    <cellStyle name="40% - Accent1 9" xfId="2369" hidden="1"/>
    <cellStyle name="40% - Accent1 9" xfId="1418" hidden="1"/>
    <cellStyle name="40% - Accent1 9" xfId="1226" hidden="1"/>
    <cellStyle name="40% - Accent1 9" xfId="1069" hidden="1"/>
    <cellStyle name="40% - Accent1 9" xfId="113" hidden="1"/>
    <cellStyle name="40% - Accent1 9" xfId="15498" hidden="1"/>
    <cellStyle name="40% - Accent1 9" xfId="16188" hidden="1"/>
    <cellStyle name="40% - Accent1 9" xfId="16262" hidden="1"/>
    <cellStyle name="40% - Accent1 9" xfId="16338" hidden="1"/>
    <cellStyle name="40% - Accent1 9" xfId="16416" hidden="1"/>
    <cellStyle name="40% - Accent1 9" xfId="17001" hidden="1"/>
    <cellStyle name="40% - Accent1 9" xfId="17077" hidden="1"/>
    <cellStyle name="40% - Accent1 9" xfId="17156" hidden="1"/>
    <cellStyle name="40% - Accent1 9" xfId="17428" hidden="1"/>
    <cellStyle name="40% - Accent1 9" xfId="16820" hidden="1"/>
    <cellStyle name="40% - Accent1 9" xfId="16837" hidden="1"/>
    <cellStyle name="40% - Accent1 9" xfId="17596" hidden="1"/>
    <cellStyle name="40% - Accent1 9" xfId="17672" hidden="1"/>
    <cellStyle name="40% - Accent1 9" xfId="17750" hidden="1"/>
    <cellStyle name="40% - Accent1 9" xfId="17986" hidden="1"/>
    <cellStyle name="40% - Accent1 9" xfId="16763" hidden="1"/>
    <cellStyle name="40% - Accent1 9" xfId="16745" hidden="1"/>
    <cellStyle name="40% - Accent1 9" xfId="18128" hidden="1"/>
    <cellStyle name="40% - Accent1 9" xfId="18204" hidden="1"/>
    <cellStyle name="40% - Accent1 9" xfId="18282" hidden="1"/>
    <cellStyle name="40% - Accent1 9" xfId="18465" hidden="1"/>
    <cellStyle name="40% - Accent1 9" xfId="18541" hidden="1"/>
    <cellStyle name="40% - Accent1 9" xfId="18619" hidden="1"/>
    <cellStyle name="40% - Accent1 9" xfId="18802" hidden="1"/>
    <cellStyle name="40% - Accent1 9" xfId="18878" hidden="1"/>
    <cellStyle name="40% - Accent1 9" xfId="18980" hidden="1"/>
    <cellStyle name="40% - Accent1 9" xfId="19054" hidden="1"/>
    <cellStyle name="40% - Accent1 9" xfId="19130" hidden="1"/>
    <cellStyle name="40% - Accent1 9" xfId="19208" hidden="1"/>
    <cellStyle name="40% - Accent1 9" xfId="19793" hidden="1"/>
    <cellStyle name="40% - Accent1 9" xfId="19869" hidden="1"/>
    <cellStyle name="40% - Accent1 9" xfId="19948" hidden="1"/>
    <cellStyle name="40% - Accent1 9" xfId="20220" hidden="1"/>
    <cellStyle name="40% - Accent1 9" xfId="19612" hidden="1"/>
    <cellStyle name="40% - Accent1 9" xfId="19629" hidden="1"/>
    <cellStyle name="40% - Accent1 9" xfId="20388" hidden="1"/>
    <cellStyle name="40% - Accent1 9" xfId="20464" hidden="1"/>
    <cellStyle name="40% - Accent1 9" xfId="20542" hidden="1"/>
    <cellStyle name="40% - Accent1 9" xfId="20778" hidden="1"/>
    <cellStyle name="40% - Accent1 9" xfId="19555" hidden="1"/>
    <cellStyle name="40% - Accent1 9" xfId="19537" hidden="1"/>
    <cellStyle name="40% - Accent1 9" xfId="20920" hidden="1"/>
    <cellStyle name="40% - Accent1 9" xfId="20996" hidden="1"/>
    <cellStyle name="40% - Accent1 9" xfId="21074" hidden="1"/>
    <cellStyle name="40% - Accent1 9" xfId="21257" hidden="1"/>
    <cellStyle name="40% - Accent1 9" xfId="21333" hidden="1"/>
    <cellStyle name="40% - Accent1 9" xfId="21411" hidden="1"/>
    <cellStyle name="40% - Accent1 9" xfId="21594" hidden="1"/>
    <cellStyle name="40% - Accent1 9" xfId="21670" hidden="1"/>
    <cellStyle name="40% - Accent1 9" xfId="16007" hidden="1"/>
    <cellStyle name="40% - Accent1 9" xfId="15933" hidden="1"/>
    <cellStyle name="40% - Accent1 9" xfId="15854" hidden="1"/>
    <cellStyle name="40% - Accent1 9" xfId="15770" hidden="1"/>
    <cellStyle name="40% - Accent1 9" xfId="8002" hidden="1"/>
    <cellStyle name="40% - Accent1 9" xfId="7802" hidden="1"/>
    <cellStyle name="40% - Accent1 9" xfId="7557" hidden="1"/>
    <cellStyle name="40% - Accent1 9" xfId="6178" hidden="1"/>
    <cellStyle name="40% - Accent1 9" xfId="8504" hidden="1"/>
    <cellStyle name="40% - Accent1 9" xfId="8476" hidden="1"/>
    <cellStyle name="40% - Accent1 9" xfId="5319" hidden="1"/>
    <cellStyle name="40% - Accent1 9" xfId="5119" hidden="1"/>
    <cellStyle name="40% - Accent1 9" xfId="5013" hidden="1"/>
    <cellStyle name="40% - Accent1 9" xfId="3828" hidden="1"/>
    <cellStyle name="40% - Accent1 9" xfId="8779" hidden="1"/>
    <cellStyle name="40% - Accent1 9" xfId="8883" hidden="1"/>
    <cellStyle name="40% - Accent1 9" xfId="3080" hidden="1"/>
    <cellStyle name="40% - Accent1 9" xfId="2928" hidden="1"/>
    <cellStyle name="40% - Accent1 9" xfId="2775" hidden="1"/>
    <cellStyle name="40% - Accent1 9" xfId="1565" hidden="1"/>
    <cellStyle name="40% - Accent1 9" xfId="1414" hidden="1"/>
    <cellStyle name="40% - Accent1 9" xfId="1147" hidden="1"/>
    <cellStyle name="40% - Accent1 9" xfId="9782" hidden="1"/>
    <cellStyle name="40% - Accent1 9" xfId="21808" hidden="1"/>
    <cellStyle name="40% - Accent1 9" xfId="22339" hidden="1"/>
    <cellStyle name="40% - Accent1 9" xfId="22413" hidden="1"/>
    <cellStyle name="40% - Accent1 9" xfId="22489" hidden="1"/>
    <cellStyle name="40% - Accent1 9" xfId="22567" hidden="1"/>
    <cellStyle name="40% - Accent1 9" xfId="23152" hidden="1"/>
    <cellStyle name="40% - Accent1 9" xfId="23228" hidden="1"/>
    <cellStyle name="40% - Accent1 9" xfId="23307" hidden="1"/>
    <cellStyle name="40% - Accent1 9" xfId="23579" hidden="1"/>
    <cellStyle name="40% - Accent1 9" xfId="22971" hidden="1"/>
    <cellStyle name="40% - Accent1 9" xfId="22988" hidden="1"/>
    <cellStyle name="40% - Accent1 9" xfId="23747" hidden="1"/>
    <cellStyle name="40% - Accent1 9" xfId="23823" hidden="1"/>
    <cellStyle name="40% - Accent1 9" xfId="23901" hidden="1"/>
    <cellStyle name="40% - Accent1 9" xfId="24137" hidden="1"/>
    <cellStyle name="40% - Accent1 9" xfId="22914" hidden="1"/>
    <cellStyle name="40% - Accent1 9" xfId="22896" hidden="1"/>
    <cellStyle name="40% - Accent1 9" xfId="24279" hidden="1"/>
    <cellStyle name="40% - Accent1 9" xfId="24355" hidden="1"/>
    <cellStyle name="40% - Accent1 9" xfId="24433" hidden="1"/>
    <cellStyle name="40% - Accent1 9" xfId="24616" hidden="1"/>
    <cellStyle name="40% - Accent1 9" xfId="24692" hidden="1"/>
    <cellStyle name="40% - Accent1 9" xfId="24770" hidden="1"/>
    <cellStyle name="40% - Accent1 9" xfId="24953" hidden="1"/>
    <cellStyle name="40% - Accent1 9" xfId="25029" hidden="1"/>
    <cellStyle name="40% - Accent1 9" xfId="25131" hidden="1"/>
    <cellStyle name="40% - Accent1 9" xfId="25205" hidden="1"/>
    <cellStyle name="40% - Accent1 9" xfId="25281" hidden="1"/>
    <cellStyle name="40% - Accent1 9" xfId="25359" hidden="1"/>
    <cellStyle name="40% - Accent1 9" xfId="25944" hidden="1"/>
    <cellStyle name="40% - Accent1 9" xfId="26020" hidden="1"/>
    <cellStyle name="40% - Accent1 9" xfId="26099" hidden="1"/>
    <cellStyle name="40% - Accent1 9" xfId="26371" hidden="1"/>
    <cellStyle name="40% - Accent1 9" xfId="25763" hidden="1"/>
    <cellStyle name="40% - Accent1 9" xfId="25780" hidden="1"/>
    <cellStyle name="40% - Accent1 9" xfId="26539" hidden="1"/>
    <cellStyle name="40% - Accent1 9" xfId="26615" hidden="1"/>
    <cellStyle name="40% - Accent1 9" xfId="26693" hidden="1"/>
    <cellStyle name="40% - Accent1 9" xfId="26929" hidden="1"/>
    <cellStyle name="40% - Accent1 9" xfId="25706" hidden="1"/>
    <cellStyle name="40% - Accent1 9" xfId="25688" hidden="1"/>
    <cellStyle name="40% - Accent1 9" xfId="27071" hidden="1"/>
    <cellStyle name="40% - Accent1 9" xfId="27147" hidden="1"/>
    <cellStyle name="40% - Accent1 9" xfId="27225" hidden="1"/>
    <cellStyle name="40% - Accent1 9" xfId="27408" hidden="1"/>
    <cellStyle name="40% - Accent1 9" xfId="27484" hidden="1"/>
    <cellStyle name="40% - Accent1 9" xfId="27562" hidden="1"/>
    <cellStyle name="40% - Accent1 9" xfId="27745" hidden="1"/>
    <cellStyle name="40% - Accent1 9" xfId="27821" hidden="1"/>
    <cellStyle name="40% - Accent1 9" xfId="22260" hidden="1"/>
    <cellStyle name="40% - Accent1 9" xfId="22186" hidden="1"/>
    <cellStyle name="40% - Accent1 9" xfId="22107" hidden="1"/>
    <cellStyle name="40% - Accent1 9" xfId="22023" hidden="1"/>
    <cellStyle name="40% - Accent1 9" xfId="8910" hidden="1"/>
    <cellStyle name="40% - Accent1 9" xfId="8701" hidden="1"/>
    <cellStyle name="40% - Accent1 9" xfId="8465" hidden="1"/>
    <cellStyle name="40% - Accent1 9" xfId="6743" hidden="1"/>
    <cellStyle name="40% - Accent1 9" xfId="9577" hidden="1"/>
    <cellStyle name="40% - Accent1 9" xfId="9528" hidden="1"/>
    <cellStyle name="40% - Accent1 9" xfId="5873" hidden="1"/>
    <cellStyle name="40% - Accent1 9" xfId="5627" hidden="1"/>
    <cellStyle name="40% - Accent1 9" xfId="5530" hidden="1"/>
    <cellStyle name="40% - Accent1 9" xfId="4009" hidden="1"/>
    <cellStyle name="40% - Accent1 9" xfId="15417" hidden="1"/>
    <cellStyle name="40% - Accent1 9" xfId="15479" hidden="1"/>
    <cellStyle name="40% - Accent1 9" xfId="3391" hidden="1"/>
    <cellStyle name="40% - Accent1 9" xfId="3297" hidden="1"/>
    <cellStyle name="40% - Accent1 9" xfId="3085" hidden="1"/>
    <cellStyle name="40% - Accent1 9" xfId="1690" hidden="1"/>
    <cellStyle name="40% - Accent1 9" xfId="1573" hidden="1"/>
    <cellStyle name="40% - Accent1 9" xfId="1291" hidden="1"/>
    <cellStyle name="40% - Accent1 9" xfId="16146" hidden="1"/>
    <cellStyle name="40% - Accent1 9" xfId="27956" hidden="1"/>
    <cellStyle name="40% - Accent1 9" xfId="28058" hidden="1"/>
    <cellStyle name="40% - Accent1 9" xfId="28132" hidden="1"/>
    <cellStyle name="40% - Accent1 9" xfId="28208" hidden="1"/>
    <cellStyle name="40% - Accent1 9" xfId="28286" hidden="1"/>
    <cellStyle name="40% - Accent1 9" xfId="28871" hidden="1"/>
    <cellStyle name="40% - Accent1 9" xfId="28947" hidden="1"/>
    <cellStyle name="40% - Accent1 9" xfId="29026" hidden="1"/>
    <cellStyle name="40% - Accent1 9" xfId="29298" hidden="1"/>
    <cellStyle name="40% - Accent1 9" xfId="28690" hidden="1"/>
    <cellStyle name="40% - Accent1 9" xfId="28707" hidden="1"/>
    <cellStyle name="40% - Accent1 9" xfId="29466" hidden="1"/>
    <cellStyle name="40% - Accent1 9" xfId="29542" hidden="1"/>
    <cellStyle name="40% - Accent1 9" xfId="29620" hidden="1"/>
    <cellStyle name="40% - Accent1 9" xfId="29856" hidden="1"/>
    <cellStyle name="40% - Accent1 9" xfId="28633" hidden="1"/>
    <cellStyle name="40% - Accent1 9" xfId="28615" hidden="1"/>
    <cellStyle name="40% - Accent1 9" xfId="29998" hidden="1"/>
    <cellStyle name="40% - Accent1 9" xfId="30074" hidden="1"/>
    <cellStyle name="40% - Accent1 9" xfId="30152" hidden="1"/>
    <cellStyle name="40% - Accent1 9" xfId="30335" hidden="1"/>
    <cellStyle name="40% - Accent1 9" xfId="30411" hidden="1"/>
    <cellStyle name="40% - Accent1 9" xfId="30489" hidden="1"/>
    <cellStyle name="40% - Accent1 9" xfId="30672" hidden="1"/>
    <cellStyle name="40% - Accent1 9" xfId="30748" hidden="1"/>
    <cellStyle name="40% - Accent1 9" xfId="30850" hidden="1"/>
    <cellStyle name="40% - Accent1 9" xfId="30924" hidden="1"/>
    <cellStyle name="40% - Accent1 9" xfId="31000" hidden="1"/>
    <cellStyle name="40% - Accent1 9" xfId="31078" hidden="1"/>
    <cellStyle name="40% - Accent1 9" xfId="31663" hidden="1"/>
    <cellStyle name="40% - Accent1 9" xfId="31739" hidden="1"/>
    <cellStyle name="40% - Accent1 9" xfId="31818" hidden="1"/>
    <cellStyle name="40% - Accent1 9" xfId="32090" hidden="1"/>
    <cellStyle name="40% - Accent1 9" xfId="31482" hidden="1"/>
    <cellStyle name="40% - Accent1 9" xfId="31499" hidden="1"/>
    <cellStyle name="40% - Accent1 9" xfId="32258" hidden="1"/>
    <cellStyle name="40% - Accent1 9" xfId="32334" hidden="1"/>
    <cellStyle name="40% - Accent1 9" xfId="32412" hidden="1"/>
    <cellStyle name="40% - Accent1 9" xfId="32648" hidden="1"/>
    <cellStyle name="40% - Accent1 9" xfId="31425" hidden="1"/>
    <cellStyle name="40% - Accent1 9" xfId="31407" hidden="1"/>
    <cellStyle name="40% - Accent1 9" xfId="32790" hidden="1"/>
    <cellStyle name="40% - Accent1 9" xfId="32866" hidden="1"/>
    <cellStyle name="40% - Accent1 9" xfId="32944" hidden="1"/>
    <cellStyle name="40% - Accent1 9" xfId="33127" hidden="1"/>
    <cellStyle name="40% - Accent1 9" xfId="33203" hidden="1"/>
    <cellStyle name="40% - Accent1 9" xfId="33281" hidden="1"/>
    <cellStyle name="40% - Accent1 9" xfId="33464" hidden="1"/>
    <cellStyle name="40% - Accent1 9" xfId="33540" hidden="1"/>
    <cellStyle name="40% - Accent2" xfId="28" builtinId="35" hidden="1"/>
    <cellStyle name="40% - Accent2" xfId="71" builtinId="35" hidden="1" customBuiltin="1"/>
    <cellStyle name="40% - Accent2 10" xfId="184" hidden="1"/>
    <cellStyle name="40% - Accent2 10" xfId="264" hidden="1"/>
    <cellStyle name="40% - Accent2 10" xfId="385" hidden="1"/>
    <cellStyle name="40% - Accent2 10" xfId="714" hidden="1"/>
    <cellStyle name="40% - Accent2 10" xfId="2431" hidden="1"/>
    <cellStyle name="40% - Accent2 10" xfId="2583" hidden="1"/>
    <cellStyle name="40% - Accent2 10" xfId="2783" hidden="1"/>
    <cellStyle name="40% - Accent2 10" xfId="1899" hidden="1"/>
    <cellStyle name="40% - Accent2 10" xfId="1853" hidden="1"/>
    <cellStyle name="40% - Accent2 10" xfId="2098" hidden="1"/>
    <cellStyle name="40% - Accent2 10" xfId="4387" hidden="1"/>
    <cellStyle name="40% - Accent2 10" xfId="4599" hidden="1"/>
    <cellStyle name="40% - Accent2 10" xfId="4762" hidden="1"/>
    <cellStyle name="40% - Accent2 10" xfId="1657" hidden="1"/>
    <cellStyle name="40% - Accent2 10" xfId="2212" hidden="1"/>
    <cellStyle name="40% - Accent2 10" xfId="3003" hidden="1"/>
    <cellStyle name="40% - Accent2 10" xfId="6373" hidden="1"/>
    <cellStyle name="40% - Accent2 10" xfId="6479" hidden="1"/>
    <cellStyle name="40% - Accent2 10" xfId="6676" hidden="1"/>
    <cellStyle name="40% - Accent2 10" xfId="7547" hidden="1"/>
    <cellStyle name="40% - Accent2 10" xfId="7691" hidden="1"/>
    <cellStyle name="40% - Accent2 10" xfId="7870" hidden="1"/>
    <cellStyle name="40% - Accent2 10" xfId="8785" hidden="1"/>
    <cellStyle name="40% - Accent2 10" xfId="8959" hidden="1"/>
    <cellStyle name="40% - Accent2 10" xfId="9875" hidden="1"/>
    <cellStyle name="40% - Accent2 10" xfId="9949" hidden="1"/>
    <cellStyle name="40% - Accent2 10" xfId="10025" hidden="1"/>
    <cellStyle name="40% - Accent2 10" xfId="10103" hidden="1"/>
    <cellStyle name="40% - Accent2 10" xfId="10688" hidden="1"/>
    <cellStyle name="40% - Accent2 10" xfId="10764" hidden="1"/>
    <cellStyle name="40% - Accent2 10" xfId="10843" hidden="1"/>
    <cellStyle name="40% - Accent2 10" xfId="10469" hidden="1"/>
    <cellStyle name="40% - Accent2 10" xfId="10430" hidden="1"/>
    <cellStyle name="40% - Accent2 10" xfId="10552" hidden="1"/>
    <cellStyle name="40% - Accent2 10" xfId="11283" hidden="1"/>
    <cellStyle name="40% - Accent2 10" xfId="11359" hidden="1"/>
    <cellStyle name="40% - Accent2 10" xfId="11437" hidden="1"/>
    <cellStyle name="40% - Accent2 10" xfId="10367" hidden="1"/>
    <cellStyle name="40% - Accent2 10" xfId="10566" hidden="1"/>
    <cellStyle name="40% - Accent2 10" xfId="10908" hidden="1"/>
    <cellStyle name="40% - Accent2 10" xfId="11815" hidden="1"/>
    <cellStyle name="40% - Accent2 10" xfId="11891" hidden="1"/>
    <cellStyle name="40% - Accent2 10" xfId="11969" hidden="1"/>
    <cellStyle name="40% - Accent2 10" xfId="12152" hidden="1"/>
    <cellStyle name="40% - Accent2 10" xfId="12228" hidden="1"/>
    <cellStyle name="40% - Accent2 10" xfId="12306" hidden="1"/>
    <cellStyle name="40% - Accent2 10" xfId="12489" hidden="1"/>
    <cellStyle name="40% - Accent2 10" xfId="12565" hidden="1"/>
    <cellStyle name="40% - Accent2 10" xfId="12667" hidden="1"/>
    <cellStyle name="40% - Accent2 10" xfId="12741" hidden="1"/>
    <cellStyle name="40% - Accent2 10" xfId="12817" hidden="1"/>
    <cellStyle name="40% - Accent2 10" xfId="12895" hidden="1"/>
    <cellStyle name="40% - Accent2 10" xfId="13480" hidden="1"/>
    <cellStyle name="40% - Accent2 10" xfId="13556" hidden="1"/>
    <cellStyle name="40% - Accent2 10" xfId="13635" hidden="1"/>
    <cellStyle name="40% - Accent2 10" xfId="13261" hidden="1"/>
    <cellStyle name="40% - Accent2 10" xfId="13222" hidden="1"/>
    <cellStyle name="40% - Accent2 10" xfId="13344" hidden="1"/>
    <cellStyle name="40% - Accent2 10" xfId="14075" hidden="1"/>
    <cellStyle name="40% - Accent2 10" xfId="14151" hidden="1"/>
    <cellStyle name="40% - Accent2 10" xfId="14229" hidden="1"/>
    <cellStyle name="40% - Accent2 10" xfId="13159" hidden="1"/>
    <cellStyle name="40% - Accent2 10" xfId="13358" hidden="1"/>
    <cellStyle name="40% - Accent2 10" xfId="13700" hidden="1"/>
    <cellStyle name="40% - Accent2 10" xfId="14607" hidden="1"/>
    <cellStyle name="40% - Accent2 10" xfId="14683" hidden="1"/>
    <cellStyle name="40% - Accent2 10" xfId="14761" hidden="1"/>
    <cellStyle name="40% - Accent2 10" xfId="14944" hidden="1"/>
    <cellStyle name="40% - Accent2 10" xfId="15020" hidden="1"/>
    <cellStyle name="40% - Accent2 10" xfId="15098" hidden="1"/>
    <cellStyle name="40% - Accent2 10" xfId="15281" hidden="1"/>
    <cellStyle name="40% - Accent2 10" xfId="15357" hidden="1"/>
    <cellStyle name="40% - Accent2 10" xfId="9581" hidden="1"/>
    <cellStyle name="40% - Accent2 10" xfId="9466" hidden="1"/>
    <cellStyle name="40% - Accent2 10" xfId="9356" hidden="1"/>
    <cellStyle name="40% - Accent2 10" xfId="9240" hidden="1"/>
    <cellStyle name="40% - Accent2 10" xfId="6986" hidden="1"/>
    <cellStyle name="40% - Accent2 10" xfId="6899" hidden="1"/>
    <cellStyle name="40% - Accent2 10" xfId="6806" hidden="1"/>
    <cellStyle name="40% - Accent2 10" xfId="7701" hidden="1"/>
    <cellStyle name="40% - Accent2 10" xfId="7898" hidden="1"/>
    <cellStyle name="40% - Accent2 10" xfId="7400" hidden="1"/>
    <cellStyle name="40% - Accent2 10" xfId="4841" hidden="1"/>
    <cellStyle name="40% - Accent2 10" xfId="4674" hidden="1"/>
    <cellStyle name="40% - Accent2 10" xfId="4416" hidden="1"/>
    <cellStyle name="40% - Accent2 10" xfId="8086" hidden="1"/>
    <cellStyle name="40% - Accent2 10" xfId="7365" hidden="1"/>
    <cellStyle name="40% - Accent2 10" xfId="6497" hidden="1"/>
    <cellStyle name="40% - Accent2 10" xfId="2708" hidden="1"/>
    <cellStyle name="40% - Accent2 10" xfId="2506" hidden="1"/>
    <cellStyle name="40% - Accent2 10" xfId="2328" hidden="1"/>
    <cellStyle name="40% - Accent2 10" xfId="1366" hidden="1"/>
    <cellStyle name="40% - Accent2 10" xfId="1182" hidden="1"/>
    <cellStyle name="40% - Accent2 10" xfId="938" hidden="1"/>
    <cellStyle name="40% - Accent2 10" xfId="15423" hidden="1"/>
    <cellStyle name="40% - Accent2 10" xfId="15531" hidden="1"/>
    <cellStyle name="40% - Accent2 10" xfId="16216" hidden="1"/>
    <cellStyle name="40% - Accent2 10" xfId="16290" hidden="1"/>
    <cellStyle name="40% - Accent2 10" xfId="16366" hidden="1"/>
    <cellStyle name="40% - Accent2 10" xfId="16444" hidden="1"/>
    <cellStyle name="40% - Accent2 10" xfId="17029" hidden="1"/>
    <cellStyle name="40% - Accent2 10" xfId="17105" hidden="1"/>
    <cellStyle name="40% - Accent2 10" xfId="17184" hidden="1"/>
    <cellStyle name="40% - Accent2 10" xfId="16810" hidden="1"/>
    <cellStyle name="40% - Accent2 10" xfId="16771" hidden="1"/>
    <cellStyle name="40% - Accent2 10" xfId="16893" hidden="1"/>
    <cellStyle name="40% - Accent2 10" xfId="17624" hidden="1"/>
    <cellStyle name="40% - Accent2 10" xfId="17700" hidden="1"/>
    <cellStyle name="40% - Accent2 10" xfId="17778" hidden="1"/>
    <cellStyle name="40% - Accent2 10" xfId="16708" hidden="1"/>
    <cellStyle name="40% - Accent2 10" xfId="16907" hidden="1"/>
    <cellStyle name="40% - Accent2 10" xfId="17249" hidden="1"/>
    <cellStyle name="40% - Accent2 10" xfId="18156" hidden="1"/>
    <cellStyle name="40% - Accent2 10" xfId="18232" hidden="1"/>
    <cellStyle name="40% - Accent2 10" xfId="18310" hidden="1"/>
    <cellStyle name="40% - Accent2 10" xfId="18493" hidden="1"/>
    <cellStyle name="40% - Accent2 10" xfId="18569" hidden="1"/>
    <cellStyle name="40% - Accent2 10" xfId="18647" hidden="1"/>
    <cellStyle name="40% - Accent2 10" xfId="18830" hidden="1"/>
    <cellStyle name="40% - Accent2 10" xfId="18906" hidden="1"/>
    <cellStyle name="40% - Accent2 10" xfId="19008" hidden="1"/>
    <cellStyle name="40% - Accent2 10" xfId="19082" hidden="1"/>
    <cellStyle name="40% - Accent2 10" xfId="19158" hidden="1"/>
    <cellStyle name="40% - Accent2 10" xfId="19236" hidden="1"/>
    <cellStyle name="40% - Accent2 10" xfId="19821" hidden="1"/>
    <cellStyle name="40% - Accent2 10" xfId="19897" hidden="1"/>
    <cellStyle name="40% - Accent2 10" xfId="19976" hidden="1"/>
    <cellStyle name="40% - Accent2 10" xfId="19602" hidden="1"/>
    <cellStyle name="40% - Accent2 10" xfId="19563" hidden="1"/>
    <cellStyle name="40% - Accent2 10" xfId="19685" hidden="1"/>
    <cellStyle name="40% - Accent2 10" xfId="20416" hidden="1"/>
    <cellStyle name="40% - Accent2 10" xfId="20492" hidden="1"/>
    <cellStyle name="40% - Accent2 10" xfId="20570" hidden="1"/>
    <cellStyle name="40% - Accent2 10" xfId="19500" hidden="1"/>
    <cellStyle name="40% - Accent2 10" xfId="19699" hidden="1"/>
    <cellStyle name="40% - Accent2 10" xfId="20041" hidden="1"/>
    <cellStyle name="40% - Accent2 10" xfId="20948" hidden="1"/>
    <cellStyle name="40% - Accent2 10" xfId="21024" hidden="1"/>
    <cellStyle name="40% - Accent2 10" xfId="21102" hidden="1"/>
    <cellStyle name="40% - Accent2 10" xfId="21285" hidden="1"/>
    <cellStyle name="40% - Accent2 10" xfId="21361" hidden="1"/>
    <cellStyle name="40% - Accent2 10" xfId="21439" hidden="1"/>
    <cellStyle name="40% - Accent2 10" xfId="21622" hidden="1"/>
    <cellStyle name="40% - Accent2 10" xfId="21698" hidden="1"/>
    <cellStyle name="40% - Accent2 10" xfId="15979" hidden="1"/>
    <cellStyle name="40% - Accent2 10" xfId="15905" hidden="1"/>
    <cellStyle name="40% - Accent2 10" xfId="15825" hidden="1"/>
    <cellStyle name="40% - Accent2 10" xfId="15739" hidden="1"/>
    <cellStyle name="40% - Accent2 10" xfId="7958" hidden="1"/>
    <cellStyle name="40% - Accent2 10" xfId="7757" hidden="1"/>
    <cellStyle name="40% - Accent2 10" xfId="7473" hidden="1"/>
    <cellStyle name="40% - Accent2 10" xfId="8527" hidden="1"/>
    <cellStyle name="40% - Accent2 10" xfId="8734" hidden="1"/>
    <cellStyle name="40% - Accent2 10" xfId="8251" hidden="1"/>
    <cellStyle name="40% - Accent2 10" xfId="5287" hidden="1"/>
    <cellStyle name="40% - Accent2 10" xfId="5086" hidden="1"/>
    <cellStyle name="40% - Accent2 10" xfId="4979" hidden="1"/>
    <cellStyle name="40% - Accent2 10" xfId="9026" hidden="1"/>
    <cellStyle name="40% - Accent2 10" xfId="8218" hidden="1"/>
    <cellStyle name="40% - Accent2 10" xfId="7202" hidden="1"/>
    <cellStyle name="40% - Accent2 10" xfId="3022" hidden="1"/>
    <cellStyle name="40% - Accent2 10" xfId="2893" hidden="1"/>
    <cellStyle name="40% - Accent2 10" xfId="2666" hidden="1"/>
    <cellStyle name="40% - Accent2 10" xfId="1518" hidden="1"/>
    <cellStyle name="40% - Accent2 10" xfId="1337" hidden="1"/>
    <cellStyle name="40% - Accent2 10" xfId="1105" hidden="1"/>
    <cellStyle name="40% - Accent2 10" xfId="21758" hidden="1"/>
    <cellStyle name="40% - Accent2 10" xfId="21838" hidden="1"/>
    <cellStyle name="40% - Accent2 10" xfId="22367" hidden="1"/>
    <cellStyle name="40% - Accent2 10" xfId="22441" hidden="1"/>
    <cellStyle name="40% - Accent2 10" xfId="22517" hidden="1"/>
    <cellStyle name="40% - Accent2 10" xfId="22595" hidden="1"/>
    <cellStyle name="40% - Accent2 10" xfId="23180" hidden="1"/>
    <cellStyle name="40% - Accent2 10" xfId="23256" hidden="1"/>
    <cellStyle name="40% - Accent2 10" xfId="23335" hidden="1"/>
    <cellStyle name="40% - Accent2 10" xfId="22961" hidden="1"/>
    <cellStyle name="40% - Accent2 10" xfId="22922" hidden="1"/>
    <cellStyle name="40% - Accent2 10" xfId="23044" hidden="1"/>
    <cellStyle name="40% - Accent2 10" xfId="23775" hidden="1"/>
    <cellStyle name="40% - Accent2 10" xfId="23851" hidden="1"/>
    <cellStyle name="40% - Accent2 10" xfId="23929" hidden="1"/>
    <cellStyle name="40% - Accent2 10" xfId="22859" hidden="1"/>
    <cellStyle name="40% - Accent2 10" xfId="23058" hidden="1"/>
    <cellStyle name="40% - Accent2 10" xfId="23400" hidden="1"/>
    <cellStyle name="40% - Accent2 10" xfId="24307" hidden="1"/>
    <cellStyle name="40% - Accent2 10" xfId="24383" hidden="1"/>
    <cellStyle name="40% - Accent2 10" xfId="24461" hidden="1"/>
    <cellStyle name="40% - Accent2 10" xfId="24644" hidden="1"/>
    <cellStyle name="40% - Accent2 10" xfId="24720" hidden="1"/>
    <cellStyle name="40% - Accent2 10" xfId="24798" hidden="1"/>
    <cellStyle name="40% - Accent2 10" xfId="24981" hidden="1"/>
    <cellStyle name="40% - Accent2 10" xfId="25057" hidden="1"/>
    <cellStyle name="40% - Accent2 10" xfId="25159" hidden="1"/>
    <cellStyle name="40% - Accent2 10" xfId="25233" hidden="1"/>
    <cellStyle name="40% - Accent2 10" xfId="25309" hidden="1"/>
    <cellStyle name="40% - Accent2 10" xfId="25387" hidden="1"/>
    <cellStyle name="40% - Accent2 10" xfId="25972" hidden="1"/>
    <cellStyle name="40% - Accent2 10" xfId="26048" hidden="1"/>
    <cellStyle name="40% - Accent2 10" xfId="26127" hidden="1"/>
    <cellStyle name="40% - Accent2 10" xfId="25753" hidden="1"/>
    <cellStyle name="40% - Accent2 10" xfId="25714" hidden="1"/>
    <cellStyle name="40% - Accent2 10" xfId="25836" hidden="1"/>
    <cellStyle name="40% - Accent2 10" xfId="26567" hidden="1"/>
    <cellStyle name="40% - Accent2 10" xfId="26643" hidden="1"/>
    <cellStyle name="40% - Accent2 10" xfId="26721" hidden="1"/>
    <cellStyle name="40% - Accent2 10" xfId="25651" hidden="1"/>
    <cellStyle name="40% - Accent2 10" xfId="25850" hidden="1"/>
    <cellStyle name="40% - Accent2 10" xfId="26192" hidden="1"/>
    <cellStyle name="40% - Accent2 10" xfId="27099" hidden="1"/>
    <cellStyle name="40% - Accent2 10" xfId="27175" hidden="1"/>
    <cellStyle name="40% - Accent2 10" xfId="27253" hidden="1"/>
    <cellStyle name="40% - Accent2 10" xfId="27436" hidden="1"/>
    <cellStyle name="40% - Accent2 10" xfId="27512" hidden="1"/>
    <cellStyle name="40% - Accent2 10" xfId="27590" hidden="1"/>
    <cellStyle name="40% - Accent2 10" xfId="27773" hidden="1"/>
    <cellStyle name="40% - Accent2 10" xfId="27849" hidden="1"/>
    <cellStyle name="40% - Accent2 10" xfId="22232" hidden="1"/>
    <cellStyle name="40% - Accent2 10" xfId="22158" hidden="1"/>
    <cellStyle name="40% - Accent2 10" xfId="22078" hidden="1"/>
    <cellStyle name="40% - Accent2 10" xfId="21994" hidden="1"/>
    <cellStyle name="40% - Accent2 10" xfId="8864" hidden="1"/>
    <cellStyle name="40% - Accent2 10" xfId="8562" hidden="1"/>
    <cellStyle name="40% - Accent2 10" xfId="8421" hidden="1"/>
    <cellStyle name="40% - Accent2 10" xfId="9633" hidden="1"/>
    <cellStyle name="40% - Accent2 10" xfId="9800" hidden="1"/>
    <cellStyle name="40% - Accent2 10" xfId="9334" hidden="1"/>
    <cellStyle name="40% - Accent2 10" xfId="5837" hidden="1"/>
    <cellStyle name="40% - Accent2 10" xfId="5593" hidden="1"/>
    <cellStyle name="40% - Accent2 10" xfId="5498" hidden="1"/>
    <cellStyle name="40% - Accent2 10" xfId="15581" hidden="1"/>
    <cellStyle name="40% - Accent2 10" xfId="9288" hidden="1"/>
    <cellStyle name="40% - Accent2 10" xfId="8148" hidden="1"/>
    <cellStyle name="40% - Accent2 10" xfId="3356" hidden="1"/>
    <cellStyle name="40% - Accent2 10" xfId="3163" hidden="1"/>
    <cellStyle name="40% - Accent2 10" xfId="3004" hidden="1"/>
    <cellStyle name="40% - Accent2 10" xfId="1652" hidden="1"/>
    <cellStyle name="40% - Accent2 10" xfId="1504" hidden="1"/>
    <cellStyle name="40% - Accent2 10" xfId="1242" hidden="1"/>
    <cellStyle name="40% - Accent2 10" xfId="27908" hidden="1"/>
    <cellStyle name="40% - Accent2 10" xfId="27984" hidden="1"/>
    <cellStyle name="40% - Accent2 10" xfId="28086" hidden="1"/>
    <cellStyle name="40% - Accent2 10" xfId="28160" hidden="1"/>
    <cellStyle name="40% - Accent2 10" xfId="28236" hidden="1"/>
    <cellStyle name="40% - Accent2 10" xfId="28314" hidden="1"/>
    <cellStyle name="40% - Accent2 10" xfId="28899" hidden="1"/>
    <cellStyle name="40% - Accent2 10" xfId="28975" hidden="1"/>
    <cellStyle name="40% - Accent2 10" xfId="29054" hidden="1"/>
    <cellStyle name="40% - Accent2 10" xfId="28680" hidden="1"/>
    <cellStyle name="40% - Accent2 10" xfId="28641" hidden="1"/>
    <cellStyle name="40% - Accent2 10" xfId="28763" hidden="1"/>
    <cellStyle name="40% - Accent2 10" xfId="29494" hidden="1"/>
    <cellStyle name="40% - Accent2 10" xfId="29570" hidden="1"/>
    <cellStyle name="40% - Accent2 10" xfId="29648" hidden="1"/>
    <cellStyle name="40% - Accent2 10" xfId="28578" hidden="1"/>
    <cellStyle name="40% - Accent2 10" xfId="28777" hidden="1"/>
    <cellStyle name="40% - Accent2 10" xfId="29119" hidden="1"/>
    <cellStyle name="40% - Accent2 10" xfId="30026" hidden="1"/>
    <cellStyle name="40% - Accent2 10" xfId="30102" hidden="1"/>
    <cellStyle name="40% - Accent2 10" xfId="30180" hidden="1"/>
    <cellStyle name="40% - Accent2 10" xfId="30363" hidden="1"/>
    <cellStyle name="40% - Accent2 10" xfId="30439" hidden="1"/>
    <cellStyle name="40% - Accent2 10" xfId="30517" hidden="1"/>
    <cellStyle name="40% - Accent2 10" xfId="30700" hidden="1"/>
    <cellStyle name="40% - Accent2 10" xfId="30776" hidden="1"/>
    <cellStyle name="40% - Accent2 10" xfId="30878" hidden="1"/>
    <cellStyle name="40% - Accent2 10" xfId="30952" hidden="1"/>
    <cellStyle name="40% - Accent2 10" xfId="31028" hidden="1"/>
    <cellStyle name="40% - Accent2 10" xfId="31106" hidden="1"/>
    <cellStyle name="40% - Accent2 10" xfId="31691" hidden="1"/>
    <cellStyle name="40% - Accent2 10" xfId="31767" hidden="1"/>
    <cellStyle name="40% - Accent2 10" xfId="31846" hidden="1"/>
    <cellStyle name="40% - Accent2 10" xfId="31472" hidden="1"/>
    <cellStyle name="40% - Accent2 10" xfId="31433" hidden="1"/>
    <cellStyle name="40% - Accent2 10" xfId="31555" hidden="1"/>
    <cellStyle name="40% - Accent2 10" xfId="32286" hidden="1"/>
    <cellStyle name="40% - Accent2 10" xfId="32362" hidden="1"/>
    <cellStyle name="40% - Accent2 10" xfId="32440" hidden="1"/>
    <cellStyle name="40% - Accent2 10" xfId="31370" hidden="1"/>
    <cellStyle name="40% - Accent2 10" xfId="31569" hidden="1"/>
    <cellStyle name="40% - Accent2 10" xfId="31911" hidden="1"/>
    <cellStyle name="40% - Accent2 10" xfId="32818" hidden="1"/>
    <cellStyle name="40% - Accent2 10" xfId="32894" hidden="1"/>
    <cellStyle name="40% - Accent2 10" xfId="32972" hidden="1"/>
    <cellStyle name="40% - Accent2 10" xfId="33155" hidden="1"/>
    <cellStyle name="40% - Accent2 10" xfId="33231" hidden="1"/>
    <cellStyle name="40% - Accent2 10" xfId="33309" hidden="1"/>
    <cellStyle name="40% - Accent2 10" xfId="33492" hidden="1"/>
    <cellStyle name="40% - Accent2 10" xfId="33568" hidden="1"/>
    <cellStyle name="40% - Accent2 11" xfId="200" hidden="1"/>
    <cellStyle name="40% - Accent2 11" xfId="278" hidden="1"/>
    <cellStyle name="40% - Accent2 11" xfId="419" hidden="1"/>
    <cellStyle name="40% - Accent2 11" xfId="734" hidden="1"/>
    <cellStyle name="40% - Accent2 11" xfId="2447" hidden="1"/>
    <cellStyle name="40% - Accent2 11" xfId="2599" hidden="1"/>
    <cellStyle name="40% - Accent2 11" xfId="2807" hidden="1"/>
    <cellStyle name="40% - Accent2 11" xfId="3798" hidden="1"/>
    <cellStyle name="40% - Accent2 11" xfId="1601" hidden="1"/>
    <cellStyle name="40% - Accent2 11" xfId="1866" hidden="1"/>
    <cellStyle name="40% - Accent2 11" xfId="4422" hidden="1"/>
    <cellStyle name="40% - Accent2 11" xfId="4616" hidden="1"/>
    <cellStyle name="40% - Accent2 11" xfId="4778" hidden="1"/>
    <cellStyle name="40% - Accent2 11" xfId="5812" hidden="1"/>
    <cellStyle name="40% - Accent2 11" xfId="2832" hidden="1"/>
    <cellStyle name="40% - Accent2 11" xfId="3803" hidden="1"/>
    <cellStyle name="40% - Accent2 11" xfId="6390" hidden="1"/>
    <cellStyle name="40% - Accent2 11" xfId="6494" hidden="1"/>
    <cellStyle name="40% - Accent2 11" xfId="6692" hidden="1"/>
    <cellStyle name="40% - Accent2 11" xfId="7568" hidden="1"/>
    <cellStyle name="40% - Accent2 11" xfId="7712" hidden="1"/>
    <cellStyle name="40% - Accent2 11" xfId="7886" hidden="1"/>
    <cellStyle name="40% - Accent2 11" xfId="8807" hidden="1"/>
    <cellStyle name="40% - Accent2 11" xfId="8976" hidden="1"/>
    <cellStyle name="40% - Accent2 11" xfId="9888" hidden="1"/>
    <cellStyle name="40% - Accent2 11" xfId="9963" hidden="1"/>
    <cellStyle name="40% - Accent2 11" xfId="10038" hidden="1"/>
    <cellStyle name="40% - Accent2 11" xfId="10116" hidden="1"/>
    <cellStyle name="40% - Accent2 11" xfId="10702" hidden="1"/>
    <cellStyle name="40% - Accent2 11" xfId="10777" hidden="1"/>
    <cellStyle name="40% - Accent2 11" xfId="10856" hidden="1"/>
    <cellStyle name="40% - Accent2 11" xfId="11082" hidden="1"/>
    <cellStyle name="40% - Accent2 11" xfId="10355" hidden="1"/>
    <cellStyle name="40% - Accent2 11" xfId="10441" hidden="1"/>
    <cellStyle name="40% - Accent2 11" xfId="11297" hidden="1"/>
    <cellStyle name="40% - Accent2 11" xfId="11372" hidden="1"/>
    <cellStyle name="40% - Accent2 11" xfId="11450" hidden="1"/>
    <cellStyle name="40% - Accent2 11" xfId="11641" hidden="1"/>
    <cellStyle name="40% - Accent2 11" xfId="10869" hidden="1"/>
    <cellStyle name="40% - Accent2 11" xfId="11086" hidden="1"/>
    <cellStyle name="40% - Accent2 11" xfId="11829" hidden="1"/>
    <cellStyle name="40% - Accent2 11" xfId="11904" hidden="1"/>
    <cellStyle name="40% - Accent2 11" xfId="11982" hidden="1"/>
    <cellStyle name="40% - Accent2 11" xfId="12166" hidden="1"/>
    <cellStyle name="40% - Accent2 11" xfId="12241" hidden="1"/>
    <cellStyle name="40% - Accent2 11" xfId="12319" hidden="1"/>
    <cellStyle name="40% - Accent2 11" xfId="12503" hidden="1"/>
    <cellStyle name="40% - Accent2 11" xfId="12578" hidden="1"/>
    <cellStyle name="40% - Accent2 11" xfId="12680" hidden="1"/>
    <cellStyle name="40% - Accent2 11" xfId="12755" hidden="1"/>
    <cellStyle name="40% - Accent2 11" xfId="12830" hidden="1"/>
    <cellStyle name="40% - Accent2 11" xfId="12908" hidden="1"/>
    <cellStyle name="40% - Accent2 11" xfId="13494" hidden="1"/>
    <cellStyle name="40% - Accent2 11" xfId="13569" hidden="1"/>
    <cellStyle name="40% - Accent2 11" xfId="13648" hidden="1"/>
    <cellStyle name="40% - Accent2 11" xfId="13874" hidden="1"/>
    <cellStyle name="40% - Accent2 11" xfId="13147" hidden="1"/>
    <cellStyle name="40% - Accent2 11" xfId="13233" hidden="1"/>
    <cellStyle name="40% - Accent2 11" xfId="14089" hidden="1"/>
    <cellStyle name="40% - Accent2 11" xfId="14164" hidden="1"/>
    <cellStyle name="40% - Accent2 11" xfId="14242" hidden="1"/>
    <cellStyle name="40% - Accent2 11" xfId="14433" hidden="1"/>
    <cellStyle name="40% - Accent2 11" xfId="13661" hidden="1"/>
    <cellStyle name="40% - Accent2 11" xfId="13878" hidden="1"/>
    <cellStyle name="40% - Accent2 11" xfId="14621" hidden="1"/>
    <cellStyle name="40% - Accent2 11" xfId="14696" hidden="1"/>
    <cellStyle name="40% - Accent2 11" xfId="14774" hidden="1"/>
    <cellStyle name="40% - Accent2 11" xfId="14958" hidden="1"/>
    <cellStyle name="40% - Accent2 11" xfId="15033" hidden="1"/>
    <cellStyle name="40% - Accent2 11" xfId="15111" hidden="1"/>
    <cellStyle name="40% - Accent2 11" xfId="15295" hidden="1"/>
    <cellStyle name="40% - Accent2 11" xfId="15370" hidden="1"/>
    <cellStyle name="40% - Accent2 11" xfId="9565" hidden="1"/>
    <cellStyle name="40% - Accent2 11" xfId="9451" hidden="1"/>
    <cellStyle name="40% - Accent2 11" xfId="9340" hidden="1"/>
    <cellStyle name="40% - Accent2 11" xfId="9222" hidden="1"/>
    <cellStyle name="40% - Accent2 11" xfId="6970" hidden="1"/>
    <cellStyle name="40% - Accent2 11" xfId="6885" hidden="1"/>
    <cellStyle name="40% - Accent2 11" xfId="6790" hidden="1"/>
    <cellStyle name="40% - Accent2 11" xfId="5713" hidden="1"/>
    <cellStyle name="40% - Accent2 11" xfId="8135" hidden="1"/>
    <cellStyle name="40% - Accent2 11" xfId="7824" hidden="1"/>
    <cellStyle name="40% - Accent2 11" xfId="4822" hidden="1"/>
    <cellStyle name="40% - Accent2 11" xfId="4658" hidden="1"/>
    <cellStyle name="40% - Accent2 11" xfId="4365" hidden="1"/>
    <cellStyle name="40% - Accent2 11" xfId="3646" hidden="1"/>
    <cellStyle name="40% - Accent2 11" xfId="6767" hidden="1"/>
    <cellStyle name="40% - Accent2 11" xfId="5691" hidden="1"/>
    <cellStyle name="40% - Accent2 11" xfId="2683" hidden="1"/>
    <cellStyle name="40% - Accent2 11" xfId="2489" hidden="1"/>
    <cellStyle name="40% - Accent2 11" xfId="2313" hidden="1"/>
    <cellStyle name="40% - Accent2 11" xfId="1344" hidden="1"/>
    <cellStyle name="40% - Accent2 11" xfId="1165" hidden="1"/>
    <cellStyle name="40% - Accent2 11" xfId="924" hidden="1"/>
    <cellStyle name="40% - Accent2 11" xfId="15440" hidden="1"/>
    <cellStyle name="40% - Accent2 11" xfId="15547" hidden="1"/>
    <cellStyle name="40% - Accent2 11" xfId="16229" hidden="1"/>
    <cellStyle name="40% - Accent2 11" xfId="16304" hidden="1"/>
    <cellStyle name="40% - Accent2 11" xfId="16379" hidden="1"/>
    <cellStyle name="40% - Accent2 11" xfId="16457" hidden="1"/>
    <cellStyle name="40% - Accent2 11" xfId="17043" hidden="1"/>
    <cellStyle name="40% - Accent2 11" xfId="17118" hidden="1"/>
    <cellStyle name="40% - Accent2 11" xfId="17197" hidden="1"/>
    <cellStyle name="40% - Accent2 11" xfId="17423" hidden="1"/>
    <cellStyle name="40% - Accent2 11" xfId="16696" hidden="1"/>
    <cellStyle name="40% - Accent2 11" xfId="16782" hidden="1"/>
    <cellStyle name="40% - Accent2 11" xfId="17638" hidden="1"/>
    <cellStyle name="40% - Accent2 11" xfId="17713" hidden="1"/>
    <cellStyle name="40% - Accent2 11" xfId="17791" hidden="1"/>
    <cellStyle name="40% - Accent2 11" xfId="17982" hidden="1"/>
    <cellStyle name="40% - Accent2 11" xfId="17210" hidden="1"/>
    <cellStyle name="40% - Accent2 11" xfId="17427" hidden="1"/>
    <cellStyle name="40% - Accent2 11" xfId="18170" hidden="1"/>
    <cellStyle name="40% - Accent2 11" xfId="18245" hidden="1"/>
    <cellStyle name="40% - Accent2 11" xfId="18323" hidden="1"/>
    <cellStyle name="40% - Accent2 11" xfId="18507" hidden="1"/>
    <cellStyle name="40% - Accent2 11" xfId="18582" hidden="1"/>
    <cellStyle name="40% - Accent2 11" xfId="18660" hidden="1"/>
    <cellStyle name="40% - Accent2 11" xfId="18844" hidden="1"/>
    <cellStyle name="40% - Accent2 11" xfId="18919" hidden="1"/>
    <cellStyle name="40% - Accent2 11" xfId="19021" hidden="1"/>
    <cellStyle name="40% - Accent2 11" xfId="19096" hidden="1"/>
    <cellStyle name="40% - Accent2 11" xfId="19171" hidden="1"/>
    <cellStyle name="40% - Accent2 11" xfId="19249" hidden="1"/>
    <cellStyle name="40% - Accent2 11" xfId="19835" hidden="1"/>
    <cellStyle name="40% - Accent2 11" xfId="19910" hidden="1"/>
    <cellStyle name="40% - Accent2 11" xfId="19989" hidden="1"/>
    <cellStyle name="40% - Accent2 11" xfId="20215" hidden="1"/>
    <cellStyle name="40% - Accent2 11" xfId="19488" hidden="1"/>
    <cellStyle name="40% - Accent2 11" xfId="19574" hidden="1"/>
    <cellStyle name="40% - Accent2 11" xfId="20430" hidden="1"/>
    <cellStyle name="40% - Accent2 11" xfId="20505" hidden="1"/>
    <cellStyle name="40% - Accent2 11" xfId="20583" hidden="1"/>
    <cellStyle name="40% - Accent2 11" xfId="20774" hidden="1"/>
    <cellStyle name="40% - Accent2 11" xfId="20002" hidden="1"/>
    <cellStyle name="40% - Accent2 11" xfId="20219" hidden="1"/>
    <cellStyle name="40% - Accent2 11" xfId="20962" hidden="1"/>
    <cellStyle name="40% - Accent2 11" xfId="21037" hidden="1"/>
    <cellStyle name="40% - Accent2 11" xfId="21115" hidden="1"/>
    <cellStyle name="40% - Accent2 11" xfId="21299" hidden="1"/>
    <cellStyle name="40% - Accent2 11" xfId="21374" hidden="1"/>
    <cellStyle name="40% - Accent2 11" xfId="21452" hidden="1"/>
    <cellStyle name="40% - Accent2 11" xfId="21636" hidden="1"/>
    <cellStyle name="40% - Accent2 11" xfId="21711" hidden="1"/>
    <cellStyle name="40% - Accent2 11" xfId="15966" hidden="1"/>
    <cellStyle name="40% - Accent2 11" xfId="15891" hidden="1"/>
    <cellStyle name="40% - Accent2 11" xfId="15811" hidden="1"/>
    <cellStyle name="40% - Accent2 11" xfId="15725" hidden="1"/>
    <cellStyle name="40% - Accent2 11" xfId="7939" hidden="1"/>
    <cellStyle name="40% - Accent2 11" xfId="7727" hidden="1"/>
    <cellStyle name="40% - Accent2 11" xfId="7456" hidden="1"/>
    <cellStyle name="40% - Accent2 11" xfId="6210" hidden="1"/>
    <cellStyle name="40% - Accent2 11" xfId="9063" hidden="1"/>
    <cellStyle name="40% - Accent2 11" xfId="8714" hidden="1"/>
    <cellStyle name="40% - Accent2 11" xfId="5272" hidden="1"/>
    <cellStyle name="40% - Accent2 11" xfId="5073" hidden="1"/>
    <cellStyle name="40% - Accent2 11" xfId="4965" hidden="1"/>
    <cellStyle name="40% - Accent2 11" xfId="3837" hidden="1"/>
    <cellStyle name="40% - Accent2 11" xfId="7420" hidden="1"/>
    <cellStyle name="40% - Accent2 11" xfId="6186" hidden="1"/>
    <cellStyle name="40% - Accent2 11" xfId="3001" hidden="1"/>
    <cellStyle name="40% - Accent2 11" xfId="2875" hidden="1"/>
    <cellStyle name="40% - Accent2 11" xfId="2642" hidden="1"/>
    <cellStyle name="40% - Accent2 11" xfId="1497" hidden="1"/>
    <cellStyle name="40% - Accent2 11" xfId="1312" hidden="1"/>
    <cellStyle name="40% - Accent2 11" xfId="1088" hidden="1"/>
    <cellStyle name="40% - Accent2 11" xfId="21772" hidden="1"/>
    <cellStyle name="40% - Accent2 11" xfId="21851" hidden="1"/>
    <cellStyle name="40% - Accent2 11" xfId="22380" hidden="1"/>
    <cellStyle name="40% - Accent2 11" xfId="22455" hidden="1"/>
    <cellStyle name="40% - Accent2 11" xfId="22530" hidden="1"/>
    <cellStyle name="40% - Accent2 11" xfId="22608" hidden="1"/>
    <cellStyle name="40% - Accent2 11" xfId="23194" hidden="1"/>
    <cellStyle name="40% - Accent2 11" xfId="23269" hidden="1"/>
    <cellStyle name="40% - Accent2 11" xfId="23348" hidden="1"/>
    <cellStyle name="40% - Accent2 11" xfId="23574" hidden="1"/>
    <cellStyle name="40% - Accent2 11" xfId="22847" hidden="1"/>
    <cellStyle name="40% - Accent2 11" xfId="22933" hidden="1"/>
    <cellStyle name="40% - Accent2 11" xfId="23789" hidden="1"/>
    <cellStyle name="40% - Accent2 11" xfId="23864" hidden="1"/>
    <cellStyle name="40% - Accent2 11" xfId="23942" hidden="1"/>
    <cellStyle name="40% - Accent2 11" xfId="24133" hidden="1"/>
    <cellStyle name="40% - Accent2 11" xfId="23361" hidden="1"/>
    <cellStyle name="40% - Accent2 11" xfId="23578" hidden="1"/>
    <cellStyle name="40% - Accent2 11" xfId="24321" hidden="1"/>
    <cellStyle name="40% - Accent2 11" xfId="24396" hidden="1"/>
    <cellStyle name="40% - Accent2 11" xfId="24474" hidden="1"/>
    <cellStyle name="40% - Accent2 11" xfId="24658" hidden="1"/>
    <cellStyle name="40% - Accent2 11" xfId="24733" hidden="1"/>
    <cellStyle name="40% - Accent2 11" xfId="24811" hidden="1"/>
    <cellStyle name="40% - Accent2 11" xfId="24995" hidden="1"/>
    <cellStyle name="40% - Accent2 11" xfId="25070" hidden="1"/>
    <cellStyle name="40% - Accent2 11" xfId="25172" hidden="1"/>
    <cellStyle name="40% - Accent2 11" xfId="25247" hidden="1"/>
    <cellStyle name="40% - Accent2 11" xfId="25322" hidden="1"/>
    <cellStyle name="40% - Accent2 11" xfId="25400" hidden="1"/>
    <cellStyle name="40% - Accent2 11" xfId="25986" hidden="1"/>
    <cellStyle name="40% - Accent2 11" xfId="26061" hidden="1"/>
    <cellStyle name="40% - Accent2 11" xfId="26140" hidden="1"/>
    <cellStyle name="40% - Accent2 11" xfId="26366" hidden="1"/>
    <cellStyle name="40% - Accent2 11" xfId="25639" hidden="1"/>
    <cellStyle name="40% - Accent2 11" xfId="25725" hidden="1"/>
    <cellStyle name="40% - Accent2 11" xfId="26581" hidden="1"/>
    <cellStyle name="40% - Accent2 11" xfId="26656" hidden="1"/>
    <cellStyle name="40% - Accent2 11" xfId="26734" hidden="1"/>
    <cellStyle name="40% - Accent2 11" xfId="26925" hidden="1"/>
    <cellStyle name="40% - Accent2 11" xfId="26153" hidden="1"/>
    <cellStyle name="40% - Accent2 11" xfId="26370" hidden="1"/>
    <cellStyle name="40% - Accent2 11" xfId="27113" hidden="1"/>
    <cellStyle name="40% - Accent2 11" xfId="27188" hidden="1"/>
    <cellStyle name="40% - Accent2 11" xfId="27266" hidden="1"/>
    <cellStyle name="40% - Accent2 11" xfId="27450" hidden="1"/>
    <cellStyle name="40% - Accent2 11" xfId="27525" hidden="1"/>
    <cellStyle name="40% - Accent2 11" xfId="27603" hidden="1"/>
    <cellStyle name="40% - Accent2 11" xfId="27787" hidden="1"/>
    <cellStyle name="40% - Accent2 11" xfId="27862" hidden="1"/>
    <cellStyle name="40% - Accent2 11" xfId="22219" hidden="1"/>
    <cellStyle name="40% - Accent2 11" xfId="22144" hidden="1"/>
    <cellStyle name="40% - Accent2 11" xfId="22064" hidden="1"/>
    <cellStyle name="40% - Accent2 11" xfId="21981" hidden="1"/>
    <cellStyle name="40% - Accent2 11" xfId="8837" hidden="1"/>
    <cellStyle name="40% - Accent2 11" xfId="8542" hidden="1"/>
    <cellStyle name="40% - Accent2 11" xfId="8407" hidden="1"/>
    <cellStyle name="40% - Accent2 11" xfId="6751" hidden="1"/>
    <cellStyle name="40% - Accent2 11" xfId="15598" hidden="1"/>
    <cellStyle name="40% - Accent2 11" xfId="9783" hidden="1"/>
    <cellStyle name="40% - Accent2 11" xfId="5816" hidden="1"/>
    <cellStyle name="40% - Accent2 11" xfId="5578" hidden="1"/>
    <cellStyle name="40% - Accent2 11" xfId="5484" hidden="1"/>
    <cellStyle name="40% - Accent2 11" xfId="4014" hidden="1"/>
    <cellStyle name="40% - Accent2 11" xfId="8373" hidden="1"/>
    <cellStyle name="40% - Accent2 11" xfId="6747" hidden="1"/>
    <cellStyle name="40% - Accent2 11" xfId="3339" hidden="1"/>
    <cellStyle name="40% - Accent2 11" xfId="3150" hidden="1"/>
    <cellStyle name="40% - Accent2 11" xfId="2971" hidden="1"/>
    <cellStyle name="40% - Accent2 11" xfId="1635" hidden="1"/>
    <cellStyle name="40% - Accent2 11" xfId="1467" hidden="1"/>
    <cellStyle name="40% - Accent2 11" xfId="1211" hidden="1"/>
    <cellStyle name="40% - Accent2 11" xfId="27922" hidden="1"/>
    <cellStyle name="40% - Accent2 11" xfId="27997" hidden="1"/>
    <cellStyle name="40% - Accent2 11" xfId="28099" hidden="1"/>
    <cellStyle name="40% - Accent2 11" xfId="28174" hidden="1"/>
    <cellStyle name="40% - Accent2 11" xfId="28249" hidden="1"/>
    <cellStyle name="40% - Accent2 11" xfId="28327" hidden="1"/>
    <cellStyle name="40% - Accent2 11" xfId="28913" hidden="1"/>
    <cellStyle name="40% - Accent2 11" xfId="28988" hidden="1"/>
    <cellStyle name="40% - Accent2 11" xfId="29067" hidden="1"/>
    <cellStyle name="40% - Accent2 11" xfId="29293" hidden="1"/>
    <cellStyle name="40% - Accent2 11" xfId="28566" hidden="1"/>
    <cellStyle name="40% - Accent2 11" xfId="28652" hidden="1"/>
    <cellStyle name="40% - Accent2 11" xfId="29508" hidden="1"/>
    <cellStyle name="40% - Accent2 11" xfId="29583" hidden="1"/>
    <cellStyle name="40% - Accent2 11" xfId="29661" hidden="1"/>
    <cellStyle name="40% - Accent2 11" xfId="29852" hidden="1"/>
    <cellStyle name="40% - Accent2 11" xfId="29080" hidden="1"/>
    <cellStyle name="40% - Accent2 11" xfId="29297" hidden="1"/>
    <cellStyle name="40% - Accent2 11" xfId="30040" hidden="1"/>
    <cellStyle name="40% - Accent2 11" xfId="30115" hidden="1"/>
    <cellStyle name="40% - Accent2 11" xfId="30193" hidden="1"/>
    <cellStyle name="40% - Accent2 11" xfId="30377" hidden="1"/>
    <cellStyle name="40% - Accent2 11" xfId="30452" hidden="1"/>
    <cellStyle name="40% - Accent2 11" xfId="30530" hidden="1"/>
    <cellStyle name="40% - Accent2 11" xfId="30714" hidden="1"/>
    <cellStyle name="40% - Accent2 11" xfId="30789" hidden="1"/>
    <cellStyle name="40% - Accent2 11" xfId="30891" hidden="1"/>
    <cellStyle name="40% - Accent2 11" xfId="30966" hidden="1"/>
    <cellStyle name="40% - Accent2 11" xfId="31041" hidden="1"/>
    <cellStyle name="40% - Accent2 11" xfId="31119" hidden="1"/>
    <cellStyle name="40% - Accent2 11" xfId="31705" hidden="1"/>
    <cellStyle name="40% - Accent2 11" xfId="31780" hidden="1"/>
    <cellStyle name="40% - Accent2 11" xfId="31859" hidden="1"/>
    <cellStyle name="40% - Accent2 11" xfId="32085" hidden="1"/>
    <cellStyle name="40% - Accent2 11" xfId="31358" hidden="1"/>
    <cellStyle name="40% - Accent2 11" xfId="31444" hidden="1"/>
    <cellStyle name="40% - Accent2 11" xfId="32300" hidden="1"/>
    <cellStyle name="40% - Accent2 11" xfId="32375" hidden="1"/>
    <cellStyle name="40% - Accent2 11" xfId="32453" hidden="1"/>
    <cellStyle name="40% - Accent2 11" xfId="32644" hidden="1"/>
    <cellStyle name="40% - Accent2 11" xfId="31872" hidden="1"/>
    <cellStyle name="40% - Accent2 11" xfId="32089" hidden="1"/>
    <cellStyle name="40% - Accent2 11" xfId="32832" hidden="1"/>
    <cellStyle name="40% - Accent2 11" xfId="32907" hidden="1"/>
    <cellStyle name="40% - Accent2 11" xfId="32985" hidden="1"/>
    <cellStyle name="40% - Accent2 11" xfId="33169" hidden="1"/>
    <cellStyle name="40% - Accent2 11" xfId="33244" hidden="1"/>
    <cellStyle name="40% - Accent2 11" xfId="33322" hidden="1"/>
    <cellStyle name="40% - Accent2 11" xfId="33506" hidden="1"/>
    <cellStyle name="40% - Accent2 11" xfId="33581" hidden="1"/>
    <cellStyle name="40% - Accent2 12" xfId="747" hidden="1"/>
    <cellStyle name="40% - Accent2 12" xfId="951" hidden="1"/>
    <cellStyle name="40% - Accent2 12" xfId="3520" hidden="1"/>
    <cellStyle name="40% - Accent2 12" xfId="4035" hidden="1"/>
    <cellStyle name="40% - Accent2 12" xfId="5354" hidden="1"/>
    <cellStyle name="40% - Accent2 12" xfId="6051" hidden="1"/>
    <cellStyle name="40% - Accent2 12" xfId="7067" hidden="1"/>
    <cellStyle name="40% - Accent2 12" xfId="8269" hidden="1"/>
    <cellStyle name="40% - Accent2 12" xfId="10129" hidden="1"/>
    <cellStyle name="40% - Accent2 12" xfId="10244" hidden="1"/>
    <cellStyle name="40% - Accent2 12" xfId="10967" hidden="1"/>
    <cellStyle name="40% - Accent2 12" xfId="11140" hidden="1"/>
    <cellStyle name="40% - Accent2 12" xfId="11533" hidden="1"/>
    <cellStyle name="40% - Accent2 12" xfId="11681" hidden="1"/>
    <cellStyle name="40% - Accent2 12" xfId="12019" hidden="1"/>
    <cellStyle name="40% - Accent2 12" xfId="12356" hidden="1"/>
    <cellStyle name="40% - Accent2 12" xfId="12921" hidden="1"/>
    <cellStyle name="40% - Accent2 12" xfId="13036" hidden="1"/>
    <cellStyle name="40% - Accent2 12" xfId="13759" hidden="1"/>
    <cellStyle name="40% - Accent2 12" xfId="13932" hidden="1"/>
    <cellStyle name="40% - Accent2 12" xfId="14325" hidden="1"/>
    <cellStyle name="40% - Accent2 12" xfId="14473" hidden="1"/>
    <cellStyle name="40% - Accent2 12" xfId="14811" hidden="1"/>
    <cellStyle name="40% - Accent2 12" xfId="15148" hidden="1"/>
    <cellStyle name="40% - Accent2 12" xfId="9204" hidden="1"/>
    <cellStyle name="40% - Accent2 12" xfId="8662" hidden="1"/>
    <cellStyle name="40% - Accent2 12" xfId="6032" hidden="1"/>
    <cellStyle name="40% - Accent2 12" xfId="5240" hidden="1"/>
    <cellStyle name="40% - Accent2 12" xfId="3958" hidden="1"/>
    <cellStyle name="40% - Accent2 12" xfId="3281" hidden="1"/>
    <cellStyle name="40% - Accent2 12" xfId="1845" hidden="1"/>
    <cellStyle name="40% - Accent2 12" xfId="481" hidden="1"/>
    <cellStyle name="40% - Accent2 12" xfId="16470" hidden="1"/>
    <cellStyle name="40% - Accent2 12" xfId="16585" hidden="1"/>
    <cellStyle name="40% - Accent2 12" xfId="17308" hidden="1"/>
    <cellStyle name="40% - Accent2 12" xfId="17481" hidden="1"/>
    <cellStyle name="40% - Accent2 12" xfId="17874" hidden="1"/>
    <cellStyle name="40% - Accent2 12" xfId="18022" hidden="1"/>
    <cellStyle name="40% - Accent2 12" xfId="18360" hidden="1"/>
    <cellStyle name="40% - Accent2 12" xfId="18697" hidden="1"/>
    <cellStyle name="40% - Accent2 12" xfId="19262" hidden="1"/>
    <cellStyle name="40% - Accent2 12" xfId="19377" hidden="1"/>
    <cellStyle name="40% - Accent2 12" xfId="20100" hidden="1"/>
    <cellStyle name="40% - Accent2 12" xfId="20273" hidden="1"/>
    <cellStyle name="40% - Accent2 12" xfId="20666" hidden="1"/>
    <cellStyle name="40% - Accent2 12" xfId="20814" hidden="1"/>
    <cellStyle name="40% - Accent2 12" xfId="21152" hidden="1"/>
    <cellStyle name="40% - Accent2 12" xfId="21489" hidden="1"/>
    <cellStyle name="40% - Accent2 12" xfId="15712" hidden="1"/>
    <cellStyle name="40% - Accent2 12" xfId="9756" hidden="1"/>
    <cellStyle name="40% - Accent2 12" xfId="6618" hidden="1"/>
    <cellStyle name="40% - Accent2 12" xfId="5773" hidden="1"/>
    <cellStyle name="40% - Accent2 12" xfId="4226" hidden="1"/>
    <cellStyle name="40% - Accent2 12" xfId="3508" hidden="1"/>
    <cellStyle name="40% - Accent2 12" xfId="2020" hidden="1"/>
    <cellStyle name="40% - Accent2 12" xfId="581" hidden="1"/>
    <cellStyle name="40% - Accent2 12" xfId="22621" hidden="1"/>
    <cellStyle name="40% - Accent2 12" xfId="22736" hidden="1"/>
    <cellStyle name="40% - Accent2 12" xfId="23459" hidden="1"/>
    <cellStyle name="40% - Accent2 12" xfId="23632" hidden="1"/>
    <cellStyle name="40% - Accent2 12" xfId="24025" hidden="1"/>
    <cellStyle name="40% - Accent2 12" xfId="24173" hidden="1"/>
    <cellStyle name="40% - Accent2 12" xfId="24511" hidden="1"/>
    <cellStyle name="40% - Accent2 12" xfId="24848" hidden="1"/>
    <cellStyle name="40% - Accent2 12" xfId="25413" hidden="1"/>
    <cellStyle name="40% - Accent2 12" xfId="25528" hidden="1"/>
    <cellStyle name="40% - Accent2 12" xfId="26251" hidden="1"/>
    <cellStyle name="40% - Accent2 12" xfId="26424" hidden="1"/>
    <cellStyle name="40% - Accent2 12" xfId="26817" hidden="1"/>
    <cellStyle name="40% - Accent2 12" xfId="26965" hidden="1"/>
    <cellStyle name="40% - Accent2 12" xfId="27303" hidden="1"/>
    <cellStyle name="40% - Accent2 12" xfId="27640" hidden="1"/>
    <cellStyle name="40% - Accent2 12" xfId="21968" hidden="1"/>
    <cellStyle name="40% - Accent2 12" xfId="16136" hidden="1"/>
    <cellStyle name="40% - Accent2 12" xfId="7319" hidden="1"/>
    <cellStyle name="40% - Accent2 12" xfId="6282" hidden="1"/>
    <cellStyle name="40% - Accent2 12" xfId="4538" hidden="1"/>
    <cellStyle name="40% - Accent2 12" xfId="3762" hidden="1"/>
    <cellStyle name="40% - Accent2 12" xfId="2199" hidden="1"/>
    <cellStyle name="40% - Accent2 12" xfId="723" hidden="1"/>
    <cellStyle name="40% - Accent2 12" xfId="28340" hidden="1"/>
    <cellStyle name="40% - Accent2 12" xfId="28455" hidden="1"/>
    <cellStyle name="40% - Accent2 12" xfId="29178" hidden="1"/>
    <cellStyle name="40% - Accent2 12" xfId="29351" hidden="1"/>
    <cellStyle name="40% - Accent2 12" xfId="29744" hidden="1"/>
    <cellStyle name="40% - Accent2 12" xfId="29892" hidden="1"/>
    <cellStyle name="40% - Accent2 12" xfId="30230" hidden="1"/>
    <cellStyle name="40% - Accent2 12" xfId="30567" hidden="1"/>
    <cellStyle name="40% - Accent2 12" xfId="31132" hidden="1"/>
    <cellStyle name="40% - Accent2 12" xfId="31247" hidden="1"/>
    <cellStyle name="40% - Accent2 12" xfId="31970" hidden="1"/>
    <cellStyle name="40% - Accent2 12" xfId="32143" hidden="1"/>
    <cellStyle name="40% - Accent2 12" xfId="32536" hidden="1"/>
    <cellStyle name="40% - Accent2 12" xfId="32684" hidden="1"/>
    <cellStyle name="40% - Accent2 12" xfId="33022" hidden="1"/>
    <cellStyle name="40% - Accent2 12" xfId="33359" hidden="1"/>
    <cellStyle name="40% - Accent2 3 2 3 2" xfId="834" hidden="1"/>
    <cellStyle name="40% - Accent2 3 2 3 2" xfId="1042" hidden="1"/>
    <cellStyle name="40% - Accent2 3 2 3 2" xfId="3606" hidden="1"/>
    <cellStyle name="40% - Accent2 3 2 3 2" xfId="4121" hidden="1"/>
    <cellStyle name="40% - Accent2 3 2 3 2" xfId="5440" hidden="1"/>
    <cellStyle name="40% - Accent2 3 2 3 2" xfId="6137" hidden="1"/>
    <cellStyle name="40% - Accent2 3 2 3 2" xfId="7154" hidden="1"/>
    <cellStyle name="40% - Accent2 3 2 3 2" xfId="8358" hidden="1"/>
    <cellStyle name="40% - Accent2 3 2 3 2" xfId="10215" hidden="1"/>
    <cellStyle name="40% - Accent2 3 2 3 2" xfId="10330" hidden="1"/>
    <cellStyle name="40% - Accent2 3 2 3 2" xfId="11053" hidden="1"/>
    <cellStyle name="40% - Accent2 3 2 3 2" xfId="11226" hidden="1"/>
    <cellStyle name="40% - Accent2 3 2 3 2" xfId="11619" hidden="1"/>
    <cellStyle name="40% - Accent2 3 2 3 2" xfId="11767" hidden="1"/>
    <cellStyle name="40% - Accent2 3 2 3 2" xfId="12105" hidden="1"/>
    <cellStyle name="40% - Accent2 3 2 3 2" xfId="12442" hidden="1"/>
    <cellStyle name="40% - Accent2 3 2 3 2" xfId="13007" hidden="1"/>
    <cellStyle name="40% - Accent2 3 2 3 2" xfId="13122" hidden="1"/>
    <cellStyle name="40% - Accent2 3 2 3 2" xfId="13845" hidden="1"/>
    <cellStyle name="40% - Accent2 3 2 3 2" xfId="14018" hidden="1"/>
    <cellStyle name="40% - Accent2 3 2 3 2" xfId="14411" hidden="1"/>
    <cellStyle name="40% - Accent2 3 2 3 2" xfId="14559" hidden="1"/>
    <cellStyle name="40% - Accent2 3 2 3 2" xfId="14897" hidden="1"/>
    <cellStyle name="40% - Accent2 3 2 3 2" xfId="15234" hidden="1"/>
    <cellStyle name="40% - Accent2 3 2 3 2" xfId="9116" hidden="1"/>
    <cellStyle name="40% - Accent2 3 2 3 2" xfId="8572" hidden="1"/>
    <cellStyle name="40% - Accent2 3 2 3 2" xfId="5944" hidden="1"/>
    <cellStyle name="40% - Accent2 3 2 3 2" xfId="5153" hidden="1"/>
    <cellStyle name="40% - Accent2 3 2 3 2" xfId="3867" hidden="1"/>
    <cellStyle name="40% - Accent2 3 2 3 2" xfId="3188" hidden="1"/>
    <cellStyle name="40% - Accent2 3 2 3 2" xfId="1745" hidden="1"/>
    <cellStyle name="40% - Accent2 3 2 3 2" xfId="337" hidden="1"/>
    <cellStyle name="40% - Accent2 3 2 3 2" xfId="16556" hidden="1"/>
    <cellStyle name="40% - Accent2 3 2 3 2" xfId="16671" hidden="1"/>
    <cellStyle name="40% - Accent2 3 2 3 2" xfId="17394" hidden="1"/>
    <cellStyle name="40% - Accent2 3 2 3 2" xfId="17567" hidden="1"/>
    <cellStyle name="40% - Accent2 3 2 3 2" xfId="17960" hidden="1"/>
    <cellStyle name="40% - Accent2 3 2 3 2" xfId="18108" hidden="1"/>
    <cellStyle name="40% - Accent2 3 2 3 2" xfId="18446" hidden="1"/>
    <cellStyle name="40% - Accent2 3 2 3 2" xfId="18783" hidden="1"/>
    <cellStyle name="40% - Accent2 3 2 3 2" xfId="19348" hidden="1"/>
    <cellStyle name="40% - Accent2 3 2 3 2" xfId="19463" hidden="1"/>
    <cellStyle name="40% - Accent2 3 2 3 2" xfId="20186" hidden="1"/>
    <cellStyle name="40% - Accent2 3 2 3 2" xfId="20359" hidden="1"/>
    <cellStyle name="40% - Accent2 3 2 3 2" xfId="20752" hidden="1"/>
    <cellStyle name="40% - Accent2 3 2 3 2" xfId="20900" hidden="1"/>
    <cellStyle name="40% - Accent2 3 2 3 2" xfId="21238" hidden="1"/>
    <cellStyle name="40% - Accent2 3 2 3 2" xfId="21575" hidden="1"/>
    <cellStyle name="40% - Accent2 3 2 3 2" xfId="15624" hidden="1"/>
    <cellStyle name="40% - Accent2 3 2 3 2" xfId="9669" hidden="1"/>
    <cellStyle name="40% - Accent2 3 2 3 2" xfId="6515" hidden="1"/>
    <cellStyle name="40% - Accent2 3 2 3 2" xfId="5665" hidden="1"/>
    <cellStyle name="40% - Accent2 3 2 3 2" xfId="4138" hidden="1"/>
    <cellStyle name="40% - Accent2 3 2 3 2" xfId="3416" hidden="1"/>
    <cellStyle name="40% - Accent2 3 2 3 2" xfId="1918" hidden="1"/>
    <cellStyle name="40% - Accent2 3 2 3 2" xfId="471" hidden="1"/>
    <cellStyle name="40% - Accent2 3 2 3 2" xfId="22707" hidden="1"/>
    <cellStyle name="40% - Accent2 3 2 3 2" xfId="22822" hidden="1"/>
    <cellStyle name="40% - Accent2 3 2 3 2" xfId="23545" hidden="1"/>
    <cellStyle name="40% - Accent2 3 2 3 2" xfId="23718" hidden="1"/>
    <cellStyle name="40% - Accent2 3 2 3 2" xfId="24111" hidden="1"/>
    <cellStyle name="40% - Accent2 3 2 3 2" xfId="24259" hidden="1"/>
    <cellStyle name="40% - Accent2 3 2 3 2" xfId="24597" hidden="1"/>
    <cellStyle name="40% - Accent2 3 2 3 2" xfId="24934" hidden="1"/>
    <cellStyle name="40% - Accent2 3 2 3 2" xfId="25499" hidden="1"/>
    <cellStyle name="40% - Accent2 3 2 3 2" xfId="25614" hidden="1"/>
    <cellStyle name="40% - Accent2 3 2 3 2" xfId="26337" hidden="1"/>
    <cellStyle name="40% - Accent2 3 2 3 2" xfId="26510" hidden="1"/>
    <cellStyle name="40% - Accent2 3 2 3 2" xfId="26903" hidden="1"/>
    <cellStyle name="40% - Accent2 3 2 3 2" xfId="27051" hidden="1"/>
    <cellStyle name="40% - Accent2 3 2 3 2" xfId="27389" hidden="1"/>
    <cellStyle name="40% - Accent2 3 2 3 2" xfId="27726" hidden="1"/>
    <cellStyle name="40% - Accent2 3 2 3 2" xfId="21880" hidden="1"/>
    <cellStyle name="40% - Accent2 3 2 3 2" xfId="16050" hidden="1"/>
    <cellStyle name="40% - Accent2 3 2 3 2" xfId="7218" hidden="1"/>
    <cellStyle name="40% - Accent2 3 2 3 2" xfId="6172" hidden="1"/>
    <cellStyle name="40% - Accent2 3 2 3 2" xfId="4345" hidden="1"/>
    <cellStyle name="40% - Accent2 3 2 3 2" xfId="3673" hidden="1"/>
    <cellStyle name="40% - Accent2 3 2 3 2" xfId="2105" hidden="1"/>
    <cellStyle name="40% - Accent2 3 2 3 2" xfId="593" hidden="1"/>
    <cellStyle name="40% - Accent2 3 2 3 2" xfId="28426" hidden="1"/>
    <cellStyle name="40% - Accent2 3 2 3 2" xfId="28541" hidden="1"/>
    <cellStyle name="40% - Accent2 3 2 3 2" xfId="29264" hidden="1"/>
    <cellStyle name="40% - Accent2 3 2 3 2" xfId="29437" hidden="1"/>
    <cellStyle name="40% - Accent2 3 2 3 2" xfId="29830" hidden="1"/>
    <cellStyle name="40% - Accent2 3 2 3 2" xfId="29978" hidden="1"/>
    <cellStyle name="40% - Accent2 3 2 3 2" xfId="30316" hidden="1"/>
    <cellStyle name="40% - Accent2 3 2 3 2" xfId="30653" hidden="1"/>
    <cellStyle name="40% - Accent2 3 2 3 2" xfId="31218" hidden="1"/>
    <cellStyle name="40% - Accent2 3 2 3 2" xfId="31333" hidden="1"/>
    <cellStyle name="40% - Accent2 3 2 3 2" xfId="32056" hidden="1"/>
    <cellStyle name="40% - Accent2 3 2 3 2" xfId="32229" hidden="1"/>
    <cellStyle name="40% - Accent2 3 2 3 2" xfId="32622" hidden="1"/>
    <cellStyle name="40% - Accent2 3 2 3 2" xfId="32770" hidden="1"/>
    <cellStyle name="40% - Accent2 3 2 3 2" xfId="33108" hidden="1"/>
    <cellStyle name="40% - Accent2 3 2 3 2" xfId="33445" hidden="1"/>
    <cellStyle name="40% - Accent2 3 2 4 2" xfId="799" hidden="1"/>
    <cellStyle name="40% - Accent2 3 2 4 2" xfId="1007" hidden="1"/>
    <cellStyle name="40% - Accent2 3 2 4 2" xfId="3571" hidden="1"/>
    <cellStyle name="40% - Accent2 3 2 4 2" xfId="4086" hidden="1"/>
    <cellStyle name="40% - Accent2 3 2 4 2" xfId="5405" hidden="1"/>
    <cellStyle name="40% - Accent2 3 2 4 2" xfId="6102" hidden="1"/>
    <cellStyle name="40% - Accent2 3 2 4 2" xfId="7119" hidden="1"/>
    <cellStyle name="40% - Accent2 3 2 4 2" xfId="8323" hidden="1"/>
    <cellStyle name="40% - Accent2 3 2 4 2" xfId="10180" hidden="1"/>
    <cellStyle name="40% - Accent2 3 2 4 2" xfId="10295" hidden="1"/>
    <cellStyle name="40% - Accent2 3 2 4 2" xfId="11018" hidden="1"/>
    <cellStyle name="40% - Accent2 3 2 4 2" xfId="11191" hidden="1"/>
    <cellStyle name="40% - Accent2 3 2 4 2" xfId="11584" hidden="1"/>
    <cellStyle name="40% - Accent2 3 2 4 2" xfId="11732" hidden="1"/>
    <cellStyle name="40% - Accent2 3 2 4 2" xfId="12070" hidden="1"/>
    <cellStyle name="40% - Accent2 3 2 4 2" xfId="12407" hidden="1"/>
    <cellStyle name="40% - Accent2 3 2 4 2" xfId="12972" hidden="1"/>
    <cellStyle name="40% - Accent2 3 2 4 2" xfId="13087" hidden="1"/>
    <cellStyle name="40% - Accent2 3 2 4 2" xfId="13810" hidden="1"/>
    <cellStyle name="40% - Accent2 3 2 4 2" xfId="13983" hidden="1"/>
    <cellStyle name="40% - Accent2 3 2 4 2" xfId="14376" hidden="1"/>
    <cellStyle name="40% - Accent2 3 2 4 2" xfId="14524" hidden="1"/>
    <cellStyle name="40% - Accent2 3 2 4 2" xfId="14862" hidden="1"/>
    <cellStyle name="40% - Accent2 3 2 4 2" xfId="15199" hidden="1"/>
    <cellStyle name="40% - Accent2 3 2 4 2" xfId="9152" hidden="1"/>
    <cellStyle name="40% - Accent2 3 2 4 2" xfId="8607" hidden="1"/>
    <cellStyle name="40% - Accent2 3 2 4 2" xfId="5979" hidden="1"/>
    <cellStyle name="40% - Accent2 3 2 4 2" xfId="5188" hidden="1"/>
    <cellStyle name="40% - Accent2 3 2 4 2" xfId="3905" hidden="1"/>
    <cellStyle name="40% - Accent2 3 2 4 2" xfId="3225" hidden="1"/>
    <cellStyle name="40% - Accent2 3 2 4 2" xfId="1784" hidden="1"/>
    <cellStyle name="40% - Accent2 3 2 4 2" xfId="394" hidden="1"/>
    <cellStyle name="40% - Accent2 3 2 4 2" xfId="16521" hidden="1"/>
    <cellStyle name="40% - Accent2 3 2 4 2" xfId="16636" hidden="1"/>
    <cellStyle name="40% - Accent2 3 2 4 2" xfId="17359" hidden="1"/>
    <cellStyle name="40% - Accent2 3 2 4 2" xfId="17532" hidden="1"/>
    <cellStyle name="40% - Accent2 3 2 4 2" xfId="17925" hidden="1"/>
    <cellStyle name="40% - Accent2 3 2 4 2" xfId="18073" hidden="1"/>
    <cellStyle name="40% - Accent2 3 2 4 2" xfId="18411" hidden="1"/>
    <cellStyle name="40% - Accent2 3 2 4 2" xfId="18748" hidden="1"/>
    <cellStyle name="40% - Accent2 3 2 4 2" xfId="19313" hidden="1"/>
    <cellStyle name="40% - Accent2 3 2 4 2" xfId="19428" hidden="1"/>
    <cellStyle name="40% - Accent2 3 2 4 2" xfId="20151" hidden="1"/>
    <cellStyle name="40% - Accent2 3 2 4 2" xfId="20324" hidden="1"/>
    <cellStyle name="40% - Accent2 3 2 4 2" xfId="20717" hidden="1"/>
    <cellStyle name="40% - Accent2 3 2 4 2" xfId="20865" hidden="1"/>
    <cellStyle name="40% - Accent2 3 2 4 2" xfId="21203" hidden="1"/>
    <cellStyle name="40% - Accent2 3 2 4 2" xfId="21540" hidden="1"/>
    <cellStyle name="40% - Accent2 3 2 4 2" xfId="15660" hidden="1"/>
    <cellStyle name="40% - Accent2 3 2 4 2" xfId="9704" hidden="1"/>
    <cellStyle name="40% - Accent2 3 2 4 2" xfId="6557" hidden="1"/>
    <cellStyle name="40% - Accent2 3 2 4 2" xfId="5707" hidden="1"/>
    <cellStyle name="40% - Accent2 3 2 4 2" xfId="4174" hidden="1"/>
    <cellStyle name="40% - Accent2 3 2 4 2" xfId="3452" hidden="1"/>
    <cellStyle name="40% - Accent2 3 2 4 2" xfId="1962" hidden="1"/>
    <cellStyle name="40% - Accent2 3 2 4 2" xfId="522" hidden="1"/>
    <cellStyle name="40% - Accent2 3 2 4 2" xfId="22672" hidden="1"/>
    <cellStyle name="40% - Accent2 3 2 4 2" xfId="22787" hidden="1"/>
    <cellStyle name="40% - Accent2 3 2 4 2" xfId="23510" hidden="1"/>
    <cellStyle name="40% - Accent2 3 2 4 2" xfId="23683" hidden="1"/>
    <cellStyle name="40% - Accent2 3 2 4 2" xfId="24076" hidden="1"/>
    <cellStyle name="40% - Accent2 3 2 4 2" xfId="24224" hidden="1"/>
    <cellStyle name="40% - Accent2 3 2 4 2" xfId="24562" hidden="1"/>
    <cellStyle name="40% - Accent2 3 2 4 2" xfId="24899" hidden="1"/>
    <cellStyle name="40% - Accent2 3 2 4 2" xfId="25464" hidden="1"/>
    <cellStyle name="40% - Accent2 3 2 4 2" xfId="25579" hidden="1"/>
    <cellStyle name="40% - Accent2 3 2 4 2" xfId="26302" hidden="1"/>
    <cellStyle name="40% - Accent2 3 2 4 2" xfId="26475" hidden="1"/>
    <cellStyle name="40% - Accent2 3 2 4 2" xfId="26868" hidden="1"/>
    <cellStyle name="40% - Accent2 3 2 4 2" xfId="27016" hidden="1"/>
    <cellStyle name="40% - Accent2 3 2 4 2" xfId="27354" hidden="1"/>
    <cellStyle name="40% - Accent2 3 2 4 2" xfId="27691" hidden="1"/>
    <cellStyle name="40% - Accent2 3 2 4 2" xfId="21916" hidden="1"/>
    <cellStyle name="40% - Accent2 3 2 4 2" xfId="16085" hidden="1"/>
    <cellStyle name="40% - Accent2 3 2 4 2" xfId="7263" hidden="1"/>
    <cellStyle name="40% - Accent2 3 2 4 2" xfId="6217" hidden="1"/>
    <cellStyle name="40% - Accent2 3 2 4 2" xfId="4444" hidden="1"/>
    <cellStyle name="40% - Accent2 3 2 4 2" xfId="3711" hidden="1"/>
    <cellStyle name="40% - Accent2 3 2 4 2" xfId="2144" hidden="1"/>
    <cellStyle name="40% - Accent2 3 2 4 2" xfId="632" hidden="1"/>
    <cellStyle name="40% - Accent2 3 2 4 2" xfId="28391" hidden="1"/>
    <cellStyle name="40% - Accent2 3 2 4 2" xfId="28506" hidden="1"/>
    <cellStyle name="40% - Accent2 3 2 4 2" xfId="29229" hidden="1"/>
    <cellStyle name="40% - Accent2 3 2 4 2" xfId="29402" hidden="1"/>
    <cellStyle name="40% - Accent2 3 2 4 2" xfId="29795" hidden="1"/>
    <cellStyle name="40% - Accent2 3 2 4 2" xfId="29943" hidden="1"/>
    <cellStyle name="40% - Accent2 3 2 4 2" xfId="30281" hidden="1"/>
    <cellStyle name="40% - Accent2 3 2 4 2" xfId="30618" hidden="1"/>
    <cellStyle name="40% - Accent2 3 2 4 2" xfId="31183" hidden="1"/>
    <cellStyle name="40% - Accent2 3 2 4 2" xfId="31298" hidden="1"/>
    <cellStyle name="40% - Accent2 3 2 4 2" xfId="32021" hidden="1"/>
    <cellStyle name="40% - Accent2 3 2 4 2" xfId="32194" hidden="1"/>
    <cellStyle name="40% - Accent2 3 2 4 2" xfId="32587" hidden="1"/>
    <cellStyle name="40% - Accent2 3 2 4 2" xfId="32735" hidden="1"/>
    <cellStyle name="40% - Accent2 3 2 4 2" xfId="33073" hidden="1"/>
    <cellStyle name="40% - Accent2 3 2 4 2" xfId="33410" hidden="1"/>
    <cellStyle name="40% - Accent2 3 3 3 2" xfId="798" hidden="1"/>
    <cellStyle name="40% - Accent2 3 3 3 2" xfId="1006" hidden="1"/>
    <cellStyle name="40% - Accent2 3 3 3 2" xfId="3570" hidden="1"/>
    <cellStyle name="40% - Accent2 3 3 3 2" xfId="4085" hidden="1"/>
    <cellStyle name="40% - Accent2 3 3 3 2" xfId="5404" hidden="1"/>
    <cellStyle name="40% - Accent2 3 3 3 2" xfId="6101" hidden="1"/>
    <cellStyle name="40% - Accent2 3 3 3 2" xfId="7118" hidden="1"/>
    <cellStyle name="40% - Accent2 3 3 3 2" xfId="8322" hidden="1"/>
    <cellStyle name="40% - Accent2 3 3 3 2" xfId="10179" hidden="1"/>
    <cellStyle name="40% - Accent2 3 3 3 2" xfId="10294" hidden="1"/>
    <cellStyle name="40% - Accent2 3 3 3 2" xfId="11017" hidden="1"/>
    <cellStyle name="40% - Accent2 3 3 3 2" xfId="11190" hidden="1"/>
    <cellStyle name="40% - Accent2 3 3 3 2" xfId="11583" hidden="1"/>
    <cellStyle name="40% - Accent2 3 3 3 2" xfId="11731" hidden="1"/>
    <cellStyle name="40% - Accent2 3 3 3 2" xfId="12069" hidden="1"/>
    <cellStyle name="40% - Accent2 3 3 3 2" xfId="12406" hidden="1"/>
    <cellStyle name="40% - Accent2 3 3 3 2" xfId="12971" hidden="1"/>
    <cellStyle name="40% - Accent2 3 3 3 2" xfId="13086" hidden="1"/>
    <cellStyle name="40% - Accent2 3 3 3 2" xfId="13809" hidden="1"/>
    <cellStyle name="40% - Accent2 3 3 3 2" xfId="13982" hidden="1"/>
    <cellStyle name="40% - Accent2 3 3 3 2" xfId="14375" hidden="1"/>
    <cellStyle name="40% - Accent2 3 3 3 2" xfId="14523" hidden="1"/>
    <cellStyle name="40% - Accent2 3 3 3 2" xfId="14861" hidden="1"/>
    <cellStyle name="40% - Accent2 3 3 3 2" xfId="15198" hidden="1"/>
    <cellStyle name="40% - Accent2 3 3 3 2" xfId="9153" hidden="1"/>
    <cellStyle name="40% - Accent2 3 3 3 2" xfId="8608" hidden="1"/>
    <cellStyle name="40% - Accent2 3 3 3 2" xfId="5980" hidden="1"/>
    <cellStyle name="40% - Accent2 3 3 3 2" xfId="5189" hidden="1"/>
    <cellStyle name="40% - Accent2 3 3 3 2" xfId="3906" hidden="1"/>
    <cellStyle name="40% - Accent2 3 3 3 2" xfId="3226" hidden="1"/>
    <cellStyle name="40% - Accent2 3 3 3 2" xfId="1785" hidden="1"/>
    <cellStyle name="40% - Accent2 3 3 3 2" xfId="395" hidden="1"/>
    <cellStyle name="40% - Accent2 3 3 3 2" xfId="16520" hidden="1"/>
    <cellStyle name="40% - Accent2 3 3 3 2" xfId="16635" hidden="1"/>
    <cellStyle name="40% - Accent2 3 3 3 2" xfId="17358" hidden="1"/>
    <cellStyle name="40% - Accent2 3 3 3 2" xfId="17531" hidden="1"/>
    <cellStyle name="40% - Accent2 3 3 3 2" xfId="17924" hidden="1"/>
    <cellStyle name="40% - Accent2 3 3 3 2" xfId="18072" hidden="1"/>
    <cellStyle name="40% - Accent2 3 3 3 2" xfId="18410" hidden="1"/>
    <cellStyle name="40% - Accent2 3 3 3 2" xfId="18747" hidden="1"/>
    <cellStyle name="40% - Accent2 3 3 3 2" xfId="19312" hidden="1"/>
    <cellStyle name="40% - Accent2 3 3 3 2" xfId="19427" hidden="1"/>
    <cellStyle name="40% - Accent2 3 3 3 2" xfId="20150" hidden="1"/>
    <cellStyle name="40% - Accent2 3 3 3 2" xfId="20323" hidden="1"/>
    <cellStyle name="40% - Accent2 3 3 3 2" xfId="20716" hidden="1"/>
    <cellStyle name="40% - Accent2 3 3 3 2" xfId="20864" hidden="1"/>
    <cellStyle name="40% - Accent2 3 3 3 2" xfId="21202" hidden="1"/>
    <cellStyle name="40% - Accent2 3 3 3 2" xfId="21539" hidden="1"/>
    <cellStyle name="40% - Accent2 3 3 3 2" xfId="15661" hidden="1"/>
    <cellStyle name="40% - Accent2 3 3 3 2" xfId="9705" hidden="1"/>
    <cellStyle name="40% - Accent2 3 3 3 2" xfId="6559" hidden="1"/>
    <cellStyle name="40% - Accent2 3 3 3 2" xfId="5708" hidden="1"/>
    <cellStyle name="40% - Accent2 3 3 3 2" xfId="4175" hidden="1"/>
    <cellStyle name="40% - Accent2 3 3 3 2" xfId="3454" hidden="1"/>
    <cellStyle name="40% - Accent2 3 3 3 2" xfId="1963" hidden="1"/>
    <cellStyle name="40% - Accent2 3 3 3 2" xfId="523" hidden="1"/>
    <cellStyle name="40% - Accent2 3 3 3 2" xfId="22671" hidden="1"/>
    <cellStyle name="40% - Accent2 3 3 3 2" xfId="22786" hidden="1"/>
    <cellStyle name="40% - Accent2 3 3 3 2" xfId="23509" hidden="1"/>
    <cellStyle name="40% - Accent2 3 3 3 2" xfId="23682" hidden="1"/>
    <cellStyle name="40% - Accent2 3 3 3 2" xfId="24075" hidden="1"/>
    <cellStyle name="40% - Accent2 3 3 3 2" xfId="24223" hidden="1"/>
    <cellStyle name="40% - Accent2 3 3 3 2" xfId="24561" hidden="1"/>
    <cellStyle name="40% - Accent2 3 3 3 2" xfId="24898" hidden="1"/>
    <cellStyle name="40% - Accent2 3 3 3 2" xfId="25463" hidden="1"/>
    <cellStyle name="40% - Accent2 3 3 3 2" xfId="25578" hidden="1"/>
    <cellStyle name="40% - Accent2 3 3 3 2" xfId="26301" hidden="1"/>
    <cellStyle name="40% - Accent2 3 3 3 2" xfId="26474" hidden="1"/>
    <cellStyle name="40% - Accent2 3 3 3 2" xfId="26867" hidden="1"/>
    <cellStyle name="40% - Accent2 3 3 3 2" xfId="27015" hidden="1"/>
    <cellStyle name="40% - Accent2 3 3 3 2" xfId="27353" hidden="1"/>
    <cellStyle name="40% - Accent2 3 3 3 2" xfId="27690" hidden="1"/>
    <cellStyle name="40% - Accent2 3 3 3 2" xfId="21917" hidden="1"/>
    <cellStyle name="40% - Accent2 3 3 3 2" xfId="16086" hidden="1"/>
    <cellStyle name="40% - Accent2 3 3 3 2" xfId="7264" hidden="1"/>
    <cellStyle name="40% - Accent2 3 3 3 2" xfId="6219" hidden="1"/>
    <cellStyle name="40% - Accent2 3 3 3 2" xfId="4445" hidden="1"/>
    <cellStyle name="40% - Accent2 3 3 3 2" xfId="3712" hidden="1"/>
    <cellStyle name="40% - Accent2 3 3 3 2" xfId="2145" hidden="1"/>
    <cellStyle name="40% - Accent2 3 3 3 2" xfId="633" hidden="1"/>
    <cellStyle name="40% - Accent2 3 3 3 2" xfId="28390" hidden="1"/>
    <cellStyle name="40% - Accent2 3 3 3 2" xfId="28505" hidden="1"/>
    <cellStyle name="40% - Accent2 3 3 3 2" xfId="29228" hidden="1"/>
    <cellStyle name="40% - Accent2 3 3 3 2" xfId="29401" hidden="1"/>
    <cellStyle name="40% - Accent2 3 3 3 2" xfId="29794" hidden="1"/>
    <cellStyle name="40% - Accent2 3 3 3 2" xfId="29942" hidden="1"/>
    <cellStyle name="40% - Accent2 3 3 3 2" xfId="30280" hidden="1"/>
    <cellStyle name="40% - Accent2 3 3 3 2" xfId="30617" hidden="1"/>
    <cellStyle name="40% - Accent2 3 3 3 2" xfId="31182" hidden="1"/>
    <cellStyle name="40% - Accent2 3 3 3 2" xfId="31297" hidden="1"/>
    <cellStyle name="40% - Accent2 3 3 3 2" xfId="32020" hidden="1"/>
    <cellStyle name="40% - Accent2 3 3 3 2" xfId="32193" hidden="1"/>
    <cellStyle name="40% - Accent2 3 3 3 2" xfId="32586" hidden="1"/>
    <cellStyle name="40% - Accent2 3 3 3 2" xfId="32734" hidden="1"/>
    <cellStyle name="40% - Accent2 3 3 3 2" xfId="33072" hidden="1"/>
    <cellStyle name="40% - Accent2 3 3 3 2" xfId="33409" hidden="1"/>
    <cellStyle name="40% - Accent2 4 2 2" xfId="800" hidden="1"/>
    <cellStyle name="40% - Accent2 4 2 2" xfId="1008" hidden="1"/>
    <cellStyle name="40% - Accent2 4 2 2" xfId="3572" hidden="1"/>
    <cellStyle name="40% - Accent2 4 2 2" xfId="4087" hidden="1"/>
    <cellStyle name="40% - Accent2 4 2 2" xfId="5406" hidden="1"/>
    <cellStyle name="40% - Accent2 4 2 2" xfId="6103" hidden="1"/>
    <cellStyle name="40% - Accent2 4 2 2" xfId="7120" hidden="1"/>
    <cellStyle name="40% - Accent2 4 2 2" xfId="8324" hidden="1"/>
    <cellStyle name="40% - Accent2 4 2 2" xfId="10181" hidden="1"/>
    <cellStyle name="40% - Accent2 4 2 2" xfId="10296" hidden="1"/>
    <cellStyle name="40% - Accent2 4 2 2" xfId="11019" hidden="1"/>
    <cellStyle name="40% - Accent2 4 2 2" xfId="11192" hidden="1"/>
    <cellStyle name="40% - Accent2 4 2 2" xfId="11585" hidden="1"/>
    <cellStyle name="40% - Accent2 4 2 2" xfId="11733" hidden="1"/>
    <cellStyle name="40% - Accent2 4 2 2" xfId="12071" hidden="1"/>
    <cellStyle name="40% - Accent2 4 2 2" xfId="12408" hidden="1"/>
    <cellStyle name="40% - Accent2 4 2 2" xfId="12973" hidden="1"/>
    <cellStyle name="40% - Accent2 4 2 2" xfId="13088" hidden="1"/>
    <cellStyle name="40% - Accent2 4 2 2" xfId="13811" hidden="1"/>
    <cellStyle name="40% - Accent2 4 2 2" xfId="13984" hidden="1"/>
    <cellStyle name="40% - Accent2 4 2 2" xfId="14377" hidden="1"/>
    <cellStyle name="40% - Accent2 4 2 2" xfId="14525" hidden="1"/>
    <cellStyle name="40% - Accent2 4 2 2" xfId="14863" hidden="1"/>
    <cellStyle name="40% - Accent2 4 2 2" xfId="15200" hidden="1"/>
    <cellStyle name="40% - Accent2 4 2 2" xfId="9151" hidden="1"/>
    <cellStyle name="40% - Accent2 4 2 2" xfId="8606" hidden="1"/>
    <cellStyle name="40% - Accent2 4 2 2" xfId="5978" hidden="1"/>
    <cellStyle name="40% - Accent2 4 2 2" xfId="5187" hidden="1"/>
    <cellStyle name="40% - Accent2 4 2 2" xfId="3904" hidden="1"/>
    <cellStyle name="40% - Accent2 4 2 2" xfId="3224" hidden="1"/>
    <cellStyle name="40% - Accent2 4 2 2" xfId="1783" hidden="1"/>
    <cellStyle name="40% - Accent2 4 2 2" xfId="391" hidden="1"/>
    <cellStyle name="40% - Accent2 4 2 2" xfId="16522" hidden="1"/>
    <cellStyle name="40% - Accent2 4 2 2" xfId="16637" hidden="1"/>
    <cellStyle name="40% - Accent2 4 2 2" xfId="17360" hidden="1"/>
    <cellStyle name="40% - Accent2 4 2 2" xfId="17533" hidden="1"/>
    <cellStyle name="40% - Accent2 4 2 2" xfId="17926" hidden="1"/>
    <cellStyle name="40% - Accent2 4 2 2" xfId="18074" hidden="1"/>
    <cellStyle name="40% - Accent2 4 2 2" xfId="18412" hidden="1"/>
    <cellStyle name="40% - Accent2 4 2 2" xfId="18749" hidden="1"/>
    <cellStyle name="40% - Accent2 4 2 2" xfId="19314" hidden="1"/>
    <cellStyle name="40% - Accent2 4 2 2" xfId="19429" hidden="1"/>
    <cellStyle name="40% - Accent2 4 2 2" xfId="20152" hidden="1"/>
    <cellStyle name="40% - Accent2 4 2 2" xfId="20325" hidden="1"/>
    <cellStyle name="40% - Accent2 4 2 2" xfId="20718" hidden="1"/>
    <cellStyle name="40% - Accent2 4 2 2" xfId="20866" hidden="1"/>
    <cellStyle name="40% - Accent2 4 2 2" xfId="21204" hidden="1"/>
    <cellStyle name="40% - Accent2 4 2 2" xfId="21541" hidden="1"/>
    <cellStyle name="40% - Accent2 4 2 2" xfId="15659" hidden="1"/>
    <cellStyle name="40% - Accent2 4 2 2" xfId="9703" hidden="1"/>
    <cellStyle name="40% - Accent2 4 2 2" xfId="6556" hidden="1"/>
    <cellStyle name="40% - Accent2 4 2 2" xfId="5706" hidden="1"/>
    <cellStyle name="40% - Accent2 4 2 2" xfId="4173" hidden="1"/>
    <cellStyle name="40% - Accent2 4 2 2" xfId="3451" hidden="1"/>
    <cellStyle name="40% - Accent2 4 2 2" xfId="1961" hidden="1"/>
    <cellStyle name="40% - Accent2 4 2 2" xfId="521" hidden="1"/>
    <cellStyle name="40% - Accent2 4 2 2" xfId="22673" hidden="1"/>
    <cellStyle name="40% - Accent2 4 2 2" xfId="22788" hidden="1"/>
    <cellStyle name="40% - Accent2 4 2 2" xfId="23511" hidden="1"/>
    <cellStyle name="40% - Accent2 4 2 2" xfId="23684" hidden="1"/>
    <cellStyle name="40% - Accent2 4 2 2" xfId="24077" hidden="1"/>
    <cellStyle name="40% - Accent2 4 2 2" xfId="24225" hidden="1"/>
    <cellStyle name="40% - Accent2 4 2 2" xfId="24563" hidden="1"/>
    <cellStyle name="40% - Accent2 4 2 2" xfId="24900" hidden="1"/>
    <cellStyle name="40% - Accent2 4 2 2" xfId="25465" hidden="1"/>
    <cellStyle name="40% - Accent2 4 2 2" xfId="25580" hidden="1"/>
    <cellStyle name="40% - Accent2 4 2 2" xfId="26303" hidden="1"/>
    <cellStyle name="40% - Accent2 4 2 2" xfId="26476" hidden="1"/>
    <cellStyle name="40% - Accent2 4 2 2" xfId="26869" hidden="1"/>
    <cellStyle name="40% - Accent2 4 2 2" xfId="27017" hidden="1"/>
    <cellStyle name="40% - Accent2 4 2 2" xfId="27355" hidden="1"/>
    <cellStyle name="40% - Accent2 4 2 2" xfId="27692" hidden="1"/>
    <cellStyle name="40% - Accent2 4 2 2" xfId="21915" hidden="1"/>
    <cellStyle name="40% - Accent2 4 2 2" xfId="16084" hidden="1"/>
    <cellStyle name="40% - Accent2 4 2 2" xfId="7262" hidden="1"/>
    <cellStyle name="40% - Accent2 4 2 2" xfId="6216" hidden="1"/>
    <cellStyle name="40% - Accent2 4 2 2" xfId="4442" hidden="1"/>
    <cellStyle name="40% - Accent2 4 2 2" xfId="3709" hidden="1"/>
    <cellStyle name="40% - Accent2 4 2 2" xfId="2143" hidden="1"/>
    <cellStyle name="40% - Accent2 4 2 2" xfId="631" hidden="1"/>
    <cellStyle name="40% - Accent2 4 2 2" xfId="28392" hidden="1"/>
    <cellStyle name="40% - Accent2 4 2 2" xfId="28507" hidden="1"/>
    <cellStyle name="40% - Accent2 4 2 2" xfId="29230" hidden="1"/>
    <cellStyle name="40% - Accent2 4 2 2" xfId="29403" hidden="1"/>
    <cellStyle name="40% - Accent2 4 2 2" xfId="29796" hidden="1"/>
    <cellStyle name="40% - Accent2 4 2 2" xfId="29944" hidden="1"/>
    <cellStyle name="40% - Accent2 4 2 2" xfId="30282" hidden="1"/>
    <cellStyle name="40% - Accent2 4 2 2" xfId="30619" hidden="1"/>
    <cellStyle name="40% - Accent2 4 2 2" xfId="31184" hidden="1"/>
    <cellStyle name="40% - Accent2 4 2 2" xfId="31299" hidden="1"/>
    <cellStyle name="40% - Accent2 4 2 2" xfId="32022" hidden="1"/>
    <cellStyle name="40% - Accent2 4 2 2" xfId="32195" hidden="1"/>
    <cellStyle name="40% - Accent2 4 2 2" xfId="32588" hidden="1"/>
    <cellStyle name="40% - Accent2 4 2 2" xfId="32736" hidden="1"/>
    <cellStyle name="40% - Accent2 4 2 2" xfId="33074" hidden="1"/>
    <cellStyle name="40% - Accent2 4 2 2" xfId="33411" hidden="1"/>
    <cellStyle name="40% - Accent2 4 3" xfId="762" hidden="1"/>
    <cellStyle name="40% - Accent2 4 3" xfId="970" hidden="1"/>
    <cellStyle name="40% - Accent2 4 3" xfId="3534" hidden="1"/>
    <cellStyle name="40% - Accent2 4 3" xfId="4049" hidden="1"/>
    <cellStyle name="40% - Accent2 4 3" xfId="5368" hidden="1"/>
    <cellStyle name="40% - Accent2 4 3" xfId="6065" hidden="1"/>
    <cellStyle name="40% - Accent2 4 3" xfId="7082" hidden="1"/>
    <cellStyle name="40% - Accent2 4 3" xfId="8286" hidden="1"/>
    <cellStyle name="40% - Accent2 4 3" xfId="10143" hidden="1"/>
    <cellStyle name="40% - Accent2 4 3" xfId="10258" hidden="1"/>
    <cellStyle name="40% - Accent2 4 3" xfId="10981" hidden="1"/>
    <cellStyle name="40% - Accent2 4 3" xfId="11154" hidden="1"/>
    <cellStyle name="40% - Accent2 4 3" xfId="11547" hidden="1"/>
    <cellStyle name="40% - Accent2 4 3" xfId="11695" hidden="1"/>
    <cellStyle name="40% - Accent2 4 3" xfId="12033" hidden="1"/>
    <cellStyle name="40% - Accent2 4 3" xfId="12370" hidden="1"/>
    <cellStyle name="40% - Accent2 4 3" xfId="12935" hidden="1"/>
    <cellStyle name="40% - Accent2 4 3" xfId="13050" hidden="1"/>
    <cellStyle name="40% - Accent2 4 3" xfId="13773" hidden="1"/>
    <cellStyle name="40% - Accent2 4 3" xfId="13946" hidden="1"/>
    <cellStyle name="40% - Accent2 4 3" xfId="14339" hidden="1"/>
    <cellStyle name="40% - Accent2 4 3" xfId="14487" hidden="1"/>
    <cellStyle name="40% - Accent2 4 3" xfId="14825" hidden="1"/>
    <cellStyle name="40% - Accent2 4 3" xfId="15162" hidden="1"/>
    <cellStyle name="40% - Accent2 4 3" xfId="9189" hidden="1"/>
    <cellStyle name="40% - Accent2 4 3" xfId="8644" hidden="1"/>
    <cellStyle name="40% - Accent2 4 3" xfId="6017" hidden="1"/>
    <cellStyle name="40% - Accent2 4 3" xfId="5225" hidden="1"/>
    <cellStyle name="40% - Accent2 4 3" xfId="3944" hidden="1"/>
    <cellStyle name="40% - Accent2 4 3" xfId="3262" hidden="1"/>
    <cellStyle name="40% - Accent2 4 3" xfId="1830" hidden="1"/>
    <cellStyle name="40% - Accent2 4 3" xfId="451" hidden="1"/>
    <cellStyle name="40% - Accent2 4 3" xfId="16484" hidden="1"/>
    <cellStyle name="40% - Accent2 4 3" xfId="16599" hidden="1"/>
    <cellStyle name="40% - Accent2 4 3" xfId="17322" hidden="1"/>
    <cellStyle name="40% - Accent2 4 3" xfId="17495" hidden="1"/>
    <cellStyle name="40% - Accent2 4 3" xfId="17888" hidden="1"/>
    <cellStyle name="40% - Accent2 4 3" xfId="18036" hidden="1"/>
    <cellStyle name="40% - Accent2 4 3" xfId="18374" hidden="1"/>
    <cellStyle name="40% - Accent2 4 3" xfId="18711" hidden="1"/>
    <cellStyle name="40% - Accent2 4 3" xfId="19276" hidden="1"/>
    <cellStyle name="40% - Accent2 4 3" xfId="19391" hidden="1"/>
    <cellStyle name="40% - Accent2 4 3" xfId="20114" hidden="1"/>
    <cellStyle name="40% - Accent2 4 3" xfId="20287" hidden="1"/>
    <cellStyle name="40% - Accent2 4 3" xfId="20680" hidden="1"/>
    <cellStyle name="40% - Accent2 4 3" xfId="20828" hidden="1"/>
    <cellStyle name="40% - Accent2 4 3" xfId="21166" hidden="1"/>
    <cellStyle name="40% - Accent2 4 3" xfId="21503" hidden="1"/>
    <cellStyle name="40% - Accent2 4 3" xfId="15697" hidden="1"/>
    <cellStyle name="40% - Accent2 4 3" xfId="9741" hidden="1"/>
    <cellStyle name="40% - Accent2 4 3" xfId="6600" hidden="1"/>
    <cellStyle name="40% - Accent2 4 3" xfId="5754" hidden="1"/>
    <cellStyle name="40% - Accent2 4 3" xfId="4211" hidden="1"/>
    <cellStyle name="40% - Accent2 4 3" xfId="3492" hidden="1"/>
    <cellStyle name="40% - Accent2 4 3" xfId="2003" hidden="1"/>
    <cellStyle name="40% - Accent2 4 3" xfId="563" hidden="1"/>
    <cellStyle name="40% - Accent2 4 3" xfId="22635" hidden="1"/>
    <cellStyle name="40% - Accent2 4 3" xfId="22750" hidden="1"/>
    <cellStyle name="40% - Accent2 4 3" xfId="23473" hidden="1"/>
    <cellStyle name="40% - Accent2 4 3" xfId="23646" hidden="1"/>
    <cellStyle name="40% - Accent2 4 3" xfId="24039" hidden="1"/>
    <cellStyle name="40% - Accent2 4 3" xfId="24187" hidden="1"/>
    <cellStyle name="40% - Accent2 4 3" xfId="24525" hidden="1"/>
    <cellStyle name="40% - Accent2 4 3" xfId="24862" hidden="1"/>
    <cellStyle name="40% - Accent2 4 3" xfId="25427" hidden="1"/>
    <cellStyle name="40% - Accent2 4 3" xfId="25542" hidden="1"/>
    <cellStyle name="40% - Accent2 4 3" xfId="26265" hidden="1"/>
    <cellStyle name="40% - Accent2 4 3" xfId="26438" hidden="1"/>
    <cellStyle name="40% - Accent2 4 3" xfId="26831" hidden="1"/>
    <cellStyle name="40% - Accent2 4 3" xfId="26979" hidden="1"/>
    <cellStyle name="40% - Accent2 4 3" xfId="27317" hidden="1"/>
    <cellStyle name="40% - Accent2 4 3" xfId="27654" hidden="1"/>
    <cellStyle name="40% - Accent2 4 3" xfId="21953" hidden="1"/>
    <cellStyle name="40% - Accent2 4 3" xfId="16122" hidden="1"/>
    <cellStyle name="40% - Accent2 4 3" xfId="7303" hidden="1"/>
    <cellStyle name="40% - Accent2 4 3" xfId="6264" hidden="1"/>
    <cellStyle name="40% - Accent2 4 3" xfId="4514" hidden="1"/>
    <cellStyle name="40% - Accent2 4 3" xfId="3748" hidden="1"/>
    <cellStyle name="40% - Accent2 4 3" xfId="2183" hidden="1"/>
    <cellStyle name="40% - Accent2 4 3" xfId="696" hidden="1"/>
    <cellStyle name="40% - Accent2 4 3" xfId="28354" hidden="1"/>
    <cellStyle name="40% - Accent2 4 3" xfId="28469" hidden="1"/>
    <cellStyle name="40% - Accent2 4 3" xfId="29192" hidden="1"/>
    <cellStyle name="40% - Accent2 4 3" xfId="29365" hidden="1"/>
    <cellStyle name="40% - Accent2 4 3" xfId="29758" hidden="1"/>
    <cellStyle name="40% - Accent2 4 3" xfId="29906" hidden="1"/>
    <cellStyle name="40% - Accent2 4 3" xfId="30244" hidden="1"/>
    <cellStyle name="40% - Accent2 4 3" xfId="30581" hidden="1"/>
    <cellStyle name="40% - Accent2 4 3" xfId="31146" hidden="1"/>
    <cellStyle name="40% - Accent2 4 3" xfId="31261" hidden="1"/>
    <cellStyle name="40% - Accent2 4 3" xfId="31984" hidden="1"/>
    <cellStyle name="40% - Accent2 4 3" xfId="32157" hidden="1"/>
    <cellStyle name="40% - Accent2 4 3" xfId="32550" hidden="1"/>
    <cellStyle name="40% - Accent2 4 3" xfId="32698" hidden="1"/>
    <cellStyle name="40% - Accent2 4 3" xfId="33036" hidden="1"/>
    <cellStyle name="40% - Accent2 4 3" xfId="33373" hidden="1"/>
    <cellStyle name="40% - Accent2 6" xfId="129" hidden="1"/>
    <cellStyle name="40% - Accent2 6" xfId="125" hidden="1"/>
    <cellStyle name="40% - Accent2 6" xfId="232" hidden="1"/>
    <cellStyle name="40% - Accent2 6" xfId="438" hidden="1"/>
    <cellStyle name="40% - Accent2 6" xfId="2294" hidden="1"/>
    <cellStyle name="40% - Accent2 6" xfId="2393" hidden="1"/>
    <cellStyle name="40% - Accent2 6" xfId="2610" hidden="1"/>
    <cellStyle name="40% - Accent2 6" xfId="2919" hidden="1"/>
    <cellStyle name="40% - Accent2 6" xfId="2214" hidden="1"/>
    <cellStyle name="40% - Accent2 6" xfId="1872" hidden="1"/>
    <cellStyle name="40% - Accent2 6" xfId="1732" hidden="1"/>
    <cellStyle name="40% - Accent2 6" xfId="4317" hidden="1"/>
    <cellStyle name="40% - Accent2 6" xfId="4628" hidden="1"/>
    <cellStyle name="40% - Accent2 6" xfId="4890" hidden="1"/>
    <cellStyle name="40% - Accent2 6" xfId="3790" hidden="1"/>
    <cellStyle name="40% - Accent2 6" xfId="1610" hidden="1"/>
    <cellStyle name="40% - Accent2 6" xfId="1776" hidden="1"/>
    <cellStyle name="40% - Accent2 6" xfId="6333" hidden="1"/>
    <cellStyle name="40% - Accent2 6" xfId="6508" hidden="1"/>
    <cellStyle name="40% - Accent2 6" xfId="6708" hidden="1"/>
    <cellStyle name="40% - Accent2 6" xfId="7484" hidden="1"/>
    <cellStyle name="40% - Accent2 6" xfId="7725" hidden="1"/>
    <cellStyle name="40% - Accent2 6" xfId="7905" hidden="1"/>
    <cellStyle name="40% - Accent2 6" xfId="8740" hidden="1"/>
    <cellStyle name="40% - Accent2 6" xfId="9820" hidden="1"/>
    <cellStyle name="40% - Accent2 6" xfId="9816" hidden="1"/>
    <cellStyle name="40% - Accent2 6" xfId="9917" hidden="1"/>
    <cellStyle name="40% - Accent2 6" xfId="10047" hidden="1"/>
    <cellStyle name="40% - Accent2 6" xfId="10630" hidden="1"/>
    <cellStyle name="40% - Accent2 6" xfId="10656" hidden="1"/>
    <cellStyle name="40% - Accent2 6" xfId="10786" hidden="1"/>
    <cellStyle name="40% - Accent2 6" xfId="10896" hidden="1"/>
    <cellStyle name="40% - Accent2 6" xfId="10567" hidden="1"/>
    <cellStyle name="40% - Accent2 6" xfId="10447" hidden="1"/>
    <cellStyle name="40% - Accent2 6" xfId="10408" hidden="1"/>
    <cellStyle name="40% - Accent2 6" xfId="11251" hidden="1"/>
    <cellStyle name="40% - Accent2 6" xfId="11381" hidden="1"/>
    <cellStyle name="40% - Accent2 6" xfId="11483" hidden="1"/>
    <cellStyle name="40% - Accent2 6" xfId="11074" hidden="1"/>
    <cellStyle name="40% - Accent2 6" xfId="10360" hidden="1"/>
    <cellStyle name="40% - Accent2 6" xfId="10415" hidden="1"/>
    <cellStyle name="40% - Accent2 6" xfId="11783" hidden="1"/>
    <cellStyle name="40% - Accent2 6" xfId="11913" hidden="1"/>
    <cellStyle name="40% - Accent2 6" xfId="11991" hidden="1"/>
    <cellStyle name="40% - Accent2 6" xfId="12120" hidden="1"/>
    <cellStyle name="40% - Accent2 6" xfId="12250" hidden="1"/>
    <cellStyle name="40% - Accent2 6" xfId="12328" hidden="1"/>
    <cellStyle name="40% - Accent2 6" xfId="12457" hidden="1"/>
    <cellStyle name="40% - Accent2 6" xfId="12612" hidden="1"/>
    <cellStyle name="40% - Accent2 6" xfId="12608" hidden="1"/>
    <cellStyle name="40% - Accent2 6" xfId="12709" hidden="1"/>
    <cellStyle name="40% - Accent2 6" xfId="12839" hidden="1"/>
    <cellStyle name="40% - Accent2 6" xfId="13422" hidden="1"/>
    <cellStyle name="40% - Accent2 6" xfId="13448" hidden="1"/>
    <cellStyle name="40% - Accent2 6" xfId="13578" hidden="1"/>
    <cellStyle name="40% - Accent2 6" xfId="13688" hidden="1"/>
    <cellStyle name="40% - Accent2 6" xfId="13359" hidden="1"/>
    <cellStyle name="40% - Accent2 6" xfId="13239" hidden="1"/>
    <cellStyle name="40% - Accent2 6" xfId="13200" hidden="1"/>
    <cellStyle name="40% - Accent2 6" xfId="14043" hidden="1"/>
    <cellStyle name="40% - Accent2 6" xfId="14173" hidden="1"/>
    <cellStyle name="40% - Accent2 6" xfId="14275" hidden="1"/>
    <cellStyle name="40% - Accent2 6" xfId="13866" hidden="1"/>
    <cellStyle name="40% - Accent2 6" xfId="13152" hidden="1"/>
    <cellStyle name="40% - Accent2 6" xfId="13207" hidden="1"/>
    <cellStyle name="40% - Accent2 6" xfId="14575" hidden="1"/>
    <cellStyle name="40% - Accent2 6" xfId="14705" hidden="1"/>
    <cellStyle name="40% - Accent2 6" xfId="14783" hidden="1"/>
    <cellStyle name="40% - Accent2 6" xfId="14912" hidden="1"/>
    <cellStyle name="40% - Accent2 6" xfId="15042" hidden="1"/>
    <cellStyle name="40% - Accent2 6" xfId="15120" hidden="1"/>
    <cellStyle name="40% - Accent2 6" xfId="15249" hidden="1"/>
    <cellStyle name="40% - Accent2 6" xfId="9645" hidden="1"/>
    <cellStyle name="40% - Accent2 6" xfId="9649" hidden="1"/>
    <cellStyle name="40% - Accent2 6" xfId="9510" hidden="1"/>
    <cellStyle name="40% - Accent2 6" xfId="9328" hidden="1"/>
    <cellStyle name="40% - Accent2 6" xfId="7177" hidden="1"/>
    <cellStyle name="40% - Accent2 6" xfId="7023" hidden="1"/>
    <cellStyle name="40% - Accent2 6" xfId="6874" hidden="1"/>
    <cellStyle name="40% - Accent2 6" xfId="6683" hidden="1"/>
    <cellStyle name="40% - Accent2 6" xfId="7363" hidden="1"/>
    <cellStyle name="40% - Accent2 6" xfId="7815" hidden="1"/>
    <cellStyle name="40% - Accent2 6" xfId="7967" hidden="1"/>
    <cellStyle name="40% - Accent2 6" xfId="4889" hidden="1"/>
    <cellStyle name="40% - Accent2 6" xfId="4643" hidden="1"/>
    <cellStyle name="40% - Accent2 6" xfId="4287" hidden="1"/>
    <cellStyle name="40% - Accent2 6" xfId="5743" hidden="1"/>
    <cellStyle name="40% - Accent2 6" xfId="8123" hidden="1"/>
    <cellStyle name="40% - Accent2 6" xfId="7938" hidden="1"/>
    <cellStyle name="40% - Accent2 6" xfId="2808" hidden="1"/>
    <cellStyle name="40% - Accent2 6" xfId="2477" hidden="1"/>
    <cellStyle name="40% - Accent2 6" xfId="2303" hidden="1"/>
    <cellStyle name="40% - Accent2 6" xfId="1424" hidden="1"/>
    <cellStyle name="40% - Accent2 6" xfId="1156" hidden="1"/>
    <cellStyle name="40% - Accent2 6" xfId="913" hidden="1"/>
    <cellStyle name="40% - Accent2 6" xfId="105" hidden="1"/>
    <cellStyle name="40% - Accent2 6" xfId="16161" hidden="1"/>
    <cellStyle name="40% - Accent2 6" xfId="16157" hidden="1"/>
    <cellStyle name="40% - Accent2 6" xfId="16258" hidden="1"/>
    <cellStyle name="40% - Accent2 6" xfId="16388" hidden="1"/>
    <cellStyle name="40% - Accent2 6" xfId="16971" hidden="1"/>
    <cellStyle name="40% - Accent2 6" xfId="16997" hidden="1"/>
    <cellStyle name="40% - Accent2 6" xfId="17127" hidden="1"/>
    <cellStyle name="40% - Accent2 6" xfId="17237" hidden="1"/>
    <cellStyle name="40% - Accent2 6" xfId="16908" hidden="1"/>
    <cellStyle name="40% - Accent2 6" xfId="16788" hidden="1"/>
    <cellStyle name="40% - Accent2 6" xfId="16749" hidden="1"/>
    <cellStyle name="40% - Accent2 6" xfId="17592" hidden="1"/>
    <cellStyle name="40% - Accent2 6" xfId="17722" hidden="1"/>
    <cellStyle name="40% - Accent2 6" xfId="17824" hidden="1"/>
    <cellStyle name="40% - Accent2 6" xfId="17415" hidden="1"/>
    <cellStyle name="40% - Accent2 6" xfId="16701" hidden="1"/>
    <cellStyle name="40% - Accent2 6" xfId="16756" hidden="1"/>
    <cellStyle name="40% - Accent2 6" xfId="18124" hidden="1"/>
    <cellStyle name="40% - Accent2 6" xfId="18254" hidden="1"/>
    <cellStyle name="40% - Accent2 6" xfId="18332" hidden="1"/>
    <cellStyle name="40% - Accent2 6" xfId="18461" hidden="1"/>
    <cellStyle name="40% - Accent2 6" xfId="18591" hidden="1"/>
    <cellStyle name="40% - Accent2 6" xfId="18669" hidden="1"/>
    <cellStyle name="40% - Accent2 6" xfId="18798" hidden="1"/>
    <cellStyle name="40% - Accent2 6" xfId="18953" hidden="1"/>
    <cellStyle name="40% - Accent2 6" xfId="18949" hidden="1"/>
    <cellStyle name="40% - Accent2 6" xfId="19050" hidden="1"/>
    <cellStyle name="40% - Accent2 6" xfId="19180" hidden="1"/>
    <cellStyle name="40% - Accent2 6" xfId="19763" hidden="1"/>
    <cellStyle name="40% - Accent2 6" xfId="19789" hidden="1"/>
    <cellStyle name="40% - Accent2 6" xfId="19919" hidden="1"/>
    <cellStyle name="40% - Accent2 6" xfId="20029" hidden="1"/>
    <cellStyle name="40% - Accent2 6" xfId="19700" hidden="1"/>
    <cellStyle name="40% - Accent2 6" xfId="19580" hidden="1"/>
    <cellStyle name="40% - Accent2 6" xfId="19541" hidden="1"/>
    <cellStyle name="40% - Accent2 6" xfId="20384" hidden="1"/>
    <cellStyle name="40% - Accent2 6" xfId="20514" hidden="1"/>
    <cellStyle name="40% - Accent2 6" xfId="20616" hidden="1"/>
    <cellStyle name="40% - Accent2 6" xfId="20207" hidden="1"/>
    <cellStyle name="40% - Accent2 6" xfId="19493" hidden="1"/>
    <cellStyle name="40% - Accent2 6" xfId="19548" hidden="1"/>
    <cellStyle name="40% - Accent2 6" xfId="20916" hidden="1"/>
    <cellStyle name="40% - Accent2 6" xfId="21046" hidden="1"/>
    <cellStyle name="40% - Accent2 6" xfId="21124" hidden="1"/>
    <cellStyle name="40% - Accent2 6" xfId="21253" hidden="1"/>
    <cellStyle name="40% - Accent2 6" xfId="21383" hidden="1"/>
    <cellStyle name="40% - Accent2 6" xfId="21461" hidden="1"/>
    <cellStyle name="40% - Accent2 6" xfId="21590" hidden="1"/>
    <cellStyle name="40% - Accent2 6" xfId="16034" hidden="1"/>
    <cellStyle name="40% - Accent2 6" xfId="16038" hidden="1"/>
    <cellStyle name="40% - Accent2 6" xfId="15937" hidden="1"/>
    <cellStyle name="40% - Accent2 6" xfId="15802" hidden="1"/>
    <cellStyle name="40% - Accent2 6" xfId="8103" hidden="1"/>
    <cellStyle name="40% - Accent2 6" xfId="8010" hidden="1"/>
    <cellStyle name="40% - Accent2 6" xfId="7703" hidden="1"/>
    <cellStyle name="40% - Accent2 6" xfId="7364" hidden="1"/>
    <cellStyle name="40% - Accent2 6" xfId="8216" hidden="1"/>
    <cellStyle name="40% - Accent2 6" xfId="8707" hidden="1"/>
    <cellStyle name="40% - Accent2 6" xfId="8862" hidden="1"/>
    <cellStyle name="40% - Accent2 6" xfId="5323" hidden="1"/>
    <cellStyle name="40% - Accent2 6" xfId="5063" hidden="1"/>
    <cellStyle name="40% - Accent2 6" xfId="4907" hidden="1"/>
    <cellStyle name="40% - Accent2 6" xfId="6240" hidden="1"/>
    <cellStyle name="40% - Accent2 6" xfId="9051" hidden="1"/>
    <cellStyle name="40% - Accent2 6" xfId="8825" hidden="1"/>
    <cellStyle name="40% - Accent2 6" xfId="3093" hidden="1"/>
    <cellStyle name="40% - Accent2 6" xfId="2863" hidden="1"/>
    <cellStyle name="40% - Accent2 6" xfId="2614" hidden="1"/>
    <cellStyle name="40% - Accent2 6" xfId="1574" hidden="1"/>
    <cellStyle name="40% - Accent2 6" xfId="1297" hidden="1"/>
    <cellStyle name="40% - Accent2 6" xfId="1074" hidden="1"/>
    <cellStyle name="40% - Accent2 6" xfId="9797" hidden="1"/>
    <cellStyle name="40% - Accent2 6" xfId="22312" hidden="1"/>
    <cellStyle name="40% - Accent2 6" xfId="22308" hidden="1"/>
    <cellStyle name="40% - Accent2 6" xfId="22409" hidden="1"/>
    <cellStyle name="40% - Accent2 6" xfId="22539" hidden="1"/>
    <cellStyle name="40% - Accent2 6" xfId="23122" hidden="1"/>
    <cellStyle name="40% - Accent2 6" xfId="23148" hidden="1"/>
    <cellStyle name="40% - Accent2 6" xfId="23278" hidden="1"/>
    <cellStyle name="40% - Accent2 6" xfId="23388" hidden="1"/>
    <cellStyle name="40% - Accent2 6" xfId="23059" hidden="1"/>
    <cellStyle name="40% - Accent2 6" xfId="22939" hidden="1"/>
    <cellStyle name="40% - Accent2 6" xfId="22900" hidden="1"/>
    <cellStyle name="40% - Accent2 6" xfId="23743" hidden="1"/>
    <cellStyle name="40% - Accent2 6" xfId="23873" hidden="1"/>
    <cellStyle name="40% - Accent2 6" xfId="23975" hidden="1"/>
    <cellStyle name="40% - Accent2 6" xfId="23566" hidden="1"/>
    <cellStyle name="40% - Accent2 6" xfId="22852" hidden="1"/>
    <cellStyle name="40% - Accent2 6" xfId="22907" hidden="1"/>
    <cellStyle name="40% - Accent2 6" xfId="24275" hidden="1"/>
    <cellStyle name="40% - Accent2 6" xfId="24405" hidden="1"/>
    <cellStyle name="40% - Accent2 6" xfId="24483" hidden="1"/>
    <cellStyle name="40% - Accent2 6" xfId="24612" hidden="1"/>
    <cellStyle name="40% - Accent2 6" xfId="24742" hidden="1"/>
    <cellStyle name="40% - Accent2 6" xfId="24820" hidden="1"/>
    <cellStyle name="40% - Accent2 6" xfId="24949" hidden="1"/>
    <cellStyle name="40% - Accent2 6" xfId="25104" hidden="1"/>
    <cellStyle name="40% - Accent2 6" xfId="25100" hidden="1"/>
    <cellStyle name="40% - Accent2 6" xfId="25201" hidden="1"/>
    <cellStyle name="40% - Accent2 6" xfId="25331" hidden="1"/>
    <cellStyle name="40% - Accent2 6" xfId="25914" hidden="1"/>
    <cellStyle name="40% - Accent2 6" xfId="25940" hidden="1"/>
    <cellStyle name="40% - Accent2 6" xfId="26070" hidden="1"/>
    <cellStyle name="40% - Accent2 6" xfId="26180" hidden="1"/>
    <cellStyle name="40% - Accent2 6" xfId="25851" hidden="1"/>
    <cellStyle name="40% - Accent2 6" xfId="25731" hidden="1"/>
    <cellStyle name="40% - Accent2 6" xfId="25692" hidden="1"/>
    <cellStyle name="40% - Accent2 6" xfId="26535" hidden="1"/>
    <cellStyle name="40% - Accent2 6" xfId="26665" hidden="1"/>
    <cellStyle name="40% - Accent2 6" xfId="26767" hidden="1"/>
    <cellStyle name="40% - Accent2 6" xfId="26358" hidden="1"/>
    <cellStyle name="40% - Accent2 6" xfId="25644" hidden="1"/>
    <cellStyle name="40% - Accent2 6" xfId="25699" hidden="1"/>
    <cellStyle name="40% - Accent2 6" xfId="27067" hidden="1"/>
    <cellStyle name="40% - Accent2 6" xfId="27197" hidden="1"/>
    <cellStyle name="40% - Accent2 6" xfId="27275" hidden="1"/>
    <cellStyle name="40% - Accent2 6" xfId="27404" hidden="1"/>
    <cellStyle name="40% - Accent2 6" xfId="27534" hidden="1"/>
    <cellStyle name="40% - Accent2 6" xfId="27612" hidden="1"/>
    <cellStyle name="40% - Accent2 6" xfId="27741" hidden="1"/>
    <cellStyle name="40% - Accent2 6" xfId="22287" hidden="1"/>
    <cellStyle name="40% - Accent2 6" xfId="22291" hidden="1"/>
    <cellStyle name="40% - Accent2 6" xfId="22190" hidden="1"/>
    <cellStyle name="40% - Accent2 6" xfId="22055" hidden="1"/>
    <cellStyle name="40% - Accent2 6" xfId="9036" hidden="1"/>
    <cellStyle name="40% - Accent2 6" xfId="8917" hidden="1"/>
    <cellStyle name="40% - Accent2 6" xfId="8530" hidden="1"/>
    <cellStyle name="40% - Accent2 6" xfId="8220" hidden="1"/>
    <cellStyle name="40% - Accent2 6" xfId="9286" hidden="1"/>
    <cellStyle name="40% - Accent2 6" xfId="9776" hidden="1"/>
    <cellStyle name="40% - Accent2 6" xfId="15471" hidden="1"/>
    <cellStyle name="40% - Accent2 6" xfId="5878" hidden="1"/>
    <cellStyle name="40% - Accent2 6" xfId="5569" hidden="1"/>
    <cellStyle name="40% - Accent2 6" xfId="5337" hidden="1"/>
    <cellStyle name="40% - Accent2 6" xfId="6765" hidden="1"/>
    <cellStyle name="40% - Accent2 6" xfId="15592" hidden="1"/>
    <cellStyle name="40% - Accent2 6" xfId="15453" hidden="1"/>
    <cellStyle name="40% - Accent2 6" xfId="3395" hidden="1"/>
    <cellStyle name="40% - Accent2 6" xfId="3141" hidden="1"/>
    <cellStyle name="40% - Accent2 6" xfId="2953" hidden="1"/>
    <cellStyle name="40% - Accent2 6" xfId="1694" hidden="1"/>
    <cellStyle name="40% - Accent2 6" xfId="1456" hidden="1"/>
    <cellStyle name="40% - Accent2 6" xfId="1167" hidden="1"/>
    <cellStyle name="40% - Accent2 6" xfId="22302" hidden="1"/>
    <cellStyle name="40% - Accent2 6" xfId="28031" hidden="1"/>
    <cellStyle name="40% - Accent2 6" xfId="28027" hidden="1"/>
    <cellStyle name="40% - Accent2 6" xfId="28128" hidden="1"/>
    <cellStyle name="40% - Accent2 6" xfId="28258" hidden="1"/>
    <cellStyle name="40% - Accent2 6" xfId="28841" hidden="1"/>
    <cellStyle name="40% - Accent2 6" xfId="28867" hidden="1"/>
    <cellStyle name="40% - Accent2 6" xfId="28997" hidden="1"/>
    <cellStyle name="40% - Accent2 6" xfId="29107" hidden="1"/>
    <cellStyle name="40% - Accent2 6" xfId="28778" hidden="1"/>
    <cellStyle name="40% - Accent2 6" xfId="28658" hidden="1"/>
    <cellStyle name="40% - Accent2 6" xfId="28619" hidden="1"/>
    <cellStyle name="40% - Accent2 6" xfId="29462" hidden="1"/>
    <cellStyle name="40% - Accent2 6" xfId="29592" hidden="1"/>
    <cellStyle name="40% - Accent2 6" xfId="29694" hidden="1"/>
    <cellStyle name="40% - Accent2 6" xfId="29285" hidden="1"/>
    <cellStyle name="40% - Accent2 6" xfId="28571" hidden="1"/>
    <cellStyle name="40% - Accent2 6" xfId="28626" hidden="1"/>
    <cellStyle name="40% - Accent2 6" xfId="29994" hidden="1"/>
    <cellStyle name="40% - Accent2 6" xfId="30124" hidden="1"/>
    <cellStyle name="40% - Accent2 6" xfId="30202" hidden="1"/>
    <cellStyle name="40% - Accent2 6" xfId="30331" hidden="1"/>
    <cellStyle name="40% - Accent2 6" xfId="30461" hidden="1"/>
    <cellStyle name="40% - Accent2 6" xfId="30539" hidden="1"/>
    <cellStyle name="40% - Accent2 6" xfId="30668" hidden="1"/>
    <cellStyle name="40% - Accent2 6" xfId="30823" hidden="1"/>
    <cellStyle name="40% - Accent2 6" xfId="30819" hidden="1"/>
    <cellStyle name="40% - Accent2 6" xfId="30920" hidden="1"/>
    <cellStyle name="40% - Accent2 6" xfId="31050" hidden="1"/>
    <cellStyle name="40% - Accent2 6" xfId="31633" hidden="1"/>
    <cellStyle name="40% - Accent2 6" xfId="31659" hidden="1"/>
    <cellStyle name="40% - Accent2 6" xfId="31789" hidden="1"/>
    <cellStyle name="40% - Accent2 6" xfId="31899" hidden="1"/>
    <cellStyle name="40% - Accent2 6" xfId="31570" hidden="1"/>
    <cellStyle name="40% - Accent2 6" xfId="31450" hidden="1"/>
    <cellStyle name="40% - Accent2 6" xfId="31411" hidden="1"/>
    <cellStyle name="40% - Accent2 6" xfId="32254" hidden="1"/>
    <cellStyle name="40% - Accent2 6" xfId="32384" hidden="1"/>
    <cellStyle name="40% - Accent2 6" xfId="32486" hidden="1"/>
    <cellStyle name="40% - Accent2 6" xfId="32077" hidden="1"/>
    <cellStyle name="40% - Accent2 6" xfId="31363" hidden="1"/>
    <cellStyle name="40% - Accent2 6" xfId="31418" hidden="1"/>
    <cellStyle name="40% - Accent2 6" xfId="32786" hidden="1"/>
    <cellStyle name="40% - Accent2 6" xfId="32916" hidden="1"/>
    <cellStyle name="40% - Accent2 6" xfId="32994" hidden="1"/>
    <cellStyle name="40% - Accent2 6" xfId="33123" hidden="1"/>
    <cellStyle name="40% - Accent2 6" xfId="33253" hidden="1"/>
    <cellStyle name="40% - Accent2 6" xfId="33331" hidden="1"/>
    <cellStyle name="40% - Accent2 6" xfId="33460" hidden="1"/>
    <cellStyle name="40% - Accent2 7" xfId="145" hidden="1"/>
    <cellStyle name="40% - Accent2 7" xfId="229" hidden="1"/>
    <cellStyle name="40% - Accent2 7" xfId="309" hidden="1"/>
    <cellStyle name="40% - Accent2 7" xfId="604" hidden="1"/>
    <cellStyle name="40% - Accent2 7" xfId="2385" hidden="1"/>
    <cellStyle name="40% - Accent2 7" xfId="2527" hidden="1"/>
    <cellStyle name="40% - Accent2 7" xfId="2697" hidden="1"/>
    <cellStyle name="40% - Accent2 7" xfId="1679" hidden="1"/>
    <cellStyle name="40% - Accent2 7" xfId="2836" hidden="1"/>
    <cellStyle name="40% - Accent2 7" xfId="1673" hidden="1"/>
    <cellStyle name="40% - Accent2 7" xfId="4257" hidden="1"/>
    <cellStyle name="40% - Accent2 7" xfId="4552" hidden="1"/>
    <cellStyle name="40% - Accent2 7" xfId="4707" hidden="1"/>
    <cellStyle name="40% - Accent2 7" xfId="2025" hidden="1"/>
    <cellStyle name="40% - Accent2 7" xfId="4817" hidden="1"/>
    <cellStyle name="40% - Accent2 7" xfId="3990" hidden="1"/>
    <cellStyle name="40% - Accent2 7" xfId="6296" hidden="1"/>
    <cellStyle name="40% - Accent2 7" xfId="6435" hidden="1"/>
    <cellStyle name="40% - Accent2 7" xfId="6632" hidden="1"/>
    <cellStyle name="40% - Accent2 7" xfId="7332" hidden="1"/>
    <cellStyle name="40% - Accent2 7" xfId="7634" hidden="1"/>
    <cellStyle name="40% - Accent2 7" xfId="7816" hidden="1"/>
    <cellStyle name="40% - Accent2 7" xfId="8490" hidden="1"/>
    <cellStyle name="40% - Accent2 7" xfId="8902" hidden="1"/>
    <cellStyle name="40% - Accent2 7" xfId="9836" hidden="1"/>
    <cellStyle name="40% - Accent2 7" xfId="9914" hidden="1"/>
    <cellStyle name="40% - Accent2 7" xfId="9991" hidden="1"/>
    <cellStyle name="40% - Accent2 7" xfId="10069" hidden="1"/>
    <cellStyle name="40% - Accent2 7" xfId="10653" hidden="1"/>
    <cellStyle name="40% - Accent2 7" xfId="10730" hidden="1"/>
    <cellStyle name="40% - Accent2 7" xfId="10809" hidden="1"/>
    <cellStyle name="40% - Accent2 7" xfId="10374" hidden="1"/>
    <cellStyle name="40% - Accent2 7" xfId="10870" hidden="1"/>
    <cellStyle name="40% - Accent2 7" xfId="10370" hidden="1"/>
    <cellStyle name="40% - Accent2 7" xfId="11241" hidden="1"/>
    <cellStyle name="40% - Accent2 7" xfId="11325" hidden="1"/>
    <cellStyle name="40% - Accent2 7" xfId="11403" hidden="1"/>
    <cellStyle name="40% - Accent2 7" xfId="10493" hidden="1"/>
    <cellStyle name="40% - Accent2 7" xfId="11461" hidden="1"/>
    <cellStyle name="40% - Accent2 7" xfId="11127" hidden="1"/>
    <cellStyle name="40% - Accent2 7" xfId="11777" hidden="1"/>
    <cellStyle name="40% - Accent2 7" xfId="11857" hidden="1"/>
    <cellStyle name="40% - Accent2 7" xfId="11935" hidden="1"/>
    <cellStyle name="40% - Accent2 7" xfId="12115" hidden="1"/>
    <cellStyle name="40% - Accent2 7" xfId="12194" hidden="1"/>
    <cellStyle name="40% - Accent2 7" xfId="12272" hidden="1"/>
    <cellStyle name="40% - Accent2 7" xfId="12452" hidden="1"/>
    <cellStyle name="40% - Accent2 7" xfId="12531" hidden="1"/>
    <cellStyle name="40% - Accent2 7" xfId="12628" hidden="1"/>
    <cellStyle name="40% - Accent2 7" xfId="12706" hidden="1"/>
    <cellStyle name="40% - Accent2 7" xfId="12783" hidden="1"/>
    <cellStyle name="40% - Accent2 7" xfId="12861" hidden="1"/>
    <cellStyle name="40% - Accent2 7" xfId="13445" hidden="1"/>
    <cellStyle name="40% - Accent2 7" xfId="13522" hidden="1"/>
    <cellStyle name="40% - Accent2 7" xfId="13601" hidden="1"/>
    <cellStyle name="40% - Accent2 7" xfId="13166" hidden="1"/>
    <cellStyle name="40% - Accent2 7" xfId="13662" hidden="1"/>
    <cellStyle name="40% - Accent2 7" xfId="13162" hidden="1"/>
    <cellStyle name="40% - Accent2 7" xfId="14033" hidden="1"/>
    <cellStyle name="40% - Accent2 7" xfId="14117" hidden="1"/>
    <cellStyle name="40% - Accent2 7" xfId="14195" hidden="1"/>
    <cellStyle name="40% - Accent2 7" xfId="13285" hidden="1"/>
    <cellStyle name="40% - Accent2 7" xfId="14253" hidden="1"/>
    <cellStyle name="40% - Accent2 7" xfId="13919" hidden="1"/>
    <cellStyle name="40% - Accent2 7" xfId="14569" hidden="1"/>
    <cellStyle name="40% - Accent2 7" xfId="14649" hidden="1"/>
    <cellStyle name="40% - Accent2 7" xfId="14727" hidden="1"/>
    <cellStyle name="40% - Accent2 7" xfId="14907" hidden="1"/>
    <cellStyle name="40% - Accent2 7" xfId="14986" hidden="1"/>
    <cellStyle name="40% - Accent2 7" xfId="15064" hidden="1"/>
    <cellStyle name="40% - Accent2 7" xfId="15244" hidden="1"/>
    <cellStyle name="40% - Accent2 7" xfId="15323" hidden="1"/>
    <cellStyle name="40% - Accent2 7" xfId="9628" hidden="1"/>
    <cellStyle name="40% - Accent2 7" xfId="9517" hidden="1"/>
    <cellStyle name="40% - Accent2 7" xfId="9401" hidden="1"/>
    <cellStyle name="40% - Accent2 7" xfId="9293" hidden="1"/>
    <cellStyle name="40% - Accent2 7" xfId="7026" hidden="1"/>
    <cellStyle name="40% - Accent2 7" xfId="6937" hidden="1"/>
    <cellStyle name="40% - Accent2 7" xfId="6844" hidden="1"/>
    <cellStyle name="40% - Accent2 7" xfId="8072" hidden="1"/>
    <cellStyle name="40% - Accent2 7" xfId="6759" hidden="1"/>
    <cellStyle name="40% - Accent2 7" xfId="8080" hidden="1"/>
    <cellStyle name="40% - Accent2 7" xfId="5027" hidden="1"/>
    <cellStyle name="40% - Accent2 7" xfId="4737" hidden="1"/>
    <cellStyle name="40% - Accent2 7" xfId="4545" hidden="1"/>
    <cellStyle name="40% - Accent2 7" xfId="7597" hidden="1"/>
    <cellStyle name="40% - Accent2 7" xfId="4313" hidden="1"/>
    <cellStyle name="40% - Accent2 7" xfId="5342" hidden="1"/>
    <cellStyle name="40% - Accent2 7" xfId="3023" hidden="1"/>
    <cellStyle name="40% - Accent2 7" xfId="2577" hidden="1"/>
    <cellStyle name="40% - Accent2 7" xfId="2381" hidden="1"/>
    <cellStyle name="40% - Accent2 7" xfId="1644" hidden="1"/>
    <cellStyle name="40% - Accent2 7" xfId="1248" hidden="1"/>
    <cellStyle name="40% - Accent2 7" xfId="1076" hidden="1"/>
    <cellStyle name="40% - Accent2 7" xfId="219" hidden="1"/>
    <cellStyle name="40% - Accent2 7" xfId="15487" hidden="1"/>
    <cellStyle name="40% - Accent2 7" xfId="16177" hidden="1"/>
    <cellStyle name="40% - Accent2 7" xfId="16255" hidden="1"/>
    <cellStyle name="40% - Accent2 7" xfId="16332" hidden="1"/>
    <cellStyle name="40% - Accent2 7" xfId="16410" hidden="1"/>
    <cellStyle name="40% - Accent2 7" xfId="16994" hidden="1"/>
    <cellStyle name="40% - Accent2 7" xfId="17071" hidden="1"/>
    <cellStyle name="40% - Accent2 7" xfId="17150" hidden="1"/>
    <cellStyle name="40% - Accent2 7" xfId="16715" hidden="1"/>
    <cellStyle name="40% - Accent2 7" xfId="17211" hidden="1"/>
    <cellStyle name="40% - Accent2 7" xfId="16711" hidden="1"/>
    <cellStyle name="40% - Accent2 7" xfId="17582" hidden="1"/>
    <cellStyle name="40% - Accent2 7" xfId="17666" hidden="1"/>
    <cellStyle name="40% - Accent2 7" xfId="17744" hidden="1"/>
    <cellStyle name="40% - Accent2 7" xfId="16834" hidden="1"/>
    <cellStyle name="40% - Accent2 7" xfId="17802" hidden="1"/>
    <cellStyle name="40% - Accent2 7" xfId="17468" hidden="1"/>
    <cellStyle name="40% - Accent2 7" xfId="18118" hidden="1"/>
    <cellStyle name="40% - Accent2 7" xfId="18198" hidden="1"/>
    <cellStyle name="40% - Accent2 7" xfId="18276" hidden="1"/>
    <cellStyle name="40% - Accent2 7" xfId="18456" hidden="1"/>
    <cellStyle name="40% - Accent2 7" xfId="18535" hidden="1"/>
    <cellStyle name="40% - Accent2 7" xfId="18613" hidden="1"/>
    <cellStyle name="40% - Accent2 7" xfId="18793" hidden="1"/>
    <cellStyle name="40% - Accent2 7" xfId="18872" hidden="1"/>
    <cellStyle name="40% - Accent2 7" xfId="18969" hidden="1"/>
    <cellStyle name="40% - Accent2 7" xfId="19047" hidden="1"/>
    <cellStyle name="40% - Accent2 7" xfId="19124" hidden="1"/>
    <cellStyle name="40% - Accent2 7" xfId="19202" hidden="1"/>
    <cellStyle name="40% - Accent2 7" xfId="19786" hidden="1"/>
    <cellStyle name="40% - Accent2 7" xfId="19863" hidden="1"/>
    <cellStyle name="40% - Accent2 7" xfId="19942" hidden="1"/>
    <cellStyle name="40% - Accent2 7" xfId="19507" hidden="1"/>
    <cellStyle name="40% - Accent2 7" xfId="20003" hidden="1"/>
    <cellStyle name="40% - Accent2 7" xfId="19503" hidden="1"/>
    <cellStyle name="40% - Accent2 7" xfId="20374" hidden="1"/>
    <cellStyle name="40% - Accent2 7" xfId="20458" hidden="1"/>
    <cellStyle name="40% - Accent2 7" xfId="20536" hidden="1"/>
    <cellStyle name="40% - Accent2 7" xfId="19626" hidden="1"/>
    <cellStyle name="40% - Accent2 7" xfId="20594" hidden="1"/>
    <cellStyle name="40% - Accent2 7" xfId="20260" hidden="1"/>
    <cellStyle name="40% - Accent2 7" xfId="20910" hidden="1"/>
    <cellStyle name="40% - Accent2 7" xfId="20990" hidden="1"/>
    <cellStyle name="40% - Accent2 7" xfId="21068" hidden="1"/>
    <cellStyle name="40% - Accent2 7" xfId="21248" hidden="1"/>
    <cellStyle name="40% - Accent2 7" xfId="21327" hidden="1"/>
    <cellStyle name="40% - Accent2 7" xfId="21405" hidden="1"/>
    <cellStyle name="40% - Accent2 7" xfId="21585" hidden="1"/>
    <cellStyle name="40% - Accent2 7" xfId="21664" hidden="1"/>
    <cellStyle name="40% - Accent2 7" xfId="16018" hidden="1"/>
    <cellStyle name="40% - Accent2 7" xfId="15940" hidden="1"/>
    <cellStyle name="40% - Accent2 7" xfId="15861" hidden="1"/>
    <cellStyle name="40% - Accent2 7" xfId="15777" hidden="1"/>
    <cellStyle name="40% - Accent2 7" xfId="8019" hidden="1"/>
    <cellStyle name="40% - Accent2 7" xfId="7828" hidden="1"/>
    <cellStyle name="40% - Accent2 7" xfId="7594" hidden="1"/>
    <cellStyle name="40% - Accent2 7" xfId="9018" hidden="1"/>
    <cellStyle name="40% - Accent2 7" xfId="7412" hidden="1"/>
    <cellStyle name="40% - Accent2 7" xfId="9022" hidden="1"/>
    <cellStyle name="40% - Accent2 7" xfId="5539" hidden="1"/>
    <cellStyle name="40% - Accent2 7" xfId="5128" hidden="1"/>
    <cellStyle name="40% - Accent2 7" xfId="5024" hidden="1"/>
    <cellStyle name="40% - Accent2 7" xfId="8479" hidden="1"/>
    <cellStyle name="40% - Accent2 7" xfId="4940" hidden="1"/>
    <cellStyle name="40% - Accent2 7" xfId="5890" hidden="1"/>
    <cellStyle name="40% - Accent2 7" xfId="3351" hidden="1"/>
    <cellStyle name="40% - Accent2 7" xfId="2941" hidden="1"/>
    <cellStyle name="40% - Accent2 7" xfId="2819" hidden="1"/>
    <cellStyle name="40% - Accent2 7" xfId="1727" hidden="1"/>
    <cellStyle name="40% - Accent2 7" xfId="1430" hidden="1"/>
    <cellStyle name="40% - Accent2 7" xfId="1174" hidden="1"/>
    <cellStyle name="40% - Accent2 7" xfId="217" hidden="1"/>
    <cellStyle name="40% - Accent2 7" xfId="21802" hidden="1"/>
    <cellStyle name="40% - Accent2 7" xfId="22328" hidden="1"/>
    <cellStyle name="40% - Accent2 7" xfId="22406" hidden="1"/>
    <cellStyle name="40% - Accent2 7" xfId="22483" hidden="1"/>
    <cellStyle name="40% - Accent2 7" xfId="22561" hidden="1"/>
    <cellStyle name="40% - Accent2 7" xfId="23145" hidden="1"/>
    <cellStyle name="40% - Accent2 7" xfId="23222" hidden="1"/>
    <cellStyle name="40% - Accent2 7" xfId="23301" hidden="1"/>
    <cellStyle name="40% - Accent2 7" xfId="22866" hidden="1"/>
    <cellStyle name="40% - Accent2 7" xfId="23362" hidden="1"/>
    <cellStyle name="40% - Accent2 7" xfId="22862" hidden="1"/>
    <cellStyle name="40% - Accent2 7" xfId="23733" hidden="1"/>
    <cellStyle name="40% - Accent2 7" xfId="23817" hidden="1"/>
    <cellStyle name="40% - Accent2 7" xfId="23895" hidden="1"/>
    <cellStyle name="40% - Accent2 7" xfId="22985" hidden="1"/>
    <cellStyle name="40% - Accent2 7" xfId="23953" hidden="1"/>
    <cellStyle name="40% - Accent2 7" xfId="23619" hidden="1"/>
    <cellStyle name="40% - Accent2 7" xfId="24269" hidden="1"/>
    <cellStyle name="40% - Accent2 7" xfId="24349" hidden="1"/>
    <cellStyle name="40% - Accent2 7" xfId="24427" hidden="1"/>
    <cellStyle name="40% - Accent2 7" xfId="24607" hidden="1"/>
    <cellStyle name="40% - Accent2 7" xfId="24686" hidden="1"/>
    <cellStyle name="40% - Accent2 7" xfId="24764" hidden="1"/>
    <cellStyle name="40% - Accent2 7" xfId="24944" hidden="1"/>
    <cellStyle name="40% - Accent2 7" xfId="25023" hidden="1"/>
    <cellStyle name="40% - Accent2 7" xfId="25120" hidden="1"/>
    <cellStyle name="40% - Accent2 7" xfId="25198" hidden="1"/>
    <cellStyle name="40% - Accent2 7" xfId="25275" hidden="1"/>
    <cellStyle name="40% - Accent2 7" xfId="25353" hidden="1"/>
    <cellStyle name="40% - Accent2 7" xfId="25937" hidden="1"/>
    <cellStyle name="40% - Accent2 7" xfId="26014" hidden="1"/>
    <cellStyle name="40% - Accent2 7" xfId="26093" hidden="1"/>
    <cellStyle name="40% - Accent2 7" xfId="25658" hidden="1"/>
    <cellStyle name="40% - Accent2 7" xfId="26154" hidden="1"/>
    <cellStyle name="40% - Accent2 7" xfId="25654" hidden="1"/>
    <cellStyle name="40% - Accent2 7" xfId="26525" hidden="1"/>
    <cellStyle name="40% - Accent2 7" xfId="26609" hidden="1"/>
    <cellStyle name="40% - Accent2 7" xfId="26687" hidden="1"/>
    <cellStyle name="40% - Accent2 7" xfId="25777" hidden="1"/>
    <cellStyle name="40% - Accent2 7" xfId="26745" hidden="1"/>
    <cellStyle name="40% - Accent2 7" xfId="26411" hidden="1"/>
    <cellStyle name="40% - Accent2 7" xfId="27061" hidden="1"/>
    <cellStyle name="40% - Accent2 7" xfId="27141" hidden="1"/>
    <cellStyle name="40% - Accent2 7" xfId="27219" hidden="1"/>
    <cellStyle name="40% - Accent2 7" xfId="27399" hidden="1"/>
    <cellStyle name="40% - Accent2 7" xfId="27478" hidden="1"/>
    <cellStyle name="40% - Accent2 7" xfId="27556" hidden="1"/>
    <cellStyle name="40% - Accent2 7" xfId="27736" hidden="1"/>
    <cellStyle name="40% - Accent2 7" xfId="27815" hidden="1"/>
    <cellStyle name="40% - Accent2 7" xfId="22271" hidden="1"/>
    <cellStyle name="40% - Accent2 7" xfId="22193" hidden="1"/>
    <cellStyle name="40% - Accent2 7" xfId="22114" hidden="1"/>
    <cellStyle name="40% - Accent2 7" xfId="22030" hidden="1"/>
    <cellStyle name="40% - Accent2 7" xfId="8948" hidden="1"/>
    <cellStyle name="40% - Accent2 7" xfId="8719" hidden="1"/>
    <cellStyle name="40% - Accent2 7" xfId="8481" hidden="1"/>
    <cellStyle name="40% - Accent2 7" xfId="15573" hidden="1"/>
    <cellStyle name="40% - Accent2 7" xfId="8270" hidden="1"/>
    <cellStyle name="40% - Accent2 7" xfId="15577" hidden="1"/>
    <cellStyle name="40% - Accent2 7" xfId="5919" hidden="1"/>
    <cellStyle name="40% - Accent2 7" xfId="5634" hidden="1"/>
    <cellStyle name="40% - Accent2 7" xfId="5537" hidden="1"/>
    <cellStyle name="40% - Accent2 7" xfId="9532" hidden="1"/>
    <cellStyle name="40% - Accent2 7" xfId="5464" hidden="1"/>
    <cellStyle name="40% - Accent2 7" xfId="6313" hidden="1"/>
    <cellStyle name="40% - Accent2 7" xfId="3628" hidden="1"/>
    <cellStyle name="40% - Accent2 7" xfId="3307" hidden="1"/>
    <cellStyle name="40% - Accent2 7" xfId="3099" hidden="1"/>
    <cellStyle name="40% - Accent2 7" xfId="1900" hidden="1"/>
    <cellStyle name="40% - Accent2 7" xfId="1581" hidden="1"/>
    <cellStyle name="40% - Accent2 7" xfId="1349" hidden="1"/>
    <cellStyle name="40% - Accent2 7" xfId="220" hidden="1"/>
    <cellStyle name="40% - Accent2 7" xfId="27950" hidden="1"/>
    <cellStyle name="40% - Accent2 7" xfId="28047" hidden="1"/>
    <cellStyle name="40% - Accent2 7" xfId="28125" hidden="1"/>
    <cellStyle name="40% - Accent2 7" xfId="28202" hidden="1"/>
    <cellStyle name="40% - Accent2 7" xfId="28280" hidden="1"/>
    <cellStyle name="40% - Accent2 7" xfId="28864" hidden="1"/>
    <cellStyle name="40% - Accent2 7" xfId="28941" hidden="1"/>
    <cellStyle name="40% - Accent2 7" xfId="29020" hidden="1"/>
    <cellStyle name="40% - Accent2 7" xfId="28585" hidden="1"/>
    <cellStyle name="40% - Accent2 7" xfId="29081" hidden="1"/>
    <cellStyle name="40% - Accent2 7" xfId="28581" hidden="1"/>
    <cellStyle name="40% - Accent2 7" xfId="29452" hidden="1"/>
    <cellStyle name="40% - Accent2 7" xfId="29536" hidden="1"/>
    <cellStyle name="40% - Accent2 7" xfId="29614" hidden="1"/>
    <cellStyle name="40% - Accent2 7" xfId="28704" hidden="1"/>
    <cellStyle name="40% - Accent2 7" xfId="29672" hidden="1"/>
    <cellStyle name="40% - Accent2 7" xfId="29338" hidden="1"/>
    <cellStyle name="40% - Accent2 7" xfId="29988" hidden="1"/>
    <cellStyle name="40% - Accent2 7" xfId="30068" hidden="1"/>
    <cellStyle name="40% - Accent2 7" xfId="30146" hidden="1"/>
    <cellStyle name="40% - Accent2 7" xfId="30326" hidden="1"/>
    <cellStyle name="40% - Accent2 7" xfId="30405" hidden="1"/>
    <cellStyle name="40% - Accent2 7" xfId="30483" hidden="1"/>
    <cellStyle name="40% - Accent2 7" xfId="30663" hidden="1"/>
    <cellStyle name="40% - Accent2 7" xfId="30742" hidden="1"/>
    <cellStyle name="40% - Accent2 7" xfId="30839" hidden="1"/>
    <cellStyle name="40% - Accent2 7" xfId="30917" hidden="1"/>
    <cellStyle name="40% - Accent2 7" xfId="30994" hidden="1"/>
    <cellStyle name="40% - Accent2 7" xfId="31072" hidden="1"/>
    <cellStyle name="40% - Accent2 7" xfId="31656" hidden="1"/>
    <cellStyle name="40% - Accent2 7" xfId="31733" hidden="1"/>
    <cellStyle name="40% - Accent2 7" xfId="31812" hidden="1"/>
    <cellStyle name="40% - Accent2 7" xfId="31377" hidden="1"/>
    <cellStyle name="40% - Accent2 7" xfId="31873" hidden="1"/>
    <cellStyle name="40% - Accent2 7" xfId="31373" hidden="1"/>
    <cellStyle name="40% - Accent2 7" xfId="32244" hidden="1"/>
    <cellStyle name="40% - Accent2 7" xfId="32328" hidden="1"/>
    <cellStyle name="40% - Accent2 7" xfId="32406" hidden="1"/>
    <cellStyle name="40% - Accent2 7" xfId="31496" hidden="1"/>
    <cellStyle name="40% - Accent2 7" xfId="32464" hidden="1"/>
    <cellStyle name="40% - Accent2 7" xfId="32130" hidden="1"/>
    <cellStyle name="40% - Accent2 7" xfId="32780" hidden="1"/>
    <cellStyle name="40% - Accent2 7" xfId="32860" hidden="1"/>
    <cellStyle name="40% - Accent2 7" xfId="32938" hidden="1"/>
    <cellStyle name="40% - Accent2 7" xfId="33118" hidden="1"/>
    <cellStyle name="40% - Accent2 7" xfId="33197" hidden="1"/>
    <cellStyle name="40% - Accent2 7" xfId="33275" hidden="1"/>
    <cellStyle name="40% - Accent2 7" xfId="33455" hidden="1"/>
    <cellStyle name="40% - Accent2 7" xfId="33534" hidden="1"/>
    <cellStyle name="40% - Accent2 8" xfId="158" hidden="1"/>
    <cellStyle name="40% - Accent2 8" xfId="238" hidden="1"/>
    <cellStyle name="40% - Accent2 8" xfId="317" hidden="1"/>
    <cellStyle name="40% - Accent2 8" xfId="648" hidden="1"/>
    <cellStyle name="40% - Accent2 8" xfId="2399" hidden="1"/>
    <cellStyle name="40% - Accent2 8" xfId="2549" hidden="1"/>
    <cellStyle name="40% - Accent2 8" xfId="2728" hidden="1"/>
    <cellStyle name="40% - Accent2 8" xfId="3780" hidden="1"/>
    <cellStyle name="40% - Accent2 8" xfId="1895" hidden="1"/>
    <cellStyle name="40% - Accent2 8" xfId="1734" hidden="1"/>
    <cellStyle name="40% - Accent2 8" xfId="4323" hidden="1"/>
    <cellStyle name="40% - Accent2 8" xfId="4567" hidden="1"/>
    <cellStyle name="40% - Accent2 8" xfId="4726" hidden="1"/>
    <cellStyle name="40% - Accent2 8" xfId="5785" hidden="1"/>
    <cellStyle name="40% - Accent2 8" xfId="1829" hidden="1"/>
    <cellStyle name="40% - Accent2 8" xfId="1876" hidden="1"/>
    <cellStyle name="40% - Accent2 8" xfId="6341" hidden="1"/>
    <cellStyle name="40% - Accent2 8" xfId="6448" hidden="1"/>
    <cellStyle name="40% - Accent2 8" xfId="6647" hidden="1"/>
    <cellStyle name="40% - Accent2 8" xfId="7498" hidden="1"/>
    <cellStyle name="40% - Accent2 8" xfId="7652" hidden="1"/>
    <cellStyle name="40% - Accent2 8" xfId="7835" hidden="1"/>
    <cellStyle name="40% - Accent2 8" xfId="8746" hidden="1"/>
    <cellStyle name="40% - Accent2 8" xfId="8925" hidden="1"/>
    <cellStyle name="40% - Accent2 8" xfId="9849" hidden="1"/>
    <cellStyle name="40% - Accent2 8" xfId="9923" hidden="1"/>
    <cellStyle name="40% - Accent2 8" xfId="9999" hidden="1"/>
    <cellStyle name="40% - Accent2 8" xfId="10077" hidden="1"/>
    <cellStyle name="40% - Accent2 8" xfId="10662" hidden="1"/>
    <cellStyle name="40% - Accent2 8" xfId="10738" hidden="1"/>
    <cellStyle name="40% - Accent2 8" xfId="10817" hidden="1"/>
    <cellStyle name="40% - Accent2 8" xfId="11068" hidden="1"/>
    <cellStyle name="40% - Accent2 8" xfId="10467" hidden="1"/>
    <cellStyle name="40% - Accent2 8" xfId="10410" hidden="1"/>
    <cellStyle name="40% - Accent2 8" xfId="11257" hidden="1"/>
    <cellStyle name="40% - Accent2 8" xfId="11333" hidden="1"/>
    <cellStyle name="40% - Accent2 8" xfId="11411" hidden="1"/>
    <cellStyle name="40% - Accent2 8" xfId="11632" hidden="1"/>
    <cellStyle name="40% - Accent2 8" xfId="10425" hidden="1"/>
    <cellStyle name="40% - Accent2 8" xfId="10451" hidden="1"/>
    <cellStyle name="40% - Accent2 8" xfId="11789" hidden="1"/>
    <cellStyle name="40% - Accent2 8" xfId="11865" hidden="1"/>
    <cellStyle name="40% - Accent2 8" xfId="11943" hidden="1"/>
    <cellStyle name="40% - Accent2 8" xfId="12126" hidden="1"/>
    <cellStyle name="40% - Accent2 8" xfId="12202" hidden="1"/>
    <cellStyle name="40% - Accent2 8" xfId="12280" hidden="1"/>
    <cellStyle name="40% - Accent2 8" xfId="12463" hidden="1"/>
    <cellStyle name="40% - Accent2 8" xfId="12539" hidden="1"/>
    <cellStyle name="40% - Accent2 8" xfId="12641" hidden="1"/>
    <cellStyle name="40% - Accent2 8" xfId="12715" hidden="1"/>
    <cellStyle name="40% - Accent2 8" xfId="12791" hidden="1"/>
    <cellStyle name="40% - Accent2 8" xfId="12869" hidden="1"/>
    <cellStyle name="40% - Accent2 8" xfId="13454" hidden="1"/>
    <cellStyle name="40% - Accent2 8" xfId="13530" hidden="1"/>
    <cellStyle name="40% - Accent2 8" xfId="13609" hidden="1"/>
    <cellStyle name="40% - Accent2 8" xfId="13860" hidden="1"/>
    <cellStyle name="40% - Accent2 8" xfId="13259" hidden="1"/>
    <cellStyle name="40% - Accent2 8" xfId="13202" hidden="1"/>
    <cellStyle name="40% - Accent2 8" xfId="14049" hidden="1"/>
    <cellStyle name="40% - Accent2 8" xfId="14125" hidden="1"/>
    <cellStyle name="40% - Accent2 8" xfId="14203" hidden="1"/>
    <cellStyle name="40% - Accent2 8" xfId="14424" hidden="1"/>
    <cellStyle name="40% - Accent2 8" xfId="13217" hidden="1"/>
    <cellStyle name="40% - Accent2 8" xfId="13243" hidden="1"/>
    <cellStyle name="40% - Accent2 8" xfId="14581" hidden="1"/>
    <cellStyle name="40% - Accent2 8" xfId="14657" hidden="1"/>
    <cellStyle name="40% - Accent2 8" xfId="14735" hidden="1"/>
    <cellStyle name="40% - Accent2 8" xfId="14918" hidden="1"/>
    <cellStyle name="40% - Accent2 8" xfId="14994" hidden="1"/>
    <cellStyle name="40% - Accent2 8" xfId="15072" hidden="1"/>
    <cellStyle name="40% - Accent2 8" xfId="15255" hidden="1"/>
    <cellStyle name="40% - Accent2 8" xfId="15331" hidden="1"/>
    <cellStyle name="40% - Accent2 8" xfId="9613" hidden="1"/>
    <cellStyle name="40% - Accent2 8" xfId="9503" hidden="1"/>
    <cellStyle name="40% - Accent2 8" xfId="9385" hidden="1"/>
    <cellStyle name="40% - Accent2 8" xfId="9277" hidden="1"/>
    <cellStyle name="40% - Accent2 8" xfId="7016" hidden="1"/>
    <cellStyle name="40% - Accent2 8" xfId="6928" hidden="1"/>
    <cellStyle name="40% - Accent2 8" xfId="6834" hidden="1"/>
    <cellStyle name="40% - Accent2 8" xfId="5781" hidden="1"/>
    <cellStyle name="40% - Accent2 8" xfId="7733" hidden="1"/>
    <cellStyle name="40% - Accent2 8" xfId="7964" hidden="1"/>
    <cellStyle name="40% - Accent2 8" xfId="4881" hidden="1"/>
    <cellStyle name="40% - Accent2 8" xfId="4709" hidden="1"/>
    <cellStyle name="40% - Accent2 8" xfId="4511" hidden="1"/>
    <cellStyle name="40% - Accent2 8" xfId="3656" hidden="1"/>
    <cellStyle name="40% - Accent2 8" xfId="7912" hidden="1"/>
    <cellStyle name="40% - Accent2 8" xfId="7808" hidden="1"/>
    <cellStyle name="40% - Accent2 8" xfId="2791" hidden="1"/>
    <cellStyle name="40% - Accent2 8" xfId="2539" hidden="1"/>
    <cellStyle name="40% - Accent2 8" xfId="2367" hidden="1"/>
    <cellStyle name="40% - Accent2 8" xfId="1415" hidden="1"/>
    <cellStyle name="40% - Accent2 8" xfId="1224" hidden="1"/>
    <cellStyle name="40% - Accent2 8" xfId="1067" hidden="1"/>
    <cellStyle name="40% - Accent2 8" xfId="9809" hidden="1"/>
    <cellStyle name="40% - Accent2 8" xfId="15500" hidden="1"/>
    <cellStyle name="40% - Accent2 8" xfId="16190" hidden="1"/>
    <cellStyle name="40% - Accent2 8" xfId="16264" hidden="1"/>
    <cellStyle name="40% - Accent2 8" xfId="16340" hidden="1"/>
    <cellStyle name="40% - Accent2 8" xfId="16418" hidden="1"/>
    <cellStyle name="40% - Accent2 8" xfId="17003" hidden="1"/>
    <cellStyle name="40% - Accent2 8" xfId="17079" hidden="1"/>
    <cellStyle name="40% - Accent2 8" xfId="17158" hidden="1"/>
    <cellStyle name="40% - Accent2 8" xfId="17409" hidden="1"/>
    <cellStyle name="40% - Accent2 8" xfId="16808" hidden="1"/>
    <cellStyle name="40% - Accent2 8" xfId="16751" hidden="1"/>
    <cellStyle name="40% - Accent2 8" xfId="17598" hidden="1"/>
    <cellStyle name="40% - Accent2 8" xfId="17674" hidden="1"/>
    <cellStyle name="40% - Accent2 8" xfId="17752" hidden="1"/>
    <cellStyle name="40% - Accent2 8" xfId="17973" hidden="1"/>
    <cellStyle name="40% - Accent2 8" xfId="16766" hidden="1"/>
    <cellStyle name="40% - Accent2 8" xfId="16792" hidden="1"/>
    <cellStyle name="40% - Accent2 8" xfId="18130" hidden="1"/>
    <cellStyle name="40% - Accent2 8" xfId="18206" hidden="1"/>
    <cellStyle name="40% - Accent2 8" xfId="18284" hidden="1"/>
    <cellStyle name="40% - Accent2 8" xfId="18467" hidden="1"/>
    <cellStyle name="40% - Accent2 8" xfId="18543" hidden="1"/>
    <cellStyle name="40% - Accent2 8" xfId="18621" hidden="1"/>
    <cellStyle name="40% - Accent2 8" xfId="18804" hidden="1"/>
    <cellStyle name="40% - Accent2 8" xfId="18880" hidden="1"/>
    <cellStyle name="40% - Accent2 8" xfId="18982" hidden="1"/>
    <cellStyle name="40% - Accent2 8" xfId="19056" hidden="1"/>
    <cellStyle name="40% - Accent2 8" xfId="19132" hidden="1"/>
    <cellStyle name="40% - Accent2 8" xfId="19210" hidden="1"/>
    <cellStyle name="40% - Accent2 8" xfId="19795" hidden="1"/>
    <cellStyle name="40% - Accent2 8" xfId="19871" hidden="1"/>
    <cellStyle name="40% - Accent2 8" xfId="19950" hidden="1"/>
    <cellStyle name="40% - Accent2 8" xfId="20201" hidden="1"/>
    <cellStyle name="40% - Accent2 8" xfId="19600" hidden="1"/>
    <cellStyle name="40% - Accent2 8" xfId="19543" hidden="1"/>
    <cellStyle name="40% - Accent2 8" xfId="20390" hidden="1"/>
    <cellStyle name="40% - Accent2 8" xfId="20466" hidden="1"/>
    <cellStyle name="40% - Accent2 8" xfId="20544" hidden="1"/>
    <cellStyle name="40% - Accent2 8" xfId="20765" hidden="1"/>
    <cellStyle name="40% - Accent2 8" xfId="19558" hidden="1"/>
    <cellStyle name="40% - Accent2 8" xfId="19584" hidden="1"/>
    <cellStyle name="40% - Accent2 8" xfId="20922" hidden="1"/>
    <cellStyle name="40% - Accent2 8" xfId="20998" hidden="1"/>
    <cellStyle name="40% - Accent2 8" xfId="21076" hidden="1"/>
    <cellStyle name="40% - Accent2 8" xfId="21259" hidden="1"/>
    <cellStyle name="40% - Accent2 8" xfId="21335" hidden="1"/>
    <cellStyle name="40% - Accent2 8" xfId="21413" hidden="1"/>
    <cellStyle name="40% - Accent2 8" xfId="21596" hidden="1"/>
    <cellStyle name="40% - Accent2 8" xfId="21672" hidden="1"/>
    <cellStyle name="40% - Accent2 8" xfId="16005" hidden="1"/>
    <cellStyle name="40% - Accent2 8" xfId="15931" hidden="1"/>
    <cellStyle name="40% - Accent2 8" xfId="15852" hidden="1"/>
    <cellStyle name="40% - Accent2 8" xfId="15768" hidden="1"/>
    <cellStyle name="40% - Accent2 8" xfId="8000" hidden="1"/>
    <cellStyle name="40% - Accent2 8" xfId="7798" hidden="1"/>
    <cellStyle name="40% - Accent2 8" xfId="7548" hidden="1"/>
    <cellStyle name="40% - Accent2 8" xfId="6287" hidden="1"/>
    <cellStyle name="40% - Accent2 8" xfId="8538" hidden="1"/>
    <cellStyle name="40% - Accent2 8" xfId="8859" hidden="1"/>
    <cellStyle name="40% - Accent2 8" xfId="5317" hidden="1"/>
    <cellStyle name="40% - Accent2 8" xfId="5117" hidden="1"/>
    <cellStyle name="40% - Accent2 8" xfId="5011" hidden="1"/>
    <cellStyle name="40% - Accent2 8" xfId="3850" hidden="1"/>
    <cellStyle name="40% - Accent2 8" xfId="8770" hidden="1"/>
    <cellStyle name="40% - Accent2 8" xfId="8698" hidden="1"/>
    <cellStyle name="40% - Accent2 8" xfId="3076" hidden="1"/>
    <cellStyle name="40% - Accent2 8" xfId="2926" hidden="1"/>
    <cellStyle name="40% - Accent2 8" xfId="2769" hidden="1"/>
    <cellStyle name="40% - Accent2 8" xfId="1563" hidden="1"/>
    <cellStyle name="40% - Accent2 8" xfId="1408" hidden="1"/>
    <cellStyle name="40% - Accent2 8" xfId="1144" hidden="1"/>
    <cellStyle name="40% - Accent2 8" xfId="9807" hidden="1"/>
    <cellStyle name="40% - Accent2 8" xfId="21810" hidden="1"/>
    <cellStyle name="40% - Accent2 8" xfId="22341" hidden="1"/>
    <cellStyle name="40% - Accent2 8" xfId="22415" hidden="1"/>
    <cellStyle name="40% - Accent2 8" xfId="22491" hidden="1"/>
    <cellStyle name="40% - Accent2 8" xfId="22569" hidden="1"/>
    <cellStyle name="40% - Accent2 8" xfId="23154" hidden="1"/>
    <cellStyle name="40% - Accent2 8" xfId="23230" hidden="1"/>
    <cellStyle name="40% - Accent2 8" xfId="23309" hidden="1"/>
    <cellStyle name="40% - Accent2 8" xfId="23560" hidden="1"/>
    <cellStyle name="40% - Accent2 8" xfId="22959" hidden="1"/>
    <cellStyle name="40% - Accent2 8" xfId="22902" hidden="1"/>
    <cellStyle name="40% - Accent2 8" xfId="23749" hidden="1"/>
    <cellStyle name="40% - Accent2 8" xfId="23825" hidden="1"/>
    <cellStyle name="40% - Accent2 8" xfId="23903" hidden="1"/>
    <cellStyle name="40% - Accent2 8" xfId="24124" hidden="1"/>
    <cellStyle name="40% - Accent2 8" xfId="22917" hidden="1"/>
    <cellStyle name="40% - Accent2 8" xfId="22943" hidden="1"/>
    <cellStyle name="40% - Accent2 8" xfId="24281" hidden="1"/>
    <cellStyle name="40% - Accent2 8" xfId="24357" hidden="1"/>
    <cellStyle name="40% - Accent2 8" xfId="24435" hidden="1"/>
    <cellStyle name="40% - Accent2 8" xfId="24618" hidden="1"/>
    <cellStyle name="40% - Accent2 8" xfId="24694" hidden="1"/>
    <cellStyle name="40% - Accent2 8" xfId="24772" hidden="1"/>
    <cellStyle name="40% - Accent2 8" xfId="24955" hidden="1"/>
    <cellStyle name="40% - Accent2 8" xfId="25031" hidden="1"/>
    <cellStyle name="40% - Accent2 8" xfId="25133" hidden="1"/>
    <cellStyle name="40% - Accent2 8" xfId="25207" hidden="1"/>
    <cellStyle name="40% - Accent2 8" xfId="25283" hidden="1"/>
    <cellStyle name="40% - Accent2 8" xfId="25361" hidden="1"/>
    <cellStyle name="40% - Accent2 8" xfId="25946" hidden="1"/>
    <cellStyle name="40% - Accent2 8" xfId="26022" hidden="1"/>
    <cellStyle name="40% - Accent2 8" xfId="26101" hidden="1"/>
    <cellStyle name="40% - Accent2 8" xfId="26352" hidden="1"/>
    <cellStyle name="40% - Accent2 8" xfId="25751" hidden="1"/>
    <cellStyle name="40% - Accent2 8" xfId="25694" hidden="1"/>
    <cellStyle name="40% - Accent2 8" xfId="26541" hidden="1"/>
    <cellStyle name="40% - Accent2 8" xfId="26617" hidden="1"/>
    <cellStyle name="40% - Accent2 8" xfId="26695" hidden="1"/>
    <cellStyle name="40% - Accent2 8" xfId="26916" hidden="1"/>
    <cellStyle name="40% - Accent2 8" xfId="25709" hidden="1"/>
    <cellStyle name="40% - Accent2 8" xfId="25735" hidden="1"/>
    <cellStyle name="40% - Accent2 8" xfId="27073" hidden="1"/>
    <cellStyle name="40% - Accent2 8" xfId="27149" hidden="1"/>
    <cellStyle name="40% - Accent2 8" xfId="27227" hidden="1"/>
    <cellStyle name="40% - Accent2 8" xfId="27410" hidden="1"/>
    <cellStyle name="40% - Accent2 8" xfId="27486" hidden="1"/>
    <cellStyle name="40% - Accent2 8" xfId="27564" hidden="1"/>
    <cellStyle name="40% - Accent2 8" xfId="27747" hidden="1"/>
    <cellStyle name="40% - Accent2 8" xfId="27823" hidden="1"/>
    <cellStyle name="40% - Accent2 8" xfId="22258" hidden="1"/>
    <cellStyle name="40% - Accent2 8" xfId="22184" hidden="1"/>
    <cellStyle name="40% - Accent2 8" xfId="22105" hidden="1"/>
    <cellStyle name="40% - Accent2 8" xfId="22021" hidden="1"/>
    <cellStyle name="40% - Accent2 8" xfId="8907" hidden="1"/>
    <cellStyle name="40% - Accent2 8" xfId="8697" hidden="1"/>
    <cellStyle name="40% - Accent2 8" xfId="8463" hidden="1"/>
    <cellStyle name="40% - Accent2 8" xfId="6777" hidden="1"/>
    <cellStyle name="40% - Accent2 8" xfId="9653" hidden="1"/>
    <cellStyle name="40% - Accent2 8" xfId="15469" hidden="1"/>
    <cellStyle name="40% - Accent2 8" xfId="5871" hidden="1"/>
    <cellStyle name="40% - Accent2 8" xfId="5624" hidden="1"/>
    <cellStyle name="40% - Accent2 8" xfId="5527" hidden="1"/>
    <cellStyle name="40% - Accent2 8" xfId="4024" hidden="1"/>
    <cellStyle name="40% - Accent2 8" xfId="15408" hidden="1"/>
    <cellStyle name="40% - Accent2 8" xfId="9772" hidden="1"/>
    <cellStyle name="40% - Accent2 8" xfId="3389" hidden="1"/>
    <cellStyle name="40% - Accent2 8" xfId="3295" hidden="1"/>
    <cellStyle name="40% - Accent2 8" xfId="3079" hidden="1"/>
    <cellStyle name="40% - Accent2 8" xfId="1688" hidden="1"/>
    <cellStyle name="40% - Accent2 8" xfId="1570" hidden="1"/>
    <cellStyle name="40% - Accent2 8" xfId="1289" hidden="1"/>
    <cellStyle name="40% - Accent2 8" xfId="16147" hidden="1"/>
    <cellStyle name="40% - Accent2 8" xfId="27958" hidden="1"/>
    <cellStyle name="40% - Accent2 8" xfId="28060" hidden="1"/>
    <cellStyle name="40% - Accent2 8" xfId="28134" hidden="1"/>
    <cellStyle name="40% - Accent2 8" xfId="28210" hidden="1"/>
    <cellStyle name="40% - Accent2 8" xfId="28288" hidden="1"/>
    <cellStyle name="40% - Accent2 8" xfId="28873" hidden="1"/>
    <cellStyle name="40% - Accent2 8" xfId="28949" hidden="1"/>
    <cellStyle name="40% - Accent2 8" xfId="29028" hidden="1"/>
    <cellStyle name="40% - Accent2 8" xfId="29279" hidden="1"/>
    <cellStyle name="40% - Accent2 8" xfId="28678" hidden="1"/>
    <cellStyle name="40% - Accent2 8" xfId="28621" hidden="1"/>
    <cellStyle name="40% - Accent2 8" xfId="29468" hidden="1"/>
    <cellStyle name="40% - Accent2 8" xfId="29544" hidden="1"/>
    <cellStyle name="40% - Accent2 8" xfId="29622" hidden="1"/>
    <cellStyle name="40% - Accent2 8" xfId="29843" hidden="1"/>
    <cellStyle name="40% - Accent2 8" xfId="28636" hidden="1"/>
    <cellStyle name="40% - Accent2 8" xfId="28662" hidden="1"/>
    <cellStyle name="40% - Accent2 8" xfId="30000" hidden="1"/>
    <cellStyle name="40% - Accent2 8" xfId="30076" hidden="1"/>
    <cellStyle name="40% - Accent2 8" xfId="30154" hidden="1"/>
    <cellStyle name="40% - Accent2 8" xfId="30337" hidden="1"/>
    <cellStyle name="40% - Accent2 8" xfId="30413" hidden="1"/>
    <cellStyle name="40% - Accent2 8" xfId="30491" hidden="1"/>
    <cellStyle name="40% - Accent2 8" xfId="30674" hidden="1"/>
    <cellStyle name="40% - Accent2 8" xfId="30750" hidden="1"/>
    <cellStyle name="40% - Accent2 8" xfId="30852" hidden="1"/>
    <cellStyle name="40% - Accent2 8" xfId="30926" hidden="1"/>
    <cellStyle name="40% - Accent2 8" xfId="31002" hidden="1"/>
    <cellStyle name="40% - Accent2 8" xfId="31080" hidden="1"/>
    <cellStyle name="40% - Accent2 8" xfId="31665" hidden="1"/>
    <cellStyle name="40% - Accent2 8" xfId="31741" hidden="1"/>
    <cellStyle name="40% - Accent2 8" xfId="31820" hidden="1"/>
    <cellStyle name="40% - Accent2 8" xfId="32071" hidden="1"/>
    <cellStyle name="40% - Accent2 8" xfId="31470" hidden="1"/>
    <cellStyle name="40% - Accent2 8" xfId="31413" hidden="1"/>
    <cellStyle name="40% - Accent2 8" xfId="32260" hidden="1"/>
    <cellStyle name="40% - Accent2 8" xfId="32336" hidden="1"/>
    <cellStyle name="40% - Accent2 8" xfId="32414" hidden="1"/>
    <cellStyle name="40% - Accent2 8" xfId="32635" hidden="1"/>
    <cellStyle name="40% - Accent2 8" xfId="31428" hidden="1"/>
    <cellStyle name="40% - Accent2 8" xfId="31454" hidden="1"/>
    <cellStyle name="40% - Accent2 8" xfId="32792" hidden="1"/>
    <cellStyle name="40% - Accent2 8" xfId="32868" hidden="1"/>
    <cellStyle name="40% - Accent2 8" xfId="32946" hidden="1"/>
    <cellStyle name="40% - Accent2 8" xfId="33129" hidden="1"/>
    <cellStyle name="40% - Accent2 8" xfId="33205" hidden="1"/>
    <cellStyle name="40% - Accent2 8" xfId="33283" hidden="1"/>
    <cellStyle name="40% - Accent2 8" xfId="33466" hidden="1"/>
    <cellStyle name="40% - Accent2 8" xfId="33542" hidden="1"/>
    <cellStyle name="40% - Accent2 9" xfId="171" hidden="1"/>
    <cellStyle name="40% - Accent2 9" xfId="251" hidden="1"/>
    <cellStyle name="40% - Accent2 9" xfId="349" hidden="1"/>
    <cellStyle name="40% - Accent2 9" xfId="683" hidden="1"/>
    <cellStyle name="40% - Accent2 9" xfId="2415" hidden="1"/>
    <cellStyle name="40% - Accent2 9" xfId="2566" hidden="1"/>
    <cellStyle name="40% - Accent2 9" xfId="2756" hidden="1"/>
    <cellStyle name="40% - Accent2 9" xfId="3794" hidden="1"/>
    <cellStyle name="40% - Accent2 9" xfId="2218" hidden="1"/>
    <cellStyle name="40% - Accent2 9" xfId="1868" hidden="1"/>
    <cellStyle name="40% - Accent2 9" xfId="4351" hidden="1"/>
    <cellStyle name="40% - Accent2 9" xfId="4581" hidden="1"/>
    <cellStyle name="40% - Accent2 9" xfId="4744" hidden="1"/>
    <cellStyle name="40% - Accent2 9" xfId="5802" hidden="1"/>
    <cellStyle name="40% - Accent2 9" xfId="3098" hidden="1"/>
    <cellStyle name="40% - Accent2 9" xfId="2018" hidden="1"/>
    <cellStyle name="40% - Accent2 9" xfId="6358" hidden="1"/>
    <cellStyle name="40% - Accent2 9" xfId="6465" hidden="1"/>
    <cellStyle name="40% - Accent2 9" xfId="6662" hidden="1"/>
    <cellStyle name="40% - Accent2 9" xfId="7522" hidden="1"/>
    <cellStyle name="40% - Accent2 9" xfId="7673" hidden="1"/>
    <cellStyle name="40% - Accent2 9" xfId="7851" hidden="1"/>
    <cellStyle name="40% - Accent2 9" xfId="8766" hidden="1"/>
    <cellStyle name="40% - Accent2 9" xfId="8942" hidden="1"/>
    <cellStyle name="40% - Accent2 9" xfId="9862" hidden="1"/>
    <cellStyle name="40% - Accent2 9" xfId="9936" hidden="1"/>
    <cellStyle name="40% - Accent2 9" xfId="10012" hidden="1"/>
    <cellStyle name="40% - Accent2 9" xfId="10090" hidden="1"/>
    <cellStyle name="40% - Accent2 9" xfId="10675" hidden="1"/>
    <cellStyle name="40% - Accent2 9" xfId="10751" hidden="1"/>
    <cellStyle name="40% - Accent2 9" xfId="10830" hidden="1"/>
    <cellStyle name="40% - Accent2 9" xfId="11078" hidden="1"/>
    <cellStyle name="40% - Accent2 9" xfId="10570" hidden="1"/>
    <cellStyle name="40% - Accent2 9" xfId="10443" hidden="1"/>
    <cellStyle name="40% - Accent2 9" xfId="11270" hidden="1"/>
    <cellStyle name="40% - Accent2 9" xfId="11346" hidden="1"/>
    <cellStyle name="40% - Accent2 9" xfId="11424" hidden="1"/>
    <cellStyle name="40% - Accent2 9" xfId="11638" hidden="1"/>
    <cellStyle name="40% - Accent2 9" xfId="10923" hidden="1"/>
    <cellStyle name="40% - Accent2 9" xfId="10492" hidden="1"/>
    <cellStyle name="40% - Accent2 9" xfId="11802" hidden="1"/>
    <cellStyle name="40% - Accent2 9" xfId="11878" hidden="1"/>
    <cellStyle name="40% - Accent2 9" xfId="11956" hidden="1"/>
    <cellStyle name="40% - Accent2 9" xfId="12139" hidden="1"/>
    <cellStyle name="40% - Accent2 9" xfId="12215" hidden="1"/>
    <cellStyle name="40% - Accent2 9" xfId="12293" hidden="1"/>
    <cellStyle name="40% - Accent2 9" xfId="12476" hidden="1"/>
    <cellStyle name="40% - Accent2 9" xfId="12552" hidden="1"/>
    <cellStyle name="40% - Accent2 9" xfId="12654" hidden="1"/>
    <cellStyle name="40% - Accent2 9" xfId="12728" hidden="1"/>
    <cellStyle name="40% - Accent2 9" xfId="12804" hidden="1"/>
    <cellStyle name="40% - Accent2 9" xfId="12882" hidden="1"/>
    <cellStyle name="40% - Accent2 9" xfId="13467" hidden="1"/>
    <cellStyle name="40% - Accent2 9" xfId="13543" hidden="1"/>
    <cellStyle name="40% - Accent2 9" xfId="13622" hidden="1"/>
    <cellStyle name="40% - Accent2 9" xfId="13870" hidden="1"/>
    <cellStyle name="40% - Accent2 9" xfId="13362" hidden="1"/>
    <cellStyle name="40% - Accent2 9" xfId="13235" hidden="1"/>
    <cellStyle name="40% - Accent2 9" xfId="14062" hidden="1"/>
    <cellStyle name="40% - Accent2 9" xfId="14138" hidden="1"/>
    <cellStyle name="40% - Accent2 9" xfId="14216" hidden="1"/>
    <cellStyle name="40% - Accent2 9" xfId="14430" hidden="1"/>
    <cellStyle name="40% - Accent2 9" xfId="13715" hidden="1"/>
    <cellStyle name="40% - Accent2 9" xfId="13284" hidden="1"/>
    <cellStyle name="40% - Accent2 9" xfId="14594" hidden="1"/>
    <cellStyle name="40% - Accent2 9" xfId="14670" hidden="1"/>
    <cellStyle name="40% - Accent2 9" xfId="14748" hidden="1"/>
    <cellStyle name="40% - Accent2 9" xfId="14931" hidden="1"/>
    <cellStyle name="40% - Accent2 9" xfId="15007" hidden="1"/>
    <cellStyle name="40% - Accent2 9" xfId="15085" hidden="1"/>
    <cellStyle name="40% - Accent2 9" xfId="15268" hidden="1"/>
    <cellStyle name="40% - Accent2 9" xfId="15344" hidden="1"/>
    <cellStyle name="40% - Accent2 9" xfId="9597" hidden="1"/>
    <cellStyle name="40% - Accent2 9" xfId="9487" hidden="1"/>
    <cellStyle name="40% - Accent2 9" xfId="9369" hidden="1"/>
    <cellStyle name="40% - Accent2 9" xfId="9261" hidden="1"/>
    <cellStyle name="40% - Accent2 9" xfId="7000" hidden="1"/>
    <cellStyle name="40% - Accent2 9" xfId="6913" hidden="1"/>
    <cellStyle name="40% - Accent2 9" xfId="6819" hidden="1"/>
    <cellStyle name="40% - Accent2 9" xfId="5732" hidden="1"/>
    <cellStyle name="40% - Accent2 9" xfId="7360" hidden="1"/>
    <cellStyle name="40% - Accent2 9" xfId="7821" hidden="1"/>
    <cellStyle name="40% - Accent2 9" xfId="4861" hidden="1"/>
    <cellStyle name="40% - Accent2 9" xfId="4691" hidden="1"/>
    <cellStyle name="40% - Accent2 9" xfId="4471" hidden="1"/>
    <cellStyle name="40% - Accent2 9" xfId="3649" hidden="1"/>
    <cellStyle name="40% - Accent2 9" xfId="6418" hidden="1"/>
    <cellStyle name="40% - Accent2 9" xfId="7603" hidden="1"/>
    <cellStyle name="40% - Accent2 9" xfId="2743" hidden="1"/>
    <cellStyle name="40% - Accent2 9" xfId="2522" hidden="1"/>
    <cellStyle name="40% - Accent2 9" xfId="2348" hidden="1"/>
    <cellStyle name="40% - Accent2 9" xfId="1389" hidden="1"/>
    <cellStyle name="40% - Accent2 9" xfId="1200" hidden="1"/>
    <cellStyle name="40% - Accent2 9" xfId="1051" hidden="1"/>
    <cellStyle name="40% - Accent2 9" xfId="15405" hidden="1"/>
    <cellStyle name="40% - Accent2 9" xfId="15517" hidden="1"/>
    <cellStyle name="40% - Accent2 9" xfId="16203" hidden="1"/>
    <cellStyle name="40% - Accent2 9" xfId="16277" hidden="1"/>
    <cellStyle name="40% - Accent2 9" xfId="16353" hidden="1"/>
    <cellStyle name="40% - Accent2 9" xfId="16431" hidden="1"/>
    <cellStyle name="40% - Accent2 9" xfId="17016" hidden="1"/>
    <cellStyle name="40% - Accent2 9" xfId="17092" hidden="1"/>
    <cellStyle name="40% - Accent2 9" xfId="17171" hidden="1"/>
    <cellStyle name="40% - Accent2 9" xfId="17419" hidden="1"/>
    <cellStyle name="40% - Accent2 9" xfId="16911" hidden="1"/>
    <cellStyle name="40% - Accent2 9" xfId="16784" hidden="1"/>
    <cellStyle name="40% - Accent2 9" xfId="17611" hidden="1"/>
    <cellStyle name="40% - Accent2 9" xfId="17687" hidden="1"/>
    <cellStyle name="40% - Accent2 9" xfId="17765" hidden="1"/>
    <cellStyle name="40% - Accent2 9" xfId="17979" hidden="1"/>
    <cellStyle name="40% - Accent2 9" xfId="17264" hidden="1"/>
    <cellStyle name="40% - Accent2 9" xfId="16833" hidden="1"/>
    <cellStyle name="40% - Accent2 9" xfId="18143" hidden="1"/>
    <cellStyle name="40% - Accent2 9" xfId="18219" hidden="1"/>
    <cellStyle name="40% - Accent2 9" xfId="18297" hidden="1"/>
    <cellStyle name="40% - Accent2 9" xfId="18480" hidden="1"/>
    <cellStyle name="40% - Accent2 9" xfId="18556" hidden="1"/>
    <cellStyle name="40% - Accent2 9" xfId="18634" hidden="1"/>
    <cellStyle name="40% - Accent2 9" xfId="18817" hidden="1"/>
    <cellStyle name="40% - Accent2 9" xfId="18893" hidden="1"/>
    <cellStyle name="40% - Accent2 9" xfId="18995" hidden="1"/>
    <cellStyle name="40% - Accent2 9" xfId="19069" hidden="1"/>
    <cellStyle name="40% - Accent2 9" xfId="19145" hidden="1"/>
    <cellStyle name="40% - Accent2 9" xfId="19223" hidden="1"/>
    <cellStyle name="40% - Accent2 9" xfId="19808" hidden="1"/>
    <cellStyle name="40% - Accent2 9" xfId="19884" hidden="1"/>
    <cellStyle name="40% - Accent2 9" xfId="19963" hidden="1"/>
    <cellStyle name="40% - Accent2 9" xfId="20211" hidden="1"/>
    <cellStyle name="40% - Accent2 9" xfId="19703" hidden="1"/>
    <cellStyle name="40% - Accent2 9" xfId="19576" hidden="1"/>
    <cellStyle name="40% - Accent2 9" xfId="20403" hidden="1"/>
    <cellStyle name="40% - Accent2 9" xfId="20479" hidden="1"/>
    <cellStyle name="40% - Accent2 9" xfId="20557" hidden="1"/>
    <cellStyle name="40% - Accent2 9" xfId="20771" hidden="1"/>
    <cellStyle name="40% - Accent2 9" xfId="20056" hidden="1"/>
    <cellStyle name="40% - Accent2 9" xfId="19625" hidden="1"/>
    <cellStyle name="40% - Accent2 9" xfId="20935" hidden="1"/>
    <cellStyle name="40% - Accent2 9" xfId="21011" hidden="1"/>
    <cellStyle name="40% - Accent2 9" xfId="21089" hidden="1"/>
    <cellStyle name="40% - Accent2 9" xfId="21272" hidden="1"/>
    <cellStyle name="40% - Accent2 9" xfId="21348" hidden="1"/>
    <cellStyle name="40% - Accent2 9" xfId="21426" hidden="1"/>
    <cellStyle name="40% - Accent2 9" xfId="21609" hidden="1"/>
    <cellStyle name="40% - Accent2 9" xfId="21685" hidden="1"/>
    <cellStyle name="40% - Accent2 9" xfId="15992" hidden="1"/>
    <cellStyle name="40% - Accent2 9" xfId="15918" hidden="1"/>
    <cellStyle name="40% - Accent2 9" xfId="15838" hidden="1"/>
    <cellStyle name="40% - Accent2 9" xfId="15755" hidden="1"/>
    <cellStyle name="40% - Accent2 9" xfId="7979" hidden="1"/>
    <cellStyle name="40% - Accent2 9" xfId="7778" hidden="1"/>
    <cellStyle name="40% - Accent2 9" xfId="7512" hidden="1"/>
    <cellStyle name="40% - Accent2 9" xfId="6229" hidden="1"/>
    <cellStyle name="40% - Accent2 9" xfId="8213" hidden="1"/>
    <cellStyle name="40% - Accent2 9" xfId="8712" hidden="1"/>
    <cellStyle name="40% - Accent2 9" xfId="5301" hidden="1"/>
    <cellStyle name="40% - Accent2 9" xfId="5099" hidden="1"/>
    <cellStyle name="40% - Accent2 9" xfId="4996" hidden="1"/>
    <cellStyle name="40% - Accent2 9" xfId="3841" hidden="1"/>
    <cellStyle name="40% - Accent2 9" xfId="7163" hidden="1"/>
    <cellStyle name="40% - Accent2 9" xfId="8482" hidden="1"/>
    <cellStyle name="40% - Accent2 9" xfId="3052" hidden="1"/>
    <cellStyle name="40% - Accent2 9" xfId="2910" hidden="1"/>
    <cellStyle name="40% - Accent2 9" xfId="2715" hidden="1"/>
    <cellStyle name="40% - Accent2 9" xfId="1541" hidden="1"/>
    <cellStyle name="40% - Accent2 9" xfId="1375" hidden="1"/>
    <cellStyle name="40% - Accent2 9" xfId="1122" hidden="1"/>
    <cellStyle name="40% - Accent2 9" xfId="21745" hidden="1"/>
    <cellStyle name="40% - Accent2 9" xfId="21824" hidden="1"/>
    <cellStyle name="40% - Accent2 9" xfId="22354" hidden="1"/>
    <cellStyle name="40% - Accent2 9" xfId="22428" hidden="1"/>
    <cellStyle name="40% - Accent2 9" xfId="22504" hidden="1"/>
    <cellStyle name="40% - Accent2 9" xfId="22582" hidden="1"/>
    <cellStyle name="40% - Accent2 9" xfId="23167" hidden="1"/>
    <cellStyle name="40% - Accent2 9" xfId="23243" hidden="1"/>
    <cellStyle name="40% - Accent2 9" xfId="23322" hidden="1"/>
    <cellStyle name="40% - Accent2 9" xfId="23570" hidden="1"/>
    <cellStyle name="40% - Accent2 9" xfId="23062" hidden="1"/>
    <cellStyle name="40% - Accent2 9" xfId="22935" hidden="1"/>
    <cellStyle name="40% - Accent2 9" xfId="23762" hidden="1"/>
    <cellStyle name="40% - Accent2 9" xfId="23838" hidden="1"/>
    <cellStyle name="40% - Accent2 9" xfId="23916" hidden="1"/>
    <cellStyle name="40% - Accent2 9" xfId="24130" hidden="1"/>
    <cellStyle name="40% - Accent2 9" xfId="23415" hidden="1"/>
    <cellStyle name="40% - Accent2 9" xfId="22984" hidden="1"/>
    <cellStyle name="40% - Accent2 9" xfId="24294" hidden="1"/>
    <cellStyle name="40% - Accent2 9" xfId="24370" hidden="1"/>
    <cellStyle name="40% - Accent2 9" xfId="24448" hidden="1"/>
    <cellStyle name="40% - Accent2 9" xfId="24631" hidden="1"/>
    <cellStyle name="40% - Accent2 9" xfId="24707" hidden="1"/>
    <cellStyle name="40% - Accent2 9" xfId="24785" hidden="1"/>
    <cellStyle name="40% - Accent2 9" xfId="24968" hidden="1"/>
    <cellStyle name="40% - Accent2 9" xfId="25044" hidden="1"/>
    <cellStyle name="40% - Accent2 9" xfId="25146" hidden="1"/>
    <cellStyle name="40% - Accent2 9" xfId="25220" hidden="1"/>
    <cellStyle name="40% - Accent2 9" xfId="25296" hidden="1"/>
    <cellStyle name="40% - Accent2 9" xfId="25374" hidden="1"/>
    <cellStyle name="40% - Accent2 9" xfId="25959" hidden="1"/>
    <cellStyle name="40% - Accent2 9" xfId="26035" hidden="1"/>
    <cellStyle name="40% - Accent2 9" xfId="26114" hidden="1"/>
    <cellStyle name="40% - Accent2 9" xfId="26362" hidden="1"/>
    <cellStyle name="40% - Accent2 9" xfId="25854" hidden="1"/>
    <cellStyle name="40% - Accent2 9" xfId="25727" hidden="1"/>
    <cellStyle name="40% - Accent2 9" xfId="26554" hidden="1"/>
    <cellStyle name="40% - Accent2 9" xfId="26630" hidden="1"/>
    <cellStyle name="40% - Accent2 9" xfId="26708" hidden="1"/>
    <cellStyle name="40% - Accent2 9" xfId="26922" hidden="1"/>
    <cellStyle name="40% - Accent2 9" xfId="26207" hidden="1"/>
    <cellStyle name="40% - Accent2 9" xfId="25776" hidden="1"/>
    <cellStyle name="40% - Accent2 9" xfId="27086" hidden="1"/>
    <cellStyle name="40% - Accent2 9" xfId="27162" hidden="1"/>
    <cellStyle name="40% - Accent2 9" xfId="27240" hidden="1"/>
    <cellStyle name="40% - Accent2 9" xfId="27423" hidden="1"/>
    <cellStyle name="40% - Accent2 9" xfId="27499" hidden="1"/>
    <cellStyle name="40% - Accent2 9" xfId="27577" hidden="1"/>
    <cellStyle name="40% - Accent2 9" xfId="27760" hidden="1"/>
    <cellStyle name="40% - Accent2 9" xfId="27836" hidden="1"/>
    <cellStyle name="40% - Accent2 9" xfId="22245" hidden="1"/>
    <cellStyle name="40% - Accent2 9" xfId="22171" hidden="1"/>
    <cellStyle name="40% - Accent2 9" xfId="22091" hidden="1"/>
    <cellStyle name="40% - Accent2 9" xfId="22008" hidden="1"/>
    <cellStyle name="40% - Accent2 9" xfId="8884" hidden="1"/>
    <cellStyle name="40% - Accent2 9" xfId="8679" hidden="1"/>
    <cellStyle name="40% - Accent2 9" xfId="8445" hidden="1"/>
    <cellStyle name="40% - Accent2 9" xfId="6761" hidden="1"/>
    <cellStyle name="40% - Accent2 9" xfId="9282" hidden="1"/>
    <cellStyle name="40% - Accent2 9" xfId="9780" hidden="1"/>
    <cellStyle name="40% - Accent2 9" xfId="5856" hidden="1"/>
    <cellStyle name="40% - Accent2 9" xfId="5609" hidden="1"/>
    <cellStyle name="40% - Accent2 9" xfId="5512" hidden="1"/>
    <cellStyle name="40% - Accent2 9" xfId="4017" hidden="1"/>
    <cellStyle name="40% - Accent2 9" xfId="8085" hidden="1"/>
    <cellStyle name="40% - Accent2 9" xfId="9533" hidden="1"/>
    <cellStyle name="40% - Accent2 9" xfId="3373" hidden="1"/>
    <cellStyle name="40% - Accent2 9" xfId="3179" hidden="1"/>
    <cellStyle name="40% - Accent2 9" xfId="3039" hidden="1"/>
    <cellStyle name="40% - Accent2 9" xfId="1668" hidden="1"/>
    <cellStyle name="40% - Accent2 9" xfId="1537" hidden="1"/>
    <cellStyle name="40% - Accent2 9" xfId="1266" hidden="1"/>
    <cellStyle name="40% - Accent2 9" xfId="27895" hidden="1"/>
    <cellStyle name="40% - Accent2 9" xfId="27971" hidden="1"/>
    <cellStyle name="40% - Accent2 9" xfId="28073" hidden="1"/>
    <cellStyle name="40% - Accent2 9" xfId="28147" hidden="1"/>
    <cellStyle name="40% - Accent2 9" xfId="28223" hidden="1"/>
    <cellStyle name="40% - Accent2 9" xfId="28301" hidden="1"/>
    <cellStyle name="40% - Accent2 9" xfId="28886" hidden="1"/>
    <cellStyle name="40% - Accent2 9" xfId="28962" hidden="1"/>
    <cellStyle name="40% - Accent2 9" xfId="29041" hidden="1"/>
    <cellStyle name="40% - Accent2 9" xfId="29289" hidden="1"/>
    <cellStyle name="40% - Accent2 9" xfId="28781" hidden="1"/>
    <cellStyle name="40% - Accent2 9" xfId="28654" hidden="1"/>
    <cellStyle name="40% - Accent2 9" xfId="29481" hidden="1"/>
    <cellStyle name="40% - Accent2 9" xfId="29557" hidden="1"/>
    <cellStyle name="40% - Accent2 9" xfId="29635" hidden="1"/>
    <cellStyle name="40% - Accent2 9" xfId="29849" hidden="1"/>
    <cellStyle name="40% - Accent2 9" xfId="29134" hidden="1"/>
    <cellStyle name="40% - Accent2 9" xfId="28703" hidden="1"/>
    <cellStyle name="40% - Accent2 9" xfId="30013" hidden="1"/>
    <cellStyle name="40% - Accent2 9" xfId="30089" hidden="1"/>
    <cellStyle name="40% - Accent2 9" xfId="30167" hidden="1"/>
    <cellStyle name="40% - Accent2 9" xfId="30350" hidden="1"/>
    <cellStyle name="40% - Accent2 9" xfId="30426" hidden="1"/>
    <cellStyle name="40% - Accent2 9" xfId="30504" hidden="1"/>
    <cellStyle name="40% - Accent2 9" xfId="30687" hidden="1"/>
    <cellStyle name="40% - Accent2 9" xfId="30763" hidden="1"/>
    <cellStyle name="40% - Accent2 9" xfId="30865" hidden="1"/>
    <cellStyle name="40% - Accent2 9" xfId="30939" hidden="1"/>
    <cellStyle name="40% - Accent2 9" xfId="31015" hidden="1"/>
    <cellStyle name="40% - Accent2 9" xfId="31093" hidden="1"/>
    <cellStyle name="40% - Accent2 9" xfId="31678" hidden="1"/>
    <cellStyle name="40% - Accent2 9" xfId="31754" hidden="1"/>
    <cellStyle name="40% - Accent2 9" xfId="31833" hidden="1"/>
    <cellStyle name="40% - Accent2 9" xfId="32081" hidden="1"/>
    <cellStyle name="40% - Accent2 9" xfId="31573" hidden="1"/>
    <cellStyle name="40% - Accent2 9" xfId="31446" hidden="1"/>
    <cellStyle name="40% - Accent2 9" xfId="32273" hidden="1"/>
    <cellStyle name="40% - Accent2 9" xfId="32349" hidden="1"/>
    <cellStyle name="40% - Accent2 9" xfId="32427" hidden="1"/>
    <cellStyle name="40% - Accent2 9" xfId="32641" hidden="1"/>
    <cellStyle name="40% - Accent2 9" xfId="31926" hidden="1"/>
    <cellStyle name="40% - Accent2 9" xfId="31495" hidden="1"/>
    <cellStyle name="40% - Accent2 9" xfId="32805" hidden="1"/>
    <cellStyle name="40% - Accent2 9" xfId="32881" hidden="1"/>
    <cellStyle name="40% - Accent2 9" xfId="32959" hidden="1"/>
    <cellStyle name="40% - Accent2 9" xfId="33142" hidden="1"/>
    <cellStyle name="40% - Accent2 9" xfId="33218" hidden="1"/>
    <cellStyle name="40% - Accent2 9" xfId="33296" hidden="1"/>
    <cellStyle name="40% - Accent2 9" xfId="33479" hidden="1"/>
    <cellStyle name="40% - Accent2 9" xfId="33555" hidden="1"/>
    <cellStyle name="40% - Accent3" xfId="32" builtinId="39" hidden="1"/>
    <cellStyle name="40% - Accent3" xfId="75" builtinId="39" hidden="1" customBuiltin="1"/>
    <cellStyle name="40% - Accent3 10" xfId="173" hidden="1"/>
    <cellStyle name="40% - Accent3 10" xfId="253" hidden="1"/>
    <cellStyle name="40% - Accent3 10" xfId="353" hidden="1"/>
    <cellStyle name="40% - Accent3 10" xfId="687" hidden="1"/>
    <cellStyle name="40% - Accent3 10" xfId="2417" hidden="1"/>
    <cellStyle name="40% - Accent3 10" xfId="2568" hidden="1"/>
    <cellStyle name="40% - Accent3 10" xfId="2758" hidden="1"/>
    <cellStyle name="40% - Accent3 10" xfId="3810" hidden="1"/>
    <cellStyle name="40% - Accent3 10" xfId="1901" hidden="1"/>
    <cellStyle name="40% - Accent3 10" xfId="2059" hidden="1"/>
    <cellStyle name="40% - Accent3 10" xfId="4355" hidden="1"/>
    <cellStyle name="40% - Accent3 10" xfId="4583" hidden="1"/>
    <cellStyle name="40% - Accent3 10" xfId="4747" hidden="1"/>
    <cellStyle name="40% - Accent3 10" xfId="5833" hidden="1"/>
    <cellStyle name="40% - Accent3 10" xfId="3115" hidden="1"/>
    <cellStyle name="40% - Accent3 10" xfId="2070" hidden="1"/>
    <cellStyle name="40% - Accent3 10" xfId="6361" hidden="1"/>
    <cellStyle name="40% - Accent3 10" xfId="6467" hidden="1"/>
    <cellStyle name="40% - Accent3 10" xfId="6664" hidden="1"/>
    <cellStyle name="40% - Accent3 10" xfId="7525" hidden="1"/>
    <cellStyle name="40% - Accent3 10" xfId="7676" hidden="1"/>
    <cellStyle name="40% - Accent3 10" xfId="7854" hidden="1"/>
    <cellStyle name="40% - Accent3 10" xfId="8768" hidden="1"/>
    <cellStyle name="40% - Accent3 10" xfId="8945" hidden="1"/>
    <cellStyle name="40% - Accent3 10" xfId="9864" hidden="1"/>
    <cellStyle name="40% - Accent3 10" xfId="9938" hidden="1"/>
    <cellStyle name="40% - Accent3 10" xfId="10014" hidden="1"/>
    <cellStyle name="40% - Accent3 10" xfId="10092" hidden="1"/>
    <cellStyle name="40% - Accent3 10" xfId="10677" hidden="1"/>
    <cellStyle name="40% - Accent3 10" xfId="10753" hidden="1"/>
    <cellStyle name="40% - Accent3 10" xfId="10832" hidden="1"/>
    <cellStyle name="40% - Accent3 10" xfId="11090" hidden="1"/>
    <cellStyle name="40% - Accent3 10" xfId="10470" hidden="1"/>
    <cellStyle name="40% - Accent3 10" xfId="10524" hidden="1"/>
    <cellStyle name="40% - Accent3 10" xfId="11272" hidden="1"/>
    <cellStyle name="40% - Accent3 10" xfId="11348" hidden="1"/>
    <cellStyle name="40% - Accent3 10" xfId="11426" hidden="1"/>
    <cellStyle name="40% - Accent3 10" xfId="11648" hidden="1"/>
    <cellStyle name="40% - Accent3 10" xfId="10931" hidden="1"/>
    <cellStyle name="40% - Accent3 10" xfId="10532" hidden="1"/>
    <cellStyle name="40% - Accent3 10" xfId="11804" hidden="1"/>
    <cellStyle name="40% - Accent3 10" xfId="11880" hidden="1"/>
    <cellStyle name="40% - Accent3 10" xfId="11958" hidden="1"/>
    <cellStyle name="40% - Accent3 10" xfId="12141" hidden="1"/>
    <cellStyle name="40% - Accent3 10" xfId="12217" hidden="1"/>
    <cellStyle name="40% - Accent3 10" xfId="12295" hidden="1"/>
    <cellStyle name="40% - Accent3 10" xfId="12478" hidden="1"/>
    <cellStyle name="40% - Accent3 10" xfId="12554" hidden="1"/>
    <cellStyle name="40% - Accent3 10" xfId="12656" hidden="1"/>
    <cellStyle name="40% - Accent3 10" xfId="12730" hidden="1"/>
    <cellStyle name="40% - Accent3 10" xfId="12806" hidden="1"/>
    <cellStyle name="40% - Accent3 10" xfId="12884" hidden="1"/>
    <cellStyle name="40% - Accent3 10" xfId="13469" hidden="1"/>
    <cellStyle name="40% - Accent3 10" xfId="13545" hidden="1"/>
    <cellStyle name="40% - Accent3 10" xfId="13624" hidden="1"/>
    <cellStyle name="40% - Accent3 10" xfId="13882" hidden="1"/>
    <cellStyle name="40% - Accent3 10" xfId="13262" hidden="1"/>
    <cellStyle name="40% - Accent3 10" xfId="13316" hidden="1"/>
    <cellStyle name="40% - Accent3 10" xfId="14064" hidden="1"/>
    <cellStyle name="40% - Accent3 10" xfId="14140" hidden="1"/>
    <cellStyle name="40% - Accent3 10" xfId="14218" hidden="1"/>
    <cellStyle name="40% - Accent3 10" xfId="14440" hidden="1"/>
    <cellStyle name="40% - Accent3 10" xfId="13723" hidden="1"/>
    <cellStyle name="40% - Accent3 10" xfId="13324" hidden="1"/>
    <cellStyle name="40% - Accent3 10" xfId="14596" hidden="1"/>
    <cellStyle name="40% - Accent3 10" xfId="14672" hidden="1"/>
    <cellStyle name="40% - Accent3 10" xfId="14750" hidden="1"/>
    <cellStyle name="40% - Accent3 10" xfId="14933" hidden="1"/>
    <cellStyle name="40% - Accent3 10" xfId="15009" hidden="1"/>
    <cellStyle name="40% - Accent3 10" xfId="15087" hidden="1"/>
    <cellStyle name="40% - Accent3 10" xfId="15270" hidden="1"/>
    <cellStyle name="40% - Accent3 10" xfId="15346" hidden="1"/>
    <cellStyle name="40% - Accent3 10" xfId="9595" hidden="1"/>
    <cellStyle name="40% - Accent3 10" xfId="9484" hidden="1"/>
    <cellStyle name="40% - Accent3 10" xfId="9367" hidden="1"/>
    <cellStyle name="40% - Accent3 10" xfId="9258" hidden="1"/>
    <cellStyle name="40% - Accent3 10" xfId="6997" hidden="1"/>
    <cellStyle name="40% - Accent3 10" xfId="6911" hidden="1"/>
    <cellStyle name="40% - Accent3 10" xfId="6817" hidden="1"/>
    <cellStyle name="40% - Accent3 10" xfId="5667" hidden="1"/>
    <cellStyle name="40% - Accent3 10" xfId="7685" hidden="1"/>
    <cellStyle name="40% - Accent3 10" xfId="7453" hidden="1"/>
    <cellStyle name="40% - Accent3 10" xfId="4858" hidden="1"/>
    <cellStyle name="40% - Accent3 10" xfId="4689" hidden="1"/>
    <cellStyle name="40% - Accent3 10" xfId="4467" hidden="1"/>
    <cellStyle name="40% - Accent3 10" xfId="3639" hidden="1"/>
    <cellStyle name="40% - Accent3 10" xfId="6381" hidden="1"/>
    <cellStyle name="40% - Accent3 10" xfId="7435" hidden="1"/>
    <cellStyle name="40% - Accent3 10" xfId="2741" hidden="1"/>
    <cellStyle name="40% - Accent3 10" xfId="2520" hidden="1"/>
    <cellStyle name="40% - Accent3 10" xfId="2346" hidden="1"/>
    <cellStyle name="40% - Accent3 10" xfId="1386" hidden="1"/>
    <cellStyle name="40% - Accent3 10" xfId="1197" hidden="1"/>
    <cellStyle name="40% - Accent3 10" xfId="961" hidden="1"/>
    <cellStyle name="40% - Accent3 10" xfId="15407" hidden="1"/>
    <cellStyle name="40% - Accent3 10" xfId="15519" hidden="1"/>
    <cellStyle name="40% - Accent3 10" xfId="16205" hidden="1"/>
    <cellStyle name="40% - Accent3 10" xfId="16279" hidden="1"/>
    <cellStyle name="40% - Accent3 10" xfId="16355" hidden="1"/>
    <cellStyle name="40% - Accent3 10" xfId="16433" hidden="1"/>
    <cellStyle name="40% - Accent3 10" xfId="17018" hidden="1"/>
    <cellStyle name="40% - Accent3 10" xfId="17094" hidden="1"/>
    <cellStyle name="40% - Accent3 10" xfId="17173" hidden="1"/>
    <cellStyle name="40% - Accent3 10" xfId="17431" hidden="1"/>
    <cellStyle name="40% - Accent3 10" xfId="16811" hidden="1"/>
    <cellStyle name="40% - Accent3 10" xfId="16865" hidden="1"/>
    <cellStyle name="40% - Accent3 10" xfId="17613" hidden="1"/>
    <cellStyle name="40% - Accent3 10" xfId="17689" hidden="1"/>
    <cellStyle name="40% - Accent3 10" xfId="17767" hidden="1"/>
    <cellStyle name="40% - Accent3 10" xfId="17989" hidden="1"/>
    <cellStyle name="40% - Accent3 10" xfId="17272" hidden="1"/>
    <cellStyle name="40% - Accent3 10" xfId="16873" hidden="1"/>
    <cellStyle name="40% - Accent3 10" xfId="18145" hidden="1"/>
    <cellStyle name="40% - Accent3 10" xfId="18221" hidden="1"/>
    <cellStyle name="40% - Accent3 10" xfId="18299" hidden="1"/>
    <cellStyle name="40% - Accent3 10" xfId="18482" hidden="1"/>
    <cellStyle name="40% - Accent3 10" xfId="18558" hidden="1"/>
    <cellStyle name="40% - Accent3 10" xfId="18636" hidden="1"/>
    <cellStyle name="40% - Accent3 10" xfId="18819" hidden="1"/>
    <cellStyle name="40% - Accent3 10" xfId="18895" hidden="1"/>
    <cellStyle name="40% - Accent3 10" xfId="18997" hidden="1"/>
    <cellStyle name="40% - Accent3 10" xfId="19071" hidden="1"/>
    <cellStyle name="40% - Accent3 10" xfId="19147" hidden="1"/>
    <cellStyle name="40% - Accent3 10" xfId="19225" hidden="1"/>
    <cellStyle name="40% - Accent3 10" xfId="19810" hidden="1"/>
    <cellStyle name="40% - Accent3 10" xfId="19886" hidden="1"/>
    <cellStyle name="40% - Accent3 10" xfId="19965" hidden="1"/>
    <cellStyle name="40% - Accent3 10" xfId="20223" hidden="1"/>
    <cellStyle name="40% - Accent3 10" xfId="19603" hidden="1"/>
    <cellStyle name="40% - Accent3 10" xfId="19657" hidden="1"/>
    <cellStyle name="40% - Accent3 10" xfId="20405" hidden="1"/>
    <cellStyle name="40% - Accent3 10" xfId="20481" hidden="1"/>
    <cellStyle name="40% - Accent3 10" xfId="20559" hidden="1"/>
    <cellStyle name="40% - Accent3 10" xfId="20781" hidden="1"/>
    <cellStyle name="40% - Accent3 10" xfId="20064" hidden="1"/>
    <cellStyle name="40% - Accent3 10" xfId="19665" hidden="1"/>
    <cellStyle name="40% - Accent3 10" xfId="20937" hidden="1"/>
    <cellStyle name="40% - Accent3 10" xfId="21013" hidden="1"/>
    <cellStyle name="40% - Accent3 10" xfId="21091" hidden="1"/>
    <cellStyle name="40% - Accent3 10" xfId="21274" hidden="1"/>
    <cellStyle name="40% - Accent3 10" xfId="21350" hidden="1"/>
    <cellStyle name="40% - Accent3 10" xfId="21428" hidden="1"/>
    <cellStyle name="40% - Accent3 10" xfId="21611" hidden="1"/>
    <cellStyle name="40% - Accent3 10" xfId="21687" hidden="1"/>
    <cellStyle name="40% - Accent3 10" xfId="15990" hidden="1"/>
    <cellStyle name="40% - Accent3 10" xfId="15916" hidden="1"/>
    <cellStyle name="40% - Accent3 10" xfId="15836" hidden="1"/>
    <cellStyle name="40% - Accent3 10" xfId="15753" hidden="1"/>
    <cellStyle name="40% - Accent3 10" xfId="7977" hidden="1"/>
    <cellStyle name="40% - Accent3 10" xfId="7775" hidden="1"/>
    <cellStyle name="40% - Accent3 10" xfId="7508" hidden="1"/>
    <cellStyle name="40% - Accent3 10" xfId="6162" hidden="1"/>
    <cellStyle name="40% - Accent3 10" xfId="8524" hidden="1"/>
    <cellStyle name="40% - Accent3 10" xfId="8397" hidden="1"/>
    <cellStyle name="40% - Accent3 10" xfId="5298" hidden="1"/>
    <cellStyle name="40% - Accent3 10" xfId="5097" hidden="1"/>
    <cellStyle name="40% - Accent3 10" xfId="4994" hidden="1"/>
    <cellStyle name="40% - Accent3 10" xfId="3820" hidden="1"/>
    <cellStyle name="40% - Accent3 10" xfId="7049" hidden="1"/>
    <cellStyle name="40% - Accent3 10" xfId="8384" hidden="1"/>
    <cellStyle name="40% - Accent3 10" xfId="3050" hidden="1"/>
    <cellStyle name="40% - Accent3 10" xfId="2908" hidden="1"/>
    <cellStyle name="40% - Accent3 10" xfId="2710" hidden="1"/>
    <cellStyle name="40% - Accent3 10" xfId="1538" hidden="1"/>
    <cellStyle name="40% - Accent3 10" xfId="1373" hidden="1"/>
    <cellStyle name="40% - Accent3 10" xfId="1119" hidden="1"/>
    <cellStyle name="40% - Accent3 10" xfId="21747" hidden="1"/>
    <cellStyle name="40% - Accent3 10" xfId="21826" hidden="1"/>
    <cellStyle name="40% - Accent3 10" xfId="22356" hidden="1"/>
    <cellStyle name="40% - Accent3 10" xfId="22430" hidden="1"/>
    <cellStyle name="40% - Accent3 10" xfId="22506" hidden="1"/>
    <cellStyle name="40% - Accent3 10" xfId="22584" hidden="1"/>
    <cellStyle name="40% - Accent3 10" xfId="23169" hidden="1"/>
    <cellStyle name="40% - Accent3 10" xfId="23245" hidden="1"/>
    <cellStyle name="40% - Accent3 10" xfId="23324" hidden="1"/>
    <cellStyle name="40% - Accent3 10" xfId="23582" hidden="1"/>
    <cellStyle name="40% - Accent3 10" xfId="22962" hidden="1"/>
    <cellStyle name="40% - Accent3 10" xfId="23016" hidden="1"/>
    <cellStyle name="40% - Accent3 10" xfId="23764" hidden="1"/>
    <cellStyle name="40% - Accent3 10" xfId="23840" hidden="1"/>
    <cellStyle name="40% - Accent3 10" xfId="23918" hidden="1"/>
    <cellStyle name="40% - Accent3 10" xfId="24140" hidden="1"/>
    <cellStyle name="40% - Accent3 10" xfId="23423" hidden="1"/>
    <cellStyle name="40% - Accent3 10" xfId="23024" hidden="1"/>
    <cellStyle name="40% - Accent3 10" xfId="24296" hidden="1"/>
    <cellStyle name="40% - Accent3 10" xfId="24372" hidden="1"/>
    <cellStyle name="40% - Accent3 10" xfId="24450" hidden="1"/>
    <cellStyle name="40% - Accent3 10" xfId="24633" hidden="1"/>
    <cellStyle name="40% - Accent3 10" xfId="24709" hidden="1"/>
    <cellStyle name="40% - Accent3 10" xfId="24787" hidden="1"/>
    <cellStyle name="40% - Accent3 10" xfId="24970" hidden="1"/>
    <cellStyle name="40% - Accent3 10" xfId="25046" hidden="1"/>
    <cellStyle name="40% - Accent3 10" xfId="25148" hidden="1"/>
    <cellStyle name="40% - Accent3 10" xfId="25222" hidden="1"/>
    <cellStyle name="40% - Accent3 10" xfId="25298" hidden="1"/>
    <cellStyle name="40% - Accent3 10" xfId="25376" hidden="1"/>
    <cellStyle name="40% - Accent3 10" xfId="25961" hidden="1"/>
    <cellStyle name="40% - Accent3 10" xfId="26037" hidden="1"/>
    <cellStyle name="40% - Accent3 10" xfId="26116" hidden="1"/>
    <cellStyle name="40% - Accent3 10" xfId="26374" hidden="1"/>
    <cellStyle name="40% - Accent3 10" xfId="25754" hidden="1"/>
    <cellStyle name="40% - Accent3 10" xfId="25808" hidden="1"/>
    <cellStyle name="40% - Accent3 10" xfId="26556" hidden="1"/>
    <cellStyle name="40% - Accent3 10" xfId="26632" hidden="1"/>
    <cellStyle name="40% - Accent3 10" xfId="26710" hidden="1"/>
    <cellStyle name="40% - Accent3 10" xfId="26932" hidden="1"/>
    <cellStyle name="40% - Accent3 10" xfId="26215" hidden="1"/>
    <cellStyle name="40% - Accent3 10" xfId="25816" hidden="1"/>
    <cellStyle name="40% - Accent3 10" xfId="27088" hidden="1"/>
    <cellStyle name="40% - Accent3 10" xfId="27164" hidden="1"/>
    <cellStyle name="40% - Accent3 10" xfId="27242" hidden="1"/>
    <cellStyle name="40% - Accent3 10" xfId="27425" hidden="1"/>
    <cellStyle name="40% - Accent3 10" xfId="27501" hidden="1"/>
    <cellStyle name="40% - Accent3 10" xfId="27579" hidden="1"/>
    <cellStyle name="40% - Accent3 10" xfId="27762" hidden="1"/>
    <cellStyle name="40% - Accent3 10" xfId="27838" hidden="1"/>
    <cellStyle name="40% - Accent3 10" xfId="22243" hidden="1"/>
    <cellStyle name="40% - Accent3 10" xfId="22169" hidden="1"/>
    <cellStyle name="40% - Accent3 10" xfId="22089" hidden="1"/>
    <cellStyle name="40% - Accent3 10" xfId="22006" hidden="1"/>
    <cellStyle name="40% - Accent3 10" xfId="8880" hidden="1"/>
    <cellStyle name="40% - Accent3 10" xfId="8677" hidden="1"/>
    <cellStyle name="40% - Accent3 10" xfId="8443" hidden="1"/>
    <cellStyle name="40% - Accent3 10" xfId="6736" hidden="1"/>
    <cellStyle name="40% - Accent3 10" xfId="9623" hidden="1"/>
    <cellStyle name="40% - Accent3 10" xfId="9430" hidden="1"/>
    <cellStyle name="40% - Accent3 10" xfId="5854" hidden="1"/>
    <cellStyle name="40% - Accent3 10" xfId="5606" hidden="1"/>
    <cellStyle name="40% - Accent3 10" xfId="5510" hidden="1"/>
    <cellStyle name="40% - Accent3 10" xfId="4006" hidden="1"/>
    <cellStyle name="40% - Accent3 10" xfId="8058" hidden="1"/>
    <cellStyle name="40% - Accent3 10" xfId="9415" hidden="1"/>
    <cellStyle name="40% - Accent3 10" xfId="3370" hidden="1"/>
    <cellStyle name="40% - Accent3 10" xfId="3177" hidden="1"/>
    <cellStyle name="40% - Accent3 10" xfId="3034" hidden="1"/>
    <cellStyle name="40% - Accent3 10" xfId="1664" hidden="1"/>
    <cellStyle name="40% - Accent3 10" xfId="1531" hidden="1"/>
    <cellStyle name="40% - Accent3 10" xfId="1261" hidden="1"/>
    <cellStyle name="40% - Accent3 10" xfId="27897" hidden="1"/>
    <cellStyle name="40% - Accent3 10" xfId="27973" hidden="1"/>
    <cellStyle name="40% - Accent3 10" xfId="28075" hidden="1"/>
    <cellStyle name="40% - Accent3 10" xfId="28149" hidden="1"/>
    <cellStyle name="40% - Accent3 10" xfId="28225" hidden="1"/>
    <cellStyle name="40% - Accent3 10" xfId="28303" hidden="1"/>
    <cellStyle name="40% - Accent3 10" xfId="28888" hidden="1"/>
    <cellStyle name="40% - Accent3 10" xfId="28964" hidden="1"/>
    <cellStyle name="40% - Accent3 10" xfId="29043" hidden="1"/>
    <cellStyle name="40% - Accent3 10" xfId="29301" hidden="1"/>
    <cellStyle name="40% - Accent3 10" xfId="28681" hidden="1"/>
    <cellStyle name="40% - Accent3 10" xfId="28735" hidden="1"/>
    <cellStyle name="40% - Accent3 10" xfId="29483" hidden="1"/>
    <cellStyle name="40% - Accent3 10" xfId="29559" hidden="1"/>
    <cellStyle name="40% - Accent3 10" xfId="29637" hidden="1"/>
    <cellStyle name="40% - Accent3 10" xfId="29859" hidden="1"/>
    <cellStyle name="40% - Accent3 10" xfId="29142" hidden="1"/>
    <cellStyle name="40% - Accent3 10" xfId="28743" hidden="1"/>
    <cellStyle name="40% - Accent3 10" xfId="30015" hidden="1"/>
    <cellStyle name="40% - Accent3 10" xfId="30091" hidden="1"/>
    <cellStyle name="40% - Accent3 10" xfId="30169" hidden="1"/>
    <cellStyle name="40% - Accent3 10" xfId="30352" hidden="1"/>
    <cellStyle name="40% - Accent3 10" xfId="30428" hidden="1"/>
    <cellStyle name="40% - Accent3 10" xfId="30506" hidden="1"/>
    <cellStyle name="40% - Accent3 10" xfId="30689" hidden="1"/>
    <cellStyle name="40% - Accent3 10" xfId="30765" hidden="1"/>
    <cellStyle name="40% - Accent3 10" xfId="30867" hidden="1"/>
    <cellStyle name="40% - Accent3 10" xfId="30941" hidden="1"/>
    <cellStyle name="40% - Accent3 10" xfId="31017" hidden="1"/>
    <cellStyle name="40% - Accent3 10" xfId="31095" hidden="1"/>
    <cellStyle name="40% - Accent3 10" xfId="31680" hidden="1"/>
    <cellStyle name="40% - Accent3 10" xfId="31756" hidden="1"/>
    <cellStyle name="40% - Accent3 10" xfId="31835" hidden="1"/>
    <cellStyle name="40% - Accent3 10" xfId="32093" hidden="1"/>
    <cellStyle name="40% - Accent3 10" xfId="31473" hidden="1"/>
    <cellStyle name="40% - Accent3 10" xfId="31527" hidden="1"/>
    <cellStyle name="40% - Accent3 10" xfId="32275" hidden="1"/>
    <cellStyle name="40% - Accent3 10" xfId="32351" hidden="1"/>
    <cellStyle name="40% - Accent3 10" xfId="32429" hidden="1"/>
    <cellStyle name="40% - Accent3 10" xfId="32651" hidden="1"/>
    <cellStyle name="40% - Accent3 10" xfId="31934" hidden="1"/>
    <cellStyle name="40% - Accent3 10" xfId="31535" hidden="1"/>
    <cellStyle name="40% - Accent3 10" xfId="32807" hidden="1"/>
    <cellStyle name="40% - Accent3 10" xfId="32883" hidden="1"/>
    <cellStyle name="40% - Accent3 10" xfId="32961" hidden="1"/>
    <cellStyle name="40% - Accent3 10" xfId="33144" hidden="1"/>
    <cellStyle name="40% - Accent3 10" xfId="33220" hidden="1"/>
    <cellStyle name="40% - Accent3 10" xfId="33298" hidden="1"/>
    <cellStyle name="40% - Accent3 10" xfId="33481" hidden="1"/>
    <cellStyle name="40% - Accent3 10" xfId="33557" hidden="1"/>
    <cellStyle name="40% - Accent3 11" xfId="186" hidden="1"/>
    <cellStyle name="40% - Accent3 11" xfId="266" hidden="1"/>
    <cellStyle name="40% - Accent3 11" xfId="389" hidden="1"/>
    <cellStyle name="40% - Accent3 11" xfId="716" hidden="1"/>
    <cellStyle name="40% - Accent3 11" xfId="2433" hidden="1"/>
    <cellStyle name="40% - Accent3 11" xfId="2585" hidden="1"/>
    <cellStyle name="40% - Accent3 11" xfId="2786" hidden="1"/>
    <cellStyle name="40% - Accent3 11" xfId="2067" hidden="1"/>
    <cellStyle name="40% - Accent3 11" xfId="1922" hidden="1"/>
    <cellStyle name="40% - Accent3 11" xfId="1867" hidden="1"/>
    <cellStyle name="40% - Accent3 11" xfId="4391" hidden="1"/>
    <cellStyle name="40% - Accent3 11" xfId="4602" hidden="1"/>
    <cellStyle name="40% - Accent3 11" xfId="4766" hidden="1"/>
    <cellStyle name="40% - Accent3 11" xfId="1634" hidden="1"/>
    <cellStyle name="40% - Accent3 11" xfId="2862" hidden="1"/>
    <cellStyle name="40% - Accent3 11" xfId="2818" hidden="1"/>
    <cellStyle name="40% - Accent3 11" xfId="6376" hidden="1"/>
    <cellStyle name="40% - Accent3 11" xfId="6481" hidden="1"/>
    <cellStyle name="40% - Accent3 11" xfId="6678" hidden="1"/>
    <cellStyle name="40% - Accent3 11" xfId="7550" hidden="1"/>
    <cellStyle name="40% - Accent3 11" xfId="7693" hidden="1"/>
    <cellStyle name="40% - Accent3 11" xfId="7872" hidden="1"/>
    <cellStyle name="40% - Accent3 11" xfId="8788" hidden="1"/>
    <cellStyle name="40% - Accent3 11" xfId="8962" hidden="1"/>
    <cellStyle name="40% - Accent3 11" xfId="9877" hidden="1"/>
    <cellStyle name="40% - Accent3 11" xfId="9951" hidden="1"/>
    <cellStyle name="40% - Accent3 11" xfId="10027" hidden="1"/>
    <cellStyle name="40% - Accent3 11" xfId="10105" hidden="1"/>
    <cellStyle name="40% - Accent3 11" xfId="10690" hidden="1"/>
    <cellStyle name="40% - Accent3 11" xfId="10766" hidden="1"/>
    <cellStyle name="40% - Accent3 11" xfId="10845" hidden="1"/>
    <cellStyle name="40% - Accent3 11" xfId="10530" hidden="1"/>
    <cellStyle name="40% - Accent3 11" xfId="10478" hidden="1"/>
    <cellStyle name="40% - Accent3 11" xfId="10442" hidden="1"/>
    <cellStyle name="40% - Accent3 11" xfId="11285" hidden="1"/>
    <cellStyle name="40% - Accent3 11" xfId="11361" hidden="1"/>
    <cellStyle name="40% - Accent3 11" xfId="11439" hidden="1"/>
    <cellStyle name="40% - Accent3 11" xfId="10364" hidden="1"/>
    <cellStyle name="40% - Accent3 11" xfId="10882" hidden="1"/>
    <cellStyle name="40% - Accent3 11" xfId="10865" hidden="1"/>
    <cellStyle name="40% - Accent3 11" xfId="11817" hidden="1"/>
    <cellStyle name="40% - Accent3 11" xfId="11893" hidden="1"/>
    <cellStyle name="40% - Accent3 11" xfId="11971" hidden="1"/>
    <cellStyle name="40% - Accent3 11" xfId="12154" hidden="1"/>
    <cellStyle name="40% - Accent3 11" xfId="12230" hidden="1"/>
    <cellStyle name="40% - Accent3 11" xfId="12308" hidden="1"/>
    <cellStyle name="40% - Accent3 11" xfId="12491" hidden="1"/>
    <cellStyle name="40% - Accent3 11" xfId="12567" hidden="1"/>
    <cellStyle name="40% - Accent3 11" xfId="12669" hidden="1"/>
    <cellStyle name="40% - Accent3 11" xfId="12743" hidden="1"/>
    <cellStyle name="40% - Accent3 11" xfId="12819" hidden="1"/>
    <cellStyle name="40% - Accent3 11" xfId="12897" hidden="1"/>
    <cellStyle name="40% - Accent3 11" xfId="13482" hidden="1"/>
    <cellStyle name="40% - Accent3 11" xfId="13558" hidden="1"/>
    <cellStyle name="40% - Accent3 11" xfId="13637" hidden="1"/>
    <cellStyle name="40% - Accent3 11" xfId="13322" hidden="1"/>
    <cellStyle name="40% - Accent3 11" xfId="13270" hidden="1"/>
    <cellStyle name="40% - Accent3 11" xfId="13234" hidden="1"/>
    <cellStyle name="40% - Accent3 11" xfId="14077" hidden="1"/>
    <cellStyle name="40% - Accent3 11" xfId="14153" hidden="1"/>
    <cellStyle name="40% - Accent3 11" xfId="14231" hidden="1"/>
    <cellStyle name="40% - Accent3 11" xfId="13156" hidden="1"/>
    <cellStyle name="40% - Accent3 11" xfId="13674" hidden="1"/>
    <cellStyle name="40% - Accent3 11" xfId="13657" hidden="1"/>
    <cellStyle name="40% - Accent3 11" xfId="14609" hidden="1"/>
    <cellStyle name="40% - Accent3 11" xfId="14685" hidden="1"/>
    <cellStyle name="40% - Accent3 11" xfId="14763" hidden="1"/>
    <cellStyle name="40% - Accent3 11" xfId="14946" hidden="1"/>
    <cellStyle name="40% - Accent3 11" xfId="15022" hidden="1"/>
    <cellStyle name="40% - Accent3 11" xfId="15100" hidden="1"/>
    <cellStyle name="40% - Accent3 11" xfId="15283" hidden="1"/>
    <cellStyle name="40% - Accent3 11" xfId="15359" hidden="1"/>
    <cellStyle name="40% - Accent3 11" xfId="9578" hidden="1"/>
    <cellStyle name="40% - Accent3 11" xfId="9464" hidden="1"/>
    <cellStyle name="40% - Accent3 11" xfId="9353" hidden="1"/>
    <cellStyle name="40% - Accent3 11" xfId="9237" hidden="1"/>
    <cellStyle name="40% - Accent3 11" xfId="6984" hidden="1"/>
    <cellStyle name="40% - Accent3 11" xfId="6897" hidden="1"/>
    <cellStyle name="40% - Accent3 11" xfId="6803" hidden="1"/>
    <cellStyle name="40% - Accent3 11" xfId="7439" hidden="1"/>
    <cellStyle name="40% - Accent3 11" xfId="7639" hidden="1"/>
    <cellStyle name="40% - Accent3 11" xfId="7822" hidden="1"/>
    <cellStyle name="40% - Accent3 11" xfId="4838" hidden="1"/>
    <cellStyle name="40% - Accent3 11" xfId="4672" hidden="1"/>
    <cellStyle name="40% - Accent3 11" xfId="4411" hidden="1"/>
    <cellStyle name="40% - Accent3 11" xfId="8101" hidden="1"/>
    <cellStyle name="40% - Accent3 11" xfId="6731" hidden="1"/>
    <cellStyle name="40% - Accent3 11" xfId="6780" hidden="1"/>
    <cellStyle name="40% - Accent3 11" xfId="2705" hidden="1"/>
    <cellStyle name="40% - Accent3 11" xfId="2504" hidden="1"/>
    <cellStyle name="40% - Accent3 11" xfId="2325" hidden="1"/>
    <cellStyle name="40% - Accent3 11" xfId="1362" hidden="1"/>
    <cellStyle name="40% - Accent3 11" xfId="1179" hidden="1"/>
    <cellStyle name="40% - Accent3 11" xfId="936" hidden="1"/>
    <cellStyle name="40% - Accent3 11" xfId="15425" hidden="1"/>
    <cellStyle name="40% - Accent3 11" xfId="15534" hidden="1"/>
    <cellStyle name="40% - Accent3 11" xfId="16218" hidden="1"/>
    <cellStyle name="40% - Accent3 11" xfId="16292" hidden="1"/>
    <cellStyle name="40% - Accent3 11" xfId="16368" hidden="1"/>
    <cellStyle name="40% - Accent3 11" xfId="16446" hidden="1"/>
    <cellStyle name="40% - Accent3 11" xfId="17031" hidden="1"/>
    <cellStyle name="40% - Accent3 11" xfId="17107" hidden="1"/>
    <cellStyle name="40% - Accent3 11" xfId="17186" hidden="1"/>
    <cellStyle name="40% - Accent3 11" xfId="16871" hidden="1"/>
    <cellStyle name="40% - Accent3 11" xfId="16819" hidden="1"/>
    <cellStyle name="40% - Accent3 11" xfId="16783" hidden="1"/>
    <cellStyle name="40% - Accent3 11" xfId="17626" hidden="1"/>
    <cellStyle name="40% - Accent3 11" xfId="17702" hidden="1"/>
    <cellStyle name="40% - Accent3 11" xfId="17780" hidden="1"/>
    <cellStyle name="40% - Accent3 11" xfId="16705" hidden="1"/>
    <cellStyle name="40% - Accent3 11" xfId="17223" hidden="1"/>
    <cellStyle name="40% - Accent3 11" xfId="17206" hidden="1"/>
    <cellStyle name="40% - Accent3 11" xfId="18158" hidden="1"/>
    <cellStyle name="40% - Accent3 11" xfId="18234" hidden="1"/>
    <cellStyle name="40% - Accent3 11" xfId="18312" hidden="1"/>
    <cellStyle name="40% - Accent3 11" xfId="18495" hidden="1"/>
    <cellStyle name="40% - Accent3 11" xfId="18571" hidden="1"/>
    <cellStyle name="40% - Accent3 11" xfId="18649" hidden="1"/>
    <cellStyle name="40% - Accent3 11" xfId="18832" hidden="1"/>
    <cellStyle name="40% - Accent3 11" xfId="18908" hidden="1"/>
    <cellStyle name="40% - Accent3 11" xfId="19010" hidden="1"/>
    <cellStyle name="40% - Accent3 11" xfId="19084" hidden="1"/>
    <cellStyle name="40% - Accent3 11" xfId="19160" hidden="1"/>
    <cellStyle name="40% - Accent3 11" xfId="19238" hidden="1"/>
    <cellStyle name="40% - Accent3 11" xfId="19823" hidden="1"/>
    <cellStyle name="40% - Accent3 11" xfId="19899" hidden="1"/>
    <cellStyle name="40% - Accent3 11" xfId="19978" hidden="1"/>
    <cellStyle name="40% - Accent3 11" xfId="19663" hidden="1"/>
    <cellStyle name="40% - Accent3 11" xfId="19611" hidden="1"/>
    <cellStyle name="40% - Accent3 11" xfId="19575" hidden="1"/>
    <cellStyle name="40% - Accent3 11" xfId="20418" hidden="1"/>
    <cellStyle name="40% - Accent3 11" xfId="20494" hidden="1"/>
    <cellStyle name="40% - Accent3 11" xfId="20572" hidden="1"/>
    <cellStyle name="40% - Accent3 11" xfId="19497" hidden="1"/>
    <cellStyle name="40% - Accent3 11" xfId="20015" hidden="1"/>
    <cellStyle name="40% - Accent3 11" xfId="19998" hidden="1"/>
    <cellStyle name="40% - Accent3 11" xfId="20950" hidden="1"/>
    <cellStyle name="40% - Accent3 11" xfId="21026" hidden="1"/>
    <cellStyle name="40% - Accent3 11" xfId="21104" hidden="1"/>
    <cellStyle name="40% - Accent3 11" xfId="21287" hidden="1"/>
    <cellStyle name="40% - Accent3 11" xfId="21363" hidden="1"/>
    <cellStyle name="40% - Accent3 11" xfId="21441" hidden="1"/>
    <cellStyle name="40% - Accent3 11" xfId="21624" hidden="1"/>
    <cellStyle name="40% - Accent3 11" xfId="21700" hidden="1"/>
    <cellStyle name="40% - Accent3 11" xfId="15977" hidden="1"/>
    <cellStyle name="40% - Accent3 11" xfId="15903" hidden="1"/>
    <cellStyle name="40% - Accent3 11" xfId="15822" hidden="1"/>
    <cellStyle name="40% - Accent3 11" xfId="15737" hidden="1"/>
    <cellStyle name="40% - Accent3 11" xfId="7956" hidden="1"/>
    <cellStyle name="40% - Accent3 11" xfId="7752" hidden="1"/>
    <cellStyle name="40% - Accent3 11" xfId="7471" hidden="1"/>
    <cellStyle name="40% - Accent3 11" xfId="8386" hidden="1"/>
    <cellStyle name="40% - Accent3 11" xfId="8505" hidden="1"/>
    <cellStyle name="40% - Accent3 11" xfId="8713" hidden="1"/>
    <cellStyle name="40% - Accent3 11" xfId="5285" hidden="1"/>
    <cellStyle name="40% - Accent3 11" xfId="5084" hidden="1"/>
    <cellStyle name="40% - Accent3 11" xfId="4977" hidden="1"/>
    <cellStyle name="40% - Accent3 11" xfId="9032" hidden="1"/>
    <cellStyle name="40% - Accent3 11" xfId="7390" hidden="1"/>
    <cellStyle name="40% - Accent3 11" xfId="7438" hidden="1"/>
    <cellStyle name="40% - Accent3 11" xfId="3020" hidden="1"/>
    <cellStyle name="40% - Accent3 11" xfId="2891" hidden="1"/>
    <cellStyle name="40% - Accent3 11" xfId="2663" hidden="1"/>
    <cellStyle name="40% - Accent3 11" xfId="1516" hidden="1"/>
    <cellStyle name="40% - Accent3 11" xfId="1330" hidden="1"/>
    <cellStyle name="40% - Accent3 11" xfId="1101" hidden="1"/>
    <cellStyle name="40% - Accent3 11" xfId="21760" hidden="1"/>
    <cellStyle name="40% - Accent3 11" xfId="21840" hidden="1"/>
    <cellStyle name="40% - Accent3 11" xfId="22369" hidden="1"/>
    <cellStyle name="40% - Accent3 11" xfId="22443" hidden="1"/>
    <cellStyle name="40% - Accent3 11" xfId="22519" hidden="1"/>
    <cellStyle name="40% - Accent3 11" xfId="22597" hidden="1"/>
    <cellStyle name="40% - Accent3 11" xfId="23182" hidden="1"/>
    <cellStyle name="40% - Accent3 11" xfId="23258" hidden="1"/>
    <cellStyle name="40% - Accent3 11" xfId="23337" hidden="1"/>
    <cellStyle name="40% - Accent3 11" xfId="23022" hidden="1"/>
    <cellStyle name="40% - Accent3 11" xfId="22970" hidden="1"/>
    <cellStyle name="40% - Accent3 11" xfId="22934" hidden="1"/>
    <cellStyle name="40% - Accent3 11" xfId="23777" hidden="1"/>
    <cellStyle name="40% - Accent3 11" xfId="23853" hidden="1"/>
    <cellStyle name="40% - Accent3 11" xfId="23931" hidden="1"/>
    <cellStyle name="40% - Accent3 11" xfId="22856" hidden="1"/>
    <cellStyle name="40% - Accent3 11" xfId="23374" hidden="1"/>
    <cellStyle name="40% - Accent3 11" xfId="23357" hidden="1"/>
    <cellStyle name="40% - Accent3 11" xfId="24309" hidden="1"/>
    <cellStyle name="40% - Accent3 11" xfId="24385" hidden="1"/>
    <cellStyle name="40% - Accent3 11" xfId="24463" hidden="1"/>
    <cellStyle name="40% - Accent3 11" xfId="24646" hidden="1"/>
    <cellStyle name="40% - Accent3 11" xfId="24722" hidden="1"/>
    <cellStyle name="40% - Accent3 11" xfId="24800" hidden="1"/>
    <cellStyle name="40% - Accent3 11" xfId="24983" hidden="1"/>
    <cellStyle name="40% - Accent3 11" xfId="25059" hidden="1"/>
    <cellStyle name="40% - Accent3 11" xfId="25161" hidden="1"/>
    <cellStyle name="40% - Accent3 11" xfId="25235" hidden="1"/>
    <cellStyle name="40% - Accent3 11" xfId="25311" hidden="1"/>
    <cellStyle name="40% - Accent3 11" xfId="25389" hidden="1"/>
    <cellStyle name="40% - Accent3 11" xfId="25974" hidden="1"/>
    <cellStyle name="40% - Accent3 11" xfId="26050" hidden="1"/>
    <cellStyle name="40% - Accent3 11" xfId="26129" hidden="1"/>
    <cellStyle name="40% - Accent3 11" xfId="25814" hidden="1"/>
    <cellStyle name="40% - Accent3 11" xfId="25762" hidden="1"/>
    <cellStyle name="40% - Accent3 11" xfId="25726" hidden="1"/>
    <cellStyle name="40% - Accent3 11" xfId="26569" hidden="1"/>
    <cellStyle name="40% - Accent3 11" xfId="26645" hidden="1"/>
    <cellStyle name="40% - Accent3 11" xfId="26723" hidden="1"/>
    <cellStyle name="40% - Accent3 11" xfId="25648" hidden="1"/>
    <cellStyle name="40% - Accent3 11" xfId="26166" hidden="1"/>
    <cellStyle name="40% - Accent3 11" xfId="26149" hidden="1"/>
    <cellStyle name="40% - Accent3 11" xfId="27101" hidden="1"/>
    <cellStyle name="40% - Accent3 11" xfId="27177" hidden="1"/>
    <cellStyle name="40% - Accent3 11" xfId="27255" hidden="1"/>
    <cellStyle name="40% - Accent3 11" xfId="27438" hidden="1"/>
    <cellStyle name="40% - Accent3 11" xfId="27514" hidden="1"/>
    <cellStyle name="40% - Accent3 11" xfId="27592" hidden="1"/>
    <cellStyle name="40% - Accent3 11" xfId="27775" hidden="1"/>
    <cellStyle name="40% - Accent3 11" xfId="27851" hidden="1"/>
    <cellStyle name="40% - Accent3 11" xfId="22230" hidden="1"/>
    <cellStyle name="40% - Accent3 11" xfId="22156" hidden="1"/>
    <cellStyle name="40% - Accent3 11" xfId="22075" hidden="1"/>
    <cellStyle name="40% - Accent3 11" xfId="21992" hidden="1"/>
    <cellStyle name="40% - Accent3 11" xfId="8858" hidden="1"/>
    <cellStyle name="40% - Accent3 11" xfId="8559" hidden="1"/>
    <cellStyle name="40% - Accent3 11" xfId="8419" hidden="1"/>
    <cellStyle name="40% - Accent3 11" xfId="9419" hidden="1"/>
    <cellStyle name="40% - Accent3 11" xfId="9580" hidden="1"/>
    <cellStyle name="40% - Accent3 11" xfId="9781" hidden="1"/>
    <cellStyle name="40% - Accent3 11" xfId="5834" hidden="1"/>
    <cellStyle name="40% - Accent3 11" xfId="5591" hidden="1"/>
    <cellStyle name="40% - Accent3 11" xfId="5495" hidden="1"/>
    <cellStyle name="40% - Accent3 11" xfId="15585" hidden="1"/>
    <cellStyle name="40% - Accent3 11" xfId="8245" hidden="1"/>
    <cellStyle name="40% - Accent3 11" xfId="8387" hidden="1"/>
    <cellStyle name="40% - Accent3 11" xfId="3354" hidden="1"/>
    <cellStyle name="40% - Accent3 11" xfId="3161" hidden="1"/>
    <cellStyle name="40% - Accent3 11" xfId="2997" hidden="1"/>
    <cellStyle name="40% - Accent3 11" xfId="1650" hidden="1"/>
    <cellStyle name="40% - Accent3 11" xfId="1501" hidden="1"/>
    <cellStyle name="40% - Accent3 11" xfId="1240" hidden="1"/>
    <cellStyle name="40% - Accent3 11" xfId="27910" hidden="1"/>
    <cellStyle name="40% - Accent3 11" xfId="27986" hidden="1"/>
    <cellStyle name="40% - Accent3 11" xfId="28088" hidden="1"/>
    <cellStyle name="40% - Accent3 11" xfId="28162" hidden="1"/>
    <cellStyle name="40% - Accent3 11" xfId="28238" hidden="1"/>
    <cellStyle name="40% - Accent3 11" xfId="28316" hidden="1"/>
    <cellStyle name="40% - Accent3 11" xfId="28901" hidden="1"/>
    <cellStyle name="40% - Accent3 11" xfId="28977" hidden="1"/>
    <cellStyle name="40% - Accent3 11" xfId="29056" hidden="1"/>
    <cellStyle name="40% - Accent3 11" xfId="28741" hidden="1"/>
    <cellStyle name="40% - Accent3 11" xfId="28689" hidden="1"/>
    <cellStyle name="40% - Accent3 11" xfId="28653" hidden="1"/>
    <cellStyle name="40% - Accent3 11" xfId="29496" hidden="1"/>
    <cellStyle name="40% - Accent3 11" xfId="29572" hidden="1"/>
    <cellStyle name="40% - Accent3 11" xfId="29650" hidden="1"/>
    <cellStyle name="40% - Accent3 11" xfId="28575" hidden="1"/>
    <cellStyle name="40% - Accent3 11" xfId="29093" hidden="1"/>
    <cellStyle name="40% - Accent3 11" xfId="29076" hidden="1"/>
    <cellStyle name="40% - Accent3 11" xfId="30028" hidden="1"/>
    <cellStyle name="40% - Accent3 11" xfId="30104" hidden="1"/>
    <cellStyle name="40% - Accent3 11" xfId="30182" hidden="1"/>
    <cellStyle name="40% - Accent3 11" xfId="30365" hidden="1"/>
    <cellStyle name="40% - Accent3 11" xfId="30441" hidden="1"/>
    <cellStyle name="40% - Accent3 11" xfId="30519" hidden="1"/>
    <cellStyle name="40% - Accent3 11" xfId="30702" hidden="1"/>
    <cellStyle name="40% - Accent3 11" xfId="30778" hidden="1"/>
    <cellStyle name="40% - Accent3 11" xfId="30880" hidden="1"/>
    <cellStyle name="40% - Accent3 11" xfId="30954" hidden="1"/>
    <cellStyle name="40% - Accent3 11" xfId="31030" hidden="1"/>
    <cellStyle name="40% - Accent3 11" xfId="31108" hidden="1"/>
    <cellStyle name="40% - Accent3 11" xfId="31693" hidden="1"/>
    <cellStyle name="40% - Accent3 11" xfId="31769" hidden="1"/>
    <cellStyle name="40% - Accent3 11" xfId="31848" hidden="1"/>
    <cellStyle name="40% - Accent3 11" xfId="31533" hidden="1"/>
    <cellStyle name="40% - Accent3 11" xfId="31481" hidden="1"/>
    <cellStyle name="40% - Accent3 11" xfId="31445" hidden="1"/>
    <cellStyle name="40% - Accent3 11" xfId="32288" hidden="1"/>
    <cellStyle name="40% - Accent3 11" xfId="32364" hidden="1"/>
    <cellStyle name="40% - Accent3 11" xfId="32442" hidden="1"/>
    <cellStyle name="40% - Accent3 11" xfId="31367" hidden="1"/>
    <cellStyle name="40% - Accent3 11" xfId="31885" hidden="1"/>
    <cellStyle name="40% - Accent3 11" xfId="31868" hidden="1"/>
    <cellStyle name="40% - Accent3 11" xfId="32820" hidden="1"/>
    <cellStyle name="40% - Accent3 11" xfId="32896" hidden="1"/>
    <cellStyle name="40% - Accent3 11" xfId="32974" hidden="1"/>
    <cellStyle name="40% - Accent3 11" xfId="33157" hidden="1"/>
    <cellStyle name="40% - Accent3 11" xfId="33233" hidden="1"/>
    <cellStyle name="40% - Accent3 11" xfId="33311" hidden="1"/>
    <cellStyle name="40% - Accent3 11" xfId="33494" hidden="1"/>
    <cellStyle name="40% - Accent3 11" xfId="33570" hidden="1"/>
    <cellStyle name="40% - Accent3 12" xfId="202" hidden="1"/>
    <cellStyle name="40% - Accent3 12" xfId="280" hidden="1"/>
    <cellStyle name="40% - Accent3 12" xfId="423" hidden="1"/>
    <cellStyle name="40% - Accent3 12" xfId="736" hidden="1"/>
    <cellStyle name="40% - Accent3 12" xfId="2450" hidden="1"/>
    <cellStyle name="40% - Accent3 12" xfId="2602" hidden="1"/>
    <cellStyle name="40% - Accent3 12" xfId="2810" hidden="1"/>
    <cellStyle name="40% - Accent3 12" xfId="3819" hidden="1"/>
    <cellStyle name="40% - Accent3 12" xfId="2236" hidden="1"/>
    <cellStyle name="40% - Accent3 12" xfId="2027" hidden="1"/>
    <cellStyle name="40% - Accent3 12" xfId="4426" hidden="1"/>
    <cellStyle name="40% - Accent3 12" xfId="4619" hidden="1"/>
    <cellStyle name="40% - Accent3 12" xfId="4780" hidden="1"/>
    <cellStyle name="40% - Accent3 12" xfId="5844" hidden="1"/>
    <cellStyle name="40% - Accent3 12" xfId="3891" hidden="1"/>
    <cellStyle name="40% - Accent3 12" xfId="2625" hidden="1"/>
    <cellStyle name="40% - Accent3 12" xfId="6392" hidden="1"/>
    <cellStyle name="40% - Accent3 12" xfId="6496" hidden="1"/>
    <cellStyle name="40% - Accent3 12" xfId="6694" hidden="1"/>
    <cellStyle name="40% - Accent3 12" xfId="7572" hidden="1"/>
    <cellStyle name="40% - Accent3 12" xfId="7714" hidden="1"/>
    <cellStyle name="40% - Accent3 12" xfId="7889" hidden="1"/>
    <cellStyle name="40% - Accent3 12" xfId="8811" hidden="1"/>
    <cellStyle name="40% - Accent3 12" xfId="8980" hidden="1"/>
    <cellStyle name="40% - Accent3 12" xfId="9890" hidden="1"/>
    <cellStyle name="40% - Accent3 12" xfId="9965" hidden="1"/>
    <cellStyle name="40% - Accent3 12" xfId="10040" hidden="1"/>
    <cellStyle name="40% - Accent3 12" xfId="10118" hidden="1"/>
    <cellStyle name="40% - Accent3 12" xfId="10704" hidden="1"/>
    <cellStyle name="40% - Accent3 12" xfId="10779" hidden="1"/>
    <cellStyle name="40% - Accent3 12" xfId="10858" hidden="1"/>
    <cellStyle name="40% - Accent3 12" xfId="11094" hidden="1"/>
    <cellStyle name="40% - Accent3 12" xfId="10585" hidden="1"/>
    <cellStyle name="40% - Accent3 12" xfId="10495" hidden="1"/>
    <cellStyle name="40% - Accent3 12" xfId="11299" hidden="1"/>
    <cellStyle name="40% - Accent3 12" xfId="11374" hidden="1"/>
    <cellStyle name="40% - Accent3 12" xfId="11452" hidden="1"/>
    <cellStyle name="40% - Accent3 12" xfId="11652" hidden="1"/>
    <cellStyle name="40% - Accent3 12" xfId="11113" hidden="1"/>
    <cellStyle name="40% - Accent3 12" xfId="10796" hidden="1"/>
    <cellStyle name="40% - Accent3 12" xfId="11831" hidden="1"/>
    <cellStyle name="40% - Accent3 12" xfId="11906" hidden="1"/>
    <cellStyle name="40% - Accent3 12" xfId="11984" hidden="1"/>
    <cellStyle name="40% - Accent3 12" xfId="12168" hidden="1"/>
    <cellStyle name="40% - Accent3 12" xfId="12243" hidden="1"/>
    <cellStyle name="40% - Accent3 12" xfId="12321" hidden="1"/>
    <cellStyle name="40% - Accent3 12" xfId="12505" hidden="1"/>
    <cellStyle name="40% - Accent3 12" xfId="12580" hidden="1"/>
    <cellStyle name="40% - Accent3 12" xfId="12682" hidden="1"/>
    <cellStyle name="40% - Accent3 12" xfId="12757" hidden="1"/>
    <cellStyle name="40% - Accent3 12" xfId="12832" hidden="1"/>
    <cellStyle name="40% - Accent3 12" xfId="12910" hidden="1"/>
    <cellStyle name="40% - Accent3 12" xfId="13496" hidden="1"/>
    <cellStyle name="40% - Accent3 12" xfId="13571" hidden="1"/>
    <cellStyle name="40% - Accent3 12" xfId="13650" hidden="1"/>
    <cellStyle name="40% - Accent3 12" xfId="13886" hidden="1"/>
    <cellStyle name="40% - Accent3 12" xfId="13377" hidden="1"/>
    <cellStyle name="40% - Accent3 12" xfId="13287" hidden="1"/>
    <cellStyle name="40% - Accent3 12" xfId="14091" hidden="1"/>
    <cellStyle name="40% - Accent3 12" xfId="14166" hidden="1"/>
    <cellStyle name="40% - Accent3 12" xfId="14244" hidden="1"/>
    <cellStyle name="40% - Accent3 12" xfId="14444" hidden="1"/>
    <cellStyle name="40% - Accent3 12" xfId="13905" hidden="1"/>
    <cellStyle name="40% - Accent3 12" xfId="13588" hidden="1"/>
    <cellStyle name="40% - Accent3 12" xfId="14623" hidden="1"/>
    <cellStyle name="40% - Accent3 12" xfId="14698" hidden="1"/>
    <cellStyle name="40% - Accent3 12" xfId="14776" hidden="1"/>
    <cellStyle name="40% - Accent3 12" xfId="14960" hidden="1"/>
    <cellStyle name="40% - Accent3 12" xfId="15035" hidden="1"/>
    <cellStyle name="40% - Accent3 12" xfId="15113" hidden="1"/>
    <cellStyle name="40% - Accent3 12" xfId="15297" hidden="1"/>
    <cellStyle name="40% - Accent3 12" xfId="15372" hidden="1"/>
    <cellStyle name="40% - Accent3 12" xfId="9562" hidden="1"/>
    <cellStyle name="40% - Accent3 12" xfId="9449" hidden="1"/>
    <cellStyle name="40% - Accent3 12" xfId="9337" hidden="1"/>
    <cellStyle name="40% - Accent3 12" xfId="9219" hidden="1"/>
    <cellStyle name="40% - Accent3 12" xfId="6968" hidden="1"/>
    <cellStyle name="40% - Accent3 12" xfId="6883" hidden="1"/>
    <cellStyle name="40% - Accent3 12" xfId="6788" hidden="1"/>
    <cellStyle name="40% - Accent3 12" xfId="5652" hidden="1"/>
    <cellStyle name="40% - Accent3 12" xfId="7335" hidden="1"/>
    <cellStyle name="40% - Accent3 12" xfId="7595" hidden="1"/>
    <cellStyle name="40% - Accent3 12" xfId="4819" hidden="1"/>
    <cellStyle name="40% - Accent3 12" xfId="4654" hidden="1"/>
    <cellStyle name="40% - Accent3 12" xfId="4357" hidden="1"/>
    <cellStyle name="40% - Accent3 12" xfId="3635" hidden="1"/>
    <cellStyle name="40% - Accent3 12" xfId="5552" hidden="1"/>
    <cellStyle name="40% - Accent3 12" xfId="6864" hidden="1"/>
    <cellStyle name="40% - Accent3 12" xfId="2679" hidden="1"/>
    <cellStyle name="40% - Accent3 12" xfId="2487" hidden="1"/>
    <cellStyle name="40% - Accent3 12" xfId="2311" hidden="1"/>
    <cellStyle name="40% - Accent3 12" xfId="1341" hidden="1"/>
    <cellStyle name="40% - Accent3 12" xfId="1163" hidden="1"/>
    <cellStyle name="40% - Accent3 12" xfId="922" hidden="1"/>
    <cellStyle name="40% - Accent3 12" xfId="15443" hidden="1"/>
    <cellStyle name="40% - Accent3 12" xfId="15551" hidden="1"/>
    <cellStyle name="40% - Accent3 12" xfId="16231" hidden="1"/>
    <cellStyle name="40% - Accent3 12" xfId="16306" hidden="1"/>
    <cellStyle name="40% - Accent3 12" xfId="16381" hidden="1"/>
    <cellStyle name="40% - Accent3 12" xfId="16459" hidden="1"/>
    <cellStyle name="40% - Accent3 12" xfId="17045" hidden="1"/>
    <cellStyle name="40% - Accent3 12" xfId="17120" hidden="1"/>
    <cellStyle name="40% - Accent3 12" xfId="17199" hidden="1"/>
    <cellStyle name="40% - Accent3 12" xfId="17435" hidden="1"/>
    <cellStyle name="40% - Accent3 12" xfId="16926" hidden="1"/>
    <cellStyle name="40% - Accent3 12" xfId="16836" hidden="1"/>
    <cellStyle name="40% - Accent3 12" xfId="17640" hidden="1"/>
    <cellStyle name="40% - Accent3 12" xfId="17715" hidden="1"/>
    <cellStyle name="40% - Accent3 12" xfId="17793" hidden="1"/>
    <cellStyle name="40% - Accent3 12" xfId="17993" hidden="1"/>
    <cellStyle name="40% - Accent3 12" xfId="17454" hidden="1"/>
    <cellStyle name="40% - Accent3 12" xfId="17137" hidden="1"/>
    <cellStyle name="40% - Accent3 12" xfId="18172" hidden="1"/>
    <cellStyle name="40% - Accent3 12" xfId="18247" hidden="1"/>
    <cellStyle name="40% - Accent3 12" xfId="18325" hidden="1"/>
    <cellStyle name="40% - Accent3 12" xfId="18509" hidden="1"/>
    <cellStyle name="40% - Accent3 12" xfId="18584" hidden="1"/>
    <cellStyle name="40% - Accent3 12" xfId="18662" hidden="1"/>
    <cellStyle name="40% - Accent3 12" xfId="18846" hidden="1"/>
    <cellStyle name="40% - Accent3 12" xfId="18921" hidden="1"/>
    <cellStyle name="40% - Accent3 12" xfId="19023" hidden="1"/>
    <cellStyle name="40% - Accent3 12" xfId="19098" hidden="1"/>
    <cellStyle name="40% - Accent3 12" xfId="19173" hidden="1"/>
    <cellStyle name="40% - Accent3 12" xfId="19251" hidden="1"/>
    <cellStyle name="40% - Accent3 12" xfId="19837" hidden="1"/>
    <cellStyle name="40% - Accent3 12" xfId="19912" hidden="1"/>
    <cellStyle name="40% - Accent3 12" xfId="19991" hidden="1"/>
    <cellStyle name="40% - Accent3 12" xfId="20227" hidden="1"/>
    <cellStyle name="40% - Accent3 12" xfId="19718" hidden="1"/>
    <cellStyle name="40% - Accent3 12" xfId="19628" hidden="1"/>
    <cellStyle name="40% - Accent3 12" xfId="20432" hidden="1"/>
    <cellStyle name="40% - Accent3 12" xfId="20507" hidden="1"/>
    <cellStyle name="40% - Accent3 12" xfId="20585" hidden="1"/>
    <cellStyle name="40% - Accent3 12" xfId="20785" hidden="1"/>
    <cellStyle name="40% - Accent3 12" xfId="20246" hidden="1"/>
    <cellStyle name="40% - Accent3 12" xfId="19929" hidden="1"/>
    <cellStyle name="40% - Accent3 12" xfId="20964" hidden="1"/>
    <cellStyle name="40% - Accent3 12" xfId="21039" hidden="1"/>
    <cellStyle name="40% - Accent3 12" xfId="21117" hidden="1"/>
    <cellStyle name="40% - Accent3 12" xfId="21301" hidden="1"/>
    <cellStyle name="40% - Accent3 12" xfId="21376" hidden="1"/>
    <cellStyle name="40% - Accent3 12" xfId="21454" hidden="1"/>
    <cellStyle name="40% - Accent3 12" xfId="21638" hidden="1"/>
    <cellStyle name="40% - Accent3 12" xfId="21713" hidden="1"/>
    <cellStyle name="40% - Accent3 12" xfId="15964" hidden="1"/>
    <cellStyle name="40% - Accent3 12" xfId="15889" hidden="1"/>
    <cellStyle name="40% - Accent3 12" xfId="15809" hidden="1"/>
    <cellStyle name="40% - Accent3 12" xfId="15723" hidden="1"/>
    <cellStyle name="40% - Accent3 12" xfId="7936" hidden="1"/>
    <cellStyle name="40% - Accent3 12" xfId="7721" hidden="1"/>
    <cellStyle name="40% - Accent3 12" xfId="7450" hidden="1"/>
    <cellStyle name="40% - Accent3 12" xfId="6158" hidden="1"/>
    <cellStyle name="40% - Accent3 12" xfId="8187" hidden="1"/>
    <cellStyle name="40% - Accent3 12" xfId="8477" hidden="1"/>
    <cellStyle name="40% - Accent3 12" xfId="5270" hidden="1"/>
    <cellStyle name="40% - Accent3 12" xfId="5071" hidden="1"/>
    <cellStyle name="40% - Accent3 12" xfId="4963" hidden="1"/>
    <cellStyle name="40% - Accent3 12" xfId="3809" hidden="1"/>
    <cellStyle name="40% - Accent3 12" xfId="5924" hidden="1"/>
    <cellStyle name="40% - Accent3 12" xfId="7656" hidden="1"/>
    <cellStyle name="40% - Accent3 12" xfId="2998" hidden="1"/>
    <cellStyle name="40% - Accent3 12" xfId="2873" hidden="1"/>
    <cellStyle name="40% - Accent3 12" xfId="2639" hidden="1"/>
    <cellStyle name="40% - Accent3 12" xfId="1493" hidden="1"/>
    <cellStyle name="40% - Accent3 12" xfId="1307" hidden="1"/>
    <cellStyle name="40% - Accent3 12" xfId="1085" hidden="1"/>
    <cellStyle name="40% - Accent3 12" xfId="21774" hidden="1"/>
    <cellStyle name="40% - Accent3 12" xfId="21853" hidden="1"/>
    <cellStyle name="40% - Accent3 12" xfId="22382" hidden="1"/>
    <cellStyle name="40% - Accent3 12" xfId="22457" hidden="1"/>
    <cellStyle name="40% - Accent3 12" xfId="22532" hidden="1"/>
    <cellStyle name="40% - Accent3 12" xfId="22610" hidden="1"/>
    <cellStyle name="40% - Accent3 12" xfId="23196" hidden="1"/>
    <cellStyle name="40% - Accent3 12" xfId="23271" hidden="1"/>
    <cellStyle name="40% - Accent3 12" xfId="23350" hidden="1"/>
    <cellStyle name="40% - Accent3 12" xfId="23586" hidden="1"/>
    <cellStyle name="40% - Accent3 12" xfId="23077" hidden="1"/>
    <cellStyle name="40% - Accent3 12" xfId="22987" hidden="1"/>
    <cellStyle name="40% - Accent3 12" xfId="23791" hidden="1"/>
    <cellStyle name="40% - Accent3 12" xfId="23866" hidden="1"/>
    <cellStyle name="40% - Accent3 12" xfId="23944" hidden="1"/>
    <cellStyle name="40% - Accent3 12" xfId="24144" hidden="1"/>
    <cellStyle name="40% - Accent3 12" xfId="23605" hidden="1"/>
    <cellStyle name="40% - Accent3 12" xfId="23288" hidden="1"/>
    <cellStyle name="40% - Accent3 12" xfId="24323" hidden="1"/>
    <cellStyle name="40% - Accent3 12" xfId="24398" hidden="1"/>
    <cellStyle name="40% - Accent3 12" xfId="24476" hidden="1"/>
    <cellStyle name="40% - Accent3 12" xfId="24660" hidden="1"/>
    <cellStyle name="40% - Accent3 12" xfId="24735" hidden="1"/>
    <cellStyle name="40% - Accent3 12" xfId="24813" hidden="1"/>
    <cellStyle name="40% - Accent3 12" xfId="24997" hidden="1"/>
    <cellStyle name="40% - Accent3 12" xfId="25072" hidden="1"/>
    <cellStyle name="40% - Accent3 12" xfId="25174" hidden="1"/>
    <cellStyle name="40% - Accent3 12" xfId="25249" hidden="1"/>
    <cellStyle name="40% - Accent3 12" xfId="25324" hidden="1"/>
    <cellStyle name="40% - Accent3 12" xfId="25402" hidden="1"/>
    <cellStyle name="40% - Accent3 12" xfId="25988" hidden="1"/>
    <cellStyle name="40% - Accent3 12" xfId="26063" hidden="1"/>
    <cellStyle name="40% - Accent3 12" xfId="26142" hidden="1"/>
    <cellStyle name="40% - Accent3 12" xfId="26378" hidden="1"/>
    <cellStyle name="40% - Accent3 12" xfId="25869" hidden="1"/>
    <cellStyle name="40% - Accent3 12" xfId="25779" hidden="1"/>
    <cellStyle name="40% - Accent3 12" xfId="26583" hidden="1"/>
    <cellStyle name="40% - Accent3 12" xfId="26658" hidden="1"/>
    <cellStyle name="40% - Accent3 12" xfId="26736" hidden="1"/>
    <cellStyle name="40% - Accent3 12" xfId="26936" hidden="1"/>
    <cellStyle name="40% - Accent3 12" xfId="26397" hidden="1"/>
    <cellStyle name="40% - Accent3 12" xfId="26080" hidden="1"/>
    <cellStyle name="40% - Accent3 12" xfId="27115" hidden="1"/>
    <cellStyle name="40% - Accent3 12" xfId="27190" hidden="1"/>
    <cellStyle name="40% - Accent3 12" xfId="27268" hidden="1"/>
    <cellStyle name="40% - Accent3 12" xfId="27452" hidden="1"/>
    <cellStyle name="40% - Accent3 12" xfId="27527" hidden="1"/>
    <cellStyle name="40% - Accent3 12" xfId="27605" hidden="1"/>
    <cellStyle name="40% - Accent3 12" xfId="27789" hidden="1"/>
    <cellStyle name="40% - Accent3 12" xfId="27864" hidden="1"/>
    <cellStyle name="40% - Accent3 12" xfId="22217" hidden="1"/>
    <cellStyle name="40% - Accent3 12" xfId="22142" hidden="1"/>
    <cellStyle name="40% - Accent3 12" xfId="22062" hidden="1"/>
    <cellStyle name="40% - Accent3 12" xfId="21979" hidden="1"/>
    <cellStyle name="40% - Accent3 12" xfId="8832" hidden="1"/>
    <cellStyle name="40% - Accent3 12" xfId="8540" hidden="1"/>
    <cellStyle name="40% - Accent3 12" xfId="8403" hidden="1"/>
    <cellStyle name="40% - Accent3 12" xfId="6726" hidden="1"/>
    <cellStyle name="40% - Accent3 12" xfId="9211" hidden="1"/>
    <cellStyle name="40% - Accent3 12" xfId="9530" hidden="1"/>
    <cellStyle name="40% - Accent3 12" xfId="5813" hidden="1"/>
    <cellStyle name="40% - Accent3 12" xfId="5576" hidden="1"/>
    <cellStyle name="40% - Accent3 12" xfId="5482" hidden="1"/>
    <cellStyle name="40% - Accent3 12" xfId="3998" hidden="1"/>
    <cellStyle name="40% - Accent3 12" xfId="6436" hidden="1"/>
    <cellStyle name="40% - Accent3 12" xfId="8516" hidden="1"/>
    <cellStyle name="40% - Accent3 12" xfId="3336" hidden="1"/>
    <cellStyle name="40% - Accent3 12" xfId="3148" hidden="1"/>
    <cellStyle name="40% - Accent3 12" xfId="2969" hidden="1"/>
    <cellStyle name="40% - Accent3 12" xfId="1632" hidden="1"/>
    <cellStyle name="40% - Accent3 12" xfId="1465" hidden="1"/>
    <cellStyle name="40% - Accent3 12" xfId="1209" hidden="1"/>
    <cellStyle name="40% - Accent3 12" xfId="27924" hidden="1"/>
    <cellStyle name="40% - Accent3 12" xfId="27999" hidden="1"/>
    <cellStyle name="40% - Accent3 12" xfId="28101" hidden="1"/>
    <cellStyle name="40% - Accent3 12" xfId="28176" hidden="1"/>
    <cellStyle name="40% - Accent3 12" xfId="28251" hidden="1"/>
    <cellStyle name="40% - Accent3 12" xfId="28329" hidden="1"/>
    <cellStyle name="40% - Accent3 12" xfId="28915" hidden="1"/>
    <cellStyle name="40% - Accent3 12" xfId="28990" hidden="1"/>
    <cellStyle name="40% - Accent3 12" xfId="29069" hidden="1"/>
    <cellStyle name="40% - Accent3 12" xfId="29305" hidden="1"/>
    <cellStyle name="40% - Accent3 12" xfId="28796" hidden="1"/>
    <cellStyle name="40% - Accent3 12" xfId="28706" hidden="1"/>
    <cellStyle name="40% - Accent3 12" xfId="29510" hidden="1"/>
    <cellStyle name="40% - Accent3 12" xfId="29585" hidden="1"/>
    <cellStyle name="40% - Accent3 12" xfId="29663" hidden="1"/>
    <cellStyle name="40% - Accent3 12" xfId="29863" hidden="1"/>
    <cellStyle name="40% - Accent3 12" xfId="29324" hidden="1"/>
    <cellStyle name="40% - Accent3 12" xfId="29007" hidden="1"/>
    <cellStyle name="40% - Accent3 12" xfId="30042" hidden="1"/>
    <cellStyle name="40% - Accent3 12" xfId="30117" hidden="1"/>
    <cellStyle name="40% - Accent3 12" xfId="30195" hidden="1"/>
    <cellStyle name="40% - Accent3 12" xfId="30379" hidden="1"/>
    <cellStyle name="40% - Accent3 12" xfId="30454" hidden="1"/>
    <cellStyle name="40% - Accent3 12" xfId="30532" hidden="1"/>
    <cellStyle name="40% - Accent3 12" xfId="30716" hidden="1"/>
    <cellStyle name="40% - Accent3 12" xfId="30791" hidden="1"/>
    <cellStyle name="40% - Accent3 12" xfId="30893" hidden="1"/>
    <cellStyle name="40% - Accent3 12" xfId="30968" hidden="1"/>
    <cellStyle name="40% - Accent3 12" xfId="31043" hidden="1"/>
    <cellStyle name="40% - Accent3 12" xfId="31121" hidden="1"/>
    <cellStyle name="40% - Accent3 12" xfId="31707" hidden="1"/>
    <cellStyle name="40% - Accent3 12" xfId="31782" hidden="1"/>
    <cellStyle name="40% - Accent3 12" xfId="31861" hidden="1"/>
    <cellStyle name="40% - Accent3 12" xfId="32097" hidden="1"/>
    <cellStyle name="40% - Accent3 12" xfId="31588" hidden="1"/>
    <cellStyle name="40% - Accent3 12" xfId="31498" hidden="1"/>
    <cellStyle name="40% - Accent3 12" xfId="32302" hidden="1"/>
    <cellStyle name="40% - Accent3 12" xfId="32377" hidden="1"/>
    <cellStyle name="40% - Accent3 12" xfId="32455" hidden="1"/>
    <cellStyle name="40% - Accent3 12" xfId="32655" hidden="1"/>
    <cellStyle name="40% - Accent3 12" xfId="32116" hidden="1"/>
    <cellStyle name="40% - Accent3 12" xfId="31799" hidden="1"/>
    <cellStyle name="40% - Accent3 12" xfId="32834" hidden="1"/>
    <cellStyle name="40% - Accent3 12" xfId="32909" hidden="1"/>
    <cellStyle name="40% - Accent3 12" xfId="32987" hidden="1"/>
    <cellStyle name="40% - Accent3 12" xfId="33171" hidden="1"/>
    <cellStyle name="40% - Accent3 12" xfId="33246" hidden="1"/>
    <cellStyle name="40% - Accent3 12" xfId="33324" hidden="1"/>
    <cellStyle name="40% - Accent3 12" xfId="33508" hidden="1"/>
    <cellStyle name="40% - Accent3 12" xfId="33583" hidden="1"/>
    <cellStyle name="40% - Accent3 13" xfId="749" hidden="1"/>
    <cellStyle name="40% - Accent3 13" xfId="953" hidden="1"/>
    <cellStyle name="40% - Accent3 13" xfId="3522" hidden="1"/>
    <cellStyle name="40% - Accent3 13" xfId="4037" hidden="1"/>
    <cellStyle name="40% - Accent3 13" xfId="5356" hidden="1"/>
    <cellStyle name="40% - Accent3 13" xfId="6053" hidden="1"/>
    <cellStyle name="40% - Accent3 13" xfId="7069" hidden="1"/>
    <cellStyle name="40% - Accent3 13" xfId="8272" hidden="1"/>
    <cellStyle name="40% - Accent3 13" xfId="10131" hidden="1"/>
    <cellStyle name="40% - Accent3 13" xfId="10246" hidden="1"/>
    <cellStyle name="40% - Accent3 13" xfId="10969" hidden="1"/>
    <cellStyle name="40% - Accent3 13" xfId="11142" hidden="1"/>
    <cellStyle name="40% - Accent3 13" xfId="11535" hidden="1"/>
    <cellStyle name="40% - Accent3 13" xfId="11683" hidden="1"/>
    <cellStyle name="40% - Accent3 13" xfId="12021" hidden="1"/>
    <cellStyle name="40% - Accent3 13" xfId="12358" hidden="1"/>
    <cellStyle name="40% - Accent3 13" xfId="12923" hidden="1"/>
    <cellStyle name="40% - Accent3 13" xfId="13038" hidden="1"/>
    <cellStyle name="40% - Accent3 13" xfId="13761" hidden="1"/>
    <cellStyle name="40% - Accent3 13" xfId="13934" hidden="1"/>
    <cellStyle name="40% - Accent3 13" xfId="14327" hidden="1"/>
    <cellStyle name="40% - Accent3 13" xfId="14475" hidden="1"/>
    <cellStyle name="40% - Accent3 13" xfId="14813" hidden="1"/>
    <cellStyle name="40% - Accent3 13" xfId="15150" hidden="1"/>
    <cellStyle name="40% - Accent3 13" xfId="9202" hidden="1"/>
    <cellStyle name="40% - Accent3 13" xfId="8660" hidden="1"/>
    <cellStyle name="40% - Accent3 13" xfId="6029" hidden="1"/>
    <cellStyle name="40% - Accent3 13" xfId="5238" hidden="1"/>
    <cellStyle name="40% - Accent3 13" xfId="3956" hidden="1"/>
    <cellStyle name="40% - Accent3 13" xfId="3278" hidden="1"/>
    <cellStyle name="40% - Accent3 13" xfId="1843" hidden="1"/>
    <cellStyle name="40% - Accent3 13" xfId="474" hidden="1"/>
    <cellStyle name="40% - Accent3 13" xfId="16472" hidden="1"/>
    <cellStyle name="40% - Accent3 13" xfId="16587" hidden="1"/>
    <cellStyle name="40% - Accent3 13" xfId="17310" hidden="1"/>
    <cellStyle name="40% - Accent3 13" xfId="17483" hidden="1"/>
    <cellStyle name="40% - Accent3 13" xfId="17876" hidden="1"/>
    <cellStyle name="40% - Accent3 13" xfId="18024" hidden="1"/>
    <cellStyle name="40% - Accent3 13" xfId="18362" hidden="1"/>
    <cellStyle name="40% - Accent3 13" xfId="18699" hidden="1"/>
    <cellStyle name="40% - Accent3 13" xfId="19264" hidden="1"/>
    <cellStyle name="40% - Accent3 13" xfId="19379" hidden="1"/>
    <cellStyle name="40% - Accent3 13" xfId="20102" hidden="1"/>
    <cellStyle name="40% - Accent3 13" xfId="20275" hidden="1"/>
    <cellStyle name="40% - Accent3 13" xfId="20668" hidden="1"/>
    <cellStyle name="40% - Accent3 13" xfId="20816" hidden="1"/>
    <cellStyle name="40% - Accent3 13" xfId="21154" hidden="1"/>
    <cellStyle name="40% - Accent3 13" xfId="21491" hidden="1"/>
    <cellStyle name="40% - Accent3 13" xfId="15710" hidden="1"/>
    <cellStyle name="40% - Accent3 13" xfId="9754" hidden="1"/>
    <cellStyle name="40% - Accent3 13" xfId="6615" hidden="1"/>
    <cellStyle name="40% - Accent3 13" xfId="5771" hidden="1"/>
    <cellStyle name="40% - Accent3 13" xfId="4223" hidden="1"/>
    <cellStyle name="40% - Accent3 13" xfId="3505" hidden="1"/>
    <cellStyle name="40% - Accent3 13" xfId="2016" hidden="1"/>
    <cellStyle name="40% - Accent3 13" xfId="578" hidden="1"/>
    <cellStyle name="40% - Accent3 13" xfId="22623" hidden="1"/>
    <cellStyle name="40% - Accent3 13" xfId="22738" hidden="1"/>
    <cellStyle name="40% - Accent3 13" xfId="23461" hidden="1"/>
    <cellStyle name="40% - Accent3 13" xfId="23634" hidden="1"/>
    <cellStyle name="40% - Accent3 13" xfId="24027" hidden="1"/>
    <cellStyle name="40% - Accent3 13" xfId="24175" hidden="1"/>
    <cellStyle name="40% - Accent3 13" xfId="24513" hidden="1"/>
    <cellStyle name="40% - Accent3 13" xfId="24850" hidden="1"/>
    <cellStyle name="40% - Accent3 13" xfId="25415" hidden="1"/>
    <cellStyle name="40% - Accent3 13" xfId="25530" hidden="1"/>
    <cellStyle name="40% - Accent3 13" xfId="26253" hidden="1"/>
    <cellStyle name="40% - Accent3 13" xfId="26426" hidden="1"/>
    <cellStyle name="40% - Accent3 13" xfId="26819" hidden="1"/>
    <cellStyle name="40% - Accent3 13" xfId="26967" hidden="1"/>
    <cellStyle name="40% - Accent3 13" xfId="27305" hidden="1"/>
    <cellStyle name="40% - Accent3 13" xfId="27642" hidden="1"/>
    <cellStyle name="40% - Accent3 13" xfId="21966" hidden="1"/>
    <cellStyle name="40% - Accent3 13" xfId="16134" hidden="1"/>
    <cellStyle name="40% - Accent3 13" xfId="7317" hidden="1"/>
    <cellStyle name="40% - Accent3 13" xfId="6280" hidden="1"/>
    <cellStyle name="40% - Accent3 13" xfId="4535" hidden="1"/>
    <cellStyle name="40% - Accent3 13" xfId="3760" hidden="1"/>
    <cellStyle name="40% - Accent3 13" xfId="2197" hidden="1"/>
    <cellStyle name="40% - Accent3 13" xfId="717" hidden="1"/>
    <cellStyle name="40% - Accent3 13" xfId="28342" hidden="1"/>
    <cellStyle name="40% - Accent3 13" xfId="28457" hidden="1"/>
    <cellStyle name="40% - Accent3 13" xfId="29180" hidden="1"/>
    <cellStyle name="40% - Accent3 13" xfId="29353" hidden="1"/>
    <cellStyle name="40% - Accent3 13" xfId="29746" hidden="1"/>
    <cellStyle name="40% - Accent3 13" xfId="29894" hidden="1"/>
    <cellStyle name="40% - Accent3 13" xfId="30232" hidden="1"/>
    <cellStyle name="40% - Accent3 13" xfId="30569" hidden="1"/>
    <cellStyle name="40% - Accent3 13" xfId="31134" hidden="1"/>
    <cellStyle name="40% - Accent3 13" xfId="31249" hidden="1"/>
    <cellStyle name="40% - Accent3 13" xfId="31972" hidden="1"/>
    <cellStyle name="40% - Accent3 13" xfId="32145" hidden="1"/>
    <cellStyle name="40% - Accent3 13" xfId="32538" hidden="1"/>
    <cellStyle name="40% - Accent3 13" xfId="32686" hidden="1"/>
    <cellStyle name="40% - Accent3 13" xfId="33024" hidden="1"/>
    <cellStyle name="40% - Accent3 13" xfId="33361" hidden="1"/>
    <cellStyle name="40% - Accent3 3 2 3 2" xfId="835" hidden="1"/>
    <cellStyle name="40% - Accent3 3 2 3 2" xfId="1043" hidden="1"/>
    <cellStyle name="40% - Accent3 3 2 3 2" xfId="3607" hidden="1"/>
    <cellStyle name="40% - Accent3 3 2 3 2" xfId="4122" hidden="1"/>
    <cellStyle name="40% - Accent3 3 2 3 2" xfId="5441" hidden="1"/>
    <cellStyle name="40% - Accent3 3 2 3 2" xfId="6138" hidden="1"/>
    <cellStyle name="40% - Accent3 3 2 3 2" xfId="7155" hidden="1"/>
    <cellStyle name="40% - Accent3 3 2 3 2" xfId="8359" hidden="1"/>
    <cellStyle name="40% - Accent3 3 2 3 2" xfId="10216" hidden="1"/>
    <cellStyle name="40% - Accent3 3 2 3 2" xfId="10331" hidden="1"/>
    <cellStyle name="40% - Accent3 3 2 3 2" xfId="11054" hidden="1"/>
    <cellStyle name="40% - Accent3 3 2 3 2" xfId="11227" hidden="1"/>
    <cellStyle name="40% - Accent3 3 2 3 2" xfId="11620" hidden="1"/>
    <cellStyle name="40% - Accent3 3 2 3 2" xfId="11768" hidden="1"/>
    <cellStyle name="40% - Accent3 3 2 3 2" xfId="12106" hidden="1"/>
    <cellStyle name="40% - Accent3 3 2 3 2" xfId="12443" hidden="1"/>
    <cellStyle name="40% - Accent3 3 2 3 2" xfId="13008" hidden="1"/>
    <cellStyle name="40% - Accent3 3 2 3 2" xfId="13123" hidden="1"/>
    <cellStyle name="40% - Accent3 3 2 3 2" xfId="13846" hidden="1"/>
    <cellStyle name="40% - Accent3 3 2 3 2" xfId="14019" hidden="1"/>
    <cellStyle name="40% - Accent3 3 2 3 2" xfId="14412" hidden="1"/>
    <cellStyle name="40% - Accent3 3 2 3 2" xfId="14560" hidden="1"/>
    <cellStyle name="40% - Accent3 3 2 3 2" xfId="14898" hidden="1"/>
    <cellStyle name="40% - Accent3 3 2 3 2" xfId="15235" hidden="1"/>
    <cellStyle name="40% - Accent3 3 2 3 2" xfId="9115" hidden="1"/>
    <cellStyle name="40% - Accent3 3 2 3 2" xfId="8571" hidden="1"/>
    <cellStyle name="40% - Accent3 3 2 3 2" xfId="5943" hidden="1"/>
    <cellStyle name="40% - Accent3 3 2 3 2" xfId="5151" hidden="1"/>
    <cellStyle name="40% - Accent3 3 2 3 2" xfId="3866" hidden="1"/>
    <cellStyle name="40% - Accent3 3 2 3 2" xfId="3187" hidden="1"/>
    <cellStyle name="40% - Accent3 3 2 3 2" xfId="1744" hidden="1"/>
    <cellStyle name="40% - Accent3 3 2 3 2" xfId="336" hidden="1"/>
    <cellStyle name="40% - Accent3 3 2 3 2" xfId="16557" hidden="1"/>
    <cellStyle name="40% - Accent3 3 2 3 2" xfId="16672" hidden="1"/>
    <cellStyle name="40% - Accent3 3 2 3 2" xfId="17395" hidden="1"/>
    <cellStyle name="40% - Accent3 3 2 3 2" xfId="17568" hidden="1"/>
    <cellStyle name="40% - Accent3 3 2 3 2" xfId="17961" hidden="1"/>
    <cellStyle name="40% - Accent3 3 2 3 2" xfId="18109" hidden="1"/>
    <cellStyle name="40% - Accent3 3 2 3 2" xfId="18447" hidden="1"/>
    <cellStyle name="40% - Accent3 3 2 3 2" xfId="18784" hidden="1"/>
    <cellStyle name="40% - Accent3 3 2 3 2" xfId="19349" hidden="1"/>
    <cellStyle name="40% - Accent3 3 2 3 2" xfId="19464" hidden="1"/>
    <cellStyle name="40% - Accent3 3 2 3 2" xfId="20187" hidden="1"/>
    <cellStyle name="40% - Accent3 3 2 3 2" xfId="20360" hidden="1"/>
    <cellStyle name="40% - Accent3 3 2 3 2" xfId="20753" hidden="1"/>
    <cellStyle name="40% - Accent3 3 2 3 2" xfId="20901" hidden="1"/>
    <cellStyle name="40% - Accent3 3 2 3 2" xfId="21239" hidden="1"/>
    <cellStyle name="40% - Accent3 3 2 3 2" xfId="21576" hidden="1"/>
    <cellStyle name="40% - Accent3 3 2 3 2" xfId="15623" hidden="1"/>
    <cellStyle name="40% - Accent3 3 2 3 2" xfId="9668" hidden="1"/>
    <cellStyle name="40% - Accent3 3 2 3 2" xfId="6514" hidden="1"/>
    <cellStyle name="40% - Accent3 3 2 3 2" xfId="5664" hidden="1"/>
    <cellStyle name="40% - Accent3 3 2 3 2" xfId="4137" hidden="1"/>
    <cellStyle name="40% - Accent3 3 2 3 2" xfId="3415" hidden="1"/>
    <cellStyle name="40% - Accent3 3 2 3 2" xfId="1917" hidden="1"/>
    <cellStyle name="40% - Accent3 3 2 3 2" xfId="467" hidden="1"/>
    <cellStyle name="40% - Accent3 3 2 3 2" xfId="22708" hidden="1"/>
    <cellStyle name="40% - Accent3 3 2 3 2" xfId="22823" hidden="1"/>
    <cellStyle name="40% - Accent3 3 2 3 2" xfId="23546" hidden="1"/>
    <cellStyle name="40% - Accent3 3 2 3 2" xfId="23719" hidden="1"/>
    <cellStyle name="40% - Accent3 3 2 3 2" xfId="24112" hidden="1"/>
    <cellStyle name="40% - Accent3 3 2 3 2" xfId="24260" hidden="1"/>
    <cellStyle name="40% - Accent3 3 2 3 2" xfId="24598" hidden="1"/>
    <cellStyle name="40% - Accent3 3 2 3 2" xfId="24935" hidden="1"/>
    <cellStyle name="40% - Accent3 3 2 3 2" xfId="25500" hidden="1"/>
    <cellStyle name="40% - Accent3 3 2 3 2" xfId="25615" hidden="1"/>
    <cellStyle name="40% - Accent3 3 2 3 2" xfId="26338" hidden="1"/>
    <cellStyle name="40% - Accent3 3 2 3 2" xfId="26511" hidden="1"/>
    <cellStyle name="40% - Accent3 3 2 3 2" xfId="26904" hidden="1"/>
    <cellStyle name="40% - Accent3 3 2 3 2" xfId="27052" hidden="1"/>
    <cellStyle name="40% - Accent3 3 2 3 2" xfId="27390" hidden="1"/>
    <cellStyle name="40% - Accent3 3 2 3 2" xfId="27727" hidden="1"/>
    <cellStyle name="40% - Accent3 3 2 3 2" xfId="21879" hidden="1"/>
    <cellStyle name="40% - Accent3 3 2 3 2" xfId="16049" hidden="1"/>
    <cellStyle name="40% - Accent3 3 2 3 2" xfId="7216" hidden="1"/>
    <cellStyle name="40% - Accent3 3 2 3 2" xfId="6171" hidden="1"/>
    <cellStyle name="40% - Accent3 3 2 3 2" xfId="4341" hidden="1"/>
    <cellStyle name="40% - Accent3 3 2 3 2" xfId="3672" hidden="1"/>
    <cellStyle name="40% - Accent3 3 2 3 2" xfId="2104" hidden="1"/>
    <cellStyle name="40% - Accent3 3 2 3 2" xfId="592" hidden="1"/>
    <cellStyle name="40% - Accent3 3 2 3 2" xfId="28427" hidden="1"/>
    <cellStyle name="40% - Accent3 3 2 3 2" xfId="28542" hidden="1"/>
    <cellStyle name="40% - Accent3 3 2 3 2" xfId="29265" hidden="1"/>
    <cellStyle name="40% - Accent3 3 2 3 2" xfId="29438" hidden="1"/>
    <cellStyle name="40% - Accent3 3 2 3 2" xfId="29831" hidden="1"/>
    <cellStyle name="40% - Accent3 3 2 3 2" xfId="29979" hidden="1"/>
    <cellStyle name="40% - Accent3 3 2 3 2" xfId="30317" hidden="1"/>
    <cellStyle name="40% - Accent3 3 2 3 2" xfId="30654" hidden="1"/>
    <cellStyle name="40% - Accent3 3 2 3 2" xfId="31219" hidden="1"/>
    <cellStyle name="40% - Accent3 3 2 3 2" xfId="31334" hidden="1"/>
    <cellStyle name="40% - Accent3 3 2 3 2" xfId="32057" hidden="1"/>
    <cellStyle name="40% - Accent3 3 2 3 2" xfId="32230" hidden="1"/>
    <cellStyle name="40% - Accent3 3 2 3 2" xfId="32623" hidden="1"/>
    <cellStyle name="40% - Accent3 3 2 3 2" xfId="32771" hidden="1"/>
    <cellStyle name="40% - Accent3 3 2 3 2" xfId="33109" hidden="1"/>
    <cellStyle name="40% - Accent3 3 2 3 2" xfId="33446" hidden="1"/>
    <cellStyle name="40% - Accent3 3 2 4 2" xfId="802" hidden="1"/>
    <cellStyle name="40% - Accent3 3 2 4 2" xfId="1010" hidden="1"/>
    <cellStyle name="40% - Accent3 3 2 4 2" xfId="3574" hidden="1"/>
    <cellStyle name="40% - Accent3 3 2 4 2" xfId="4089" hidden="1"/>
    <cellStyle name="40% - Accent3 3 2 4 2" xfId="5408" hidden="1"/>
    <cellStyle name="40% - Accent3 3 2 4 2" xfId="6105" hidden="1"/>
    <cellStyle name="40% - Accent3 3 2 4 2" xfId="7122" hidden="1"/>
    <cellStyle name="40% - Accent3 3 2 4 2" xfId="8326" hidden="1"/>
    <cellStyle name="40% - Accent3 3 2 4 2" xfId="10183" hidden="1"/>
    <cellStyle name="40% - Accent3 3 2 4 2" xfId="10298" hidden="1"/>
    <cellStyle name="40% - Accent3 3 2 4 2" xfId="11021" hidden="1"/>
    <cellStyle name="40% - Accent3 3 2 4 2" xfId="11194" hidden="1"/>
    <cellStyle name="40% - Accent3 3 2 4 2" xfId="11587" hidden="1"/>
    <cellStyle name="40% - Accent3 3 2 4 2" xfId="11735" hidden="1"/>
    <cellStyle name="40% - Accent3 3 2 4 2" xfId="12073" hidden="1"/>
    <cellStyle name="40% - Accent3 3 2 4 2" xfId="12410" hidden="1"/>
    <cellStyle name="40% - Accent3 3 2 4 2" xfId="12975" hidden="1"/>
    <cellStyle name="40% - Accent3 3 2 4 2" xfId="13090" hidden="1"/>
    <cellStyle name="40% - Accent3 3 2 4 2" xfId="13813" hidden="1"/>
    <cellStyle name="40% - Accent3 3 2 4 2" xfId="13986" hidden="1"/>
    <cellStyle name="40% - Accent3 3 2 4 2" xfId="14379" hidden="1"/>
    <cellStyle name="40% - Accent3 3 2 4 2" xfId="14527" hidden="1"/>
    <cellStyle name="40% - Accent3 3 2 4 2" xfId="14865" hidden="1"/>
    <cellStyle name="40% - Accent3 3 2 4 2" xfId="15202" hidden="1"/>
    <cellStyle name="40% - Accent3 3 2 4 2" xfId="9149" hidden="1"/>
    <cellStyle name="40% - Accent3 3 2 4 2" xfId="8604" hidden="1"/>
    <cellStyle name="40% - Accent3 3 2 4 2" xfId="5976" hidden="1"/>
    <cellStyle name="40% - Accent3 3 2 4 2" xfId="5185" hidden="1"/>
    <cellStyle name="40% - Accent3 3 2 4 2" xfId="3902" hidden="1"/>
    <cellStyle name="40% - Accent3 3 2 4 2" xfId="3222" hidden="1"/>
    <cellStyle name="40% - Accent3 3 2 4 2" xfId="1780" hidden="1"/>
    <cellStyle name="40% - Accent3 3 2 4 2" xfId="387" hidden="1"/>
    <cellStyle name="40% - Accent3 3 2 4 2" xfId="16524" hidden="1"/>
    <cellStyle name="40% - Accent3 3 2 4 2" xfId="16639" hidden="1"/>
    <cellStyle name="40% - Accent3 3 2 4 2" xfId="17362" hidden="1"/>
    <cellStyle name="40% - Accent3 3 2 4 2" xfId="17535" hidden="1"/>
    <cellStyle name="40% - Accent3 3 2 4 2" xfId="17928" hidden="1"/>
    <cellStyle name="40% - Accent3 3 2 4 2" xfId="18076" hidden="1"/>
    <cellStyle name="40% - Accent3 3 2 4 2" xfId="18414" hidden="1"/>
    <cellStyle name="40% - Accent3 3 2 4 2" xfId="18751" hidden="1"/>
    <cellStyle name="40% - Accent3 3 2 4 2" xfId="19316" hidden="1"/>
    <cellStyle name="40% - Accent3 3 2 4 2" xfId="19431" hidden="1"/>
    <cellStyle name="40% - Accent3 3 2 4 2" xfId="20154" hidden="1"/>
    <cellStyle name="40% - Accent3 3 2 4 2" xfId="20327" hidden="1"/>
    <cellStyle name="40% - Accent3 3 2 4 2" xfId="20720" hidden="1"/>
    <cellStyle name="40% - Accent3 3 2 4 2" xfId="20868" hidden="1"/>
    <cellStyle name="40% - Accent3 3 2 4 2" xfId="21206" hidden="1"/>
    <cellStyle name="40% - Accent3 3 2 4 2" xfId="21543" hidden="1"/>
    <cellStyle name="40% - Accent3 3 2 4 2" xfId="15657" hidden="1"/>
    <cellStyle name="40% - Accent3 3 2 4 2" xfId="9701" hidden="1"/>
    <cellStyle name="40% - Accent3 3 2 4 2" xfId="6554" hidden="1"/>
    <cellStyle name="40% - Accent3 3 2 4 2" xfId="5704" hidden="1"/>
    <cellStyle name="40% - Accent3 3 2 4 2" xfId="4171" hidden="1"/>
    <cellStyle name="40% - Accent3 3 2 4 2" xfId="3449" hidden="1"/>
    <cellStyle name="40% - Accent3 3 2 4 2" xfId="1958" hidden="1"/>
    <cellStyle name="40% - Accent3 3 2 4 2" xfId="518" hidden="1"/>
    <cellStyle name="40% - Accent3 3 2 4 2" xfId="22675" hidden="1"/>
    <cellStyle name="40% - Accent3 3 2 4 2" xfId="22790" hidden="1"/>
    <cellStyle name="40% - Accent3 3 2 4 2" xfId="23513" hidden="1"/>
    <cellStyle name="40% - Accent3 3 2 4 2" xfId="23686" hidden="1"/>
    <cellStyle name="40% - Accent3 3 2 4 2" xfId="24079" hidden="1"/>
    <cellStyle name="40% - Accent3 3 2 4 2" xfId="24227" hidden="1"/>
    <cellStyle name="40% - Accent3 3 2 4 2" xfId="24565" hidden="1"/>
    <cellStyle name="40% - Accent3 3 2 4 2" xfId="24902" hidden="1"/>
    <cellStyle name="40% - Accent3 3 2 4 2" xfId="25467" hidden="1"/>
    <cellStyle name="40% - Accent3 3 2 4 2" xfId="25582" hidden="1"/>
    <cellStyle name="40% - Accent3 3 2 4 2" xfId="26305" hidden="1"/>
    <cellStyle name="40% - Accent3 3 2 4 2" xfId="26478" hidden="1"/>
    <cellStyle name="40% - Accent3 3 2 4 2" xfId="26871" hidden="1"/>
    <cellStyle name="40% - Accent3 3 2 4 2" xfId="27019" hidden="1"/>
    <cellStyle name="40% - Accent3 3 2 4 2" xfId="27357" hidden="1"/>
    <cellStyle name="40% - Accent3 3 2 4 2" xfId="27694" hidden="1"/>
    <cellStyle name="40% - Accent3 3 2 4 2" xfId="21913" hidden="1"/>
    <cellStyle name="40% - Accent3 3 2 4 2" xfId="16082" hidden="1"/>
    <cellStyle name="40% - Accent3 3 2 4 2" xfId="7260" hidden="1"/>
    <cellStyle name="40% - Accent3 3 2 4 2" xfId="6214" hidden="1"/>
    <cellStyle name="40% - Accent3 3 2 4 2" xfId="4439" hidden="1"/>
    <cellStyle name="40% - Accent3 3 2 4 2" xfId="3707" hidden="1"/>
    <cellStyle name="40% - Accent3 3 2 4 2" xfId="2141" hidden="1"/>
    <cellStyle name="40% - Accent3 3 2 4 2" xfId="628" hidden="1"/>
    <cellStyle name="40% - Accent3 3 2 4 2" xfId="28394" hidden="1"/>
    <cellStyle name="40% - Accent3 3 2 4 2" xfId="28509" hidden="1"/>
    <cellStyle name="40% - Accent3 3 2 4 2" xfId="29232" hidden="1"/>
    <cellStyle name="40% - Accent3 3 2 4 2" xfId="29405" hidden="1"/>
    <cellStyle name="40% - Accent3 3 2 4 2" xfId="29798" hidden="1"/>
    <cellStyle name="40% - Accent3 3 2 4 2" xfId="29946" hidden="1"/>
    <cellStyle name="40% - Accent3 3 2 4 2" xfId="30284" hidden="1"/>
    <cellStyle name="40% - Accent3 3 2 4 2" xfId="30621" hidden="1"/>
    <cellStyle name="40% - Accent3 3 2 4 2" xfId="31186" hidden="1"/>
    <cellStyle name="40% - Accent3 3 2 4 2" xfId="31301" hidden="1"/>
    <cellStyle name="40% - Accent3 3 2 4 2" xfId="32024" hidden="1"/>
    <cellStyle name="40% - Accent3 3 2 4 2" xfId="32197" hidden="1"/>
    <cellStyle name="40% - Accent3 3 2 4 2" xfId="32590" hidden="1"/>
    <cellStyle name="40% - Accent3 3 2 4 2" xfId="32738" hidden="1"/>
    <cellStyle name="40% - Accent3 3 2 4 2" xfId="33076" hidden="1"/>
    <cellStyle name="40% - Accent3 3 2 4 2" xfId="33413" hidden="1"/>
    <cellStyle name="40% - Accent3 3 3 3 2" xfId="801" hidden="1"/>
    <cellStyle name="40% - Accent3 3 3 3 2" xfId="1009" hidden="1"/>
    <cellStyle name="40% - Accent3 3 3 3 2" xfId="3573" hidden="1"/>
    <cellStyle name="40% - Accent3 3 3 3 2" xfId="4088" hidden="1"/>
    <cellStyle name="40% - Accent3 3 3 3 2" xfId="5407" hidden="1"/>
    <cellStyle name="40% - Accent3 3 3 3 2" xfId="6104" hidden="1"/>
    <cellStyle name="40% - Accent3 3 3 3 2" xfId="7121" hidden="1"/>
    <cellStyle name="40% - Accent3 3 3 3 2" xfId="8325" hidden="1"/>
    <cellStyle name="40% - Accent3 3 3 3 2" xfId="10182" hidden="1"/>
    <cellStyle name="40% - Accent3 3 3 3 2" xfId="10297" hidden="1"/>
    <cellStyle name="40% - Accent3 3 3 3 2" xfId="11020" hidden="1"/>
    <cellStyle name="40% - Accent3 3 3 3 2" xfId="11193" hidden="1"/>
    <cellStyle name="40% - Accent3 3 3 3 2" xfId="11586" hidden="1"/>
    <cellStyle name="40% - Accent3 3 3 3 2" xfId="11734" hidden="1"/>
    <cellStyle name="40% - Accent3 3 3 3 2" xfId="12072" hidden="1"/>
    <cellStyle name="40% - Accent3 3 3 3 2" xfId="12409" hidden="1"/>
    <cellStyle name="40% - Accent3 3 3 3 2" xfId="12974" hidden="1"/>
    <cellStyle name="40% - Accent3 3 3 3 2" xfId="13089" hidden="1"/>
    <cellStyle name="40% - Accent3 3 3 3 2" xfId="13812" hidden="1"/>
    <cellStyle name="40% - Accent3 3 3 3 2" xfId="13985" hidden="1"/>
    <cellStyle name="40% - Accent3 3 3 3 2" xfId="14378" hidden="1"/>
    <cellStyle name="40% - Accent3 3 3 3 2" xfId="14526" hidden="1"/>
    <cellStyle name="40% - Accent3 3 3 3 2" xfId="14864" hidden="1"/>
    <cellStyle name="40% - Accent3 3 3 3 2" xfId="15201" hidden="1"/>
    <cellStyle name="40% - Accent3 3 3 3 2" xfId="9150" hidden="1"/>
    <cellStyle name="40% - Accent3 3 3 3 2" xfId="8605" hidden="1"/>
    <cellStyle name="40% - Accent3 3 3 3 2" xfId="5977" hidden="1"/>
    <cellStyle name="40% - Accent3 3 3 3 2" xfId="5186" hidden="1"/>
    <cellStyle name="40% - Accent3 3 3 3 2" xfId="3903" hidden="1"/>
    <cellStyle name="40% - Accent3 3 3 3 2" xfId="3223" hidden="1"/>
    <cellStyle name="40% - Accent3 3 3 3 2" xfId="1781" hidden="1"/>
    <cellStyle name="40% - Accent3 3 3 3 2" xfId="390" hidden="1"/>
    <cellStyle name="40% - Accent3 3 3 3 2" xfId="16523" hidden="1"/>
    <cellStyle name="40% - Accent3 3 3 3 2" xfId="16638" hidden="1"/>
    <cellStyle name="40% - Accent3 3 3 3 2" xfId="17361" hidden="1"/>
    <cellStyle name="40% - Accent3 3 3 3 2" xfId="17534" hidden="1"/>
    <cellStyle name="40% - Accent3 3 3 3 2" xfId="17927" hidden="1"/>
    <cellStyle name="40% - Accent3 3 3 3 2" xfId="18075" hidden="1"/>
    <cellStyle name="40% - Accent3 3 3 3 2" xfId="18413" hidden="1"/>
    <cellStyle name="40% - Accent3 3 3 3 2" xfId="18750" hidden="1"/>
    <cellStyle name="40% - Accent3 3 3 3 2" xfId="19315" hidden="1"/>
    <cellStyle name="40% - Accent3 3 3 3 2" xfId="19430" hidden="1"/>
    <cellStyle name="40% - Accent3 3 3 3 2" xfId="20153" hidden="1"/>
    <cellStyle name="40% - Accent3 3 3 3 2" xfId="20326" hidden="1"/>
    <cellStyle name="40% - Accent3 3 3 3 2" xfId="20719" hidden="1"/>
    <cellStyle name="40% - Accent3 3 3 3 2" xfId="20867" hidden="1"/>
    <cellStyle name="40% - Accent3 3 3 3 2" xfId="21205" hidden="1"/>
    <cellStyle name="40% - Accent3 3 3 3 2" xfId="21542" hidden="1"/>
    <cellStyle name="40% - Accent3 3 3 3 2" xfId="15658" hidden="1"/>
    <cellStyle name="40% - Accent3 3 3 3 2" xfId="9702" hidden="1"/>
    <cellStyle name="40% - Accent3 3 3 3 2" xfId="6555" hidden="1"/>
    <cellStyle name="40% - Accent3 3 3 3 2" xfId="5705" hidden="1"/>
    <cellStyle name="40% - Accent3 3 3 3 2" xfId="4172" hidden="1"/>
    <cellStyle name="40% - Accent3 3 3 3 2" xfId="3450" hidden="1"/>
    <cellStyle name="40% - Accent3 3 3 3 2" xfId="1960" hidden="1"/>
    <cellStyle name="40% - Accent3 3 3 3 2" xfId="520" hidden="1"/>
    <cellStyle name="40% - Accent3 3 3 3 2" xfId="22674" hidden="1"/>
    <cellStyle name="40% - Accent3 3 3 3 2" xfId="22789" hidden="1"/>
    <cellStyle name="40% - Accent3 3 3 3 2" xfId="23512" hidden="1"/>
    <cellStyle name="40% - Accent3 3 3 3 2" xfId="23685" hidden="1"/>
    <cellStyle name="40% - Accent3 3 3 3 2" xfId="24078" hidden="1"/>
    <cellStyle name="40% - Accent3 3 3 3 2" xfId="24226" hidden="1"/>
    <cellStyle name="40% - Accent3 3 3 3 2" xfId="24564" hidden="1"/>
    <cellStyle name="40% - Accent3 3 3 3 2" xfId="24901" hidden="1"/>
    <cellStyle name="40% - Accent3 3 3 3 2" xfId="25466" hidden="1"/>
    <cellStyle name="40% - Accent3 3 3 3 2" xfId="25581" hidden="1"/>
    <cellStyle name="40% - Accent3 3 3 3 2" xfId="26304" hidden="1"/>
    <cellStyle name="40% - Accent3 3 3 3 2" xfId="26477" hidden="1"/>
    <cellStyle name="40% - Accent3 3 3 3 2" xfId="26870" hidden="1"/>
    <cellStyle name="40% - Accent3 3 3 3 2" xfId="27018" hidden="1"/>
    <cellStyle name="40% - Accent3 3 3 3 2" xfId="27356" hidden="1"/>
    <cellStyle name="40% - Accent3 3 3 3 2" xfId="27693" hidden="1"/>
    <cellStyle name="40% - Accent3 3 3 3 2" xfId="21914" hidden="1"/>
    <cellStyle name="40% - Accent3 3 3 3 2" xfId="16083" hidden="1"/>
    <cellStyle name="40% - Accent3 3 3 3 2" xfId="7261" hidden="1"/>
    <cellStyle name="40% - Accent3 3 3 3 2" xfId="6215" hidden="1"/>
    <cellStyle name="40% - Accent3 3 3 3 2" xfId="4441" hidden="1"/>
    <cellStyle name="40% - Accent3 3 3 3 2" xfId="3708" hidden="1"/>
    <cellStyle name="40% - Accent3 3 3 3 2" xfId="2142" hidden="1"/>
    <cellStyle name="40% - Accent3 3 3 3 2" xfId="630" hidden="1"/>
    <cellStyle name="40% - Accent3 3 3 3 2" xfId="28393" hidden="1"/>
    <cellStyle name="40% - Accent3 3 3 3 2" xfId="28508" hidden="1"/>
    <cellStyle name="40% - Accent3 3 3 3 2" xfId="29231" hidden="1"/>
    <cellStyle name="40% - Accent3 3 3 3 2" xfId="29404" hidden="1"/>
    <cellStyle name="40% - Accent3 3 3 3 2" xfId="29797" hidden="1"/>
    <cellStyle name="40% - Accent3 3 3 3 2" xfId="29945" hidden="1"/>
    <cellStyle name="40% - Accent3 3 3 3 2" xfId="30283" hidden="1"/>
    <cellStyle name="40% - Accent3 3 3 3 2" xfId="30620" hidden="1"/>
    <cellStyle name="40% - Accent3 3 3 3 2" xfId="31185" hidden="1"/>
    <cellStyle name="40% - Accent3 3 3 3 2" xfId="31300" hidden="1"/>
    <cellStyle name="40% - Accent3 3 3 3 2" xfId="32023" hidden="1"/>
    <cellStyle name="40% - Accent3 3 3 3 2" xfId="32196" hidden="1"/>
    <cellStyle name="40% - Accent3 3 3 3 2" xfId="32589" hidden="1"/>
    <cellStyle name="40% - Accent3 3 3 3 2" xfId="32737" hidden="1"/>
    <cellStyle name="40% - Accent3 3 3 3 2" xfId="33075" hidden="1"/>
    <cellStyle name="40% - Accent3 3 3 3 2" xfId="33412" hidden="1"/>
    <cellStyle name="40% - Accent3 4 2 3 2" xfId="836" hidden="1"/>
    <cellStyle name="40% - Accent3 4 2 3 2" xfId="1044" hidden="1"/>
    <cellStyle name="40% - Accent3 4 2 3 2" xfId="3608" hidden="1"/>
    <cellStyle name="40% - Accent3 4 2 3 2" xfId="4123" hidden="1"/>
    <cellStyle name="40% - Accent3 4 2 3 2" xfId="5442" hidden="1"/>
    <cellStyle name="40% - Accent3 4 2 3 2" xfId="6139" hidden="1"/>
    <cellStyle name="40% - Accent3 4 2 3 2" xfId="7156" hidden="1"/>
    <cellStyle name="40% - Accent3 4 2 3 2" xfId="8360" hidden="1"/>
    <cellStyle name="40% - Accent3 4 2 3 2" xfId="10217" hidden="1"/>
    <cellStyle name="40% - Accent3 4 2 3 2" xfId="10332" hidden="1"/>
    <cellStyle name="40% - Accent3 4 2 3 2" xfId="11055" hidden="1"/>
    <cellStyle name="40% - Accent3 4 2 3 2" xfId="11228" hidden="1"/>
    <cellStyle name="40% - Accent3 4 2 3 2" xfId="11621" hidden="1"/>
    <cellStyle name="40% - Accent3 4 2 3 2" xfId="11769" hidden="1"/>
    <cellStyle name="40% - Accent3 4 2 3 2" xfId="12107" hidden="1"/>
    <cellStyle name="40% - Accent3 4 2 3 2" xfId="12444" hidden="1"/>
    <cellStyle name="40% - Accent3 4 2 3 2" xfId="13009" hidden="1"/>
    <cellStyle name="40% - Accent3 4 2 3 2" xfId="13124" hidden="1"/>
    <cellStyle name="40% - Accent3 4 2 3 2" xfId="13847" hidden="1"/>
    <cellStyle name="40% - Accent3 4 2 3 2" xfId="14020" hidden="1"/>
    <cellStyle name="40% - Accent3 4 2 3 2" xfId="14413" hidden="1"/>
    <cellStyle name="40% - Accent3 4 2 3 2" xfId="14561" hidden="1"/>
    <cellStyle name="40% - Accent3 4 2 3 2" xfId="14899" hidden="1"/>
    <cellStyle name="40% - Accent3 4 2 3 2" xfId="15236" hidden="1"/>
    <cellStyle name="40% - Accent3 4 2 3 2" xfId="9114" hidden="1"/>
    <cellStyle name="40% - Accent3 4 2 3 2" xfId="8570" hidden="1"/>
    <cellStyle name="40% - Accent3 4 2 3 2" xfId="5942" hidden="1"/>
    <cellStyle name="40% - Accent3 4 2 3 2" xfId="5150" hidden="1"/>
    <cellStyle name="40% - Accent3 4 2 3 2" xfId="3865" hidden="1"/>
    <cellStyle name="40% - Accent3 4 2 3 2" xfId="3186" hidden="1"/>
    <cellStyle name="40% - Accent3 4 2 3 2" xfId="1743" hidden="1"/>
    <cellStyle name="40% - Accent3 4 2 3 2" xfId="335" hidden="1"/>
    <cellStyle name="40% - Accent3 4 2 3 2" xfId="16558" hidden="1"/>
    <cellStyle name="40% - Accent3 4 2 3 2" xfId="16673" hidden="1"/>
    <cellStyle name="40% - Accent3 4 2 3 2" xfId="17396" hidden="1"/>
    <cellStyle name="40% - Accent3 4 2 3 2" xfId="17569" hidden="1"/>
    <cellStyle name="40% - Accent3 4 2 3 2" xfId="17962" hidden="1"/>
    <cellStyle name="40% - Accent3 4 2 3 2" xfId="18110" hidden="1"/>
    <cellStyle name="40% - Accent3 4 2 3 2" xfId="18448" hidden="1"/>
    <cellStyle name="40% - Accent3 4 2 3 2" xfId="18785" hidden="1"/>
    <cellStyle name="40% - Accent3 4 2 3 2" xfId="19350" hidden="1"/>
    <cellStyle name="40% - Accent3 4 2 3 2" xfId="19465" hidden="1"/>
    <cellStyle name="40% - Accent3 4 2 3 2" xfId="20188" hidden="1"/>
    <cellStyle name="40% - Accent3 4 2 3 2" xfId="20361" hidden="1"/>
    <cellStyle name="40% - Accent3 4 2 3 2" xfId="20754" hidden="1"/>
    <cellStyle name="40% - Accent3 4 2 3 2" xfId="20902" hidden="1"/>
    <cellStyle name="40% - Accent3 4 2 3 2" xfId="21240" hidden="1"/>
    <cellStyle name="40% - Accent3 4 2 3 2" xfId="21577" hidden="1"/>
    <cellStyle name="40% - Accent3 4 2 3 2" xfId="15622" hidden="1"/>
    <cellStyle name="40% - Accent3 4 2 3 2" xfId="9667" hidden="1"/>
    <cellStyle name="40% - Accent3 4 2 3 2" xfId="6513" hidden="1"/>
    <cellStyle name="40% - Accent3 4 2 3 2" xfId="5663" hidden="1"/>
    <cellStyle name="40% - Accent3 4 2 3 2" xfId="4136" hidden="1"/>
    <cellStyle name="40% - Accent3 4 2 3 2" xfId="3414" hidden="1"/>
    <cellStyle name="40% - Accent3 4 2 3 2" xfId="1915" hidden="1"/>
    <cellStyle name="40% - Accent3 4 2 3 2" xfId="466" hidden="1"/>
    <cellStyle name="40% - Accent3 4 2 3 2" xfId="22709" hidden="1"/>
    <cellStyle name="40% - Accent3 4 2 3 2" xfId="22824" hidden="1"/>
    <cellStyle name="40% - Accent3 4 2 3 2" xfId="23547" hidden="1"/>
    <cellStyle name="40% - Accent3 4 2 3 2" xfId="23720" hidden="1"/>
    <cellStyle name="40% - Accent3 4 2 3 2" xfId="24113" hidden="1"/>
    <cellStyle name="40% - Accent3 4 2 3 2" xfId="24261" hidden="1"/>
    <cellStyle name="40% - Accent3 4 2 3 2" xfId="24599" hidden="1"/>
    <cellStyle name="40% - Accent3 4 2 3 2" xfId="24936" hidden="1"/>
    <cellStyle name="40% - Accent3 4 2 3 2" xfId="25501" hidden="1"/>
    <cellStyle name="40% - Accent3 4 2 3 2" xfId="25616" hidden="1"/>
    <cellStyle name="40% - Accent3 4 2 3 2" xfId="26339" hidden="1"/>
    <cellStyle name="40% - Accent3 4 2 3 2" xfId="26512" hidden="1"/>
    <cellStyle name="40% - Accent3 4 2 3 2" xfId="26905" hidden="1"/>
    <cellStyle name="40% - Accent3 4 2 3 2" xfId="27053" hidden="1"/>
    <cellStyle name="40% - Accent3 4 2 3 2" xfId="27391" hidden="1"/>
    <cellStyle name="40% - Accent3 4 2 3 2" xfId="27728" hidden="1"/>
    <cellStyle name="40% - Accent3 4 2 3 2" xfId="21878" hidden="1"/>
    <cellStyle name="40% - Accent3 4 2 3 2" xfId="16048" hidden="1"/>
    <cellStyle name="40% - Accent3 4 2 3 2" xfId="7215" hidden="1"/>
    <cellStyle name="40% - Accent3 4 2 3 2" xfId="6170" hidden="1"/>
    <cellStyle name="40% - Accent3 4 2 3 2" xfId="4340" hidden="1"/>
    <cellStyle name="40% - Accent3 4 2 3 2" xfId="3671" hidden="1"/>
    <cellStyle name="40% - Accent3 4 2 3 2" xfId="2103" hidden="1"/>
    <cellStyle name="40% - Accent3 4 2 3 2" xfId="591" hidden="1"/>
    <cellStyle name="40% - Accent3 4 2 3 2" xfId="28428" hidden="1"/>
    <cellStyle name="40% - Accent3 4 2 3 2" xfId="28543" hidden="1"/>
    <cellStyle name="40% - Accent3 4 2 3 2" xfId="29266" hidden="1"/>
    <cellStyle name="40% - Accent3 4 2 3 2" xfId="29439" hidden="1"/>
    <cellStyle name="40% - Accent3 4 2 3 2" xfId="29832" hidden="1"/>
    <cellStyle name="40% - Accent3 4 2 3 2" xfId="29980" hidden="1"/>
    <cellStyle name="40% - Accent3 4 2 3 2" xfId="30318" hidden="1"/>
    <cellStyle name="40% - Accent3 4 2 3 2" xfId="30655" hidden="1"/>
    <cellStyle name="40% - Accent3 4 2 3 2" xfId="31220" hidden="1"/>
    <cellStyle name="40% - Accent3 4 2 3 2" xfId="31335" hidden="1"/>
    <cellStyle name="40% - Accent3 4 2 3 2" xfId="32058" hidden="1"/>
    <cellStyle name="40% - Accent3 4 2 3 2" xfId="32231" hidden="1"/>
    <cellStyle name="40% - Accent3 4 2 3 2" xfId="32624" hidden="1"/>
    <cellStyle name="40% - Accent3 4 2 3 2" xfId="32772" hidden="1"/>
    <cellStyle name="40% - Accent3 4 2 3 2" xfId="33110" hidden="1"/>
    <cellStyle name="40% - Accent3 4 2 3 2" xfId="33447" hidden="1"/>
    <cellStyle name="40% - Accent3 4 2 4 2" xfId="804" hidden="1"/>
    <cellStyle name="40% - Accent3 4 2 4 2" xfId="1012" hidden="1"/>
    <cellStyle name="40% - Accent3 4 2 4 2" xfId="3576" hidden="1"/>
    <cellStyle name="40% - Accent3 4 2 4 2" xfId="4091" hidden="1"/>
    <cellStyle name="40% - Accent3 4 2 4 2" xfId="5410" hidden="1"/>
    <cellStyle name="40% - Accent3 4 2 4 2" xfId="6107" hidden="1"/>
    <cellStyle name="40% - Accent3 4 2 4 2" xfId="7124" hidden="1"/>
    <cellStyle name="40% - Accent3 4 2 4 2" xfId="8328" hidden="1"/>
    <cellStyle name="40% - Accent3 4 2 4 2" xfId="10185" hidden="1"/>
    <cellStyle name="40% - Accent3 4 2 4 2" xfId="10300" hidden="1"/>
    <cellStyle name="40% - Accent3 4 2 4 2" xfId="11023" hidden="1"/>
    <cellStyle name="40% - Accent3 4 2 4 2" xfId="11196" hidden="1"/>
    <cellStyle name="40% - Accent3 4 2 4 2" xfId="11589" hidden="1"/>
    <cellStyle name="40% - Accent3 4 2 4 2" xfId="11737" hidden="1"/>
    <cellStyle name="40% - Accent3 4 2 4 2" xfId="12075" hidden="1"/>
    <cellStyle name="40% - Accent3 4 2 4 2" xfId="12412" hidden="1"/>
    <cellStyle name="40% - Accent3 4 2 4 2" xfId="12977" hidden="1"/>
    <cellStyle name="40% - Accent3 4 2 4 2" xfId="13092" hidden="1"/>
    <cellStyle name="40% - Accent3 4 2 4 2" xfId="13815" hidden="1"/>
    <cellStyle name="40% - Accent3 4 2 4 2" xfId="13988" hidden="1"/>
    <cellStyle name="40% - Accent3 4 2 4 2" xfId="14381" hidden="1"/>
    <cellStyle name="40% - Accent3 4 2 4 2" xfId="14529" hidden="1"/>
    <cellStyle name="40% - Accent3 4 2 4 2" xfId="14867" hidden="1"/>
    <cellStyle name="40% - Accent3 4 2 4 2" xfId="15204" hidden="1"/>
    <cellStyle name="40% - Accent3 4 2 4 2" xfId="9147" hidden="1"/>
    <cellStyle name="40% - Accent3 4 2 4 2" xfId="8602" hidden="1"/>
    <cellStyle name="40% - Accent3 4 2 4 2" xfId="5974" hidden="1"/>
    <cellStyle name="40% - Accent3 4 2 4 2" xfId="5183" hidden="1"/>
    <cellStyle name="40% - Accent3 4 2 4 2" xfId="3900" hidden="1"/>
    <cellStyle name="40% - Accent3 4 2 4 2" xfId="3220" hidden="1"/>
    <cellStyle name="40% - Accent3 4 2 4 2" xfId="1778" hidden="1"/>
    <cellStyle name="40% - Accent3 4 2 4 2" xfId="383" hidden="1"/>
    <cellStyle name="40% - Accent3 4 2 4 2" xfId="16526" hidden="1"/>
    <cellStyle name="40% - Accent3 4 2 4 2" xfId="16641" hidden="1"/>
    <cellStyle name="40% - Accent3 4 2 4 2" xfId="17364" hidden="1"/>
    <cellStyle name="40% - Accent3 4 2 4 2" xfId="17537" hidden="1"/>
    <cellStyle name="40% - Accent3 4 2 4 2" xfId="17930" hidden="1"/>
    <cellStyle name="40% - Accent3 4 2 4 2" xfId="18078" hidden="1"/>
    <cellStyle name="40% - Accent3 4 2 4 2" xfId="18416" hidden="1"/>
    <cellStyle name="40% - Accent3 4 2 4 2" xfId="18753" hidden="1"/>
    <cellStyle name="40% - Accent3 4 2 4 2" xfId="19318" hidden="1"/>
    <cellStyle name="40% - Accent3 4 2 4 2" xfId="19433" hidden="1"/>
    <cellStyle name="40% - Accent3 4 2 4 2" xfId="20156" hidden="1"/>
    <cellStyle name="40% - Accent3 4 2 4 2" xfId="20329" hidden="1"/>
    <cellStyle name="40% - Accent3 4 2 4 2" xfId="20722" hidden="1"/>
    <cellStyle name="40% - Accent3 4 2 4 2" xfId="20870" hidden="1"/>
    <cellStyle name="40% - Accent3 4 2 4 2" xfId="21208" hidden="1"/>
    <cellStyle name="40% - Accent3 4 2 4 2" xfId="21545" hidden="1"/>
    <cellStyle name="40% - Accent3 4 2 4 2" xfId="15655" hidden="1"/>
    <cellStyle name="40% - Accent3 4 2 4 2" xfId="9699" hidden="1"/>
    <cellStyle name="40% - Accent3 4 2 4 2" xfId="6552" hidden="1"/>
    <cellStyle name="40% - Accent3 4 2 4 2" xfId="5702" hidden="1"/>
    <cellStyle name="40% - Accent3 4 2 4 2" xfId="4169" hidden="1"/>
    <cellStyle name="40% - Accent3 4 2 4 2" xfId="3447" hidden="1"/>
    <cellStyle name="40% - Accent3 4 2 4 2" xfId="1955" hidden="1"/>
    <cellStyle name="40% - Accent3 4 2 4 2" xfId="516" hidden="1"/>
    <cellStyle name="40% - Accent3 4 2 4 2" xfId="22677" hidden="1"/>
    <cellStyle name="40% - Accent3 4 2 4 2" xfId="22792" hidden="1"/>
    <cellStyle name="40% - Accent3 4 2 4 2" xfId="23515" hidden="1"/>
    <cellStyle name="40% - Accent3 4 2 4 2" xfId="23688" hidden="1"/>
    <cellStyle name="40% - Accent3 4 2 4 2" xfId="24081" hidden="1"/>
    <cellStyle name="40% - Accent3 4 2 4 2" xfId="24229" hidden="1"/>
    <cellStyle name="40% - Accent3 4 2 4 2" xfId="24567" hidden="1"/>
    <cellStyle name="40% - Accent3 4 2 4 2" xfId="24904" hidden="1"/>
    <cellStyle name="40% - Accent3 4 2 4 2" xfId="25469" hidden="1"/>
    <cellStyle name="40% - Accent3 4 2 4 2" xfId="25584" hidden="1"/>
    <cellStyle name="40% - Accent3 4 2 4 2" xfId="26307" hidden="1"/>
    <cellStyle name="40% - Accent3 4 2 4 2" xfId="26480" hidden="1"/>
    <cellStyle name="40% - Accent3 4 2 4 2" xfId="26873" hidden="1"/>
    <cellStyle name="40% - Accent3 4 2 4 2" xfId="27021" hidden="1"/>
    <cellStyle name="40% - Accent3 4 2 4 2" xfId="27359" hidden="1"/>
    <cellStyle name="40% - Accent3 4 2 4 2" xfId="27696" hidden="1"/>
    <cellStyle name="40% - Accent3 4 2 4 2" xfId="21911" hidden="1"/>
    <cellStyle name="40% - Accent3 4 2 4 2" xfId="16080" hidden="1"/>
    <cellStyle name="40% - Accent3 4 2 4 2" xfId="7258" hidden="1"/>
    <cellStyle name="40% - Accent3 4 2 4 2" xfId="6212" hidden="1"/>
    <cellStyle name="40% - Accent3 4 2 4 2" xfId="4435" hidden="1"/>
    <cellStyle name="40% - Accent3 4 2 4 2" xfId="3705" hidden="1"/>
    <cellStyle name="40% - Accent3 4 2 4 2" xfId="2139" hidden="1"/>
    <cellStyle name="40% - Accent3 4 2 4 2" xfId="626" hidden="1"/>
    <cellStyle name="40% - Accent3 4 2 4 2" xfId="28396" hidden="1"/>
    <cellStyle name="40% - Accent3 4 2 4 2" xfId="28511" hidden="1"/>
    <cellStyle name="40% - Accent3 4 2 4 2" xfId="29234" hidden="1"/>
    <cellStyle name="40% - Accent3 4 2 4 2" xfId="29407" hidden="1"/>
    <cellStyle name="40% - Accent3 4 2 4 2" xfId="29800" hidden="1"/>
    <cellStyle name="40% - Accent3 4 2 4 2" xfId="29948" hidden="1"/>
    <cellStyle name="40% - Accent3 4 2 4 2" xfId="30286" hidden="1"/>
    <cellStyle name="40% - Accent3 4 2 4 2" xfId="30623" hidden="1"/>
    <cellStyle name="40% - Accent3 4 2 4 2" xfId="31188" hidden="1"/>
    <cellStyle name="40% - Accent3 4 2 4 2" xfId="31303" hidden="1"/>
    <cellStyle name="40% - Accent3 4 2 4 2" xfId="32026" hidden="1"/>
    <cellStyle name="40% - Accent3 4 2 4 2" xfId="32199" hidden="1"/>
    <cellStyle name="40% - Accent3 4 2 4 2" xfId="32592" hidden="1"/>
    <cellStyle name="40% - Accent3 4 2 4 2" xfId="32740" hidden="1"/>
    <cellStyle name="40% - Accent3 4 2 4 2" xfId="33078" hidden="1"/>
    <cellStyle name="40% - Accent3 4 2 4 2" xfId="33415" hidden="1"/>
    <cellStyle name="40% - Accent3 4 3 3 2" xfId="803" hidden="1"/>
    <cellStyle name="40% - Accent3 4 3 3 2" xfId="1011" hidden="1"/>
    <cellStyle name="40% - Accent3 4 3 3 2" xfId="3575" hidden="1"/>
    <cellStyle name="40% - Accent3 4 3 3 2" xfId="4090" hidden="1"/>
    <cellStyle name="40% - Accent3 4 3 3 2" xfId="5409" hidden="1"/>
    <cellStyle name="40% - Accent3 4 3 3 2" xfId="6106" hidden="1"/>
    <cellStyle name="40% - Accent3 4 3 3 2" xfId="7123" hidden="1"/>
    <cellStyle name="40% - Accent3 4 3 3 2" xfId="8327" hidden="1"/>
    <cellStyle name="40% - Accent3 4 3 3 2" xfId="10184" hidden="1"/>
    <cellStyle name="40% - Accent3 4 3 3 2" xfId="10299" hidden="1"/>
    <cellStyle name="40% - Accent3 4 3 3 2" xfId="11022" hidden="1"/>
    <cellStyle name="40% - Accent3 4 3 3 2" xfId="11195" hidden="1"/>
    <cellStyle name="40% - Accent3 4 3 3 2" xfId="11588" hidden="1"/>
    <cellStyle name="40% - Accent3 4 3 3 2" xfId="11736" hidden="1"/>
    <cellStyle name="40% - Accent3 4 3 3 2" xfId="12074" hidden="1"/>
    <cellStyle name="40% - Accent3 4 3 3 2" xfId="12411" hidden="1"/>
    <cellStyle name="40% - Accent3 4 3 3 2" xfId="12976" hidden="1"/>
    <cellStyle name="40% - Accent3 4 3 3 2" xfId="13091" hidden="1"/>
    <cellStyle name="40% - Accent3 4 3 3 2" xfId="13814" hidden="1"/>
    <cellStyle name="40% - Accent3 4 3 3 2" xfId="13987" hidden="1"/>
    <cellStyle name="40% - Accent3 4 3 3 2" xfId="14380" hidden="1"/>
    <cellStyle name="40% - Accent3 4 3 3 2" xfId="14528" hidden="1"/>
    <cellStyle name="40% - Accent3 4 3 3 2" xfId="14866" hidden="1"/>
    <cellStyle name="40% - Accent3 4 3 3 2" xfId="15203" hidden="1"/>
    <cellStyle name="40% - Accent3 4 3 3 2" xfId="9148" hidden="1"/>
    <cellStyle name="40% - Accent3 4 3 3 2" xfId="8603" hidden="1"/>
    <cellStyle name="40% - Accent3 4 3 3 2" xfId="5975" hidden="1"/>
    <cellStyle name="40% - Accent3 4 3 3 2" xfId="5184" hidden="1"/>
    <cellStyle name="40% - Accent3 4 3 3 2" xfId="3901" hidden="1"/>
    <cellStyle name="40% - Accent3 4 3 3 2" xfId="3221" hidden="1"/>
    <cellStyle name="40% - Accent3 4 3 3 2" xfId="1779" hidden="1"/>
    <cellStyle name="40% - Accent3 4 3 3 2" xfId="386" hidden="1"/>
    <cellStyle name="40% - Accent3 4 3 3 2" xfId="16525" hidden="1"/>
    <cellStyle name="40% - Accent3 4 3 3 2" xfId="16640" hidden="1"/>
    <cellStyle name="40% - Accent3 4 3 3 2" xfId="17363" hidden="1"/>
    <cellStyle name="40% - Accent3 4 3 3 2" xfId="17536" hidden="1"/>
    <cellStyle name="40% - Accent3 4 3 3 2" xfId="17929" hidden="1"/>
    <cellStyle name="40% - Accent3 4 3 3 2" xfId="18077" hidden="1"/>
    <cellStyle name="40% - Accent3 4 3 3 2" xfId="18415" hidden="1"/>
    <cellStyle name="40% - Accent3 4 3 3 2" xfId="18752" hidden="1"/>
    <cellStyle name="40% - Accent3 4 3 3 2" xfId="19317" hidden="1"/>
    <cellStyle name="40% - Accent3 4 3 3 2" xfId="19432" hidden="1"/>
    <cellStyle name="40% - Accent3 4 3 3 2" xfId="20155" hidden="1"/>
    <cellStyle name="40% - Accent3 4 3 3 2" xfId="20328" hidden="1"/>
    <cellStyle name="40% - Accent3 4 3 3 2" xfId="20721" hidden="1"/>
    <cellStyle name="40% - Accent3 4 3 3 2" xfId="20869" hidden="1"/>
    <cellStyle name="40% - Accent3 4 3 3 2" xfId="21207" hidden="1"/>
    <cellStyle name="40% - Accent3 4 3 3 2" xfId="21544" hidden="1"/>
    <cellStyle name="40% - Accent3 4 3 3 2" xfId="15656" hidden="1"/>
    <cellStyle name="40% - Accent3 4 3 3 2" xfId="9700" hidden="1"/>
    <cellStyle name="40% - Accent3 4 3 3 2" xfId="6553" hidden="1"/>
    <cellStyle name="40% - Accent3 4 3 3 2" xfId="5703" hidden="1"/>
    <cellStyle name="40% - Accent3 4 3 3 2" xfId="4170" hidden="1"/>
    <cellStyle name="40% - Accent3 4 3 3 2" xfId="3448" hidden="1"/>
    <cellStyle name="40% - Accent3 4 3 3 2" xfId="1957" hidden="1"/>
    <cellStyle name="40% - Accent3 4 3 3 2" xfId="517" hidden="1"/>
    <cellStyle name="40% - Accent3 4 3 3 2" xfId="22676" hidden="1"/>
    <cellStyle name="40% - Accent3 4 3 3 2" xfId="22791" hidden="1"/>
    <cellStyle name="40% - Accent3 4 3 3 2" xfId="23514" hidden="1"/>
    <cellStyle name="40% - Accent3 4 3 3 2" xfId="23687" hidden="1"/>
    <cellStyle name="40% - Accent3 4 3 3 2" xfId="24080" hidden="1"/>
    <cellStyle name="40% - Accent3 4 3 3 2" xfId="24228" hidden="1"/>
    <cellStyle name="40% - Accent3 4 3 3 2" xfId="24566" hidden="1"/>
    <cellStyle name="40% - Accent3 4 3 3 2" xfId="24903" hidden="1"/>
    <cellStyle name="40% - Accent3 4 3 3 2" xfId="25468" hidden="1"/>
    <cellStyle name="40% - Accent3 4 3 3 2" xfId="25583" hidden="1"/>
    <cellStyle name="40% - Accent3 4 3 3 2" xfId="26306" hidden="1"/>
    <cellStyle name="40% - Accent3 4 3 3 2" xfId="26479" hidden="1"/>
    <cellStyle name="40% - Accent3 4 3 3 2" xfId="26872" hidden="1"/>
    <cellStyle name="40% - Accent3 4 3 3 2" xfId="27020" hidden="1"/>
    <cellStyle name="40% - Accent3 4 3 3 2" xfId="27358" hidden="1"/>
    <cellStyle name="40% - Accent3 4 3 3 2" xfId="27695" hidden="1"/>
    <cellStyle name="40% - Accent3 4 3 3 2" xfId="21912" hidden="1"/>
    <cellStyle name="40% - Accent3 4 3 3 2" xfId="16081" hidden="1"/>
    <cellStyle name="40% - Accent3 4 3 3 2" xfId="7259" hidden="1"/>
    <cellStyle name="40% - Accent3 4 3 3 2" xfId="6213" hidden="1"/>
    <cellStyle name="40% - Accent3 4 3 3 2" xfId="4436" hidden="1"/>
    <cellStyle name="40% - Accent3 4 3 3 2" xfId="3706" hidden="1"/>
    <cellStyle name="40% - Accent3 4 3 3 2" xfId="2140" hidden="1"/>
    <cellStyle name="40% - Accent3 4 3 3 2" xfId="627" hidden="1"/>
    <cellStyle name="40% - Accent3 4 3 3 2" xfId="28395" hidden="1"/>
    <cellStyle name="40% - Accent3 4 3 3 2" xfId="28510" hidden="1"/>
    <cellStyle name="40% - Accent3 4 3 3 2" xfId="29233" hidden="1"/>
    <cellStyle name="40% - Accent3 4 3 3 2" xfId="29406" hidden="1"/>
    <cellStyle name="40% - Accent3 4 3 3 2" xfId="29799" hidden="1"/>
    <cellStyle name="40% - Accent3 4 3 3 2" xfId="29947" hidden="1"/>
    <cellStyle name="40% - Accent3 4 3 3 2" xfId="30285" hidden="1"/>
    <cellStyle name="40% - Accent3 4 3 3 2" xfId="30622" hidden="1"/>
    <cellStyle name="40% - Accent3 4 3 3 2" xfId="31187" hidden="1"/>
    <cellStyle name="40% - Accent3 4 3 3 2" xfId="31302" hidden="1"/>
    <cellStyle name="40% - Accent3 4 3 3 2" xfId="32025" hidden="1"/>
    <cellStyle name="40% - Accent3 4 3 3 2" xfId="32198" hidden="1"/>
    <cellStyle name="40% - Accent3 4 3 3 2" xfId="32591" hidden="1"/>
    <cellStyle name="40% - Accent3 4 3 3 2" xfId="32739" hidden="1"/>
    <cellStyle name="40% - Accent3 4 3 3 2" xfId="33077" hidden="1"/>
    <cellStyle name="40% - Accent3 4 3 3 2" xfId="33414" hidden="1"/>
    <cellStyle name="40% - Accent3 5 2" xfId="764" hidden="1"/>
    <cellStyle name="40% - Accent3 5 2" xfId="972" hidden="1"/>
    <cellStyle name="40% - Accent3 5 2" xfId="3536" hidden="1"/>
    <cellStyle name="40% - Accent3 5 2" xfId="4051" hidden="1"/>
    <cellStyle name="40% - Accent3 5 2" xfId="5370" hidden="1"/>
    <cellStyle name="40% - Accent3 5 2" xfId="6067" hidden="1"/>
    <cellStyle name="40% - Accent3 5 2" xfId="7084" hidden="1"/>
    <cellStyle name="40% - Accent3 5 2" xfId="8288" hidden="1"/>
    <cellStyle name="40% - Accent3 5 2" xfId="10145" hidden="1"/>
    <cellStyle name="40% - Accent3 5 2" xfId="10260" hidden="1"/>
    <cellStyle name="40% - Accent3 5 2" xfId="10983" hidden="1"/>
    <cellStyle name="40% - Accent3 5 2" xfId="11156" hidden="1"/>
    <cellStyle name="40% - Accent3 5 2" xfId="11549" hidden="1"/>
    <cellStyle name="40% - Accent3 5 2" xfId="11697" hidden="1"/>
    <cellStyle name="40% - Accent3 5 2" xfId="12035" hidden="1"/>
    <cellStyle name="40% - Accent3 5 2" xfId="12372" hidden="1"/>
    <cellStyle name="40% - Accent3 5 2" xfId="12937" hidden="1"/>
    <cellStyle name="40% - Accent3 5 2" xfId="13052" hidden="1"/>
    <cellStyle name="40% - Accent3 5 2" xfId="13775" hidden="1"/>
    <cellStyle name="40% - Accent3 5 2" xfId="13948" hidden="1"/>
    <cellStyle name="40% - Accent3 5 2" xfId="14341" hidden="1"/>
    <cellStyle name="40% - Accent3 5 2" xfId="14489" hidden="1"/>
    <cellStyle name="40% - Accent3 5 2" xfId="14827" hidden="1"/>
    <cellStyle name="40% - Accent3 5 2" xfId="15164" hidden="1"/>
    <cellStyle name="40% - Accent3 5 2" xfId="9187" hidden="1"/>
    <cellStyle name="40% - Accent3 5 2" xfId="8642" hidden="1"/>
    <cellStyle name="40% - Accent3 5 2" xfId="6015" hidden="1"/>
    <cellStyle name="40% - Accent3 5 2" xfId="5223" hidden="1"/>
    <cellStyle name="40% - Accent3 5 2" xfId="3942" hidden="1"/>
    <cellStyle name="40% - Accent3 5 2" xfId="3260" hidden="1"/>
    <cellStyle name="40% - Accent3 5 2" xfId="1827" hidden="1"/>
    <cellStyle name="40% - Accent3 5 2" xfId="449" hidden="1"/>
    <cellStyle name="40% - Accent3 5 2" xfId="16486" hidden="1"/>
    <cellStyle name="40% - Accent3 5 2" xfId="16601" hidden="1"/>
    <cellStyle name="40% - Accent3 5 2" xfId="17324" hidden="1"/>
    <cellStyle name="40% - Accent3 5 2" xfId="17497" hidden="1"/>
    <cellStyle name="40% - Accent3 5 2" xfId="17890" hidden="1"/>
    <cellStyle name="40% - Accent3 5 2" xfId="18038" hidden="1"/>
    <cellStyle name="40% - Accent3 5 2" xfId="18376" hidden="1"/>
    <cellStyle name="40% - Accent3 5 2" xfId="18713" hidden="1"/>
    <cellStyle name="40% - Accent3 5 2" xfId="19278" hidden="1"/>
    <cellStyle name="40% - Accent3 5 2" xfId="19393" hidden="1"/>
    <cellStyle name="40% - Accent3 5 2" xfId="20116" hidden="1"/>
    <cellStyle name="40% - Accent3 5 2" xfId="20289" hidden="1"/>
    <cellStyle name="40% - Accent3 5 2" xfId="20682" hidden="1"/>
    <cellStyle name="40% - Accent3 5 2" xfId="20830" hidden="1"/>
    <cellStyle name="40% - Accent3 5 2" xfId="21168" hidden="1"/>
    <cellStyle name="40% - Accent3 5 2" xfId="21505" hidden="1"/>
    <cellStyle name="40% - Accent3 5 2" xfId="15695" hidden="1"/>
    <cellStyle name="40% - Accent3 5 2" xfId="9739" hidden="1"/>
    <cellStyle name="40% - Accent3 5 2" xfId="6598" hidden="1"/>
    <cellStyle name="40% - Accent3 5 2" xfId="5752" hidden="1"/>
    <cellStyle name="40% - Accent3 5 2" xfId="4209" hidden="1"/>
    <cellStyle name="40% - Accent3 5 2" xfId="3490" hidden="1"/>
    <cellStyle name="40% - Accent3 5 2" xfId="2001" hidden="1"/>
    <cellStyle name="40% - Accent3 5 2" xfId="561" hidden="1"/>
    <cellStyle name="40% - Accent3 5 2" xfId="22637" hidden="1"/>
    <cellStyle name="40% - Accent3 5 2" xfId="22752" hidden="1"/>
    <cellStyle name="40% - Accent3 5 2" xfId="23475" hidden="1"/>
    <cellStyle name="40% - Accent3 5 2" xfId="23648" hidden="1"/>
    <cellStyle name="40% - Accent3 5 2" xfId="24041" hidden="1"/>
    <cellStyle name="40% - Accent3 5 2" xfId="24189" hidden="1"/>
    <cellStyle name="40% - Accent3 5 2" xfId="24527" hidden="1"/>
    <cellStyle name="40% - Accent3 5 2" xfId="24864" hidden="1"/>
    <cellStyle name="40% - Accent3 5 2" xfId="25429" hidden="1"/>
    <cellStyle name="40% - Accent3 5 2" xfId="25544" hidden="1"/>
    <cellStyle name="40% - Accent3 5 2" xfId="26267" hidden="1"/>
    <cellStyle name="40% - Accent3 5 2" xfId="26440" hidden="1"/>
    <cellStyle name="40% - Accent3 5 2" xfId="26833" hidden="1"/>
    <cellStyle name="40% - Accent3 5 2" xfId="26981" hidden="1"/>
    <cellStyle name="40% - Accent3 5 2" xfId="27319" hidden="1"/>
    <cellStyle name="40% - Accent3 5 2" xfId="27656" hidden="1"/>
    <cellStyle name="40% - Accent3 5 2" xfId="21951" hidden="1"/>
    <cellStyle name="40% - Accent3 5 2" xfId="16120" hidden="1"/>
    <cellStyle name="40% - Accent3 5 2" xfId="7301" hidden="1"/>
    <cellStyle name="40% - Accent3 5 2" xfId="6261" hidden="1"/>
    <cellStyle name="40% - Accent3 5 2" xfId="4510" hidden="1"/>
    <cellStyle name="40% - Accent3 5 2" xfId="3746" hidden="1"/>
    <cellStyle name="40% - Accent3 5 2" xfId="2181" hidden="1"/>
    <cellStyle name="40% - Accent3 5 2" xfId="692" hidden="1"/>
    <cellStyle name="40% - Accent3 5 2" xfId="28356" hidden="1"/>
    <cellStyle name="40% - Accent3 5 2" xfId="28471" hidden="1"/>
    <cellStyle name="40% - Accent3 5 2" xfId="29194" hidden="1"/>
    <cellStyle name="40% - Accent3 5 2" xfId="29367" hidden="1"/>
    <cellStyle name="40% - Accent3 5 2" xfId="29760" hidden="1"/>
    <cellStyle name="40% - Accent3 5 2" xfId="29908" hidden="1"/>
    <cellStyle name="40% - Accent3 5 2" xfId="30246" hidden="1"/>
    <cellStyle name="40% - Accent3 5 2" xfId="30583" hidden="1"/>
    <cellStyle name="40% - Accent3 5 2" xfId="31148" hidden="1"/>
    <cellStyle name="40% - Accent3 5 2" xfId="31263" hidden="1"/>
    <cellStyle name="40% - Accent3 5 2" xfId="31986" hidden="1"/>
    <cellStyle name="40% - Accent3 5 2" xfId="32159" hidden="1"/>
    <cellStyle name="40% - Accent3 5 2" xfId="32552" hidden="1"/>
    <cellStyle name="40% - Accent3 5 2" xfId="32700" hidden="1"/>
    <cellStyle name="40% - Accent3 5 2" xfId="33038" hidden="1"/>
    <cellStyle name="40% - Accent3 5 2" xfId="33375" hidden="1"/>
    <cellStyle name="40% - Accent3 7" xfId="131" hidden="1"/>
    <cellStyle name="40% - Accent3 7" xfId="211" hidden="1"/>
    <cellStyle name="40% - Accent3 7" xfId="292" hidden="1"/>
    <cellStyle name="40% - Accent3 7" xfId="478" hidden="1"/>
    <cellStyle name="40% - Accent3 7" xfId="2332" hidden="1"/>
    <cellStyle name="40% - Accent3 7" xfId="2467" hidden="1"/>
    <cellStyle name="40% - Accent3 7" xfId="2623" hidden="1"/>
    <cellStyle name="40% - Accent3 7" xfId="2055" hidden="1"/>
    <cellStyle name="40% - Accent3 7" xfId="1903" hidden="1"/>
    <cellStyle name="40% - Accent3 7" xfId="1871" hidden="1"/>
    <cellStyle name="40% - Accent3 7" xfId="3844" hidden="1"/>
    <cellStyle name="40% - Accent3 7" xfId="4459" hidden="1"/>
    <cellStyle name="40% - Accent3 7" xfId="4645" hidden="1"/>
    <cellStyle name="40% - Accent3 7" xfId="1714" hidden="1"/>
    <cellStyle name="40% - Accent3 7" xfId="2054" hidden="1"/>
    <cellStyle name="40% - Accent3 7" xfId="2092" hidden="1"/>
    <cellStyle name="40% - Accent3 7" xfId="5868" hidden="1"/>
    <cellStyle name="40% - Accent3 7" xfId="6406" hidden="1"/>
    <cellStyle name="40% - Accent3 7" xfId="6548" hidden="1"/>
    <cellStyle name="40% - Accent3 7" xfId="6781" hidden="1"/>
    <cellStyle name="40% - Accent3 7" xfId="7589" hidden="1"/>
    <cellStyle name="40% - Accent3 7" xfId="7748" hidden="1"/>
    <cellStyle name="40% - Accent3 7" xfId="8012" hidden="1"/>
    <cellStyle name="40% - Accent3 7" xfId="8835" hidden="1"/>
    <cellStyle name="40% - Accent3 7" xfId="9822" hidden="1"/>
    <cellStyle name="40% - Accent3 7" xfId="9899" hidden="1"/>
    <cellStyle name="40% - Accent3 7" xfId="9977" hidden="1"/>
    <cellStyle name="40% - Accent3 7" xfId="10055" hidden="1"/>
    <cellStyle name="40% - Accent3 7" xfId="10637" hidden="1"/>
    <cellStyle name="40% - Accent3 7" xfId="10716" hidden="1"/>
    <cellStyle name="40% - Accent3 7" xfId="10794" hidden="1"/>
    <cellStyle name="40% - Accent3 7" xfId="10520" hidden="1"/>
    <cellStyle name="40% - Accent3 7" xfId="10472" hidden="1"/>
    <cellStyle name="40% - Accent3 7" xfId="10446" hidden="1"/>
    <cellStyle name="40% - Accent3 7" xfId="11106" hidden="1"/>
    <cellStyle name="40% - Accent3 7" xfId="11311" hidden="1"/>
    <cellStyle name="40% - Accent3 7" xfId="11389" hidden="1"/>
    <cellStyle name="40% - Accent3 7" xfId="10393" hidden="1"/>
    <cellStyle name="40% - Accent3 7" xfId="10519" hidden="1"/>
    <cellStyle name="40% - Accent3 7" xfId="10550" hidden="1"/>
    <cellStyle name="40% - Accent3 7" xfId="11655" hidden="1"/>
    <cellStyle name="40% - Accent3 7" xfId="11843" hidden="1"/>
    <cellStyle name="40% - Accent3 7" xfId="11921" hidden="1"/>
    <cellStyle name="40% - Accent3 7" xfId="11997" hidden="1"/>
    <cellStyle name="40% - Accent3 7" xfId="12180" hidden="1"/>
    <cellStyle name="40% - Accent3 7" xfId="12258" hidden="1"/>
    <cellStyle name="40% - Accent3 7" xfId="12334" hidden="1"/>
    <cellStyle name="40% - Accent3 7" xfId="12517" hidden="1"/>
    <cellStyle name="40% - Accent3 7" xfId="12614" hidden="1"/>
    <cellStyle name="40% - Accent3 7" xfId="12691" hidden="1"/>
    <cellStyle name="40% - Accent3 7" xfId="12769" hidden="1"/>
    <cellStyle name="40% - Accent3 7" xfId="12847" hidden="1"/>
    <cellStyle name="40% - Accent3 7" xfId="13429" hidden="1"/>
    <cellStyle name="40% - Accent3 7" xfId="13508" hidden="1"/>
    <cellStyle name="40% - Accent3 7" xfId="13586" hidden="1"/>
    <cellStyle name="40% - Accent3 7" xfId="13312" hidden="1"/>
    <cellStyle name="40% - Accent3 7" xfId="13264" hidden="1"/>
    <cellStyle name="40% - Accent3 7" xfId="13238" hidden="1"/>
    <cellStyle name="40% - Accent3 7" xfId="13898" hidden="1"/>
    <cellStyle name="40% - Accent3 7" xfId="14103" hidden="1"/>
    <cellStyle name="40% - Accent3 7" xfId="14181" hidden="1"/>
    <cellStyle name="40% - Accent3 7" xfId="13185" hidden="1"/>
    <cellStyle name="40% - Accent3 7" xfId="13311" hidden="1"/>
    <cellStyle name="40% - Accent3 7" xfId="13342" hidden="1"/>
    <cellStyle name="40% - Accent3 7" xfId="14447" hidden="1"/>
    <cellStyle name="40% - Accent3 7" xfId="14635" hidden="1"/>
    <cellStyle name="40% - Accent3 7" xfId="14713" hidden="1"/>
    <cellStyle name="40% - Accent3 7" xfId="14789" hidden="1"/>
    <cellStyle name="40% - Accent3 7" xfId="14972" hidden="1"/>
    <cellStyle name="40% - Accent3 7" xfId="15050" hidden="1"/>
    <cellStyle name="40% - Accent3 7" xfId="15126" hidden="1"/>
    <cellStyle name="40% - Accent3 7" xfId="15309" hidden="1"/>
    <cellStyle name="40% - Accent3 7" xfId="9643" hidden="1"/>
    <cellStyle name="40% - Accent3 7" xfId="9549" hidden="1"/>
    <cellStyle name="40% - Accent3 7" xfId="9434" hidden="1"/>
    <cellStyle name="40% - Accent3 7" xfId="9316" hidden="1"/>
    <cellStyle name="40% - Accent3 7" xfId="7053" hidden="1"/>
    <cellStyle name="40% - Accent3 7" xfId="6955" hidden="1"/>
    <cellStyle name="40% - Accent3 7" xfId="6866" hidden="1"/>
    <cellStyle name="40% - Accent3 7" xfId="7462" hidden="1"/>
    <cellStyle name="40% - Accent3 7" xfId="7671" hidden="1"/>
    <cellStyle name="40% - Accent3 7" xfId="7817" hidden="1"/>
    <cellStyle name="40% - Accent3 7" xfId="5632" hidden="1"/>
    <cellStyle name="40% - Accent3 7" xfId="4804" hidden="1"/>
    <cellStyle name="40% - Accent3 7" xfId="4617" hidden="1"/>
    <cellStyle name="40% - Accent3 7" xfId="8018" hidden="1"/>
    <cellStyle name="40% - Accent3 7" xfId="7467" hidden="1"/>
    <cellStyle name="40% - Accent3 7" xfId="7405" hidden="1"/>
    <cellStyle name="40% - Accent3 7" xfId="3629" hidden="1"/>
    <cellStyle name="40% - Accent3 7" xfId="2653" hidden="1"/>
    <cellStyle name="40% - Accent3 7" xfId="2456" hidden="1"/>
    <cellStyle name="40% - Accent3 7" xfId="2247" hidden="1"/>
    <cellStyle name="40% - Accent3 7" xfId="1318" hidden="1"/>
    <cellStyle name="40% - Accent3 7" xfId="1134" hidden="1"/>
    <cellStyle name="40% - Accent3 7" xfId="893" hidden="1"/>
    <cellStyle name="40% - Accent3 7" xfId="15458" hidden="1"/>
    <cellStyle name="40% - Accent3 7" xfId="16163" hidden="1"/>
    <cellStyle name="40% - Accent3 7" xfId="16240" hidden="1"/>
    <cellStyle name="40% - Accent3 7" xfId="16318" hidden="1"/>
    <cellStyle name="40% - Accent3 7" xfId="16396" hidden="1"/>
    <cellStyle name="40% - Accent3 7" xfId="16978" hidden="1"/>
    <cellStyle name="40% - Accent3 7" xfId="17057" hidden="1"/>
    <cellStyle name="40% - Accent3 7" xfId="17135" hidden="1"/>
    <cellStyle name="40% - Accent3 7" xfId="16861" hidden="1"/>
    <cellStyle name="40% - Accent3 7" xfId="16813" hidden="1"/>
    <cellStyle name="40% - Accent3 7" xfId="16787" hidden="1"/>
    <cellStyle name="40% - Accent3 7" xfId="17447" hidden="1"/>
    <cellStyle name="40% - Accent3 7" xfId="17652" hidden="1"/>
    <cellStyle name="40% - Accent3 7" xfId="17730" hidden="1"/>
    <cellStyle name="40% - Accent3 7" xfId="16734" hidden="1"/>
    <cellStyle name="40% - Accent3 7" xfId="16860" hidden="1"/>
    <cellStyle name="40% - Accent3 7" xfId="16891" hidden="1"/>
    <cellStyle name="40% - Accent3 7" xfId="17996" hidden="1"/>
    <cellStyle name="40% - Accent3 7" xfId="18184" hidden="1"/>
    <cellStyle name="40% - Accent3 7" xfId="18262" hidden="1"/>
    <cellStyle name="40% - Accent3 7" xfId="18338" hidden="1"/>
    <cellStyle name="40% - Accent3 7" xfId="18521" hidden="1"/>
    <cellStyle name="40% - Accent3 7" xfId="18599" hidden="1"/>
    <cellStyle name="40% - Accent3 7" xfId="18675" hidden="1"/>
    <cellStyle name="40% - Accent3 7" xfId="18858" hidden="1"/>
    <cellStyle name="40% - Accent3 7" xfId="18955" hidden="1"/>
    <cellStyle name="40% - Accent3 7" xfId="19032" hidden="1"/>
    <cellStyle name="40% - Accent3 7" xfId="19110" hidden="1"/>
    <cellStyle name="40% - Accent3 7" xfId="19188" hidden="1"/>
    <cellStyle name="40% - Accent3 7" xfId="19770" hidden="1"/>
    <cellStyle name="40% - Accent3 7" xfId="19849" hidden="1"/>
    <cellStyle name="40% - Accent3 7" xfId="19927" hidden="1"/>
    <cellStyle name="40% - Accent3 7" xfId="19653" hidden="1"/>
    <cellStyle name="40% - Accent3 7" xfId="19605" hidden="1"/>
    <cellStyle name="40% - Accent3 7" xfId="19579" hidden="1"/>
    <cellStyle name="40% - Accent3 7" xfId="20239" hidden="1"/>
    <cellStyle name="40% - Accent3 7" xfId="20444" hidden="1"/>
    <cellStyle name="40% - Accent3 7" xfId="20522" hidden="1"/>
    <cellStyle name="40% - Accent3 7" xfId="19526" hidden="1"/>
    <cellStyle name="40% - Accent3 7" xfId="19652" hidden="1"/>
    <cellStyle name="40% - Accent3 7" xfId="19683" hidden="1"/>
    <cellStyle name="40% - Accent3 7" xfId="20788" hidden="1"/>
    <cellStyle name="40% - Accent3 7" xfId="20976" hidden="1"/>
    <cellStyle name="40% - Accent3 7" xfId="21054" hidden="1"/>
    <cellStyle name="40% - Accent3 7" xfId="21130" hidden="1"/>
    <cellStyle name="40% - Accent3 7" xfId="21313" hidden="1"/>
    <cellStyle name="40% - Accent3 7" xfId="21391" hidden="1"/>
    <cellStyle name="40% - Accent3 7" xfId="21467" hidden="1"/>
    <cellStyle name="40% - Accent3 7" xfId="21650" hidden="1"/>
    <cellStyle name="40% - Accent3 7" xfId="16032" hidden="1"/>
    <cellStyle name="40% - Accent3 7" xfId="15955" hidden="1"/>
    <cellStyle name="40% - Accent3 7" xfId="15876" hidden="1"/>
    <cellStyle name="40% - Accent3 7" xfId="15793" hidden="1"/>
    <cellStyle name="40% - Accent3 7" xfId="8064" hidden="1"/>
    <cellStyle name="40% - Accent3 7" xfId="7918" hidden="1"/>
    <cellStyle name="40% - Accent3 7" xfId="7665" hidden="1"/>
    <cellStyle name="40% - Accent3 7" xfId="8406" hidden="1"/>
    <cellStyle name="40% - Accent3 7" xfId="8517" hidden="1"/>
    <cellStyle name="40% - Accent3 7" xfId="8708" hidden="1"/>
    <cellStyle name="40% - Accent3 7" xfId="6046" hidden="1"/>
    <cellStyle name="40% - Accent3 7" xfId="5256" hidden="1"/>
    <cellStyle name="40% - Accent3 7" xfId="5051" hidden="1"/>
    <cellStyle name="40% - Accent3 7" xfId="8936" hidden="1"/>
    <cellStyle name="40% - Accent3 7" xfId="8412" hidden="1"/>
    <cellStyle name="40% - Accent3 7" xfId="8258" hidden="1"/>
    <cellStyle name="40% - Accent3 7" xfId="3789" hidden="1"/>
    <cellStyle name="40% - Accent3 7" xfId="2978" hidden="1"/>
    <cellStyle name="40% - Accent3 7" xfId="2845" hidden="1"/>
    <cellStyle name="40% - Accent3 7" xfId="2390" hidden="1"/>
    <cellStyle name="40% - Accent3 7" xfId="1471" hidden="1"/>
    <cellStyle name="40% - Accent3 7" xfId="1272" hidden="1"/>
    <cellStyle name="40% - Accent3 7" xfId="903" hidden="1"/>
    <cellStyle name="40% - Accent3 7" xfId="21787" hidden="1"/>
    <cellStyle name="40% - Accent3 7" xfId="22314" hidden="1"/>
    <cellStyle name="40% - Accent3 7" xfId="22391" hidden="1"/>
    <cellStyle name="40% - Accent3 7" xfId="22469" hidden="1"/>
    <cellStyle name="40% - Accent3 7" xfId="22547" hidden="1"/>
    <cellStyle name="40% - Accent3 7" xfId="23129" hidden="1"/>
    <cellStyle name="40% - Accent3 7" xfId="23208" hidden="1"/>
    <cellStyle name="40% - Accent3 7" xfId="23286" hidden="1"/>
    <cellStyle name="40% - Accent3 7" xfId="23012" hidden="1"/>
    <cellStyle name="40% - Accent3 7" xfId="22964" hidden="1"/>
    <cellStyle name="40% - Accent3 7" xfId="22938" hidden="1"/>
    <cellStyle name="40% - Accent3 7" xfId="23598" hidden="1"/>
    <cellStyle name="40% - Accent3 7" xfId="23803" hidden="1"/>
    <cellStyle name="40% - Accent3 7" xfId="23881" hidden="1"/>
    <cellStyle name="40% - Accent3 7" xfId="22885" hidden="1"/>
    <cellStyle name="40% - Accent3 7" xfId="23011" hidden="1"/>
    <cellStyle name="40% - Accent3 7" xfId="23042" hidden="1"/>
    <cellStyle name="40% - Accent3 7" xfId="24147" hidden="1"/>
    <cellStyle name="40% - Accent3 7" xfId="24335" hidden="1"/>
    <cellStyle name="40% - Accent3 7" xfId="24413" hidden="1"/>
    <cellStyle name="40% - Accent3 7" xfId="24489" hidden="1"/>
    <cellStyle name="40% - Accent3 7" xfId="24672" hidden="1"/>
    <cellStyle name="40% - Accent3 7" xfId="24750" hidden="1"/>
    <cellStyle name="40% - Accent3 7" xfId="24826" hidden="1"/>
    <cellStyle name="40% - Accent3 7" xfId="25009" hidden="1"/>
    <cellStyle name="40% - Accent3 7" xfId="25106" hidden="1"/>
    <cellStyle name="40% - Accent3 7" xfId="25183" hidden="1"/>
    <cellStyle name="40% - Accent3 7" xfId="25261" hidden="1"/>
    <cellStyle name="40% - Accent3 7" xfId="25339" hidden="1"/>
    <cellStyle name="40% - Accent3 7" xfId="25921" hidden="1"/>
    <cellStyle name="40% - Accent3 7" xfId="26000" hidden="1"/>
    <cellStyle name="40% - Accent3 7" xfId="26078" hidden="1"/>
    <cellStyle name="40% - Accent3 7" xfId="25804" hidden="1"/>
    <cellStyle name="40% - Accent3 7" xfId="25756" hidden="1"/>
    <cellStyle name="40% - Accent3 7" xfId="25730" hidden="1"/>
    <cellStyle name="40% - Accent3 7" xfId="26390" hidden="1"/>
    <cellStyle name="40% - Accent3 7" xfId="26595" hidden="1"/>
    <cellStyle name="40% - Accent3 7" xfId="26673" hidden="1"/>
    <cellStyle name="40% - Accent3 7" xfId="25677" hidden="1"/>
    <cellStyle name="40% - Accent3 7" xfId="25803" hidden="1"/>
    <cellStyle name="40% - Accent3 7" xfId="25834" hidden="1"/>
    <cellStyle name="40% - Accent3 7" xfId="26939" hidden="1"/>
    <cellStyle name="40% - Accent3 7" xfId="27127" hidden="1"/>
    <cellStyle name="40% - Accent3 7" xfId="27205" hidden="1"/>
    <cellStyle name="40% - Accent3 7" xfId="27281" hidden="1"/>
    <cellStyle name="40% - Accent3 7" xfId="27464" hidden="1"/>
    <cellStyle name="40% - Accent3 7" xfId="27542" hidden="1"/>
    <cellStyle name="40% - Accent3 7" xfId="27618" hidden="1"/>
    <cellStyle name="40% - Accent3 7" xfId="27801" hidden="1"/>
    <cellStyle name="40% - Accent3 7" xfId="22285" hidden="1"/>
    <cellStyle name="40% - Accent3 7" xfId="22208" hidden="1"/>
    <cellStyle name="40% - Accent3 7" xfId="22129" hidden="1"/>
    <cellStyle name="40% - Accent3 7" xfId="22046" hidden="1"/>
    <cellStyle name="40% - Accent3 7" xfId="9013" hidden="1"/>
    <cellStyle name="40% - Accent3 7" xfId="8790" hidden="1"/>
    <cellStyle name="40% - Accent3 7" xfId="8520" hidden="1"/>
    <cellStyle name="40% - Accent3 7" xfId="9440" hidden="1"/>
    <cellStyle name="40% - Accent3 7" xfId="9612" hidden="1"/>
    <cellStyle name="40% - Accent3 7" xfId="9777" hidden="1"/>
    <cellStyle name="40% - Accent3 7" xfId="6686" hidden="1"/>
    <cellStyle name="40% - Accent3 7" xfId="5794" hidden="1"/>
    <cellStyle name="40% - Accent3 7" xfId="5560" hidden="1"/>
    <cellStyle name="40% - Accent3 7" xfId="15511" hidden="1"/>
    <cellStyle name="40% - Accent3 7" xfId="9453" hidden="1"/>
    <cellStyle name="40% - Accent3 7" xfId="9351" hidden="1"/>
    <cellStyle name="40% - Accent3 7" xfId="3993" hidden="1"/>
    <cellStyle name="40% - Accent3 7" xfId="3323" hidden="1"/>
    <cellStyle name="40% - Accent3 7" xfId="3130" hidden="1"/>
    <cellStyle name="40% - Accent3 7" xfId="2827" hidden="1"/>
    <cellStyle name="40% - Accent3 7" xfId="1618" hidden="1"/>
    <cellStyle name="40% - Accent3 7" xfId="1441" hidden="1"/>
    <cellStyle name="40% - Accent3 7" xfId="914" hidden="1"/>
    <cellStyle name="40% - Accent3 7" xfId="27936" hidden="1"/>
    <cellStyle name="40% - Accent3 7" xfId="28033" hidden="1"/>
    <cellStyle name="40% - Accent3 7" xfId="28110" hidden="1"/>
    <cellStyle name="40% - Accent3 7" xfId="28188" hidden="1"/>
    <cellStyle name="40% - Accent3 7" xfId="28266" hidden="1"/>
    <cellStyle name="40% - Accent3 7" xfId="28848" hidden="1"/>
    <cellStyle name="40% - Accent3 7" xfId="28927" hidden="1"/>
    <cellStyle name="40% - Accent3 7" xfId="29005" hidden="1"/>
    <cellStyle name="40% - Accent3 7" xfId="28731" hidden="1"/>
    <cellStyle name="40% - Accent3 7" xfId="28683" hidden="1"/>
    <cellStyle name="40% - Accent3 7" xfId="28657" hidden="1"/>
    <cellStyle name="40% - Accent3 7" xfId="29317" hidden="1"/>
    <cellStyle name="40% - Accent3 7" xfId="29522" hidden="1"/>
    <cellStyle name="40% - Accent3 7" xfId="29600" hidden="1"/>
    <cellStyle name="40% - Accent3 7" xfId="28604" hidden="1"/>
    <cellStyle name="40% - Accent3 7" xfId="28730" hidden="1"/>
    <cellStyle name="40% - Accent3 7" xfId="28761" hidden="1"/>
    <cellStyle name="40% - Accent3 7" xfId="29866" hidden="1"/>
    <cellStyle name="40% - Accent3 7" xfId="30054" hidden="1"/>
    <cellStyle name="40% - Accent3 7" xfId="30132" hidden="1"/>
    <cellStyle name="40% - Accent3 7" xfId="30208" hidden="1"/>
    <cellStyle name="40% - Accent3 7" xfId="30391" hidden="1"/>
    <cellStyle name="40% - Accent3 7" xfId="30469" hidden="1"/>
    <cellStyle name="40% - Accent3 7" xfId="30545" hidden="1"/>
    <cellStyle name="40% - Accent3 7" xfId="30728" hidden="1"/>
    <cellStyle name="40% - Accent3 7" xfId="30825" hidden="1"/>
    <cellStyle name="40% - Accent3 7" xfId="30902" hidden="1"/>
    <cellStyle name="40% - Accent3 7" xfId="30980" hidden="1"/>
    <cellStyle name="40% - Accent3 7" xfId="31058" hidden="1"/>
    <cellStyle name="40% - Accent3 7" xfId="31640" hidden="1"/>
    <cellStyle name="40% - Accent3 7" xfId="31719" hidden="1"/>
    <cellStyle name="40% - Accent3 7" xfId="31797" hidden="1"/>
    <cellStyle name="40% - Accent3 7" xfId="31523" hidden="1"/>
    <cellStyle name="40% - Accent3 7" xfId="31475" hidden="1"/>
    <cellStyle name="40% - Accent3 7" xfId="31449" hidden="1"/>
    <cellStyle name="40% - Accent3 7" xfId="32109" hidden="1"/>
    <cellStyle name="40% - Accent3 7" xfId="32314" hidden="1"/>
    <cellStyle name="40% - Accent3 7" xfId="32392" hidden="1"/>
    <cellStyle name="40% - Accent3 7" xfId="31396" hidden="1"/>
    <cellStyle name="40% - Accent3 7" xfId="31522" hidden="1"/>
    <cellStyle name="40% - Accent3 7" xfId="31553" hidden="1"/>
    <cellStyle name="40% - Accent3 7" xfId="32658" hidden="1"/>
    <cellStyle name="40% - Accent3 7" xfId="32846" hidden="1"/>
    <cellStyle name="40% - Accent3 7" xfId="32924" hidden="1"/>
    <cellStyle name="40% - Accent3 7" xfId="33000" hidden="1"/>
    <cellStyle name="40% - Accent3 7" xfId="33183" hidden="1"/>
    <cellStyle name="40% - Accent3 7" xfId="33261" hidden="1"/>
    <cellStyle name="40% - Accent3 7" xfId="33337" hidden="1"/>
    <cellStyle name="40% - Accent3 7" xfId="33520" hidden="1"/>
    <cellStyle name="40% - Accent3 8" xfId="147" hidden="1"/>
    <cellStyle name="40% - Accent3 8" xfId="136" hidden="1"/>
    <cellStyle name="40% - Accent3 8" xfId="289" hidden="1"/>
    <cellStyle name="40% - Accent3 8" xfId="469" hidden="1"/>
    <cellStyle name="40% - Accent3 8" xfId="2296" hidden="1"/>
    <cellStyle name="40% - Accent3 8" xfId="2464" hidden="1"/>
    <cellStyle name="40% - Accent3 8" xfId="2619" hidden="1"/>
    <cellStyle name="40% - Accent3 8" xfId="2079" hidden="1"/>
    <cellStyle name="40% - Accent3 8" xfId="3806" hidden="1"/>
    <cellStyle name="40% - Accent3 8" xfId="2277" hidden="1"/>
    <cellStyle name="40% - Accent3 8" xfId="3666" hidden="1"/>
    <cellStyle name="40% - Accent3 8" xfId="4450" hidden="1"/>
    <cellStyle name="40% - Accent3 8" xfId="4639" hidden="1"/>
    <cellStyle name="40% - Accent3 8" xfId="1582" hidden="1"/>
    <cellStyle name="40% - Accent3 8" xfId="5829" hidden="1"/>
    <cellStyle name="40% - Accent3 8" xfId="4247" hidden="1"/>
    <cellStyle name="40% - Accent3 8" xfId="5605" hidden="1"/>
    <cellStyle name="40% - Accent3 8" xfId="6403" hidden="1"/>
    <cellStyle name="40% - Accent3 8" xfId="6539" hidden="1"/>
    <cellStyle name="40% - Accent3 8" xfId="6717" hidden="1"/>
    <cellStyle name="40% - Accent3 8" xfId="7585" hidden="1"/>
    <cellStyle name="40% - Accent3 8" xfId="7743" hidden="1"/>
    <cellStyle name="40% - Accent3 8" xfId="7910" hidden="1"/>
    <cellStyle name="40% - Accent3 8" xfId="8828" hidden="1"/>
    <cellStyle name="40% - Accent3 8" xfId="9838" hidden="1"/>
    <cellStyle name="40% - Accent3 8" xfId="9827" hidden="1"/>
    <cellStyle name="40% - Accent3 8" xfId="9974" hidden="1"/>
    <cellStyle name="40% - Accent3 8" xfId="10052" hidden="1"/>
    <cellStyle name="40% - Accent3 8" xfId="10632" hidden="1"/>
    <cellStyle name="40% - Accent3 8" xfId="10713" hidden="1"/>
    <cellStyle name="40% - Accent3 8" xfId="10791" hidden="1"/>
    <cellStyle name="40% - Accent3 8" xfId="10540" hidden="1"/>
    <cellStyle name="40% - Accent3 8" xfId="11088" hidden="1"/>
    <cellStyle name="40% - Accent3 8" xfId="10616" hidden="1"/>
    <cellStyle name="40% - Accent3 8" xfId="11064" hidden="1"/>
    <cellStyle name="40% - Accent3 8" xfId="11308" hidden="1"/>
    <cellStyle name="40% - Accent3 8" xfId="11386" hidden="1"/>
    <cellStyle name="40% - Accent3 8" xfId="10342" hidden="1"/>
    <cellStyle name="40% - Accent3 8" xfId="11646" hidden="1"/>
    <cellStyle name="40% - Accent3 8" xfId="11238" hidden="1"/>
    <cellStyle name="40% - Accent3 8" xfId="11629" hidden="1"/>
    <cellStyle name="40% - Accent3 8" xfId="11840" hidden="1"/>
    <cellStyle name="40% - Accent3 8" xfId="11918" hidden="1"/>
    <cellStyle name="40% - Accent3 8" xfId="11992" hidden="1"/>
    <cellStyle name="40% - Accent3 8" xfId="12177" hidden="1"/>
    <cellStyle name="40% - Accent3 8" xfId="12255" hidden="1"/>
    <cellStyle name="40% - Accent3 8" xfId="12329" hidden="1"/>
    <cellStyle name="40% - Accent3 8" xfId="12514" hidden="1"/>
    <cellStyle name="40% - Accent3 8" xfId="12630" hidden="1"/>
    <cellStyle name="40% - Accent3 8" xfId="12619" hidden="1"/>
    <cellStyle name="40% - Accent3 8" xfId="12766" hidden="1"/>
    <cellStyle name="40% - Accent3 8" xfId="12844" hidden="1"/>
    <cellStyle name="40% - Accent3 8" xfId="13424" hidden="1"/>
    <cellStyle name="40% - Accent3 8" xfId="13505" hidden="1"/>
    <cellStyle name="40% - Accent3 8" xfId="13583" hidden="1"/>
    <cellStyle name="40% - Accent3 8" xfId="13332" hidden="1"/>
    <cellStyle name="40% - Accent3 8" xfId="13880" hidden="1"/>
    <cellStyle name="40% - Accent3 8" xfId="13408" hidden="1"/>
    <cellStyle name="40% - Accent3 8" xfId="13856" hidden="1"/>
    <cellStyle name="40% - Accent3 8" xfId="14100" hidden="1"/>
    <cellStyle name="40% - Accent3 8" xfId="14178" hidden="1"/>
    <cellStyle name="40% - Accent3 8" xfId="13134" hidden="1"/>
    <cellStyle name="40% - Accent3 8" xfId="14438" hidden="1"/>
    <cellStyle name="40% - Accent3 8" xfId="14030" hidden="1"/>
    <cellStyle name="40% - Accent3 8" xfId="14421" hidden="1"/>
    <cellStyle name="40% - Accent3 8" xfId="14632" hidden="1"/>
    <cellStyle name="40% - Accent3 8" xfId="14710" hidden="1"/>
    <cellStyle name="40% - Accent3 8" xfId="14784" hidden="1"/>
    <cellStyle name="40% - Accent3 8" xfId="14969" hidden="1"/>
    <cellStyle name="40% - Accent3 8" xfId="15047" hidden="1"/>
    <cellStyle name="40% - Accent3 8" xfId="15121" hidden="1"/>
    <cellStyle name="40% - Accent3 8" xfId="15306" hidden="1"/>
    <cellStyle name="40% - Accent3 8" xfId="9626" hidden="1"/>
    <cellStyle name="40% - Accent3 8" xfId="9638" hidden="1"/>
    <cellStyle name="40% - Accent3 8" xfId="9438" hidden="1"/>
    <cellStyle name="40% - Accent3 8" xfId="9320" hidden="1"/>
    <cellStyle name="40% - Accent3 8" xfId="7173" hidden="1"/>
    <cellStyle name="40% - Accent3 8" xfId="6958" hidden="1"/>
    <cellStyle name="40% - Accent3 8" xfId="6869" hidden="1"/>
    <cellStyle name="40% - Accent3 8" xfId="7422" hidden="1"/>
    <cellStyle name="40% - Accent3 8" xfId="5679" hidden="1"/>
    <cellStyle name="40% - Accent3 8" xfId="7196" hidden="1"/>
    <cellStyle name="40% - Accent3 8" xfId="5887" hidden="1"/>
    <cellStyle name="40% - Accent3 8" xfId="4808" hidden="1"/>
    <cellStyle name="40% - Accent3 8" xfId="4630" hidden="1"/>
    <cellStyle name="40% - Accent3 8" xfId="8163" hidden="1"/>
    <cellStyle name="40% - Accent3 8" xfId="3641" hidden="1"/>
    <cellStyle name="40% - Accent3 8" xfId="5045" hidden="1"/>
    <cellStyle name="40% - Accent3 8" xfId="3763" hidden="1"/>
    <cellStyle name="40% - Accent3 8" xfId="2661" hidden="1"/>
    <cellStyle name="40% - Accent3 8" xfId="2463" hidden="1"/>
    <cellStyle name="40% - Accent3 8" xfId="2301" hidden="1"/>
    <cellStyle name="40% - Accent3 8" xfId="1323" hidden="1"/>
    <cellStyle name="40% - Accent3 8" xfId="1140" hidden="1"/>
    <cellStyle name="40% - Accent3 8" xfId="911" hidden="1"/>
    <cellStyle name="40% - Accent3 8" xfId="15455" hidden="1"/>
    <cellStyle name="40% - Accent3 8" xfId="16179" hidden="1"/>
    <cellStyle name="40% - Accent3 8" xfId="16168" hidden="1"/>
    <cellStyle name="40% - Accent3 8" xfId="16315" hidden="1"/>
    <cellStyle name="40% - Accent3 8" xfId="16393" hidden="1"/>
    <cellStyle name="40% - Accent3 8" xfId="16973" hidden="1"/>
    <cellStyle name="40% - Accent3 8" xfId="17054" hidden="1"/>
    <cellStyle name="40% - Accent3 8" xfId="17132" hidden="1"/>
    <cellStyle name="40% - Accent3 8" xfId="16881" hidden="1"/>
    <cellStyle name="40% - Accent3 8" xfId="17429" hidden="1"/>
    <cellStyle name="40% - Accent3 8" xfId="16957" hidden="1"/>
    <cellStyle name="40% - Accent3 8" xfId="17405" hidden="1"/>
    <cellStyle name="40% - Accent3 8" xfId="17649" hidden="1"/>
    <cellStyle name="40% - Accent3 8" xfId="17727" hidden="1"/>
    <cellStyle name="40% - Accent3 8" xfId="16683" hidden="1"/>
    <cellStyle name="40% - Accent3 8" xfId="17987" hidden="1"/>
    <cellStyle name="40% - Accent3 8" xfId="17579" hidden="1"/>
    <cellStyle name="40% - Accent3 8" xfId="17970" hidden="1"/>
    <cellStyle name="40% - Accent3 8" xfId="18181" hidden="1"/>
    <cellStyle name="40% - Accent3 8" xfId="18259" hidden="1"/>
    <cellStyle name="40% - Accent3 8" xfId="18333" hidden="1"/>
    <cellStyle name="40% - Accent3 8" xfId="18518" hidden="1"/>
    <cellStyle name="40% - Accent3 8" xfId="18596" hidden="1"/>
    <cellStyle name="40% - Accent3 8" xfId="18670" hidden="1"/>
    <cellStyle name="40% - Accent3 8" xfId="18855" hidden="1"/>
    <cellStyle name="40% - Accent3 8" xfId="18971" hidden="1"/>
    <cellStyle name="40% - Accent3 8" xfId="18960" hidden="1"/>
    <cellStyle name="40% - Accent3 8" xfId="19107" hidden="1"/>
    <cellStyle name="40% - Accent3 8" xfId="19185" hidden="1"/>
    <cellStyle name="40% - Accent3 8" xfId="19765" hidden="1"/>
    <cellStyle name="40% - Accent3 8" xfId="19846" hidden="1"/>
    <cellStyle name="40% - Accent3 8" xfId="19924" hidden="1"/>
    <cellStyle name="40% - Accent3 8" xfId="19673" hidden="1"/>
    <cellStyle name="40% - Accent3 8" xfId="20221" hidden="1"/>
    <cellStyle name="40% - Accent3 8" xfId="19749" hidden="1"/>
    <cellStyle name="40% - Accent3 8" xfId="20197" hidden="1"/>
    <cellStyle name="40% - Accent3 8" xfId="20441" hidden="1"/>
    <cellStyle name="40% - Accent3 8" xfId="20519" hidden="1"/>
    <cellStyle name="40% - Accent3 8" xfId="19475" hidden="1"/>
    <cellStyle name="40% - Accent3 8" xfId="20779" hidden="1"/>
    <cellStyle name="40% - Accent3 8" xfId="20371" hidden="1"/>
    <cellStyle name="40% - Accent3 8" xfId="20762" hidden="1"/>
    <cellStyle name="40% - Accent3 8" xfId="20973" hidden="1"/>
    <cellStyle name="40% - Accent3 8" xfId="21051" hidden="1"/>
    <cellStyle name="40% - Accent3 8" xfId="21125" hidden="1"/>
    <cellStyle name="40% - Accent3 8" xfId="21310" hidden="1"/>
    <cellStyle name="40% - Accent3 8" xfId="21388" hidden="1"/>
    <cellStyle name="40% - Accent3 8" xfId="21462" hidden="1"/>
    <cellStyle name="40% - Accent3 8" xfId="21647" hidden="1"/>
    <cellStyle name="40% - Accent3 8" xfId="16016" hidden="1"/>
    <cellStyle name="40% - Accent3 8" xfId="16027" hidden="1"/>
    <cellStyle name="40% - Accent3 8" xfId="15880" hidden="1"/>
    <cellStyle name="40% - Accent3 8" xfId="15797" hidden="1"/>
    <cellStyle name="40% - Accent3 8" xfId="8100" hidden="1"/>
    <cellStyle name="40% - Accent3 8" xfId="7922" hidden="1"/>
    <cellStyle name="40% - Accent3 8" xfId="7674" hidden="1"/>
    <cellStyle name="40% - Accent3 8" xfId="8372" hidden="1"/>
    <cellStyle name="40% - Accent3 8" xfId="6173" hidden="1"/>
    <cellStyle name="40% - Accent3 8" xfId="8127" hidden="1"/>
    <cellStyle name="40% - Accent3 8" xfId="6308" hidden="1"/>
    <cellStyle name="40% - Accent3 8" xfId="5259" hidden="1"/>
    <cellStyle name="40% - Accent3 8" xfId="5054" hidden="1"/>
    <cellStyle name="40% - Accent3 8" xfId="9087" hidden="1"/>
    <cellStyle name="40% - Accent3 8" xfId="3823" hidden="1"/>
    <cellStyle name="40% - Accent3 8" xfId="5553" hidden="1"/>
    <cellStyle name="40% - Accent3 8" xfId="3973" hidden="1"/>
    <cellStyle name="40% - Accent3 8" xfId="2981" hidden="1"/>
    <cellStyle name="40% - Accent3 8" xfId="2850" hidden="1"/>
    <cellStyle name="40% - Accent3 8" xfId="2588" hidden="1"/>
    <cellStyle name="40% - Accent3 8" xfId="1477" hidden="1"/>
    <cellStyle name="40% - Accent3 8" xfId="1275" hidden="1"/>
    <cellStyle name="40% - Accent3 8" xfId="1060" hidden="1"/>
    <cellStyle name="40% - Accent3 8" xfId="21784" hidden="1"/>
    <cellStyle name="40% - Accent3 8" xfId="22330" hidden="1"/>
    <cellStyle name="40% - Accent3 8" xfId="22319" hidden="1"/>
    <cellStyle name="40% - Accent3 8" xfId="22466" hidden="1"/>
    <cellStyle name="40% - Accent3 8" xfId="22544" hidden="1"/>
    <cellStyle name="40% - Accent3 8" xfId="23124" hidden="1"/>
    <cellStyle name="40% - Accent3 8" xfId="23205" hidden="1"/>
    <cellStyle name="40% - Accent3 8" xfId="23283" hidden="1"/>
    <cellStyle name="40% - Accent3 8" xfId="23032" hidden="1"/>
    <cellStyle name="40% - Accent3 8" xfId="23580" hidden="1"/>
    <cellStyle name="40% - Accent3 8" xfId="23108" hidden="1"/>
    <cellStyle name="40% - Accent3 8" xfId="23556" hidden="1"/>
    <cellStyle name="40% - Accent3 8" xfId="23800" hidden="1"/>
    <cellStyle name="40% - Accent3 8" xfId="23878" hidden="1"/>
    <cellStyle name="40% - Accent3 8" xfId="22834" hidden="1"/>
    <cellStyle name="40% - Accent3 8" xfId="24138" hidden="1"/>
    <cellStyle name="40% - Accent3 8" xfId="23730" hidden="1"/>
    <cellStyle name="40% - Accent3 8" xfId="24121" hidden="1"/>
    <cellStyle name="40% - Accent3 8" xfId="24332" hidden="1"/>
    <cellStyle name="40% - Accent3 8" xfId="24410" hidden="1"/>
    <cellStyle name="40% - Accent3 8" xfId="24484" hidden="1"/>
    <cellStyle name="40% - Accent3 8" xfId="24669" hidden="1"/>
    <cellStyle name="40% - Accent3 8" xfId="24747" hidden="1"/>
    <cellStyle name="40% - Accent3 8" xfId="24821" hidden="1"/>
    <cellStyle name="40% - Accent3 8" xfId="25006" hidden="1"/>
    <cellStyle name="40% - Accent3 8" xfId="25122" hidden="1"/>
    <cellStyle name="40% - Accent3 8" xfId="25111" hidden="1"/>
    <cellStyle name="40% - Accent3 8" xfId="25258" hidden="1"/>
    <cellStyle name="40% - Accent3 8" xfId="25336" hidden="1"/>
    <cellStyle name="40% - Accent3 8" xfId="25916" hidden="1"/>
    <cellStyle name="40% - Accent3 8" xfId="25997" hidden="1"/>
    <cellStyle name="40% - Accent3 8" xfId="26075" hidden="1"/>
    <cellStyle name="40% - Accent3 8" xfId="25824" hidden="1"/>
    <cellStyle name="40% - Accent3 8" xfId="26372" hidden="1"/>
    <cellStyle name="40% - Accent3 8" xfId="25900" hidden="1"/>
    <cellStyle name="40% - Accent3 8" xfId="26348" hidden="1"/>
    <cellStyle name="40% - Accent3 8" xfId="26592" hidden="1"/>
    <cellStyle name="40% - Accent3 8" xfId="26670" hidden="1"/>
    <cellStyle name="40% - Accent3 8" xfId="25626" hidden="1"/>
    <cellStyle name="40% - Accent3 8" xfId="26930" hidden="1"/>
    <cellStyle name="40% - Accent3 8" xfId="26522" hidden="1"/>
    <cellStyle name="40% - Accent3 8" xfId="26913" hidden="1"/>
    <cellStyle name="40% - Accent3 8" xfId="27124" hidden="1"/>
    <cellStyle name="40% - Accent3 8" xfId="27202" hidden="1"/>
    <cellStyle name="40% - Accent3 8" xfId="27276" hidden="1"/>
    <cellStyle name="40% - Accent3 8" xfId="27461" hidden="1"/>
    <cellStyle name="40% - Accent3 8" xfId="27539" hidden="1"/>
    <cellStyle name="40% - Accent3 8" xfId="27613" hidden="1"/>
    <cellStyle name="40% - Accent3 8" xfId="27798" hidden="1"/>
    <cellStyle name="40% - Accent3 8" xfId="22269" hidden="1"/>
    <cellStyle name="40% - Accent3 8" xfId="22280" hidden="1"/>
    <cellStyle name="40% - Accent3 8" xfId="22133" hidden="1"/>
    <cellStyle name="40% - Accent3 8" xfId="22050" hidden="1"/>
    <cellStyle name="40% - Accent3 8" xfId="9033" hidden="1"/>
    <cellStyle name="40% - Accent3 8" xfId="8800" hidden="1"/>
    <cellStyle name="40% - Accent3 8" xfId="8523" hidden="1"/>
    <cellStyle name="40% - Accent3 8" xfId="9399" hidden="1"/>
    <cellStyle name="40% - Accent3 8" xfId="6742" hidden="1"/>
    <cellStyle name="40% - Accent3 8" xfId="9058" hidden="1"/>
    <cellStyle name="40% - Accent3 8" xfId="6908" hidden="1"/>
    <cellStyle name="40% - Accent3 8" xfId="5797" hidden="1"/>
    <cellStyle name="40% - Accent3 8" xfId="5563" hidden="1"/>
    <cellStyle name="40% - Accent3 8" xfId="15611" hidden="1"/>
    <cellStyle name="40% - Accent3 8" xfId="4008" hidden="1"/>
    <cellStyle name="40% - Accent3 8" xfId="5928" hidden="1"/>
    <cellStyle name="40% - Accent3 8" xfId="4246" hidden="1"/>
    <cellStyle name="40% - Accent3 8" xfId="3327" hidden="1"/>
    <cellStyle name="40% - Accent3 8" xfId="3134" hidden="1"/>
    <cellStyle name="40% - Accent3 8" xfId="2946" hidden="1"/>
    <cellStyle name="40% - Accent3 8" xfId="1623" hidden="1"/>
    <cellStyle name="40% - Accent3 8" xfId="1447" hidden="1"/>
    <cellStyle name="40% - Accent3 8" xfId="1151" hidden="1"/>
    <cellStyle name="40% - Accent3 8" xfId="27933" hidden="1"/>
    <cellStyle name="40% - Accent3 8" xfId="28049" hidden="1"/>
    <cellStyle name="40% - Accent3 8" xfId="28038" hidden="1"/>
    <cellStyle name="40% - Accent3 8" xfId="28185" hidden="1"/>
    <cellStyle name="40% - Accent3 8" xfId="28263" hidden="1"/>
    <cellStyle name="40% - Accent3 8" xfId="28843" hidden="1"/>
    <cellStyle name="40% - Accent3 8" xfId="28924" hidden="1"/>
    <cellStyle name="40% - Accent3 8" xfId="29002" hidden="1"/>
    <cellStyle name="40% - Accent3 8" xfId="28751" hidden="1"/>
    <cellStyle name="40% - Accent3 8" xfId="29299" hidden="1"/>
    <cellStyle name="40% - Accent3 8" xfId="28827" hidden="1"/>
    <cellStyle name="40% - Accent3 8" xfId="29275" hidden="1"/>
    <cellStyle name="40% - Accent3 8" xfId="29519" hidden="1"/>
    <cellStyle name="40% - Accent3 8" xfId="29597" hidden="1"/>
    <cellStyle name="40% - Accent3 8" xfId="28553" hidden="1"/>
    <cellStyle name="40% - Accent3 8" xfId="29857" hidden="1"/>
    <cellStyle name="40% - Accent3 8" xfId="29449" hidden="1"/>
    <cellStyle name="40% - Accent3 8" xfId="29840" hidden="1"/>
    <cellStyle name="40% - Accent3 8" xfId="30051" hidden="1"/>
    <cellStyle name="40% - Accent3 8" xfId="30129" hidden="1"/>
    <cellStyle name="40% - Accent3 8" xfId="30203" hidden="1"/>
    <cellStyle name="40% - Accent3 8" xfId="30388" hidden="1"/>
    <cellStyle name="40% - Accent3 8" xfId="30466" hidden="1"/>
    <cellStyle name="40% - Accent3 8" xfId="30540" hidden="1"/>
    <cellStyle name="40% - Accent3 8" xfId="30725" hidden="1"/>
    <cellStyle name="40% - Accent3 8" xfId="30841" hidden="1"/>
    <cellStyle name="40% - Accent3 8" xfId="30830" hidden="1"/>
    <cellStyle name="40% - Accent3 8" xfId="30977" hidden="1"/>
    <cellStyle name="40% - Accent3 8" xfId="31055" hidden="1"/>
    <cellStyle name="40% - Accent3 8" xfId="31635" hidden="1"/>
    <cellStyle name="40% - Accent3 8" xfId="31716" hidden="1"/>
    <cellStyle name="40% - Accent3 8" xfId="31794" hidden="1"/>
    <cellStyle name="40% - Accent3 8" xfId="31543" hidden="1"/>
    <cellStyle name="40% - Accent3 8" xfId="32091" hidden="1"/>
    <cellStyle name="40% - Accent3 8" xfId="31619" hidden="1"/>
    <cellStyle name="40% - Accent3 8" xfId="32067" hidden="1"/>
    <cellStyle name="40% - Accent3 8" xfId="32311" hidden="1"/>
    <cellStyle name="40% - Accent3 8" xfId="32389" hidden="1"/>
    <cellStyle name="40% - Accent3 8" xfId="31345" hidden="1"/>
    <cellStyle name="40% - Accent3 8" xfId="32649" hidden="1"/>
    <cellStyle name="40% - Accent3 8" xfId="32241" hidden="1"/>
    <cellStyle name="40% - Accent3 8" xfId="32632" hidden="1"/>
    <cellStyle name="40% - Accent3 8" xfId="32843" hidden="1"/>
    <cellStyle name="40% - Accent3 8" xfId="32921" hidden="1"/>
    <cellStyle name="40% - Accent3 8" xfId="32995" hidden="1"/>
    <cellStyle name="40% - Accent3 8" xfId="33180" hidden="1"/>
    <cellStyle name="40% - Accent3 8" xfId="33258" hidden="1"/>
    <cellStyle name="40% - Accent3 8" xfId="33332" hidden="1"/>
    <cellStyle name="40% - Accent3 8" xfId="33517" hidden="1"/>
    <cellStyle name="40% - Accent3 9" xfId="160" hidden="1"/>
    <cellStyle name="40% - Accent3 9" xfId="240" hidden="1"/>
    <cellStyle name="40% - Accent3 9" xfId="319" hidden="1"/>
    <cellStyle name="40% - Accent3 9" xfId="652" hidden="1"/>
    <cellStyle name="40% - Accent3 9" xfId="2401" hidden="1"/>
    <cellStyle name="40% - Accent3 9" xfId="2552" hidden="1"/>
    <cellStyle name="40% - Accent3 9" xfId="2732" hidden="1"/>
    <cellStyle name="40% - Accent3 9" xfId="2849" hidden="1"/>
    <cellStyle name="40% - Accent3 9" xfId="2049" hidden="1"/>
    <cellStyle name="40% - Accent3 9" xfId="1852" hidden="1"/>
    <cellStyle name="40% - Accent3 9" xfId="4325" hidden="1"/>
    <cellStyle name="40% - Accent3 9" xfId="4569" hidden="1"/>
    <cellStyle name="40% - Accent3 9" xfId="4729" hidden="1"/>
    <cellStyle name="40% - Accent3 9" xfId="4832" hidden="1"/>
    <cellStyle name="40% - Accent3 9" xfId="3834" hidden="1"/>
    <cellStyle name="40% - Accent3 9" xfId="2088" hidden="1"/>
    <cellStyle name="40% - Accent3 9" xfId="6343" hidden="1"/>
    <cellStyle name="40% - Accent3 9" xfId="6450" hidden="1"/>
    <cellStyle name="40% - Accent3 9" xfId="6649" hidden="1"/>
    <cellStyle name="40% - Accent3 9" xfId="7501" hidden="1"/>
    <cellStyle name="40% - Accent3 9" xfId="7655" hidden="1"/>
    <cellStyle name="40% - Accent3 9" xfId="7837" hidden="1"/>
    <cellStyle name="40% - Accent3 9" xfId="8749" hidden="1"/>
    <cellStyle name="40% - Accent3 9" xfId="8927" hidden="1"/>
    <cellStyle name="40% - Accent3 9" xfId="9851" hidden="1"/>
    <cellStyle name="40% - Accent3 9" xfId="9925" hidden="1"/>
    <cellStyle name="40% - Accent3 9" xfId="10001" hidden="1"/>
    <cellStyle name="40% - Accent3 9" xfId="10079" hidden="1"/>
    <cellStyle name="40% - Accent3 9" xfId="10664" hidden="1"/>
    <cellStyle name="40% - Accent3 9" xfId="10740" hidden="1"/>
    <cellStyle name="40% - Accent3 9" xfId="10819" hidden="1"/>
    <cellStyle name="40% - Accent3 9" xfId="10876" hidden="1"/>
    <cellStyle name="40% - Accent3 9" xfId="10515" hidden="1"/>
    <cellStyle name="40% - Accent3 9" xfId="10429" hidden="1"/>
    <cellStyle name="40% - Accent3 9" xfId="11259" hidden="1"/>
    <cellStyle name="40% - Accent3 9" xfId="11335" hidden="1"/>
    <cellStyle name="40% - Accent3 9" xfId="11413" hidden="1"/>
    <cellStyle name="40% - Accent3 9" xfId="11466" hidden="1"/>
    <cellStyle name="40% - Accent3 9" xfId="11103" hidden="1"/>
    <cellStyle name="40% - Accent3 9" xfId="10546" hidden="1"/>
    <cellStyle name="40% - Accent3 9" xfId="11791" hidden="1"/>
    <cellStyle name="40% - Accent3 9" xfId="11867" hidden="1"/>
    <cellStyle name="40% - Accent3 9" xfId="11945" hidden="1"/>
    <cellStyle name="40% - Accent3 9" xfId="12128" hidden="1"/>
    <cellStyle name="40% - Accent3 9" xfId="12204" hidden="1"/>
    <cellStyle name="40% - Accent3 9" xfId="12282" hidden="1"/>
    <cellStyle name="40% - Accent3 9" xfId="12465" hidden="1"/>
    <cellStyle name="40% - Accent3 9" xfId="12541" hidden="1"/>
    <cellStyle name="40% - Accent3 9" xfId="12643" hidden="1"/>
    <cellStyle name="40% - Accent3 9" xfId="12717" hidden="1"/>
    <cellStyle name="40% - Accent3 9" xfId="12793" hidden="1"/>
    <cellStyle name="40% - Accent3 9" xfId="12871" hidden="1"/>
    <cellStyle name="40% - Accent3 9" xfId="13456" hidden="1"/>
    <cellStyle name="40% - Accent3 9" xfId="13532" hidden="1"/>
    <cellStyle name="40% - Accent3 9" xfId="13611" hidden="1"/>
    <cellStyle name="40% - Accent3 9" xfId="13668" hidden="1"/>
    <cellStyle name="40% - Accent3 9" xfId="13307" hidden="1"/>
    <cellStyle name="40% - Accent3 9" xfId="13221" hidden="1"/>
    <cellStyle name="40% - Accent3 9" xfId="14051" hidden="1"/>
    <cellStyle name="40% - Accent3 9" xfId="14127" hidden="1"/>
    <cellStyle name="40% - Accent3 9" xfId="14205" hidden="1"/>
    <cellStyle name="40% - Accent3 9" xfId="14258" hidden="1"/>
    <cellStyle name="40% - Accent3 9" xfId="13895" hidden="1"/>
    <cellStyle name="40% - Accent3 9" xfId="13338" hidden="1"/>
    <cellStyle name="40% - Accent3 9" xfId="14583" hidden="1"/>
    <cellStyle name="40% - Accent3 9" xfId="14659" hidden="1"/>
    <cellStyle name="40% - Accent3 9" xfId="14737" hidden="1"/>
    <cellStyle name="40% - Accent3 9" xfId="14920" hidden="1"/>
    <cellStyle name="40% - Accent3 9" xfId="14996" hidden="1"/>
    <cellStyle name="40% - Accent3 9" xfId="15074" hidden="1"/>
    <cellStyle name="40% - Accent3 9" xfId="15257" hidden="1"/>
    <cellStyle name="40% - Accent3 9" xfId="15333" hidden="1"/>
    <cellStyle name="40% - Accent3 9" xfId="9610" hidden="1"/>
    <cellStyle name="40% - Accent3 9" xfId="9501" hidden="1"/>
    <cellStyle name="40% - Accent3 9" xfId="9382" hidden="1"/>
    <cellStyle name="40% - Accent3 9" xfId="9275" hidden="1"/>
    <cellStyle name="40% - Accent3 9" xfId="7014" hidden="1"/>
    <cellStyle name="40% - Accent3 9" xfId="6926" hidden="1"/>
    <cellStyle name="40% - Accent3 9" xfId="6832" hidden="1"/>
    <cellStyle name="40% - Accent3 9" xfId="6744" hidden="1"/>
    <cellStyle name="40% - Accent3 9" xfId="7483" hidden="1"/>
    <cellStyle name="40% - Accent3 9" xfId="7900" hidden="1"/>
    <cellStyle name="40% - Accent3 9" xfId="4879" hidden="1"/>
    <cellStyle name="40% - Accent3 9" xfId="4706" hidden="1"/>
    <cellStyle name="40% - Accent3 9" xfId="4507" hidden="1"/>
    <cellStyle name="40% - Accent3 9" xfId="4307" hidden="1"/>
    <cellStyle name="40% - Accent3 9" xfId="5640" hidden="1"/>
    <cellStyle name="40% - Accent3 9" xfId="7415" hidden="1"/>
    <cellStyle name="40% - Accent3 9" xfId="2784" hidden="1"/>
    <cellStyle name="40% - Accent3 9" xfId="2537" hidden="1"/>
    <cellStyle name="40% - Accent3 9" xfId="2363" hidden="1"/>
    <cellStyle name="40% - Accent3 9" xfId="1412" hidden="1"/>
    <cellStyle name="40% - Accent3 9" xfId="1222" hidden="1"/>
    <cellStyle name="40% - Accent3 9" xfId="1065" hidden="1"/>
    <cellStyle name="40% - Accent3 9" xfId="9808" hidden="1"/>
    <cellStyle name="40% - Accent3 9" xfId="15502" hidden="1"/>
    <cellStyle name="40% - Accent3 9" xfId="16192" hidden="1"/>
    <cellStyle name="40% - Accent3 9" xfId="16266" hidden="1"/>
    <cellStyle name="40% - Accent3 9" xfId="16342" hidden="1"/>
    <cellStyle name="40% - Accent3 9" xfId="16420" hidden="1"/>
    <cellStyle name="40% - Accent3 9" xfId="17005" hidden="1"/>
    <cellStyle name="40% - Accent3 9" xfId="17081" hidden="1"/>
    <cellStyle name="40% - Accent3 9" xfId="17160" hidden="1"/>
    <cellStyle name="40% - Accent3 9" xfId="17217" hidden="1"/>
    <cellStyle name="40% - Accent3 9" xfId="16856" hidden="1"/>
    <cellStyle name="40% - Accent3 9" xfId="16770" hidden="1"/>
    <cellStyle name="40% - Accent3 9" xfId="17600" hidden="1"/>
    <cellStyle name="40% - Accent3 9" xfId="17676" hidden="1"/>
    <cellStyle name="40% - Accent3 9" xfId="17754" hidden="1"/>
    <cellStyle name="40% - Accent3 9" xfId="17807" hidden="1"/>
    <cellStyle name="40% - Accent3 9" xfId="17444" hidden="1"/>
    <cellStyle name="40% - Accent3 9" xfId="16887" hidden="1"/>
    <cellStyle name="40% - Accent3 9" xfId="18132" hidden="1"/>
    <cellStyle name="40% - Accent3 9" xfId="18208" hidden="1"/>
    <cellStyle name="40% - Accent3 9" xfId="18286" hidden="1"/>
    <cellStyle name="40% - Accent3 9" xfId="18469" hidden="1"/>
    <cellStyle name="40% - Accent3 9" xfId="18545" hidden="1"/>
    <cellStyle name="40% - Accent3 9" xfId="18623" hidden="1"/>
    <cellStyle name="40% - Accent3 9" xfId="18806" hidden="1"/>
    <cellStyle name="40% - Accent3 9" xfId="18882" hidden="1"/>
    <cellStyle name="40% - Accent3 9" xfId="18984" hidden="1"/>
    <cellStyle name="40% - Accent3 9" xfId="19058" hidden="1"/>
    <cellStyle name="40% - Accent3 9" xfId="19134" hidden="1"/>
    <cellStyle name="40% - Accent3 9" xfId="19212" hidden="1"/>
    <cellStyle name="40% - Accent3 9" xfId="19797" hidden="1"/>
    <cellStyle name="40% - Accent3 9" xfId="19873" hidden="1"/>
    <cellStyle name="40% - Accent3 9" xfId="19952" hidden="1"/>
    <cellStyle name="40% - Accent3 9" xfId="20009" hidden="1"/>
    <cellStyle name="40% - Accent3 9" xfId="19648" hidden="1"/>
    <cellStyle name="40% - Accent3 9" xfId="19562" hidden="1"/>
    <cellStyle name="40% - Accent3 9" xfId="20392" hidden="1"/>
    <cellStyle name="40% - Accent3 9" xfId="20468" hidden="1"/>
    <cellStyle name="40% - Accent3 9" xfId="20546" hidden="1"/>
    <cellStyle name="40% - Accent3 9" xfId="20599" hidden="1"/>
    <cellStyle name="40% - Accent3 9" xfId="20236" hidden="1"/>
    <cellStyle name="40% - Accent3 9" xfId="19679" hidden="1"/>
    <cellStyle name="40% - Accent3 9" xfId="20924" hidden="1"/>
    <cellStyle name="40% - Accent3 9" xfId="21000" hidden="1"/>
    <cellStyle name="40% - Accent3 9" xfId="21078" hidden="1"/>
    <cellStyle name="40% - Accent3 9" xfId="21261" hidden="1"/>
    <cellStyle name="40% - Accent3 9" xfId="21337" hidden="1"/>
    <cellStyle name="40% - Accent3 9" xfId="21415" hidden="1"/>
    <cellStyle name="40% - Accent3 9" xfId="21598" hidden="1"/>
    <cellStyle name="40% - Accent3 9" xfId="21674" hidden="1"/>
    <cellStyle name="40% - Accent3 9" xfId="16003" hidden="1"/>
    <cellStyle name="40% - Accent3 9" xfId="15929" hidden="1"/>
    <cellStyle name="40% - Accent3 9" xfId="15850" hidden="1"/>
    <cellStyle name="40% - Accent3 9" xfId="15766" hidden="1"/>
    <cellStyle name="40% - Accent3 9" xfId="7997" hidden="1"/>
    <cellStyle name="40% - Accent3 9" xfId="7795" hidden="1"/>
    <cellStyle name="40% - Accent3 9" xfId="7542" hidden="1"/>
    <cellStyle name="40% - Accent3 9" xfId="7403" hidden="1"/>
    <cellStyle name="40% - Accent3 9" xfId="8429" hidden="1"/>
    <cellStyle name="40% - Accent3 9" xfId="8737" hidden="1"/>
    <cellStyle name="40% - Accent3 9" xfId="5315" hidden="1"/>
    <cellStyle name="40% - Accent3 9" xfId="5115" hidden="1"/>
    <cellStyle name="40% - Accent3 9" xfId="5009" hidden="1"/>
    <cellStyle name="40% - Accent3 9" xfId="4930" hidden="1"/>
    <cellStyle name="40% - Accent3 9" xfId="6149" hidden="1"/>
    <cellStyle name="40% - Accent3 9" xfId="8278" hidden="1"/>
    <cellStyle name="40% - Accent3 9" xfId="3073" hidden="1"/>
    <cellStyle name="40% - Accent3 9" xfId="2924" hidden="1"/>
    <cellStyle name="40% - Accent3 9" xfId="2765" hidden="1"/>
    <cellStyle name="40% - Accent3 9" xfId="1559" hidden="1"/>
    <cellStyle name="40% - Accent3 9" xfId="1402" hidden="1"/>
    <cellStyle name="40% - Accent3 9" xfId="1141" hidden="1"/>
    <cellStyle name="40% - Accent3 9" xfId="9796" hidden="1"/>
    <cellStyle name="40% - Accent3 9" xfId="21812" hidden="1"/>
    <cellStyle name="40% - Accent3 9" xfId="22343" hidden="1"/>
    <cellStyle name="40% - Accent3 9" xfId="22417" hidden="1"/>
    <cellStyle name="40% - Accent3 9" xfId="22493" hidden="1"/>
    <cellStyle name="40% - Accent3 9" xfId="22571" hidden="1"/>
    <cellStyle name="40% - Accent3 9" xfId="23156" hidden="1"/>
    <cellStyle name="40% - Accent3 9" xfId="23232" hidden="1"/>
    <cellStyle name="40% - Accent3 9" xfId="23311" hidden="1"/>
    <cellStyle name="40% - Accent3 9" xfId="23368" hidden="1"/>
    <cellStyle name="40% - Accent3 9" xfId="23007" hidden="1"/>
    <cellStyle name="40% - Accent3 9" xfId="22921" hidden="1"/>
    <cellStyle name="40% - Accent3 9" xfId="23751" hidden="1"/>
    <cellStyle name="40% - Accent3 9" xfId="23827" hidden="1"/>
    <cellStyle name="40% - Accent3 9" xfId="23905" hidden="1"/>
    <cellStyle name="40% - Accent3 9" xfId="23958" hidden="1"/>
    <cellStyle name="40% - Accent3 9" xfId="23595" hidden="1"/>
    <cellStyle name="40% - Accent3 9" xfId="23038" hidden="1"/>
    <cellStyle name="40% - Accent3 9" xfId="24283" hidden="1"/>
    <cellStyle name="40% - Accent3 9" xfId="24359" hidden="1"/>
    <cellStyle name="40% - Accent3 9" xfId="24437" hidden="1"/>
    <cellStyle name="40% - Accent3 9" xfId="24620" hidden="1"/>
    <cellStyle name="40% - Accent3 9" xfId="24696" hidden="1"/>
    <cellStyle name="40% - Accent3 9" xfId="24774" hidden="1"/>
    <cellStyle name="40% - Accent3 9" xfId="24957" hidden="1"/>
    <cellStyle name="40% - Accent3 9" xfId="25033" hidden="1"/>
    <cellStyle name="40% - Accent3 9" xfId="25135" hidden="1"/>
    <cellStyle name="40% - Accent3 9" xfId="25209" hidden="1"/>
    <cellStyle name="40% - Accent3 9" xfId="25285" hidden="1"/>
    <cellStyle name="40% - Accent3 9" xfId="25363" hidden="1"/>
    <cellStyle name="40% - Accent3 9" xfId="25948" hidden="1"/>
    <cellStyle name="40% - Accent3 9" xfId="26024" hidden="1"/>
    <cellStyle name="40% - Accent3 9" xfId="26103" hidden="1"/>
    <cellStyle name="40% - Accent3 9" xfId="26160" hidden="1"/>
    <cellStyle name="40% - Accent3 9" xfId="25799" hidden="1"/>
    <cellStyle name="40% - Accent3 9" xfId="25713" hidden="1"/>
    <cellStyle name="40% - Accent3 9" xfId="26543" hidden="1"/>
    <cellStyle name="40% - Accent3 9" xfId="26619" hidden="1"/>
    <cellStyle name="40% - Accent3 9" xfId="26697" hidden="1"/>
    <cellStyle name="40% - Accent3 9" xfId="26750" hidden="1"/>
    <cellStyle name="40% - Accent3 9" xfId="26387" hidden="1"/>
    <cellStyle name="40% - Accent3 9" xfId="25830" hidden="1"/>
    <cellStyle name="40% - Accent3 9" xfId="27075" hidden="1"/>
    <cellStyle name="40% - Accent3 9" xfId="27151" hidden="1"/>
    <cellStyle name="40% - Accent3 9" xfId="27229" hidden="1"/>
    <cellStyle name="40% - Accent3 9" xfId="27412" hidden="1"/>
    <cellStyle name="40% - Accent3 9" xfId="27488" hidden="1"/>
    <cellStyle name="40% - Accent3 9" xfId="27566" hidden="1"/>
    <cellStyle name="40% - Accent3 9" xfId="27749" hidden="1"/>
    <cellStyle name="40% - Accent3 9" xfId="27825" hidden="1"/>
    <cellStyle name="40% - Accent3 9" xfId="22256" hidden="1"/>
    <cellStyle name="40% - Accent3 9" xfId="22182" hidden="1"/>
    <cellStyle name="40% - Accent3 9" xfId="22103" hidden="1"/>
    <cellStyle name="40% - Accent3 9" xfId="22019" hidden="1"/>
    <cellStyle name="40% - Accent3 9" xfId="8903" hidden="1"/>
    <cellStyle name="40% - Accent3 9" xfId="8694" hidden="1"/>
    <cellStyle name="40% - Accent3 9" xfId="8461" hidden="1"/>
    <cellStyle name="40% - Accent3 9" xfId="8256" hidden="1"/>
    <cellStyle name="40% - Accent3 9" xfId="9474" hidden="1"/>
    <cellStyle name="40% - Accent3 9" xfId="9802" hidden="1"/>
    <cellStyle name="40% - Accent3 9" xfId="5869" hidden="1"/>
    <cellStyle name="40% - Accent3 9" xfId="5622" hidden="1"/>
    <cellStyle name="40% - Accent3 9" xfId="5523" hidden="1"/>
    <cellStyle name="40% - Accent3 9" xfId="5458" hidden="1"/>
    <cellStyle name="40% - Accent3 9" xfId="6710" hidden="1"/>
    <cellStyle name="40% - Accent3 9" xfId="9387" hidden="1"/>
    <cellStyle name="40% - Accent3 9" xfId="3387" hidden="1"/>
    <cellStyle name="40% - Accent3 9" xfId="3293" hidden="1"/>
    <cellStyle name="40% - Accent3 9" xfId="3072" hidden="1"/>
    <cellStyle name="40% - Accent3 9" xfId="1686" hidden="1"/>
    <cellStyle name="40% - Accent3 9" xfId="1567" hidden="1"/>
    <cellStyle name="40% - Accent3 9" xfId="1287" hidden="1"/>
    <cellStyle name="40% - Accent3 9" xfId="16145" hidden="1"/>
    <cellStyle name="40% - Accent3 9" xfId="27960" hidden="1"/>
    <cellStyle name="40% - Accent3 9" xfId="28062" hidden="1"/>
    <cellStyle name="40% - Accent3 9" xfId="28136" hidden="1"/>
    <cellStyle name="40% - Accent3 9" xfId="28212" hidden="1"/>
    <cellStyle name="40% - Accent3 9" xfId="28290" hidden="1"/>
    <cellStyle name="40% - Accent3 9" xfId="28875" hidden="1"/>
    <cellStyle name="40% - Accent3 9" xfId="28951" hidden="1"/>
    <cellStyle name="40% - Accent3 9" xfId="29030" hidden="1"/>
    <cellStyle name="40% - Accent3 9" xfId="29087" hidden="1"/>
    <cellStyle name="40% - Accent3 9" xfId="28726" hidden="1"/>
    <cellStyle name="40% - Accent3 9" xfId="28640" hidden="1"/>
    <cellStyle name="40% - Accent3 9" xfId="29470" hidden="1"/>
    <cellStyle name="40% - Accent3 9" xfId="29546" hidden="1"/>
    <cellStyle name="40% - Accent3 9" xfId="29624" hidden="1"/>
    <cellStyle name="40% - Accent3 9" xfId="29677" hidden="1"/>
    <cellStyle name="40% - Accent3 9" xfId="29314" hidden="1"/>
    <cellStyle name="40% - Accent3 9" xfId="28757" hidden="1"/>
    <cellStyle name="40% - Accent3 9" xfId="30002" hidden="1"/>
    <cellStyle name="40% - Accent3 9" xfId="30078" hidden="1"/>
    <cellStyle name="40% - Accent3 9" xfId="30156" hidden="1"/>
    <cellStyle name="40% - Accent3 9" xfId="30339" hidden="1"/>
    <cellStyle name="40% - Accent3 9" xfId="30415" hidden="1"/>
    <cellStyle name="40% - Accent3 9" xfId="30493" hidden="1"/>
    <cellStyle name="40% - Accent3 9" xfId="30676" hidden="1"/>
    <cellStyle name="40% - Accent3 9" xfId="30752" hidden="1"/>
    <cellStyle name="40% - Accent3 9" xfId="30854" hidden="1"/>
    <cellStyle name="40% - Accent3 9" xfId="30928" hidden="1"/>
    <cellStyle name="40% - Accent3 9" xfId="31004" hidden="1"/>
    <cellStyle name="40% - Accent3 9" xfId="31082" hidden="1"/>
    <cellStyle name="40% - Accent3 9" xfId="31667" hidden="1"/>
    <cellStyle name="40% - Accent3 9" xfId="31743" hidden="1"/>
    <cellStyle name="40% - Accent3 9" xfId="31822" hidden="1"/>
    <cellStyle name="40% - Accent3 9" xfId="31879" hidden="1"/>
    <cellStyle name="40% - Accent3 9" xfId="31518" hidden="1"/>
    <cellStyle name="40% - Accent3 9" xfId="31432" hidden="1"/>
    <cellStyle name="40% - Accent3 9" xfId="32262" hidden="1"/>
    <cellStyle name="40% - Accent3 9" xfId="32338" hidden="1"/>
    <cellStyle name="40% - Accent3 9" xfId="32416" hidden="1"/>
    <cellStyle name="40% - Accent3 9" xfId="32469" hidden="1"/>
    <cellStyle name="40% - Accent3 9" xfId="32106" hidden="1"/>
    <cellStyle name="40% - Accent3 9" xfId="31549" hidden="1"/>
    <cellStyle name="40% - Accent3 9" xfId="32794" hidden="1"/>
    <cellStyle name="40% - Accent3 9" xfId="32870" hidden="1"/>
    <cellStyle name="40% - Accent3 9" xfId="32948" hidden="1"/>
    <cellStyle name="40% - Accent3 9" xfId="33131" hidden="1"/>
    <cellStyle name="40% - Accent3 9" xfId="33207" hidden="1"/>
    <cellStyle name="40% - Accent3 9" xfId="33285" hidden="1"/>
    <cellStyle name="40% - Accent3 9" xfId="33468" hidden="1"/>
    <cellStyle name="40% - Accent3 9" xfId="33544" hidden="1"/>
    <cellStyle name="40% - Accent4" xfId="36" builtinId="43" hidden="1"/>
    <cellStyle name="40% - Accent4" xfId="79" builtinId="43" hidden="1" customBuiltin="1"/>
    <cellStyle name="40% - Accent4 10" xfId="175" hidden="1"/>
    <cellStyle name="40% - Accent4 10" xfId="255" hidden="1"/>
    <cellStyle name="40% - Accent4 10" xfId="357" hidden="1"/>
    <cellStyle name="40% - Accent4 10" xfId="691" hidden="1"/>
    <cellStyle name="40% - Accent4 10" xfId="2419" hidden="1"/>
    <cellStyle name="40% - Accent4 10" xfId="2570" hidden="1"/>
    <cellStyle name="40% - Accent4 10" xfId="2762" hidden="1"/>
    <cellStyle name="40% - Accent4 10" xfId="3102" hidden="1"/>
    <cellStyle name="40% - Accent4 10" xfId="1705" hidden="1"/>
    <cellStyle name="40% - Accent4 10" xfId="1595" hidden="1"/>
    <cellStyle name="40% - Accent4 10" xfId="4359" hidden="1"/>
    <cellStyle name="40% - Accent4 10" xfId="4585" hidden="1"/>
    <cellStyle name="40% - Accent4 10" xfId="4749" hidden="1"/>
    <cellStyle name="40% - Accent4 10" xfId="4951" hidden="1"/>
    <cellStyle name="40% - Accent4 10" xfId="1878" hidden="1"/>
    <cellStyle name="40% - Accent4 10" xfId="1877" hidden="1"/>
    <cellStyle name="40% - Accent4 10" xfId="6363" hidden="1"/>
    <cellStyle name="40% - Accent4 10" xfId="6469" hidden="1"/>
    <cellStyle name="40% - Accent4 10" xfId="6666" hidden="1"/>
    <cellStyle name="40% - Accent4 10" xfId="7527" hidden="1"/>
    <cellStyle name="40% - Accent4 10" xfId="7679" hidden="1"/>
    <cellStyle name="40% - Accent4 10" xfId="7857" hidden="1"/>
    <cellStyle name="40% - Accent4 10" xfId="8772" hidden="1"/>
    <cellStyle name="40% - Accent4 10" xfId="8947" hidden="1"/>
    <cellStyle name="40% - Accent4 10" xfId="9866" hidden="1"/>
    <cellStyle name="40% - Accent4 10" xfId="9940" hidden="1"/>
    <cellStyle name="40% - Accent4 10" xfId="10016" hidden="1"/>
    <cellStyle name="40% - Accent4 10" xfId="10094" hidden="1"/>
    <cellStyle name="40% - Accent4 10" xfId="10679" hidden="1"/>
    <cellStyle name="40% - Accent4 10" xfId="10755" hidden="1"/>
    <cellStyle name="40% - Accent4 10" xfId="10834" hidden="1"/>
    <cellStyle name="40% - Accent4 10" xfId="10925" hidden="1"/>
    <cellStyle name="40% - Accent4 10" xfId="10386" hidden="1"/>
    <cellStyle name="40% - Accent4 10" xfId="10351" hidden="1"/>
    <cellStyle name="40% - Accent4 10" xfId="11274" hidden="1"/>
    <cellStyle name="40% - Accent4 10" xfId="11350" hidden="1"/>
    <cellStyle name="40% - Accent4 10" xfId="11428" hidden="1"/>
    <cellStyle name="40% - Accent4 10" xfId="11503" hidden="1"/>
    <cellStyle name="40% - Accent4 10" xfId="10453" hidden="1"/>
    <cellStyle name="40% - Accent4 10" xfId="10452" hidden="1"/>
    <cellStyle name="40% - Accent4 10" xfId="11806" hidden="1"/>
    <cellStyle name="40% - Accent4 10" xfId="11882" hidden="1"/>
    <cellStyle name="40% - Accent4 10" xfId="11960" hidden="1"/>
    <cellStyle name="40% - Accent4 10" xfId="12143" hidden="1"/>
    <cellStyle name="40% - Accent4 10" xfId="12219" hidden="1"/>
    <cellStyle name="40% - Accent4 10" xfId="12297" hidden="1"/>
    <cellStyle name="40% - Accent4 10" xfId="12480" hidden="1"/>
    <cellStyle name="40% - Accent4 10" xfId="12556" hidden="1"/>
    <cellStyle name="40% - Accent4 10" xfId="12658" hidden="1"/>
    <cellStyle name="40% - Accent4 10" xfId="12732" hidden="1"/>
    <cellStyle name="40% - Accent4 10" xfId="12808" hidden="1"/>
    <cellStyle name="40% - Accent4 10" xfId="12886" hidden="1"/>
    <cellStyle name="40% - Accent4 10" xfId="13471" hidden="1"/>
    <cellStyle name="40% - Accent4 10" xfId="13547" hidden="1"/>
    <cellStyle name="40% - Accent4 10" xfId="13626" hidden="1"/>
    <cellStyle name="40% - Accent4 10" xfId="13717" hidden="1"/>
    <cellStyle name="40% - Accent4 10" xfId="13178" hidden="1"/>
    <cellStyle name="40% - Accent4 10" xfId="13143" hidden="1"/>
    <cellStyle name="40% - Accent4 10" xfId="14066" hidden="1"/>
    <cellStyle name="40% - Accent4 10" xfId="14142" hidden="1"/>
    <cellStyle name="40% - Accent4 10" xfId="14220" hidden="1"/>
    <cellStyle name="40% - Accent4 10" xfId="14295" hidden="1"/>
    <cellStyle name="40% - Accent4 10" xfId="13245" hidden="1"/>
    <cellStyle name="40% - Accent4 10" xfId="13244" hidden="1"/>
    <cellStyle name="40% - Accent4 10" xfId="14598" hidden="1"/>
    <cellStyle name="40% - Accent4 10" xfId="14674" hidden="1"/>
    <cellStyle name="40% - Accent4 10" xfId="14752" hidden="1"/>
    <cellStyle name="40% - Accent4 10" xfId="14935" hidden="1"/>
    <cellStyle name="40% - Accent4 10" xfId="15011" hidden="1"/>
    <cellStyle name="40% - Accent4 10" xfId="15089" hidden="1"/>
    <cellStyle name="40% - Accent4 10" xfId="15272" hidden="1"/>
    <cellStyle name="40% - Accent4 10" xfId="15348" hidden="1"/>
    <cellStyle name="40% - Accent4 10" xfId="9593" hidden="1"/>
    <cellStyle name="40% - Accent4 10" xfId="9480" hidden="1"/>
    <cellStyle name="40% - Accent4 10" xfId="9365" hidden="1"/>
    <cellStyle name="40% - Accent4 10" xfId="9254" hidden="1"/>
    <cellStyle name="40% - Accent4 10" xfId="6995" hidden="1"/>
    <cellStyle name="40% - Accent4 10" xfId="6909" hidden="1"/>
    <cellStyle name="40% - Accent4 10" xfId="6815" hidden="1"/>
    <cellStyle name="40% - Accent4 10" xfId="6416" hidden="1"/>
    <cellStyle name="40% - Accent4 10" xfId="8034" hidden="1"/>
    <cellStyle name="40% - Accent4 10" xfId="8141" hidden="1"/>
    <cellStyle name="40% - Accent4 10" xfId="4855" hidden="1"/>
    <cellStyle name="40% - Accent4 10" xfId="4687" hidden="1"/>
    <cellStyle name="40% - Accent4 10" xfId="4463" hidden="1"/>
    <cellStyle name="40% - Accent4 10" xfId="4252" hidden="1"/>
    <cellStyle name="40% - Accent4 10" xfId="7805" hidden="1"/>
    <cellStyle name="40% - Accent4 10" xfId="7807" hidden="1"/>
    <cellStyle name="40% - Accent4 10" xfId="2735" hidden="1"/>
    <cellStyle name="40% - Accent4 10" xfId="2518" hidden="1"/>
    <cellStyle name="40% - Accent4 10" xfId="2343" hidden="1"/>
    <cellStyle name="40% - Accent4 10" xfId="1384" hidden="1"/>
    <cellStyle name="40% - Accent4 10" xfId="1193" hidden="1"/>
    <cellStyle name="40% - Accent4 10" xfId="954" hidden="1"/>
    <cellStyle name="40% - Accent4 10" xfId="15410" hidden="1"/>
    <cellStyle name="40% - Accent4 10" xfId="15521" hidden="1"/>
    <cellStyle name="40% - Accent4 10" xfId="16207" hidden="1"/>
    <cellStyle name="40% - Accent4 10" xfId="16281" hidden="1"/>
    <cellStyle name="40% - Accent4 10" xfId="16357" hidden="1"/>
    <cellStyle name="40% - Accent4 10" xfId="16435" hidden="1"/>
    <cellStyle name="40% - Accent4 10" xfId="17020" hidden="1"/>
    <cellStyle name="40% - Accent4 10" xfId="17096" hidden="1"/>
    <cellStyle name="40% - Accent4 10" xfId="17175" hidden="1"/>
    <cellStyle name="40% - Accent4 10" xfId="17266" hidden="1"/>
    <cellStyle name="40% - Accent4 10" xfId="16727" hidden="1"/>
    <cellStyle name="40% - Accent4 10" xfId="16692" hidden="1"/>
    <cellStyle name="40% - Accent4 10" xfId="17615" hidden="1"/>
    <cellStyle name="40% - Accent4 10" xfId="17691" hidden="1"/>
    <cellStyle name="40% - Accent4 10" xfId="17769" hidden="1"/>
    <cellStyle name="40% - Accent4 10" xfId="17844" hidden="1"/>
    <cellStyle name="40% - Accent4 10" xfId="16794" hidden="1"/>
    <cellStyle name="40% - Accent4 10" xfId="16793" hidden="1"/>
    <cellStyle name="40% - Accent4 10" xfId="18147" hidden="1"/>
    <cellStyle name="40% - Accent4 10" xfId="18223" hidden="1"/>
    <cellStyle name="40% - Accent4 10" xfId="18301" hidden="1"/>
    <cellStyle name="40% - Accent4 10" xfId="18484" hidden="1"/>
    <cellStyle name="40% - Accent4 10" xfId="18560" hidden="1"/>
    <cellStyle name="40% - Accent4 10" xfId="18638" hidden="1"/>
    <cellStyle name="40% - Accent4 10" xfId="18821" hidden="1"/>
    <cellStyle name="40% - Accent4 10" xfId="18897" hidden="1"/>
    <cellStyle name="40% - Accent4 10" xfId="18999" hidden="1"/>
    <cellStyle name="40% - Accent4 10" xfId="19073" hidden="1"/>
    <cellStyle name="40% - Accent4 10" xfId="19149" hidden="1"/>
    <cellStyle name="40% - Accent4 10" xfId="19227" hidden="1"/>
    <cellStyle name="40% - Accent4 10" xfId="19812" hidden="1"/>
    <cellStyle name="40% - Accent4 10" xfId="19888" hidden="1"/>
    <cellStyle name="40% - Accent4 10" xfId="19967" hidden="1"/>
    <cellStyle name="40% - Accent4 10" xfId="20058" hidden="1"/>
    <cellStyle name="40% - Accent4 10" xfId="19519" hidden="1"/>
    <cellStyle name="40% - Accent4 10" xfId="19484" hidden="1"/>
    <cellStyle name="40% - Accent4 10" xfId="20407" hidden="1"/>
    <cellStyle name="40% - Accent4 10" xfId="20483" hidden="1"/>
    <cellStyle name="40% - Accent4 10" xfId="20561" hidden="1"/>
    <cellStyle name="40% - Accent4 10" xfId="20636" hidden="1"/>
    <cellStyle name="40% - Accent4 10" xfId="19586" hidden="1"/>
    <cellStyle name="40% - Accent4 10" xfId="19585" hidden="1"/>
    <cellStyle name="40% - Accent4 10" xfId="20939" hidden="1"/>
    <cellStyle name="40% - Accent4 10" xfId="21015" hidden="1"/>
    <cellStyle name="40% - Accent4 10" xfId="21093" hidden="1"/>
    <cellStyle name="40% - Accent4 10" xfId="21276" hidden="1"/>
    <cellStyle name="40% - Accent4 10" xfId="21352" hidden="1"/>
    <cellStyle name="40% - Accent4 10" xfId="21430" hidden="1"/>
    <cellStyle name="40% - Accent4 10" xfId="21613" hidden="1"/>
    <cellStyle name="40% - Accent4 10" xfId="21689" hidden="1"/>
    <cellStyle name="40% - Accent4 10" xfId="15988" hidden="1"/>
    <cellStyle name="40% - Accent4 10" xfId="15914" hidden="1"/>
    <cellStyle name="40% - Accent4 10" xfId="15834" hidden="1"/>
    <cellStyle name="40% - Accent4 10" xfId="15751" hidden="1"/>
    <cellStyle name="40% - Accent4 10" xfId="7975" hidden="1"/>
    <cellStyle name="40% - Accent4 10" xfId="7773" hidden="1"/>
    <cellStyle name="40% - Accent4 10" xfId="7499" hidden="1"/>
    <cellStyle name="40% - Accent4 10" xfId="7065" hidden="1"/>
    <cellStyle name="40% - Accent4 10" xfId="8993" hidden="1"/>
    <cellStyle name="40% - Accent4 10" xfId="9067" hidden="1"/>
    <cellStyle name="40% - Accent4 10" xfId="5296" hidden="1"/>
    <cellStyle name="40% - Accent4 10" xfId="5095" hidden="1"/>
    <cellStyle name="40% - Accent4 10" xfId="4992" hidden="1"/>
    <cellStyle name="40% - Accent4 10" xfId="4717" hidden="1"/>
    <cellStyle name="40% - Accent4 10" xfId="8693" hidden="1"/>
    <cellStyle name="40% - Accent4 10" xfId="8696" hidden="1"/>
    <cellStyle name="40% - Accent4 10" xfId="3046" hidden="1"/>
    <cellStyle name="40% - Accent4 10" xfId="2905" hidden="1"/>
    <cellStyle name="40% - Accent4 10" xfId="2704" hidden="1"/>
    <cellStyle name="40% - Accent4 10" xfId="1535" hidden="1"/>
    <cellStyle name="40% - Accent4 10" xfId="1370" hidden="1"/>
    <cellStyle name="40% - Accent4 10" xfId="1116" hidden="1"/>
    <cellStyle name="40% - Accent4 10" xfId="21749" hidden="1"/>
    <cellStyle name="40% - Accent4 10" xfId="21828" hidden="1"/>
    <cellStyle name="40% - Accent4 10" xfId="22358" hidden="1"/>
    <cellStyle name="40% - Accent4 10" xfId="22432" hidden="1"/>
    <cellStyle name="40% - Accent4 10" xfId="22508" hidden="1"/>
    <cellStyle name="40% - Accent4 10" xfId="22586" hidden="1"/>
    <cellStyle name="40% - Accent4 10" xfId="23171" hidden="1"/>
    <cellStyle name="40% - Accent4 10" xfId="23247" hidden="1"/>
    <cellStyle name="40% - Accent4 10" xfId="23326" hidden="1"/>
    <cellStyle name="40% - Accent4 10" xfId="23417" hidden="1"/>
    <cellStyle name="40% - Accent4 10" xfId="22878" hidden="1"/>
    <cellStyle name="40% - Accent4 10" xfId="22843" hidden="1"/>
    <cellStyle name="40% - Accent4 10" xfId="23766" hidden="1"/>
    <cellStyle name="40% - Accent4 10" xfId="23842" hidden="1"/>
    <cellStyle name="40% - Accent4 10" xfId="23920" hidden="1"/>
    <cellStyle name="40% - Accent4 10" xfId="23995" hidden="1"/>
    <cellStyle name="40% - Accent4 10" xfId="22945" hidden="1"/>
    <cellStyle name="40% - Accent4 10" xfId="22944" hidden="1"/>
    <cellStyle name="40% - Accent4 10" xfId="24298" hidden="1"/>
    <cellStyle name="40% - Accent4 10" xfId="24374" hidden="1"/>
    <cellStyle name="40% - Accent4 10" xfId="24452" hidden="1"/>
    <cellStyle name="40% - Accent4 10" xfId="24635" hidden="1"/>
    <cellStyle name="40% - Accent4 10" xfId="24711" hidden="1"/>
    <cellStyle name="40% - Accent4 10" xfId="24789" hidden="1"/>
    <cellStyle name="40% - Accent4 10" xfId="24972" hidden="1"/>
    <cellStyle name="40% - Accent4 10" xfId="25048" hidden="1"/>
    <cellStyle name="40% - Accent4 10" xfId="25150" hidden="1"/>
    <cellStyle name="40% - Accent4 10" xfId="25224" hidden="1"/>
    <cellStyle name="40% - Accent4 10" xfId="25300" hidden="1"/>
    <cellStyle name="40% - Accent4 10" xfId="25378" hidden="1"/>
    <cellStyle name="40% - Accent4 10" xfId="25963" hidden="1"/>
    <cellStyle name="40% - Accent4 10" xfId="26039" hidden="1"/>
    <cellStyle name="40% - Accent4 10" xfId="26118" hidden="1"/>
    <cellStyle name="40% - Accent4 10" xfId="26209" hidden="1"/>
    <cellStyle name="40% - Accent4 10" xfId="25670" hidden="1"/>
    <cellStyle name="40% - Accent4 10" xfId="25635" hidden="1"/>
    <cellStyle name="40% - Accent4 10" xfId="26558" hidden="1"/>
    <cellStyle name="40% - Accent4 10" xfId="26634" hidden="1"/>
    <cellStyle name="40% - Accent4 10" xfId="26712" hidden="1"/>
    <cellStyle name="40% - Accent4 10" xfId="26787" hidden="1"/>
    <cellStyle name="40% - Accent4 10" xfId="25737" hidden="1"/>
    <cellStyle name="40% - Accent4 10" xfId="25736" hidden="1"/>
    <cellStyle name="40% - Accent4 10" xfId="27090" hidden="1"/>
    <cellStyle name="40% - Accent4 10" xfId="27166" hidden="1"/>
    <cellStyle name="40% - Accent4 10" xfId="27244" hidden="1"/>
    <cellStyle name="40% - Accent4 10" xfId="27427" hidden="1"/>
    <cellStyle name="40% - Accent4 10" xfId="27503" hidden="1"/>
    <cellStyle name="40% - Accent4 10" xfId="27581" hidden="1"/>
    <cellStyle name="40% - Accent4 10" xfId="27764" hidden="1"/>
    <cellStyle name="40% - Accent4 10" xfId="27840" hidden="1"/>
    <cellStyle name="40% - Accent4 10" xfId="22241" hidden="1"/>
    <cellStyle name="40% - Accent4 10" xfId="22167" hidden="1"/>
    <cellStyle name="40% - Accent4 10" xfId="22087" hidden="1"/>
    <cellStyle name="40% - Accent4 10" xfId="22004" hidden="1"/>
    <cellStyle name="40% - Accent4 10" xfId="8877" hidden="1"/>
    <cellStyle name="40% - Accent4 10" xfId="8673" hidden="1"/>
    <cellStyle name="40% - Accent4 10" xfId="8440" hidden="1"/>
    <cellStyle name="40% - Accent4 10" xfId="8081" hidden="1"/>
    <cellStyle name="40% - Accent4 10" xfId="15560" hidden="1"/>
    <cellStyle name="40% - Accent4 10" xfId="15602" hidden="1"/>
    <cellStyle name="40% - Accent4 10" xfId="5852" hidden="1"/>
    <cellStyle name="40% - Accent4 10" xfId="5603" hidden="1"/>
    <cellStyle name="40% - Accent4 10" xfId="5508" hidden="1"/>
    <cellStyle name="40% - Accent4 10" xfId="5125" hidden="1"/>
    <cellStyle name="40% - Accent4 10" xfId="9768" hidden="1"/>
    <cellStyle name="40% - Accent4 10" xfId="9771" hidden="1"/>
    <cellStyle name="40% - Accent4 10" xfId="3368" hidden="1"/>
    <cellStyle name="40% - Accent4 10" xfId="3175" hidden="1"/>
    <cellStyle name="40% - Accent4 10" xfId="3032" hidden="1"/>
    <cellStyle name="40% - Accent4 10" xfId="1662" hidden="1"/>
    <cellStyle name="40% - Accent4 10" xfId="1527" hidden="1"/>
    <cellStyle name="40% - Accent4 10" xfId="1257" hidden="1"/>
    <cellStyle name="40% - Accent4 10" xfId="27899" hidden="1"/>
    <cellStyle name="40% - Accent4 10" xfId="27975" hidden="1"/>
    <cellStyle name="40% - Accent4 10" xfId="28077" hidden="1"/>
    <cellStyle name="40% - Accent4 10" xfId="28151" hidden="1"/>
    <cellStyle name="40% - Accent4 10" xfId="28227" hidden="1"/>
    <cellStyle name="40% - Accent4 10" xfId="28305" hidden="1"/>
    <cellStyle name="40% - Accent4 10" xfId="28890" hidden="1"/>
    <cellStyle name="40% - Accent4 10" xfId="28966" hidden="1"/>
    <cellStyle name="40% - Accent4 10" xfId="29045" hidden="1"/>
    <cellStyle name="40% - Accent4 10" xfId="29136" hidden="1"/>
    <cellStyle name="40% - Accent4 10" xfId="28597" hidden="1"/>
    <cellStyle name="40% - Accent4 10" xfId="28562" hidden="1"/>
    <cellStyle name="40% - Accent4 10" xfId="29485" hidden="1"/>
    <cellStyle name="40% - Accent4 10" xfId="29561" hidden="1"/>
    <cellStyle name="40% - Accent4 10" xfId="29639" hidden="1"/>
    <cellStyle name="40% - Accent4 10" xfId="29714" hidden="1"/>
    <cellStyle name="40% - Accent4 10" xfId="28664" hidden="1"/>
    <cellStyle name="40% - Accent4 10" xfId="28663" hidden="1"/>
    <cellStyle name="40% - Accent4 10" xfId="30017" hidden="1"/>
    <cellStyle name="40% - Accent4 10" xfId="30093" hidden="1"/>
    <cellStyle name="40% - Accent4 10" xfId="30171" hidden="1"/>
    <cellStyle name="40% - Accent4 10" xfId="30354" hidden="1"/>
    <cellStyle name="40% - Accent4 10" xfId="30430" hidden="1"/>
    <cellStyle name="40% - Accent4 10" xfId="30508" hidden="1"/>
    <cellStyle name="40% - Accent4 10" xfId="30691" hidden="1"/>
    <cellStyle name="40% - Accent4 10" xfId="30767" hidden="1"/>
    <cellStyle name="40% - Accent4 10" xfId="30869" hidden="1"/>
    <cellStyle name="40% - Accent4 10" xfId="30943" hidden="1"/>
    <cellStyle name="40% - Accent4 10" xfId="31019" hidden="1"/>
    <cellStyle name="40% - Accent4 10" xfId="31097" hidden="1"/>
    <cellStyle name="40% - Accent4 10" xfId="31682" hidden="1"/>
    <cellStyle name="40% - Accent4 10" xfId="31758" hidden="1"/>
    <cellStyle name="40% - Accent4 10" xfId="31837" hidden="1"/>
    <cellStyle name="40% - Accent4 10" xfId="31928" hidden="1"/>
    <cellStyle name="40% - Accent4 10" xfId="31389" hidden="1"/>
    <cellStyle name="40% - Accent4 10" xfId="31354" hidden="1"/>
    <cellStyle name="40% - Accent4 10" xfId="32277" hidden="1"/>
    <cellStyle name="40% - Accent4 10" xfId="32353" hidden="1"/>
    <cellStyle name="40% - Accent4 10" xfId="32431" hidden="1"/>
    <cellStyle name="40% - Accent4 10" xfId="32506" hidden="1"/>
    <cellStyle name="40% - Accent4 10" xfId="31456" hidden="1"/>
    <cellStyle name="40% - Accent4 10" xfId="31455" hidden="1"/>
    <cellStyle name="40% - Accent4 10" xfId="32809" hidden="1"/>
    <cellStyle name="40% - Accent4 10" xfId="32885" hidden="1"/>
    <cellStyle name="40% - Accent4 10" xfId="32963" hidden="1"/>
    <cellStyle name="40% - Accent4 10" xfId="33146" hidden="1"/>
    <cellStyle name="40% - Accent4 10" xfId="33222" hidden="1"/>
    <cellStyle name="40% - Accent4 10" xfId="33300" hidden="1"/>
    <cellStyle name="40% - Accent4 10" xfId="33483" hidden="1"/>
    <cellStyle name="40% - Accent4 10" xfId="33559" hidden="1"/>
    <cellStyle name="40% - Accent4 11" xfId="188" hidden="1"/>
    <cellStyle name="40% - Accent4 11" xfId="268" hidden="1"/>
    <cellStyle name="40% - Accent4 11" xfId="393" hidden="1"/>
    <cellStyle name="40% - Accent4 11" xfId="720" hidden="1"/>
    <cellStyle name="40% - Accent4 11" xfId="2435" hidden="1"/>
    <cellStyle name="40% - Accent4 11" xfId="2587" hidden="1"/>
    <cellStyle name="40% - Accent4 11" xfId="2790" hidden="1"/>
    <cellStyle name="40% - Accent4 11" xfId="2838" hidden="1"/>
    <cellStyle name="40% - Accent4 11" xfId="2208" hidden="1"/>
    <cellStyle name="40% - Accent4 11" xfId="2058" hidden="1"/>
    <cellStyle name="40% - Accent4 11" xfId="4395" hidden="1"/>
    <cellStyle name="40% - Accent4 11" xfId="4604" hidden="1"/>
    <cellStyle name="40% - Accent4 11" xfId="4768" hidden="1"/>
    <cellStyle name="40% - Accent4 11" xfId="4818" hidden="1"/>
    <cellStyle name="40% - Accent4 11" xfId="2916" hidden="1"/>
    <cellStyle name="40% - Accent4 11" xfId="1592" hidden="1"/>
    <cellStyle name="40% - Accent4 11" xfId="6378" hidden="1"/>
    <cellStyle name="40% - Accent4 11" xfId="6483" hidden="1"/>
    <cellStyle name="40% - Accent4 11" xfId="6680" hidden="1"/>
    <cellStyle name="40% - Accent4 11" xfId="7553" hidden="1"/>
    <cellStyle name="40% - Accent4 11" xfId="7695" hidden="1"/>
    <cellStyle name="40% - Accent4 11" xfId="7874" hidden="1"/>
    <cellStyle name="40% - Accent4 11" xfId="8792" hidden="1"/>
    <cellStyle name="40% - Accent4 11" xfId="8964" hidden="1"/>
    <cellStyle name="40% - Accent4 11" xfId="9879" hidden="1"/>
    <cellStyle name="40% - Accent4 11" xfId="9953" hidden="1"/>
    <cellStyle name="40% - Accent4 11" xfId="10029" hidden="1"/>
    <cellStyle name="40% - Accent4 11" xfId="10107" hidden="1"/>
    <cellStyle name="40% - Accent4 11" xfId="10692" hidden="1"/>
    <cellStyle name="40% - Accent4 11" xfId="10768" hidden="1"/>
    <cellStyle name="40% - Accent4 11" xfId="10847" hidden="1"/>
    <cellStyle name="40% - Accent4 11" xfId="10871" hidden="1"/>
    <cellStyle name="40% - Accent4 11" xfId="10562" hidden="1"/>
    <cellStyle name="40% - Accent4 11" xfId="10523" hidden="1"/>
    <cellStyle name="40% - Accent4 11" xfId="11287" hidden="1"/>
    <cellStyle name="40% - Accent4 11" xfId="11363" hidden="1"/>
    <cellStyle name="40% - Accent4 11" xfId="11441" hidden="1"/>
    <cellStyle name="40% - Accent4 11" xfId="11462" hidden="1"/>
    <cellStyle name="40% - Accent4 11" xfId="10895" hidden="1"/>
    <cellStyle name="40% - Accent4 11" xfId="10348" hidden="1"/>
    <cellStyle name="40% - Accent4 11" xfId="11819" hidden="1"/>
    <cellStyle name="40% - Accent4 11" xfId="11895" hidden="1"/>
    <cellStyle name="40% - Accent4 11" xfId="11973" hidden="1"/>
    <cellStyle name="40% - Accent4 11" xfId="12156" hidden="1"/>
    <cellStyle name="40% - Accent4 11" xfId="12232" hidden="1"/>
    <cellStyle name="40% - Accent4 11" xfId="12310" hidden="1"/>
    <cellStyle name="40% - Accent4 11" xfId="12493" hidden="1"/>
    <cellStyle name="40% - Accent4 11" xfId="12569" hidden="1"/>
    <cellStyle name="40% - Accent4 11" xfId="12671" hidden="1"/>
    <cellStyle name="40% - Accent4 11" xfId="12745" hidden="1"/>
    <cellStyle name="40% - Accent4 11" xfId="12821" hidden="1"/>
    <cellStyle name="40% - Accent4 11" xfId="12899" hidden="1"/>
    <cellStyle name="40% - Accent4 11" xfId="13484" hidden="1"/>
    <cellStyle name="40% - Accent4 11" xfId="13560" hidden="1"/>
    <cellStyle name="40% - Accent4 11" xfId="13639" hidden="1"/>
    <cellStyle name="40% - Accent4 11" xfId="13663" hidden="1"/>
    <cellStyle name="40% - Accent4 11" xfId="13354" hidden="1"/>
    <cellStyle name="40% - Accent4 11" xfId="13315" hidden="1"/>
    <cellStyle name="40% - Accent4 11" xfId="14079" hidden="1"/>
    <cellStyle name="40% - Accent4 11" xfId="14155" hidden="1"/>
    <cellStyle name="40% - Accent4 11" xfId="14233" hidden="1"/>
    <cellStyle name="40% - Accent4 11" xfId="14254" hidden="1"/>
    <cellStyle name="40% - Accent4 11" xfId="13687" hidden="1"/>
    <cellStyle name="40% - Accent4 11" xfId="13140" hidden="1"/>
    <cellStyle name="40% - Accent4 11" xfId="14611" hidden="1"/>
    <cellStyle name="40% - Accent4 11" xfId="14687" hidden="1"/>
    <cellStyle name="40% - Accent4 11" xfId="14765" hidden="1"/>
    <cellStyle name="40% - Accent4 11" xfId="14948" hidden="1"/>
    <cellStyle name="40% - Accent4 11" xfId="15024" hidden="1"/>
    <cellStyle name="40% - Accent4 11" xfId="15102" hidden="1"/>
    <cellStyle name="40% - Accent4 11" xfId="15285" hidden="1"/>
    <cellStyle name="40% - Accent4 11" xfId="15361" hidden="1"/>
    <cellStyle name="40% - Accent4 11" xfId="9575" hidden="1"/>
    <cellStyle name="40% - Accent4 11" xfId="9462" hidden="1"/>
    <cellStyle name="40% - Accent4 11" xfId="9349" hidden="1"/>
    <cellStyle name="40% - Accent4 11" xfId="9234" hidden="1"/>
    <cellStyle name="40% - Accent4 11" xfId="6981" hidden="1"/>
    <cellStyle name="40% - Accent4 11" xfId="6895" hidden="1"/>
    <cellStyle name="40% - Accent4 11" xfId="6801" hidden="1"/>
    <cellStyle name="40% - Accent4 11" xfId="6756" hidden="1"/>
    <cellStyle name="40% - Accent4 11" xfId="7371" hidden="1"/>
    <cellStyle name="40% - Accent4 11" xfId="7454" hidden="1"/>
    <cellStyle name="40% - Accent4 11" xfId="4835" hidden="1"/>
    <cellStyle name="40% - Accent4 11" xfId="4670" hidden="1"/>
    <cellStyle name="40% - Accent4 11" xfId="4407" hidden="1"/>
    <cellStyle name="40% - Accent4 11" xfId="4312" hidden="1"/>
    <cellStyle name="40% - Accent4 11" xfId="6687" hidden="1"/>
    <cellStyle name="40% - Accent4 11" xfId="8144" hidden="1"/>
    <cellStyle name="40% - Accent4 11" xfId="2701" hidden="1"/>
    <cellStyle name="40% - Accent4 11" xfId="2502" hidden="1"/>
    <cellStyle name="40% - Accent4 11" xfId="2323" hidden="1"/>
    <cellStyle name="40% - Accent4 11" xfId="1360" hidden="1"/>
    <cellStyle name="40% - Accent4 11" xfId="1177" hidden="1"/>
    <cellStyle name="40% - Accent4 11" xfId="934" hidden="1"/>
    <cellStyle name="40% - Accent4 11" xfId="15428" hidden="1"/>
    <cellStyle name="40% - Accent4 11" xfId="15536" hidden="1"/>
    <cellStyle name="40% - Accent4 11" xfId="16220" hidden="1"/>
    <cellStyle name="40% - Accent4 11" xfId="16294" hidden="1"/>
    <cellStyle name="40% - Accent4 11" xfId="16370" hidden="1"/>
    <cellStyle name="40% - Accent4 11" xfId="16448" hidden="1"/>
    <cellStyle name="40% - Accent4 11" xfId="17033" hidden="1"/>
    <cellStyle name="40% - Accent4 11" xfId="17109" hidden="1"/>
    <cellStyle name="40% - Accent4 11" xfId="17188" hidden="1"/>
    <cellStyle name="40% - Accent4 11" xfId="17212" hidden="1"/>
    <cellStyle name="40% - Accent4 11" xfId="16903" hidden="1"/>
    <cellStyle name="40% - Accent4 11" xfId="16864" hidden="1"/>
    <cellStyle name="40% - Accent4 11" xfId="17628" hidden="1"/>
    <cellStyle name="40% - Accent4 11" xfId="17704" hidden="1"/>
    <cellStyle name="40% - Accent4 11" xfId="17782" hidden="1"/>
    <cellStyle name="40% - Accent4 11" xfId="17803" hidden="1"/>
    <cellStyle name="40% - Accent4 11" xfId="17236" hidden="1"/>
    <cellStyle name="40% - Accent4 11" xfId="16689" hidden="1"/>
    <cellStyle name="40% - Accent4 11" xfId="18160" hidden="1"/>
    <cellStyle name="40% - Accent4 11" xfId="18236" hidden="1"/>
    <cellStyle name="40% - Accent4 11" xfId="18314" hidden="1"/>
    <cellStyle name="40% - Accent4 11" xfId="18497" hidden="1"/>
    <cellStyle name="40% - Accent4 11" xfId="18573" hidden="1"/>
    <cellStyle name="40% - Accent4 11" xfId="18651" hidden="1"/>
    <cellStyle name="40% - Accent4 11" xfId="18834" hidden="1"/>
    <cellStyle name="40% - Accent4 11" xfId="18910" hidden="1"/>
    <cellStyle name="40% - Accent4 11" xfId="19012" hidden="1"/>
    <cellStyle name="40% - Accent4 11" xfId="19086" hidden="1"/>
    <cellStyle name="40% - Accent4 11" xfId="19162" hidden="1"/>
    <cellStyle name="40% - Accent4 11" xfId="19240" hidden="1"/>
    <cellStyle name="40% - Accent4 11" xfId="19825" hidden="1"/>
    <cellStyle name="40% - Accent4 11" xfId="19901" hidden="1"/>
    <cellStyle name="40% - Accent4 11" xfId="19980" hidden="1"/>
    <cellStyle name="40% - Accent4 11" xfId="20004" hidden="1"/>
    <cellStyle name="40% - Accent4 11" xfId="19695" hidden="1"/>
    <cellStyle name="40% - Accent4 11" xfId="19656" hidden="1"/>
    <cellStyle name="40% - Accent4 11" xfId="20420" hidden="1"/>
    <cellStyle name="40% - Accent4 11" xfId="20496" hidden="1"/>
    <cellStyle name="40% - Accent4 11" xfId="20574" hidden="1"/>
    <cellStyle name="40% - Accent4 11" xfId="20595" hidden="1"/>
    <cellStyle name="40% - Accent4 11" xfId="20028" hidden="1"/>
    <cellStyle name="40% - Accent4 11" xfId="19481" hidden="1"/>
    <cellStyle name="40% - Accent4 11" xfId="20952" hidden="1"/>
    <cellStyle name="40% - Accent4 11" xfId="21028" hidden="1"/>
    <cellStyle name="40% - Accent4 11" xfId="21106" hidden="1"/>
    <cellStyle name="40% - Accent4 11" xfId="21289" hidden="1"/>
    <cellStyle name="40% - Accent4 11" xfId="21365" hidden="1"/>
    <cellStyle name="40% - Accent4 11" xfId="21443" hidden="1"/>
    <cellStyle name="40% - Accent4 11" xfId="21626" hidden="1"/>
    <cellStyle name="40% - Accent4 11" xfId="21702" hidden="1"/>
    <cellStyle name="40% - Accent4 11" xfId="15975" hidden="1"/>
    <cellStyle name="40% - Accent4 11" xfId="15901" hidden="1"/>
    <cellStyle name="40% - Accent4 11" xfId="15820" hidden="1"/>
    <cellStyle name="40% - Accent4 11" xfId="15735" hidden="1"/>
    <cellStyle name="40% - Accent4 11" xfId="7953" hidden="1"/>
    <cellStyle name="40% - Accent4 11" xfId="7749" hidden="1"/>
    <cellStyle name="40% - Accent4 11" xfId="7468" hidden="1"/>
    <cellStyle name="40% - Accent4 11" xfId="7411" hidden="1"/>
    <cellStyle name="40% - Accent4 11" xfId="8224" hidden="1"/>
    <cellStyle name="40% - Accent4 11" xfId="8398" hidden="1"/>
    <cellStyle name="40% - Accent4 11" xfId="5283" hidden="1"/>
    <cellStyle name="40% - Accent4 11" xfId="5082" hidden="1"/>
    <cellStyle name="40% - Accent4 11" xfId="4975" hidden="1"/>
    <cellStyle name="40% - Accent4 11" xfId="4939" hidden="1"/>
    <cellStyle name="40% - Accent4 11" xfId="7367" hidden="1"/>
    <cellStyle name="40% - Accent4 11" xfId="9070" hidden="1"/>
    <cellStyle name="40% - Accent4 11" xfId="3018" hidden="1"/>
    <cellStyle name="40% - Accent4 11" xfId="2887" hidden="1"/>
    <cellStyle name="40% - Accent4 11" xfId="2660" hidden="1"/>
    <cellStyle name="40% - Accent4 11" xfId="1514" hidden="1"/>
    <cellStyle name="40% - Accent4 11" xfId="1326" hidden="1"/>
    <cellStyle name="40% - Accent4 11" xfId="1099" hidden="1"/>
    <cellStyle name="40% - Accent4 11" xfId="21762" hidden="1"/>
    <cellStyle name="40% - Accent4 11" xfId="21842" hidden="1"/>
    <cellStyle name="40% - Accent4 11" xfId="22371" hidden="1"/>
    <cellStyle name="40% - Accent4 11" xfId="22445" hidden="1"/>
    <cellStyle name="40% - Accent4 11" xfId="22521" hidden="1"/>
    <cellStyle name="40% - Accent4 11" xfId="22599" hidden="1"/>
    <cellStyle name="40% - Accent4 11" xfId="23184" hidden="1"/>
    <cellStyle name="40% - Accent4 11" xfId="23260" hidden="1"/>
    <cellStyle name="40% - Accent4 11" xfId="23339" hidden="1"/>
    <cellStyle name="40% - Accent4 11" xfId="23363" hidden="1"/>
    <cellStyle name="40% - Accent4 11" xfId="23054" hidden="1"/>
    <cellStyle name="40% - Accent4 11" xfId="23015" hidden="1"/>
    <cellStyle name="40% - Accent4 11" xfId="23779" hidden="1"/>
    <cellStyle name="40% - Accent4 11" xfId="23855" hidden="1"/>
    <cellStyle name="40% - Accent4 11" xfId="23933" hidden="1"/>
    <cellStyle name="40% - Accent4 11" xfId="23954" hidden="1"/>
    <cellStyle name="40% - Accent4 11" xfId="23387" hidden="1"/>
    <cellStyle name="40% - Accent4 11" xfId="22840" hidden="1"/>
    <cellStyle name="40% - Accent4 11" xfId="24311" hidden="1"/>
    <cellStyle name="40% - Accent4 11" xfId="24387" hidden="1"/>
    <cellStyle name="40% - Accent4 11" xfId="24465" hidden="1"/>
    <cellStyle name="40% - Accent4 11" xfId="24648" hidden="1"/>
    <cellStyle name="40% - Accent4 11" xfId="24724" hidden="1"/>
    <cellStyle name="40% - Accent4 11" xfId="24802" hidden="1"/>
    <cellStyle name="40% - Accent4 11" xfId="24985" hidden="1"/>
    <cellStyle name="40% - Accent4 11" xfId="25061" hidden="1"/>
    <cellStyle name="40% - Accent4 11" xfId="25163" hidden="1"/>
    <cellStyle name="40% - Accent4 11" xfId="25237" hidden="1"/>
    <cellStyle name="40% - Accent4 11" xfId="25313" hidden="1"/>
    <cellStyle name="40% - Accent4 11" xfId="25391" hidden="1"/>
    <cellStyle name="40% - Accent4 11" xfId="25976" hidden="1"/>
    <cellStyle name="40% - Accent4 11" xfId="26052" hidden="1"/>
    <cellStyle name="40% - Accent4 11" xfId="26131" hidden="1"/>
    <cellStyle name="40% - Accent4 11" xfId="26155" hidden="1"/>
    <cellStyle name="40% - Accent4 11" xfId="25846" hidden="1"/>
    <cellStyle name="40% - Accent4 11" xfId="25807" hidden="1"/>
    <cellStyle name="40% - Accent4 11" xfId="26571" hidden="1"/>
    <cellStyle name="40% - Accent4 11" xfId="26647" hidden="1"/>
    <cellStyle name="40% - Accent4 11" xfId="26725" hidden="1"/>
    <cellStyle name="40% - Accent4 11" xfId="26746" hidden="1"/>
    <cellStyle name="40% - Accent4 11" xfId="26179" hidden="1"/>
    <cellStyle name="40% - Accent4 11" xfId="25632" hidden="1"/>
    <cellStyle name="40% - Accent4 11" xfId="27103" hidden="1"/>
    <cellStyle name="40% - Accent4 11" xfId="27179" hidden="1"/>
    <cellStyle name="40% - Accent4 11" xfId="27257" hidden="1"/>
    <cellStyle name="40% - Accent4 11" xfId="27440" hidden="1"/>
    <cellStyle name="40% - Accent4 11" xfId="27516" hidden="1"/>
    <cellStyle name="40% - Accent4 11" xfId="27594" hidden="1"/>
    <cellStyle name="40% - Accent4 11" xfId="27777" hidden="1"/>
    <cellStyle name="40% - Accent4 11" xfId="27853" hidden="1"/>
    <cellStyle name="40% - Accent4 11" xfId="22228" hidden="1"/>
    <cellStyle name="40% - Accent4 11" xfId="22154" hidden="1"/>
    <cellStyle name="40% - Accent4 11" xfId="22073" hidden="1"/>
    <cellStyle name="40% - Accent4 11" xfId="21990" hidden="1"/>
    <cellStyle name="40% - Accent4 11" xfId="8854" hidden="1"/>
    <cellStyle name="40% - Accent4 11" xfId="8557" hidden="1"/>
    <cellStyle name="40% - Accent4 11" xfId="8417" hidden="1"/>
    <cellStyle name="40% - Accent4 11" xfId="8264" hidden="1"/>
    <cellStyle name="40% - Accent4 11" xfId="9296" hidden="1"/>
    <cellStyle name="40% - Accent4 11" xfId="9431" hidden="1"/>
    <cellStyle name="40% - Accent4 11" xfId="5830" hidden="1"/>
    <cellStyle name="40% - Accent4 11" xfId="5589" hidden="1"/>
    <cellStyle name="40% - Accent4 11" xfId="5493" hidden="1"/>
    <cellStyle name="40% - Accent4 11" xfId="5463" hidden="1"/>
    <cellStyle name="40% - Accent4 11" xfId="8223" hidden="1"/>
    <cellStyle name="40% - Accent4 11" xfId="15605" hidden="1"/>
    <cellStyle name="40% - Accent4 11" xfId="3352" hidden="1"/>
    <cellStyle name="40% - Accent4 11" xfId="3159" hidden="1"/>
    <cellStyle name="40% - Accent4 11" xfId="2991" hidden="1"/>
    <cellStyle name="40% - Accent4 11" xfId="1647" hidden="1"/>
    <cellStyle name="40% - Accent4 11" xfId="1495" hidden="1"/>
    <cellStyle name="40% - Accent4 11" xfId="1238" hidden="1"/>
    <cellStyle name="40% - Accent4 11" xfId="27912" hidden="1"/>
    <cellStyle name="40% - Accent4 11" xfId="27988" hidden="1"/>
    <cellStyle name="40% - Accent4 11" xfId="28090" hidden="1"/>
    <cellStyle name="40% - Accent4 11" xfId="28164" hidden="1"/>
    <cellStyle name="40% - Accent4 11" xfId="28240" hidden="1"/>
    <cellStyle name="40% - Accent4 11" xfId="28318" hidden="1"/>
    <cellStyle name="40% - Accent4 11" xfId="28903" hidden="1"/>
    <cellStyle name="40% - Accent4 11" xfId="28979" hidden="1"/>
    <cellStyle name="40% - Accent4 11" xfId="29058" hidden="1"/>
    <cellStyle name="40% - Accent4 11" xfId="29082" hidden="1"/>
    <cellStyle name="40% - Accent4 11" xfId="28773" hidden="1"/>
    <cellStyle name="40% - Accent4 11" xfId="28734" hidden="1"/>
    <cellStyle name="40% - Accent4 11" xfId="29498" hidden="1"/>
    <cellStyle name="40% - Accent4 11" xfId="29574" hidden="1"/>
    <cellStyle name="40% - Accent4 11" xfId="29652" hidden="1"/>
    <cellStyle name="40% - Accent4 11" xfId="29673" hidden="1"/>
    <cellStyle name="40% - Accent4 11" xfId="29106" hidden="1"/>
    <cellStyle name="40% - Accent4 11" xfId="28559" hidden="1"/>
    <cellStyle name="40% - Accent4 11" xfId="30030" hidden="1"/>
    <cellStyle name="40% - Accent4 11" xfId="30106" hidden="1"/>
    <cellStyle name="40% - Accent4 11" xfId="30184" hidden="1"/>
    <cellStyle name="40% - Accent4 11" xfId="30367" hidden="1"/>
    <cellStyle name="40% - Accent4 11" xfId="30443" hidden="1"/>
    <cellStyle name="40% - Accent4 11" xfId="30521" hidden="1"/>
    <cellStyle name="40% - Accent4 11" xfId="30704" hidden="1"/>
    <cellStyle name="40% - Accent4 11" xfId="30780" hidden="1"/>
    <cellStyle name="40% - Accent4 11" xfId="30882" hidden="1"/>
    <cellStyle name="40% - Accent4 11" xfId="30956" hidden="1"/>
    <cellStyle name="40% - Accent4 11" xfId="31032" hidden="1"/>
    <cellStyle name="40% - Accent4 11" xfId="31110" hidden="1"/>
    <cellStyle name="40% - Accent4 11" xfId="31695" hidden="1"/>
    <cellStyle name="40% - Accent4 11" xfId="31771" hidden="1"/>
    <cellStyle name="40% - Accent4 11" xfId="31850" hidden="1"/>
    <cellStyle name="40% - Accent4 11" xfId="31874" hidden="1"/>
    <cellStyle name="40% - Accent4 11" xfId="31565" hidden="1"/>
    <cellStyle name="40% - Accent4 11" xfId="31526" hidden="1"/>
    <cellStyle name="40% - Accent4 11" xfId="32290" hidden="1"/>
    <cellStyle name="40% - Accent4 11" xfId="32366" hidden="1"/>
    <cellStyle name="40% - Accent4 11" xfId="32444" hidden="1"/>
    <cellStyle name="40% - Accent4 11" xfId="32465" hidden="1"/>
    <cellStyle name="40% - Accent4 11" xfId="31898" hidden="1"/>
    <cellStyle name="40% - Accent4 11" xfId="31351" hidden="1"/>
    <cellStyle name="40% - Accent4 11" xfId="32822" hidden="1"/>
    <cellStyle name="40% - Accent4 11" xfId="32898" hidden="1"/>
    <cellStyle name="40% - Accent4 11" xfId="32976" hidden="1"/>
    <cellStyle name="40% - Accent4 11" xfId="33159" hidden="1"/>
    <cellStyle name="40% - Accent4 11" xfId="33235" hidden="1"/>
    <cellStyle name="40% - Accent4 11" xfId="33313" hidden="1"/>
    <cellStyle name="40% - Accent4 11" xfId="33496" hidden="1"/>
    <cellStyle name="40% - Accent4 11" xfId="33572" hidden="1"/>
    <cellStyle name="40% - Accent4 12" xfId="204" hidden="1"/>
    <cellStyle name="40% - Accent4 12" xfId="282" hidden="1"/>
    <cellStyle name="40% - Accent4 12" xfId="427" hidden="1"/>
    <cellStyle name="40% - Accent4 12" xfId="738" hidden="1"/>
    <cellStyle name="40% - Accent4 12" xfId="2452" hidden="1"/>
    <cellStyle name="40% - Accent4 12" xfId="2604" hidden="1"/>
    <cellStyle name="40% - Accent4 12" xfId="2812" hidden="1"/>
    <cellStyle name="40% - Accent4 12" xfId="3125" hidden="1"/>
    <cellStyle name="40% - Accent4 12" xfId="2225" hidden="1"/>
    <cellStyle name="40% - Accent4 12" xfId="2252" hidden="1"/>
    <cellStyle name="40% - Accent4 12" xfId="4430" hidden="1"/>
    <cellStyle name="40% - Accent4 12" xfId="4622" hidden="1"/>
    <cellStyle name="40% - Accent4 12" xfId="4782" hidden="1"/>
    <cellStyle name="40% - Accent4 12" xfId="4986" hidden="1"/>
    <cellStyle name="40% - Accent4 12" xfId="4233" hidden="1"/>
    <cellStyle name="40% - Accent4 12" xfId="2288" hidden="1"/>
    <cellStyle name="40% - Accent4 12" xfId="6394" hidden="1"/>
    <cellStyle name="40% - Accent4 12" xfId="6499" hidden="1"/>
    <cellStyle name="40% - Accent4 12" xfId="6696" hidden="1"/>
    <cellStyle name="40% - Accent4 12" xfId="7575" hidden="1"/>
    <cellStyle name="40% - Accent4 12" xfId="7718" hidden="1"/>
    <cellStyle name="40% - Accent4 12" xfId="7892" hidden="1"/>
    <cellStyle name="40% - Accent4 12" xfId="8813" hidden="1"/>
    <cellStyle name="40% - Accent4 12" xfId="8983" hidden="1"/>
    <cellStyle name="40% - Accent4 12" xfId="9892" hidden="1"/>
    <cellStyle name="40% - Accent4 12" xfId="9967" hidden="1"/>
    <cellStyle name="40% - Accent4 12" xfId="10042" hidden="1"/>
    <cellStyle name="40% - Accent4 12" xfId="10120" hidden="1"/>
    <cellStyle name="40% - Accent4 12" xfId="10706" hidden="1"/>
    <cellStyle name="40% - Accent4 12" xfId="10781" hidden="1"/>
    <cellStyle name="40% - Accent4 12" xfId="10860" hidden="1"/>
    <cellStyle name="40% - Accent4 12" xfId="10935" hidden="1"/>
    <cellStyle name="40% - Accent4 12" xfId="10575" hidden="1"/>
    <cellStyle name="40% - Accent4 12" xfId="10597" hidden="1"/>
    <cellStyle name="40% - Accent4 12" xfId="11301" hidden="1"/>
    <cellStyle name="40% - Accent4 12" xfId="11376" hidden="1"/>
    <cellStyle name="40% - Accent4 12" xfId="11454" hidden="1"/>
    <cellStyle name="40% - Accent4 12" xfId="11508" hidden="1"/>
    <cellStyle name="40% - Accent4 12" xfId="11236" hidden="1"/>
    <cellStyle name="40% - Accent4 12" xfId="10625" hidden="1"/>
    <cellStyle name="40% - Accent4 12" xfId="11833" hidden="1"/>
    <cellStyle name="40% - Accent4 12" xfId="11908" hidden="1"/>
    <cellStyle name="40% - Accent4 12" xfId="11986" hidden="1"/>
    <cellStyle name="40% - Accent4 12" xfId="12170" hidden="1"/>
    <cellStyle name="40% - Accent4 12" xfId="12245" hidden="1"/>
    <cellStyle name="40% - Accent4 12" xfId="12323" hidden="1"/>
    <cellStyle name="40% - Accent4 12" xfId="12507" hidden="1"/>
    <cellStyle name="40% - Accent4 12" xfId="12582" hidden="1"/>
    <cellStyle name="40% - Accent4 12" xfId="12684" hidden="1"/>
    <cellStyle name="40% - Accent4 12" xfId="12759" hidden="1"/>
    <cellStyle name="40% - Accent4 12" xfId="12834" hidden="1"/>
    <cellStyle name="40% - Accent4 12" xfId="12912" hidden="1"/>
    <cellStyle name="40% - Accent4 12" xfId="13498" hidden="1"/>
    <cellStyle name="40% - Accent4 12" xfId="13573" hidden="1"/>
    <cellStyle name="40% - Accent4 12" xfId="13652" hidden="1"/>
    <cellStyle name="40% - Accent4 12" xfId="13727" hidden="1"/>
    <cellStyle name="40% - Accent4 12" xfId="13367" hidden="1"/>
    <cellStyle name="40% - Accent4 12" xfId="13389" hidden="1"/>
    <cellStyle name="40% - Accent4 12" xfId="14093" hidden="1"/>
    <cellStyle name="40% - Accent4 12" xfId="14168" hidden="1"/>
    <cellStyle name="40% - Accent4 12" xfId="14246" hidden="1"/>
    <cellStyle name="40% - Accent4 12" xfId="14300" hidden="1"/>
    <cellStyle name="40% - Accent4 12" xfId="14028" hidden="1"/>
    <cellStyle name="40% - Accent4 12" xfId="13417" hidden="1"/>
    <cellStyle name="40% - Accent4 12" xfId="14625" hidden="1"/>
    <cellStyle name="40% - Accent4 12" xfId="14700" hidden="1"/>
    <cellStyle name="40% - Accent4 12" xfId="14778" hidden="1"/>
    <cellStyle name="40% - Accent4 12" xfId="14962" hidden="1"/>
    <cellStyle name="40% - Accent4 12" xfId="15037" hidden="1"/>
    <cellStyle name="40% - Accent4 12" xfId="15115" hidden="1"/>
    <cellStyle name="40% - Accent4 12" xfId="15299" hidden="1"/>
    <cellStyle name="40% - Accent4 12" xfId="15374" hidden="1"/>
    <cellStyle name="40% - Accent4 12" xfId="9560" hidden="1"/>
    <cellStyle name="40% - Accent4 12" xfId="9447" hidden="1"/>
    <cellStyle name="40% - Accent4 12" xfId="9335" hidden="1"/>
    <cellStyle name="40% - Accent4 12" xfId="9217" hidden="1"/>
    <cellStyle name="40% - Accent4 12" xfId="6965" hidden="1"/>
    <cellStyle name="40% - Accent4 12" xfId="6881" hidden="1"/>
    <cellStyle name="40% - Accent4 12" xfId="6786" hidden="1"/>
    <cellStyle name="40% - Accent4 12" xfId="6351" hidden="1"/>
    <cellStyle name="40% - Accent4 12" xfId="7355" hidden="1"/>
    <cellStyle name="40% - Accent4 12" xfId="7250" hidden="1"/>
    <cellStyle name="40% - Accent4 12" xfId="4815" hidden="1"/>
    <cellStyle name="40% - Accent4 12" xfId="4651" hidden="1"/>
    <cellStyle name="40% - Accent4 12" xfId="4349" hidden="1"/>
    <cellStyle name="40% - Accent4 12" xfId="4242" hidden="1"/>
    <cellStyle name="40% - Accent4 12" xfId="5107" hidden="1"/>
    <cellStyle name="40% - Accent4 12" xfId="7182" hidden="1"/>
    <cellStyle name="40% - Accent4 12" xfId="2675" hidden="1"/>
    <cellStyle name="40% - Accent4 12" xfId="2485" hidden="1"/>
    <cellStyle name="40% - Accent4 12" xfId="2309" hidden="1"/>
    <cellStyle name="40% - Accent4 12" xfId="1338" hidden="1"/>
    <cellStyle name="40% - Accent4 12" xfId="1161" hidden="1"/>
    <cellStyle name="40% - Accent4 12" xfId="920" hidden="1"/>
    <cellStyle name="40% - Accent4 12" xfId="15445" hidden="1"/>
    <cellStyle name="40% - Accent4 12" xfId="15553" hidden="1"/>
    <cellStyle name="40% - Accent4 12" xfId="16233" hidden="1"/>
    <cellStyle name="40% - Accent4 12" xfId="16308" hidden="1"/>
    <cellStyle name="40% - Accent4 12" xfId="16383" hidden="1"/>
    <cellStyle name="40% - Accent4 12" xfId="16461" hidden="1"/>
    <cellStyle name="40% - Accent4 12" xfId="17047" hidden="1"/>
    <cellStyle name="40% - Accent4 12" xfId="17122" hidden="1"/>
    <cellStyle name="40% - Accent4 12" xfId="17201" hidden="1"/>
    <cellStyle name="40% - Accent4 12" xfId="17276" hidden="1"/>
    <cellStyle name="40% - Accent4 12" xfId="16916" hidden="1"/>
    <cellStyle name="40% - Accent4 12" xfId="16938" hidden="1"/>
    <cellStyle name="40% - Accent4 12" xfId="17642" hidden="1"/>
    <cellStyle name="40% - Accent4 12" xfId="17717" hidden="1"/>
    <cellStyle name="40% - Accent4 12" xfId="17795" hidden="1"/>
    <cellStyle name="40% - Accent4 12" xfId="17849" hidden="1"/>
    <cellStyle name="40% - Accent4 12" xfId="17577" hidden="1"/>
    <cellStyle name="40% - Accent4 12" xfId="16966" hidden="1"/>
    <cellStyle name="40% - Accent4 12" xfId="18174" hidden="1"/>
    <cellStyle name="40% - Accent4 12" xfId="18249" hidden="1"/>
    <cellStyle name="40% - Accent4 12" xfId="18327" hidden="1"/>
    <cellStyle name="40% - Accent4 12" xfId="18511" hidden="1"/>
    <cellStyle name="40% - Accent4 12" xfId="18586" hidden="1"/>
    <cellStyle name="40% - Accent4 12" xfId="18664" hidden="1"/>
    <cellStyle name="40% - Accent4 12" xfId="18848" hidden="1"/>
    <cellStyle name="40% - Accent4 12" xfId="18923" hidden="1"/>
    <cellStyle name="40% - Accent4 12" xfId="19025" hidden="1"/>
    <cellStyle name="40% - Accent4 12" xfId="19100" hidden="1"/>
    <cellStyle name="40% - Accent4 12" xfId="19175" hidden="1"/>
    <cellStyle name="40% - Accent4 12" xfId="19253" hidden="1"/>
    <cellStyle name="40% - Accent4 12" xfId="19839" hidden="1"/>
    <cellStyle name="40% - Accent4 12" xfId="19914" hidden="1"/>
    <cellStyle name="40% - Accent4 12" xfId="19993" hidden="1"/>
    <cellStyle name="40% - Accent4 12" xfId="20068" hidden="1"/>
    <cellStyle name="40% - Accent4 12" xfId="19708" hidden="1"/>
    <cellStyle name="40% - Accent4 12" xfId="19730" hidden="1"/>
    <cellStyle name="40% - Accent4 12" xfId="20434" hidden="1"/>
    <cellStyle name="40% - Accent4 12" xfId="20509" hidden="1"/>
    <cellStyle name="40% - Accent4 12" xfId="20587" hidden="1"/>
    <cellStyle name="40% - Accent4 12" xfId="20641" hidden="1"/>
    <cellStyle name="40% - Accent4 12" xfId="20369" hidden="1"/>
    <cellStyle name="40% - Accent4 12" xfId="19758" hidden="1"/>
    <cellStyle name="40% - Accent4 12" xfId="20966" hidden="1"/>
    <cellStyle name="40% - Accent4 12" xfId="21041" hidden="1"/>
    <cellStyle name="40% - Accent4 12" xfId="21119" hidden="1"/>
    <cellStyle name="40% - Accent4 12" xfId="21303" hidden="1"/>
    <cellStyle name="40% - Accent4 12" xfId="21378" hidden="1"/>
    <cellStyle name="40% - Accent4 12" xfId="21456" hidden="1"/>
    <cellStyle name="40% - Accent4 12" xfId="21640" hidden="1"/>
    <cellStyle name="40% - Accent4 12" xfId="21715" hidden="1"/>
    <cellStyle name="40% - Accent4 12" xfId="15962" hidden="1"/>
    <cellStyle name="40% - Accent4 12" xfId="15887" hidden="1"/>
    <cellStyle name="40% - Accent4 12" xfId="15807" hidden="1"/>
    <cellStyle name="40% - Accent4 12" xfId="15721" hidden="1"/>
    <cellStyle name="40% - Accent4 12" xfId="7933" hidden="1"/>
    <cellStyle name="40% - Accent4 12" xfId="7715" hidden="1"/>
    <cellStyle name="40% - Accent4 12" xfId="7445" hidden="1"/>
    <cellStyle name="40% - Accent4 12" xfId="7039" hidden="1"/>
    <cellStyle name="40% - Accent4 12" xfId="8205" hidden="1"/>
    <cellStyle name="40% - Accent4 12" xfId="8169" hidden="1"/>
    <cellStyle name="40% - Accent4 12" xfId="5268" hidden="1"/>
    <cellStyle name="40% - Accent4 12" xfId="5069" hidden="1"/>
    <cellStyle name="40% - Accent4 12" xfId="4961" hidden="1"/>
    <cellStyle name="40% - Accent4 12" xfId="4632" hidden="1"/>
    <cellStyle name="40% - Accent4 12" xfId="5611" hidden="1"/>
    <cellStyle name="40% - Accent4 12" xfId="8110" hidden="1"/>
    <cellStyle name="40% - Accent4 12" xfId="2995" hidden="1"/>
    <cellStyle name="40% - Accent4 12" xfId="2871" hidden="1"/>
    <cellStyle name="40% - Accent4 12" xfId="2635" hidden="1"/>
    <cellStyle name="40% - Accent4 12" xfId="1491" hidden="1"/>
    <cellStyle name="40% - Accent4 12" xfId="1305" hidden="1"/>
    <cellStyle name="40% - Accent4 12" xfId="1083" hidden="1"/>
    <cellStyle name="40% - Accent4 12" xfId="21776" hidden="1"/>
    <cellStyle name="40% - Accent4 12" xfId="21855" hidden="1"/>
    <cellStyle name="40% - Accent4 12" xfId="22384" hidden="1"/>
    <cellStyle name="40% - Accent4 12" xfId="22459" hidden="1"/>
    <cellStyle name="40% - Accent4 12" xfId="22534" hidden="1"/>
    <cellStyle name="40% - Accent4 12" xfId="22612" hidden="1"/>
    <cellStyle name="40% - Accent4 12" xfId="23198" hidden="1"/>
    <cellStyle name="40% - Accent4 12" xfId="23273" hidden="1"/>
    <cellStyle name="40% - Accent4 12" xfId="23352" hidden="1"/>
    <cellStyle name="40% - Accent4 12" xfId="23427" hidden="1"/>
    <cellStyle name="40% - Accent4 12" xfId="23067" hidden="1"/>
    <cellStyle name="40% - Accent4 12" xfId="23089" hidden="1"/>
    <cellStyle name="40% - Accent4 12" xfId="23793" hidden="1"/>
    <cellStyle name="40% - Accent4 12" xfId="23868" hidden="1"/>
    <cellStyle name="40% - Accent4 12" xfId="23946" hidden="1"/>
    <cellStyle name="40% - Accent4 12" xfId="24000" hidden="1"/>
    <cellStyle name="40% - Accent4 12" xfId="23728" hidden="1"/>
    <cellStyle name="40% - Accent4 12" xfId="23117" hidden="1"/>
    <cellStyle name="40% - Accent4 12" xfId="24325" hidden="1"/>
    <cellStyle name="40% - Accent4 12" xfId="24400" hidden="1"/>
    <cellStyle name="40% - Accent4 12" xfId="24478" hidden="1"/>
    <cellStyle name="40% - Accent4 12" xfId="24662" hidden="1"/>
    <cellStyle name="40% - Accent4 12" xfId="24737" hidden="1"/>
    <cellStyle name="40% - Accent4 12" xfId="24815" hidden="1"/>
    <cellStyle name="40% - Accent4 12" xfId="24999" hidden="1"/>
    <cellStyle name="40% - Accent4 12" xfId="25074" hidden="1"/>
    <cellStyle name="40% - Accent4 12" xfId="25176" hidden="1"/>
    <cellStyle name="40% - Accent4 12" xfId="25251" hidden="1"/>
    <cellStyle name="40% - Accent4 12" xfId="25326" hidden="1"/>
    <cellStyle name="40% - Accent4 12" xfId="25404" hidden="1"/>
    <cellStyle name="40% - Accent4 12" xfId="25990" hidden="1"/>
    <cellStyle name="40% - Accent4 12" xfId="26065" hidden="1"/>
    <cellStyle name="40% - Accent4 12" xfId="26144" hidden="1"/>
    <cellStyle name="40% - Accent4 12" xfId="26219" hidden="1"/>
    <cellStyle name="40% - Accent4 12" xfId="25859" hidden="1"/>
    <cellStyle name="40% - Accent4 12" xfId="25881" hidden="1"/>
    <cellStyle name="40% - Accent4 12" xfId="26585" hidden="1"/>
    <cellStyle name="40% - Accent4 12" xfId="26660" hidden="1"/>
    <cellStyle name="40% - Accent4 12" xfId="26738" hidden="1"/>
    <cellStyle name="40% - Accent4 12" xfId="26792" hidden="1"/>
    <cellStyle name="40% - Accent4 12" xfId="26520" hidden="1"/>
    <cellStyle name="40% - Accent4 12" xfId="25909" hidden="1"/>
    <cellStyle name="40% - Accent4 12" xfId="27117" hidden="1"/>
    <cellStyle name="40% - Accent4 12" xfId="27192" hidden="1"/>
    <cellStyle name="40% - Accent4 12" xfId="27270" hidden="1"/>
    <cellStyle name="40% - Accent4 12" xfId="27454" hidden="1"/>
    <cellStyle name="40% - Accent4 12" xfId="27529" hidden="1"/>
    <cellStyle name="40% - Accent4 12" xfId="27607" hidden="1"/>
    <cellStyle name="40% - Accent4 12" xfId="27791" hidden="1"/>
    <cellStyle name="40% - Accent4 12" xfId="27866" hidden="1"/>
    <cellStyle name="40% - Accent4 12" xfId="22215" hidden="1"/>
    <cellStyle name="40% - Accent4 12" xfId="22140" hidden="1"/>
    <cellStyle name="40% - Accent4 12" xfId="22060" hidden="1"/>
    <cellStyle name="40% - Accent4 12" xfId="21977" hidden="1"/>
    <cellStyle name="40% - Accent4 12" xfId="8829" hidden="1"/>
    <cellStyle name="40% - Accent4 12" xfId="8535" hidden="1"/>
    <cellStyle name="40% - Accent4 12" xfId="8401" hidden="1"/>
    <cellStyle name="40% - Accent4 12" xfId="8045" hidden="1"/>
    <cellStyle name="40% - Accent4 12" xfId="9257" hidden="1"/>
    <cellStyle name="40% - Accent4 12" xfId="9094" hidden="1"/>
    <cellStyle name="40% - Accent4 12" xfId="5810" hidden="1"/>
    <cellStyle name="40% - Accent4 12" xfId="5574" hidden="1"/>
    <cellStyle name="40% - Accent4 12" xfId="5479" hidden="1"/>
    <cellStyle name="40% - Accent4 12" xfId="5058" hidden="1"/>
    <cellStyle name="40% - Accent4 12" xfId="6042" hidden="1"/>
    <cellStyle name="40% - Accent4 12" xfId="9044" hidden="1"/>
    <cellStyle name="40% - Accent4 12" xfId="3334" hidden="1"/>
    <cellStyle name="40% - Accent4 12" xfId="3146" hidden="1"/>
    <cellStyle name="40% - Accent4 12" xfId="2966" hidden="1"/>
    <cellStyle name="40% - Accent4 12" xfId="1630" hidden="1"/>
    <cellStyle name="40% - Accent4 12" xfId="1463" hidden="1"/>
    <cellStyle name="40% - Accent4 12" xfId="1205" hidden="1"/>
    <cellStyle name="40% - Accent4 12" xfId="27926" hidden="1"/>
    <cellStyle name="40% - Accent4 12" xfId="28001" hidden="1"/>
    <cellStyle name="40% - Accent4 12" xfId="28103" hidden="1"/>
    <cellStyle name="40% - Accent4 12" xfId="28178" hidden="1"/>
    <cellStyle name="40% - Accent4 12" xfId="28253" hidden="1"/>
    <cellStyle name="40% - Accent4 12" xfId="28331" hidden="1"/>
    <cellStyle name="40% - Accent4 12" xfId="28917" hidden="1"/>
    <cellStyle name="40% - Accent4 12" xfId="28992" hidden="1"/>
    <cellStyle name="40% - Accent4 12" xfId="29071" hidden="1"/>
    <cellStyle name="40% - Accent4 12" xfId="29146" hidden="1"/>
    <cellStyle name="40% - Accent4 12" xfId="28786" hidden="1"/>
    <cellStyle name="40% - Accent4 12" xfId="28808" hidden="1"/>
    <cellStyle name="40% - Accent4 12" xfId="29512" hidden="1"/>
    <cellStyle name="40% - Accent4 12" xfId="29587" hidden="1"/>
    <cellStyle name="40% - Accent4 12" xfId="29665" hidden="1"/>
    <cellStyle name="40% - Accent4 12" xfId="29719" hidden="1"/>
    <cellStyle name="40% - Accent4 12" xfId="29447" hidden="1"/>
    <cellStyle name="40% - Accent4 12" xfId="28836" hidden="1"/>
    <cellStyle name="40% - Accent4 12" xfId="30044" hidden="1"/>
    <cellStyle name="40% - Accent4 12" xfId="30119" hidden="1"/>
    <cellStyle name="40% - Accent4 12" xfId="30197" hidden="1"/>
    <cellStyle name="40% - Accent4 12" xfId="30381" hidden="1"/>
    <cellStyle name="40% - Accent4 12" xfId="30456" hidden="1"/>
    <cellStyle name="40% - Accent4 12" xfId="30534" hidden="1"/>
    <cellStyle name="40% - Accent4 12" xfId="30718" hidden="1"/>
    <cellStyle name="40% - Accent4 12" xfId="30793" hidden="1"/>
    <cellStyle name="40% - Accent4 12" xfId="30895" hidden="1"/>
    <cellStyle name="40% - Accent4 12" xfId="30970" hidden="1"/>
    <cellStyle name="40% - Accent4 12" xfId="31045" hidden="1"/>
    <cellStyle name="40% - Accent4 12" xfId="31123" hidden="1"/>
    <cellStyle name="40% - Accent4 12" xfId="31709" hidden="1"/>
    <cellStyle name="40% - Accent4 12" xfId="31784" hidden="1"/>
    <cellStyle name="40% - Accent4 12" xfId="31863" hidden="1"/>
    <cellStyle name="40% - Accent4 12" xfId="31938" hidden="1"/>
    <cellStyle name="40% - Accent4 12" xfId="31578" hidden="1"/>
    <cellStyle name="40% - Accent4 12" xfId="31600" hidden="1"/>
    <cellStyle name="40% - Accent4 12" xfId="32304" hidden="1"/>
    <cellStyle name="40% - Accent4 12" xfId="32379" hidden="1"/>
    <cellStyle name="40% - Accent4 12" xfId="32457" hidden="1"/>
    <cellStyle name="40% - Accent4 12" xfId="32511" hidden="1"/>
    <cellStyle name="40% - Accent4 12" xfId="32239" hidden="1"/>
    <cellStyle name="40% - Accent4 12" xfId="31628" hidden="1"/>
    <cellStyle name="40% - Accent4 12" xfId="32836" hidden="1"/>
    <cellStyle name="40% - Accent4 12" xfId="32911" hidden="1"/>
    <cellStyle name="40% - Accent4 12" xfId="32989" hidden="1"/>
    <cellStyle name="40% - Accent4 12" xfId="33173" hidden="1"/>
    <cellStyle name="40% - Accent4 12" xfId="33248" hidden="1"/>
    <cellStyle name="40% - Accent4 12" xfId="33326" hidden="1"/>
    <cellStyle name="40% - Accent4 12" xfId="33510" hidden="1"/>
    <cellStyle name="40% - Accent4 12" xfId="33585" hidden="1"/>
    <cellStyle name="40% - Accent4 13" xfId="751" hidden="1"/>
    <cellStyle name="40% - Accent4 13" xfId="957" hidden="1"/>
    <cellStyle name="40% - Accent4 13" xfId="3524" hidden="1"/>
    <cellStyle name="40% - Accent4 13" xfId="4039" hidden="1"/>
    <cellStyle name="40% - Accent4 13" xfId="5358" hidden="1"/>
    <cellStyle name="40% - Accent4 13" xfId="6055" hidden="1"/>
    <cellStyle name="40% - Accent4 13" xfId="7071" hidden="1"/>
    <cellStyle name="40% - Accent4 13" xfId="8274" hidden="1"/>
    <cellStyle name="40% - Accent4 13" xfId="10133" hidden="1"/>
    <cellStyle name="40% - Accent4 13" xfId="10248" hidden="1"/>
    <cellStyle name="40% - Accent4 13" xfId="10971" hidden="1"/>
    <cellStyle name="40% - Accent4 13" xfId="11144" hidden="1"/>
    <cellStyle name="40% - Accent4 13" xfId="11537" hidden="1"/>
    <cellStyle name="40% - Accent4 13" xfId="11685" hidden="1"/>
    <cellStyle name="40% - Accent4 13" xfId="12023" hidden="1"/>
    <cellStyle name="40% - Accent4 13" xfId="12360" hidden="1"/>
    <cellStyle name="40% - Accent4 13" xfId="12925" hidden="1"/>
    <cellStyle name="40% - Accent4 13" xfId="13040" hidden="1"/>
    <cellStyle name="40% - Accent4 13" xfId="13763" hidden="1"/>
    <cellStyle name="40% - Accent4 13" xfId="13936" hidden="1"/>
    <cellStyle name="40% - Accent4 13" xfId="14329" hidden="1"/>
    <cellStyle name="40% - Accent4 13" xfId="14477" hidden="1"/>
    <cellStyle name="40% - Accent4 13" xfId="14815" hidden="1"/>
    <cellStyle name="40% - Accent4 13" xfId="15152" hidden="1"/>
    <cellStyle name="40% - Accent4 13" xfId="9200" hidden="1"/>
    <cellStyle name="40% - Accent4 13" xfId="8656" hidden="1"/>
    <cellStyle name="40% - Accent4 13" xfId="6027" hidden="1"/>
    <cellStyle name="40% - Accent4 13" xfId="5235" hidden="1"/>
    <cellStyle name="40% - Accent4 13" xfId="3954" hidden="1"/>
    <cellStyle name="40% - Accent4 13" xfId="3276" hidden="1"/>
    <cellStyle name="40% - Accent4 13" xfId="1841" hidden="1"/>
    <cellStyle name="40% - Accent4 13" xfId="468" hidden="1"/>
    <cellStyle name="40% - Accent4 13" xfId="16474" hidden="1"/>
    <cellStyle name="40% - Accent4 13" xfId="16589" hidden="1"/>
    <cellStyle name="40% - Accent4 13" xfId="17312" hidden="1"/>
    <cellStyle name="40% - Accent4 13" xfId="17485" hidden="1"/>
    <cellStyle name="40% - Accent4 13" xfId="17878" hidden="1"/>
    <cellStyle name="40% - Accent4 13" xfId="18026" hidden="1"/>
    <cellStyle name="40% - Accent4 13" xfId="18364" hidden="1"/>
    <cellStyle name="40% - Accent4 13" xfId="18701" hidden="1"/>
    <cellStyle name="40% - Accent4 13" xfId="19266" hidden="1"/>
    <cellStyle name="40% - Accent4 13" xfId="19381" hidden="1"/>
    <cellStyle name="40% - Accent4 13" xfId="20104" hidden="1"/>
    <cellStyle name="40% - Accent4 13" xfId="20277" hidden="1"/>
    <cellStyle name="40% - Accent4 13" xfId="20670" hidden="1"/>
    <cellStyle name="40% - Accent4 13" xfId="20818" hidden="1"/>
    <cellStyle name="40% - Accent4 13" xfId="21156" hidden="1"/>
    <cellStyle name="40% - Accent4 13" xfId="21493" hidden="1"/>
    <cellStyle name="40% - Accent4 13" xfId="15708" hidden="1"/>
    <cellStyle name="40% - Accent4 13" xfId="9752" hidden="1"/>
    <cellStyle name="40% - Accent4 13" xfId="6611" hidden="1"/>
    <cellStyle name="40% - Accent4 13" xfId="5766" hidden="1"/>
    <cellStyle name="40% - Accent4 13" xfId="4221" hidden="1"/>
    <cellStyle name="40% - Accent4 13" xfId="3502" hidden="1"/>
    <cellStyle name="40% - Accent4 13" xfId="2014" hidden="1"/>
    <cellStyle name="40% - Accent4 13" xfId="574" hidden="1"/>
    <cellStyle name="40% - Accent4 13" xfId="22625" hidden="1"/>
    <cellStyle name="40% - Accent4 13" xfId="22740" hidden="1"/>
    <cellStyle name="40% - Accent4 13" xfId="23463" hidden="1"/>
    <cellStyle name="40% - Accent4 13" xfId="23636" hidden="1"/>
    <cellStyle name="40% - Accent4 13" xfId="24029" hidden="1"/>
    <cellStyle name="40% - Accent4 13" xfId="24177" hidden="1"/>
    <cellStyle name="40% - Accent4 13" xfId="24515" hidden="1"/>
    <cellStyle name="40% - Accent4 13" xfId="24852" hidden="1"/>
    <cellStyle name="40% - Accent4 13" xfId="25417" hidden="1"/>
    <cellStyle name="40% - Accent4 13" xfId="25532" hidden="1"/>
    <cellStyle name="40% - Accent4 13" xfId="26255" hidden="1"/>
    <cellStyle name="40% - Accent4 13" xfId="26428" hidden="1"/>
    <cellStyle name="40% - Accent4 13" xfId="26821" hidden="1"/>
    <cellStyle name="40% - Accent4 13" xfId="26969" hidden="1"/>
    <cellStyle name="40% - Accent4 13" xfId="27307" hidden="1"/>
    <cellStyle name="40% - Accent4 13" xfId="27644" hidden="1"/>
    <cellStyle name="40% - Accent4 13" xfId="21964" hidden="1"/>
    <cellStyle name="40% - Accent4 13" xfId="16132" hidden="1"/>
    <cellStyle name="40% - Accent4 13" xfId="7314" hidden="1"/>
    <cellStyle name="40% - Accent4 13" xfId="6278" hidden="1"/>
    <cellStyle name="40% - Accent4 13" xfId="4533" hidden="1"/>
    <cellStyle name="40% - Accent4 13" xfId="3758" hidden="1"/>
    <cellStyle name="40% - Accent4 13" xfId="2195" hidden="1"/>
    <cellStyle name="40% - Accent4 13" xfId="711" hidden="1"/>
    <cellStyle name="40% - Accent4 13" xfId="28344" hidden="1"/>
    <cellStyle name="40% - Accent4 13" xfId="28459" hidden="1"/>
    <cellStyle name="40% - Accent4 13" xfId="29182" hidden="1"/>
    <cellStyle name="40% - Accent4 13" xfId="29355" hidden="1"/>
    <cellStyle name="40% - Accent4 13" xfId="29748" hidden="1"/>
    <cellStyle name="40% - Accent4 13" xfId="29896" hidden="1"/>
    <cellStyle name="40% - Accent4 13" xfId="30234" hidden="1"/>
    <cellStyle name="40% - Accent4 13" xfId="30571" hidden="1"/>
    <cellStyle name="40% - Accent4 13" xfId="31136" hidden="1"/>
    <cellStyle name="40% - Accent4 13" xfId="31251" hidden="1"/>
    <cellStyle name="40% - Accent4 13" xfId="31974" hidden="1"/>
    <cellStyle name="40% - Accent4 13" xfId="32147" hidden="1"/>
    <cellStyle name="40% - Accent4 13" xfId="32540" hidden="1"/>
    <cellStyle name="40% - Accent4 13" xfId="32688" hidden="1"/>
    <cellStyle name="40% - Accent4 13" xfId="33026" hidden="1"/>
    <cellStyle name="40% - Accent4 13" xfId="33363" hidden="1"/>
    <cellStyle name="40% - Accent4 3 2 3 2" xfId="837" hidden="1"/>
    <cellStyle name="40% - Accent4 3 2 3 2" xfId="1045" hidden="1"/>
    <cellStyle name="40% - Accent4 3 2 3 2" xfId="3609" hidden="1"/>
    <cellStyle name="40% - Accent4 3 2 3 2" xfId="4124" hidden="1"/>
    <cellStyle name="40% - Accent4 3 2 3 2" xfId="5443" hidden="1"/>
    <cellStyle name="40% - Accent4 3 2 3 2" xfId="6140" hidden="1"/>
    <cellStyle name="40% - Accent4 3 2 3 2" xfId="7157" hidden="1"/>
    <cellStyle name="40% - Accent4 3 2 3 2" xfId="8361" hidden="1"/>
    <cellStyle name="40% - Accent4 3 2 3 2" xfId="10218" hidden="1"/>
    <cellStyle name="40% - Accent4 3 2 3 2" xfId="10333" hidden="1"/>
    <cellStyle name="40% - Accent4 3 2 3 2" xfId="11056" hidden="1"/>
    <cellStyle name="40% - Accent4 3 2 3 2" xfId="11229" hidden="1"/>
    <cellStyle name="40% - Accent4 3 2 3 2" xfId="11622" hidden="1"/>
    <cellStyle name="40% - Accent4 3 2 3 2" xfId="11770" hidden="1"/>
    <cellStyle name="40% - Accent4 3 2 3 2" xfId="12108" hidden="1"/>
    <cellStyle name="40% - Accent4 3 2 3 2" xfId="12445" hidden="1"/>
    <cellStyle name="40% - Accent4 3 2 3 2" xfId="13010" hidden="1"/>
    <cellStyle name="40% - Accent4 3 2 3 2" xfId="13125" hidden="1"/>
    <cellStyle name="40% - Accent4 3 2 3 2" xfId="13848" hidden="1"/>
    <cellStyle name="40% - Accent4 3 2 3 2" xfId="14021" hidden="1"/>
    <cellStyle name="40% - Accent4 3 2 3 2" xfId="14414" hidden="1"/>
    <cellStyle name="40% - Accent4 3 2 3 2" xfId="14562" hidden="1"/>
    <cellStyle name="40% - Accent4 3 2 3 2" xfId="14900" hidden="1"/>
    <cellStyle name="40% - Accent4 3 2 3 2" xfId="15237" hidden="1"/>
    <cellStyle name="40% - Accent4 3 2 3 2" xfId="9113" hidden="1"/>
    <cellStyle name="40% - Accent4 3 2 3 2" xfId="8569" hidden="1"/>
    <cellStyle name="40% - Accent4 3 2 3 2" xfId="5941" hidden="1"/>
    <cellStyle name="40% - Accent4 3 2 3 2" xfId="5149" hidden="1"/>
    <cellStyle name="40% - Accent4 3 2 3 2" xfId="3864" hidden="1"/>
    <cellStyle name="40% - Accent4 3 2 3 2" xfId="3185" hidden="1"/>
    <cellStyle name="40% - Accent4 3 2 3 2" xfId="1742" hidden="1"/>
    <cellStyle name="40% - Accent4 3 2 3 2" xfId="334" hidden="1"/>
    <cellStyle name="40% - Accent4 3 2 3 2" xfId="16559" hidden="1"/>
    <cellStyle name="40% - Accent4 3 2 3 2" xfId="16674" hidden="1"/>
    <cellStyle name="40% - Accent4 3 2 3 2" xfId="17397" hidden="1"/>
    <cellStyle name="40% - Accent4 3 2 3 2" xfId="17570" hidden="1"/>
    <cellStyle name="40% - Accent4 3 2 3 2" xfId="17963" hidden="1"/>
    <cellStyle name="40% - Accent4 3 2 3 2" xfId="18111" hidden="1"/>
    <cellStyle name="40% - Accent4 3 2 3 2" xfId="18449" hidden="1"/>
    <cellStyle name="40% - Accent4 3 2 3 2" xfId="18786" hidden="1"/>
    <cellStyle name="40% - Accent4 3 2 3 2" xfId="19351" hidden="1"/>
    <cellStyle name="40% - Accent4 3 2 3 2" xfId="19466" hidden="1"/>
    <cellStyle name="40% - Accent4 3 2 3 2" xfId="20189" hidden="1"/>
    <cellStyle name="40% - Accent4 3 2 3 2" xfId="20362" hidden="1"/>
    <cellStyle name="40% - Accent4 3 2 3 2" xfId="20755" hidden="1"/>
    <cellStyle name="40% - Accent4 3 2 3 2" xfId="20903" hidden="1"/>
    <cellStyle name="40% - Accent4 3 2 3 2" xfId="21241" hidden="1"/>
    <cellStyle name="40% - Accent4 3 2 3 2" xfId="21578" hidden="1"/>
    <cellStyle name="40% - Accent4 3 2 3 2" xfId="15621" hidden="1"/>
    <cellStyle name="40% - Accent4 3 2 3 2" xfId="9666" hidden="1"/>
    <cellStyle name="40% - Accent4 3 2 3 2" xfId="6512" hidden="1"/>
    <cellStyle name="40% - Accent4 3 2 3 2" xfId="5661" hidden="1"/>
    <cellStyle name="40% - Accent4 3 2 3 2" xfId="4135" hidden="1"/>
    <cellStyle name="40% - Accent4 3 2 3 2" xfId="3413" hidden="1"/>
    <cellStyle name="40% - Accent4 3 2 3 2" xfId="1914" hidden="1"/>
    <cellStyle name="40% - Accent4 3 2 3 2" xfId="463" hidden="1"/>
    <cellStyle name="40% - Accent4 3 2 3 2" xfId="22710" hidden="1"/>
    <cellStyle name="40% - Accent4 3 2 3 2" xfId="22825" hidden="1"/>
    <cellStyle name="40% - Accent4 3 2 3 2" xfId="23548" hidden="1"/>
    <cellStyle name="40% - Accent4 3 2 3 2" xfId="23721" hidden="1"/>
    <cellStyle name="40% - Accent4 3 2 3 2" xfId="24114" hidden="1"/>
    <cellStyle name="40% - Accent4 3 2 3 2" xfId="24262" hidden="1"/>
    <cellStyle name="40% - Accent4 3 2 3 2" xfId="24600" hidden="1"/>
    <cellStyle name="40% - Accent4 3 2 3 2" xfId="24937" hidden="1"/>
    <cellStyle name="40% - Accent4 3 2 3 2" xfId="25502" hidden="1"/>
    <cellStyle name="40% - Accent4 3 2 3 2" xfId="25617" hidden="1"/>
    <cellStyle name="40% - Accent4 3 2 3 2" xfId="26340" hidden="1"/>
    <cellStyle name="40% - Accent4 3 2 3 2" xfId="26513" hidden="1"/>
    <cellStyle name="40% - Accent4 3 2 3 2" xfId="26906" hidden="1"/>
    <cellStyle name="40% - Accent4 3 2 3 2" xfId="27054" hidden="1"/>
    <cellStyle name="40% - Accent4 3 2 3 2" xfId="27392" hidden="1"/>
    <cellStyle name="40% - Accent4 3 2 3 2" xfId="27729" hidden="1"/>
    <cellStyle name="40% - Accent4 3 2 3 2" xfId="21877" hidden="1"/>
    <cellStyle name="40% - Accent4 3 2 3 2" xfId="16047" hidden="1"/>
    <cellStyle name="40% - Accent4 3 2 3 2" xfId="7214" hidden="1"/>
    <cellStyle name="40% - Accent4 3 2 3 2" xfId="6169" hidden="1"/>
    <cellStyle name="40% - Accent4 3 2 3 2" xfId="4337" hidden="1"/>
    <cellStyle name="40% - Accent4 3 2 3 2" xfId="3670" hidden="1"/>
    <cellStyle name="40% - Accent4 3 2 3 2" xfId="2102" hidden="1"/>
    <cellStyle name="40% - Accent4 3 2 3 2" xfId="590" hidden="1"/>
    <cellStyle name="40% - Accent4 3 2 3 2" xfId="28429" hidden="1"/>
    <cellStyle name="40% - Accent4 3 2 3 2" xfId="28544" hidden="1"/>
    <cellStyle name="40% - Accent4 3 2 3 2" xfId="29267" hidden="1"/>
    <cellStyle name="40% - Accent4 3 2 3 2" xfId="29440" hidden="1"/>
    <cellStyle name="40% - Accent4 3 2 3 2" xfId="29833" hidden="1"/>
    <cellStyle name="40% - Accent4 3 2 3 2" xfId="29981" hidden="1"/>
    <cellStyle name="40% - Accent4 3 2 3 2" xfId="30319" hidden="1"/>
    <cellStyle name="40% - Accent4 3 2 3 2" xfId="30656" hidden="1"/>
    <cellStyle name="40% - Accent4 3 2 3 2" xfId="31221" hidden="1"/>
    <cellStyle name="40% - Accent4 3 2 3 2" xfId="31336" hidden="1"/>
    <cellStyle name="40% - Accent4 3 2 3 2" xfId="32059" hidden="1"/>
    <cellStyle name="40% - Accent4 3 2 3 2" xfId="32232" hidden="1"/>
    <cellStyle name="40% - Accent4 3 2 3 2" xfId="32625" hidden="1"/>
    <cellStyle name="40% - Accent4 3 2 3 2" xfId="32773" hidden="1"/>
    <cellStyle name="40% - Accent4 3 2 3 2" xfId="33111" hidden="1"/>
    <cellStyle name="40% - Accent4 3 2 3 2" xfId="33448" hidden="1"/>
    <cellStyle name="40% - Accent4 3 2 4 2" xfId="806" hidden="1"/>
    <cellStyle name="40% - Accent4 3 2 4 2" xfId="1014" hidden="1"/>
    <cellStyle name="40% - Accent4 3 2 4 2" xfId="3578" hidden="1"/>
    <cellStyle name="40% - Accent4 3 2 4 2" xfId="4093" hidden="1"/>
    <cellStyle name="40% - Accent4 3 2 4 2" xfId="5412" hidden="1"/>
    <cellStyle name="40% - Accent4 3 2 4 2" xfId="6109" hidden="1"/>
    <cellStyle name="40% - Accent4 3 2 4 2" xfId="7126" hidden="1"/>
    <cellStyle name="40% - Accent4 3 2 4 2" xfId="8330" hidden="1"/>
    <cellStyle name="40% - Accent4 3 2 4 2" xfId="10187" hidden="1"/>
    <cellStyle name="40% - Accent4 3 2 4 2" xfId="10302" hidden="1"/>
    <cellStyle name="40% - Accent4 3 2 4 2" xfId="11025" hidden="1"/>
    <cellStyle name="40% - Accent4 3 2 4 2" xfId="11198" hidden="1"/>
    <cellStyle name="40% - Accent4 3 2 4 2" xfId="11591" hidden="1"/>
    <cellStyle name="40% - Accent4 3 2 4 2" xfId="11739" hidden="1"/>
    <cellStyle name="40% - Accent4 3 2 4 2" xfId="12077" hidden="1"/>
    <cellStyle name="40% - Accent4 3 2 4 2" xfId="12414" hidden="1"/>
    <cellStyle name="40% - Accent4 3 2 4 2" xfId="12979" hidden="1"/>
    <cellStyle name="40% - Accent4 3 2 4 2" xfId="13094" hidden="1"/>
    <cellStyle name="40% - Accent4 3 2 4 2" xfId="13817" hidden="1"/>
    <cellStyle name="40% - Accent4 3 2 4 2" xfId="13990" hidden="1"/>
    <cellStyle name="40% - Accent4 3 2 4 2" xfId="14383" hidden="1"/>
    <cellStyle name="40% - Accent4 3 2 4 2" xfId="14531" hidden="1"/>
    <cellStyle name="40% - Accent4 3 2 4 2" xfId="14869" hidden="1"/>
    <cellStyle name="40% - Accent4 3 2 4 2" xfId="15206" hidden="1"/>
    <cellStyle name="40% - Accent4 3 2 4 2" xfId="9145" hidden="1"/>
    <cellStyle name="40% - Accent4 3 2 4 2" xfId="8600" hidden="1"/>
    <cellStyle name="40% - Accent4 3 2 4 2" xfId="5972" hidden="1"/>
    <cellStyle name="40% - Accent4 3 2 4 2" xfId="5181" hidden="1"/>
    <cellStyle name="40% - Accent4 3 2 4 2" xfId="3898" hidden="1"/>
    <cellStyle name="40% - Accent4 3 2 4 2" xfId="3218" hidden="1"/>
    <cellStyle name="40% - Accent4 3 2 4 2" xfId="1775" hidden="1"/>
    <cellStyle name="40% - Accent4 3 2 4 2" xfId="379" hidden="1"/>
    <cellStyle name="40% - Accent4 3 2 4 2" xfId="16528" hidden="1"/>
    <cellStyle name="40% - Accent4 3 2 4 2" xfId="16643" hidden="1"/>
    <cellStyle name="40% - Accent4 3 2 4 2" xfId="17366" hidden="1"/>
    <cellStyle name="40% - Accent4 3 2 4 2" xfId="17539" hidden="1"/>
    <cellStyle name="40% - Accent4 3 2 4 2" xfId="17932" hidden="1"/>
    <cellStyle name="40% - Accent4 3 2 4 2" xfId="18080" hidden="1"/>
    <cellStyle name="40% - Accent4 3 2 4 2" xfId="18418" hidden="1"/>
    <cellStyle name="40% - Accent4 3 2 4 2" xfId="18755" hidden="1"/>
    <cellStyle name="40% - Accent4 3 2 4 2" xfId="19320" hidden="1"/>
    <cellStyle name="40% - Accent4 3 2 4 2" xfId="19435" hidden="1"/>
    <cellStyle name="40% - Accent4 3 2 4 2" xfId="20158" hidden="1"/>
    <cellStyle name="40% - Accent4 3 2 4 2" xfId="20331" hidden="1"/>
    <cellStyle name="40% - Accent4 3 2 4 2" xfId="20724" hidden="1"/>
    <cellStyle name="40% - Accent4 3 2 4 2" xfId="20872" hidden="1"/>
    <cellStyle name="40% - Accent4 3 2 4 2" xfId="21210" hidden="1"/>
    <cellStyle name="40% - Accent4 3 2 4 2" xfId="21547" hidden="1"/>
    <cellStyle name="40% - Accent4 3 2 4 2" xfId="15653" hidden="1"/>
    <cellStyle name="40% - Accent4 3 2 4 2" xfId="9697" hidden="1"/>
    <cellStyle name="40% - Accent4 3 2 4 2" xfId="6549" hidden="1"/>
    <cellStyle name="40% - Accent4 3 2 4 2" xfId="5699" hidden="1"/>
    <cellStyle name="40% - Accent4 3 2 4 2" xfId="4167" hidden="1"/>
    <cellStyle name="40% - Accent4 3 2 4 2" xfId="3445" hidden="1"/>
    <cellStyle name="40% - Accent4 3 2 4 2" xfId="1952" hidden="1"/>
    <cellStyle name="40% - Accent4 3 2 4 2" xfId="513" hidden="1"/>
    <cellStyle name="40% - Accent4 3 2 4 2" xfId="22679" hidden="1"/>
    <cellStyle name="40% - Accent4 3 2 4 2" xfId="22794" hidden="1"/>
    <cellStyle name="40% - Accent4 3 2 4 2" xfId="23517" hidden="1"/>
    <cellStyle name="40% - Accent4 3 2 4 2" xfId="23690" hidden="1"/>
    <cellStyle name="40% - Accent4 3 2 4 2" xfId="24083" hidden="1"/>
    <cellStyle name="40% - Accent4 3 2 4 2" xfId="24231" hidden="1"/>
    <cellStyle name="40% - Accent4 3 2 4 2" xfId="24569" hidden="1"/>
    <cellStyle name="40% - Accent4 3 2 4 2" xfId="24906" hidden="1"/>
    <cellStyle name="40% - Accent4 3 2 4 2" xfId="25471" hidden="1"/>
    <cellStyle name="40% - Accent4 3 2 4 2" xfId="25586" hidden="1"/>
    <cellStyle name="40% - Accent4 3 2 4 2" xfId="26309" hidden="1"/>
    <cellStyle name="40% - Accent4 3 2 4 2" xfId="26482" hidden="1"/>
    <cellStyle name="40% - Accent4 3 2 4 2" xfId="26875" hidden="1"/>
    <cellStyle name="40% - Accent4 3 2 4 2" xfId="27023" hidden="1"/>
    <cellStyle name="40% - Accent4 3 2 4 2" xfId="27361" hidden="1"/>
    <cellStyle name="40% - Accent4 3 2 4 2" xfId="27698" hidden="1"/>
    <cellStyle name="40% - Accent4 3 2 4 2" xfId="21909" hidden="1"/>
    <cellStyle name="40% - Accent4 3 2 4 2" xfId="16078" hidden="1"/>
    <cellStyle name="40% - Accent4 3 2 4 2" xfId="7256" hidden="1"/>
    <cellStyle name="40% - Accent4 3 2 4 2" xfId="6209" hidden="1"/>
    <cellStyle name="40% - Accent4 3 2 4 2" xfId="4428" hidden="1"/>
    <cellStyle name="40% - Accent4 3 2 4 2" xfId="3703" hidden="1"/>
    <cellStyle name="40% - Accent4 3 2 4 2" xfId="2137" hidden="1"/>
    <cellStyle name="40% - Accent4 3 2 4 2" xfId="624" hidden="1"/>
    <cellStyle name="40% - Accent4 3 2 4 2" xfId="28398" hidden="1"/>
    <cellStyle name="40% - Accent4 3 2 4 2" xfId="28513" hidden="1"/>
    <cellStyle name="40% - Accent4 3 2 4 2" xfId="29236" hidden="1"/>
    <cellStyle name="40% - Accent4 3 2 4 2" xfId="29409" hidden="1"/>
    <cellStyle name="40% - Accent4 3 2 4 2" xfId="29802" hidden="1"/>
    <cellStyle name="40% - Accent4 3 2 4 2" xfId="29950" hidden="1"/>
    <cellStyle name="40% - Accent4 3 2 4 2" xfId="30288" hidden="1"/>
    <cellStyle name="40% - Accent4 3 2 4 2" xfId="30625" hidden="1"/>
    <cellStyle name="40% - Accent4 3 2 4 2" xfId="31190" hidden="1"/>
    <cellStyle name="40% - Accent4 3 2 4 2" xfId="31305" hidden="1"/>
    <cellStyle name="40% - Accent4 3 2 4 2" xfId="32028" hidden="1"/>
    <cellStyle name="40% - Accent4 3 2 4 2" xfId="32201" hidden="1"/>
    <cellStyle name="40% - Accent4 3 2 4 2" xfId="32594" hidden="1"/>
    <cellStyle name="40% - Accent4 3 2 4 2" xfId="32742" hidden="1"/>
    <cellStyle name="40% - Accent4 3 2 4 2" xfId="33080" hidden="1"/>
    <cellStyle name="40% - Accent4 3 2 4 2" xfId="33417" hidden="1"/>
    <cellStyle name="40% - Accent4 3 3 3 2" xfId="805" hidden="1"/>
    <cellStyle name="40% - Accent4 3 3 3 2" xfId="1013" hidden="1"/>
    <cellStyle name="40% - Accent4 3 3 3 2" xfId="3577" hidden="1"/>
    <cellStyle name="40% - Accent4 3 3 3 2" xfId="4092" hidden="1"/>
    <cellStyle name="40% - Accent4 3 3 3 2" xfId="5411" hidden="1"/>
    <cellStyle name="40% - Accent4 3 3 3 2" xfId="6108" hidden="1"/>
    <cellStyle name="40% - Accent4 3 3 3 2" xfId="7125" hidden="1"/>
    <cellStyle name="40% - Accent4 3 3 3 2" xfId="8329" hidden="1"/>
    <cellStyle name="40% - Accent4 3 3 3 2" xfId="10186" hidden="1"/>
    <cellStyle name="40% - Accent4 3 3 3 2" xfId="10301" hidden="1"/>
    <cellStyle name="40% - Accent4 3 3 3 2" xfId="11024" hidden="1"/>
    <cellStyle name="40% - Accent4 3 3 3 2" xfId="11197" hidden="1"/>
    <cellStyle name="40% - Accent4 3 3 3 2" xfId="11590" hidden="1"/>
    <cellStyle name="40% - Accent4 3 3 3 2" xfId="11738" hidden="1"/>
    <cellStyle name="40% - Accent4 3 3 3 2" xfId="12076" hidden="1"/>
    <cellStyle name="40% - Accent4 3 3 3 2" xfId="12413" hidden="1"/>
    <cellStyle name="40% - Accent4 3 3 3 2" xfId="12978" hidden="1"/>
    <cellStyle name="40% - Accent4 3 3 3 2" xfId="13093" hidden="1"/>
    <cellStyle name="40% - Accent4 3 3 3 2" xfId="13816" hidden="1"/>
    <cellStyle name="40% - Accent4 3 3 3 2" xfId="13989" hidden="1"/>
    <cellStyle name="40% - Accent4 3 3 3 2" xfId="14382" hidden="1"/>
    <cellStyle name="40% - Accent4 3 3 3 2" xfId="14530" hidden="1"/>
    <cellStyle name="40% - Accent4 3 3 3 2" xfId="14868" hidden="1"/>
    <cellStyle name="40% - Accent4 3 3 3 2" xfId="15205" hidden="1"/>
    <cellStyle name="40% - Accent4 3 3 3 2" xfId="9146" hidden="1"/>
    <cellStyle name="40% - Accent4 3 3 3 2" xfId="8601" hidden="1"/>
    <cellStyle name="40% - Accent4 3 3 3 2" xfId="5973" hidden="1"/>
    <cellStyle name="40% - Accent4 3 3 3 2" xfId="5182" hidden="1"/>
    <cellStyle name="40% - Accent4 3 3 3 2" xfId="3899" hidden="1"/>
    <cellStyle name="40% - Accent4 3 3 3 2" xfId="3219" hidden="1"/>
    <cellStyle name="40% - Accent4 3 3 3 2" xfId="1777" hidden="1"/>
    <cellStyle name="40% - Accent4 3 3 3 2" xfId="382" hidden="1"/>
    <cellStyle name="40% - Accent4 3 3 3 2" xfId="16527" hidden="1"/>
    <cellStyle name="40% - Accent4 3 3 3 2" xfId="16642" hidden="1"/>
    <cellStyle name="40% - Accent4 3 3 3 2" xfId="17365" hidden="1"/>
    <cellStyle name="40% - Accent4 3 3 3 2" xfId="17538" hidden="1"/>
    <cellStyle name="40% - Accent4 3 3 3 2" xfId="17931" hidden="1"/>
    <cellStyle name="40% - Accent4 3 3 3 2" xfId="18079" hidden="1"/>
    <cellStyle name="40% - Accent4 3 3 3 2" xfId="18417" hidden="1"/>
    <cellStyle name="40% - Accent4 3 3 3 2" xfId="18754" hidden="1"/>
    <cellStyle name="40% - Accent4 3 3 3 2" xfId="19319" hidden="1"/>
    <cellStyle name="40% - Accent4 3 3 3 2" xfId="19434" hidden="1"/>
    <cellStyle name="40% - Accent4 3 3 3 2" xfId="20157" hidden="1"/>
    <cellStyle name="40% - Accent4 3 3 3 2" xfId="20330" hidden="1"/>
    <cellStyle name="40% - Accent4 3 3 3 2" xfId="20723" hidden="1"/>
    <cellStyle name="40% - Accent4 3 3 3 2" xfId="20871" hidden="1"/>
    <cellStyle name="40% - Accent4 3 3 3 2" xfId="21209" hidden="1"/>
    <cellStyle name="40% - Accent4 3 3 3 2" xfId="21546" hidden="1"/>
    <cellStyle name="40% - Accent4 3 3 3 2" xfId="15654" hidden="1"/>
    <cellStyle name="40% - Accent4 3 3 3 2" xfId="9698" hidden="1"/>
    <cellStyle name="40% - Accent4 3 3 3 2" xfId="6551" hidden="1"/>
    <cellStyle name="40% - Accent4 3 3 3 2" xfId="5701" hidden="1"/>
    <cellStyle name="40% - Accent4 3 3 3 2" xfId="4168" hidden="1"/>
    <cellStyle name="40% - Accent4 3 3 3 2" xfId="3446" hidden="1"/>
    <cellStyle name="40% - Accent4 3 3 3 2" xfId="1953" hidden="1"/>
    <cellStyle name="40% - Accent4 3 3 3 2" xfId="515" hidden="1"/>
    <cellStyle name="40% - Accent4 3 3 3 2" xfId="22678" hidden="1"/>
    <cellStyle name="40% - Accent4 3 3 3 2" xfId="22793" hidden="1"/>
    <cellStyle name="40% - Accent4 3 3 3 2" xfId="23516" hidden="1"/>
    <cellStyle name="40% - Accent4 3 3 3 2" xfId="23689" hidden="1"/>
    <cellStyle name="40% - Accent4 3 3 3 2" xfId="24082" hidden="1"/>
    <cellStyle name="40% - Accent4 3 3 3 2" xfId="24230" hidden="1"/>
    <cellStyle name="40% - Accent4 3 3 3 2" xfId="24568" hidden="1"/>
    <cellStyle name="40% - Accent4 3 3 3 2" xfId="24905" hidden="1"/>
    <cellStyle name="40% - Accent4 3 3 3 2" xfId="25470" hidden="1"/>
    <cellStyle name="40% - Accent4 3 3 3 2" xfId="25585" hidden="1"/>
    <cellStyle name="40% - Accent4 3 3 3 2" xfId="26308" hidden="1"/>
    <cellStyle name="40% - Accent4 3 3 3 2" xfId="26481" hidden="1"/>
    <cellStyle name="40% - Accent4 3 3 3 2" xfId="26874" hidden="1"/>
    <cellStyle name="40% - Accent4 3 3 3 2" xfId="27022" hidden="1"/>
    <cellStyle name="40% - Accent4 3 3 3 2" xfId="27360" hidden="1"/>
    <cellStyle name="40% - Accent4 3 3 3 2" xfId="27697" hidden="1"/>
    <cellStyle name="40% - Accent4 3 3 3 2" xfId="21910" hidden="1"/>
    <cellStyle name="40% - Accent4 3 3 3 2" xfId="16079" hidden="1"/>
    <cellStyle name="40% - Accent4 3 3 3 2" xfId="7257" hidden="1"/>
    <cellStyle name="40% - Accent4 3 3 3 2" xfId="6211" hidden="1"/>
    <cellStyle name="40% - Accent4 3 3 3 2" xfId="4431" hidden="1"/>
    <cellStyle name="40% - Accent4 3 3 3 2" xfId="3704" hidden="1"/>
    <cellStyle name="40% - Accent4 3 3 3 2" xfId="2138" hidden="1"/>
    <cellStyle name="40% - Accent4 3 3 3 2" xfId="625" hidden="1"/>
    <cellStyle name="40% - Accent4 3 3 3 2" xfId="28397" hidden="1"/>
    <cellStyle name="40% - Accent4 3 3 3 2" xfId="28512" hidden="1"/>
    <cellStyle name="40% - Accent4 3 3 3 2" xfId="29235" hidden="1"/>
    <cellStyle name="40% - Accent4 3 3 3 2" xfId="29408" hidden="1"/>
    <cellStyle name="40% - Accent4 3 3 3 2" xfId="29801" hidden="1"/>
    <cellStyle name="40% - Accent4 3 3 3 2" xfId="29949" hidden="1"/>
    <cellStyle name="40% - Accent4 3 3 3 2" xfId="30287" hidden="1"/>
    <cellStyle name="40% - Accent4 3 3 3 2" xfId="30624" hidden="1"/>
    <cellStyle name="40% - Accent4 3 3 3 2" xfId="31189" hidden="1"/>
    <cellStyle name="40% - Accent4 3 3 3 2" xfId="31304" hidden="1"/>
    <cellStyle name="40% - Accent4 3 3 3 2" xfId="32027" hidden="1"/>
    <cellStyle name="40% - Accent4 3 3 3 2" xfId="32200" hidden="1"/>
    <cellStyle name="40% - Accent4 3 3 3 2" xfId="32593" hidden="1"/>
    <cellStyle name="40% - Accent4 3 3 3 2" xfId="32741" hidden="1"/>
    <cellStyle name="40% - Accent4 3 3 3 2" xfId="33079" hidden="1"/>
    <cellStyle name="40% - Accent4 3 3 3 2" xfId="33416" hidden="1"/>
    <cellStyle name="40% - Accent4 4 2 3 2" xfId="838" hidden="1"/>
    <cellStyle name="40% - Accent4 4 2 3 2" xfId="1046" hidden="1"/>
    <cellStyle name="40% - Accent4 4 2 3 2" xfId="3610" hidden="1"/>
    <cellStyle name="40% - Accent4 4 2 3 2" xfId="4125" hidden="1"/>
    <cellStyle name="40% - Accent4 4 2 3 2" xfId="5444" hidden="1"/>
    <cellStyle name="40% - Accent4 4 2 3 2" xfId="6141" hidden="1"/>
    <cellStyle name="40% - Accent4 4 2 3 2" xfId="7158" hidden="1"/>
    <cellStyle name="40% - Accent4 4 2 3 2" xfId="8362" hidden="1"/>
    <cellStyle name="40% - Accent4 4 2 3 2" xfId="10219" hidden="1"/>
    <cellStyle name="40% - Accent4 4 2 3 2" xfId="10334" hidden="1"/>
    <cellStyle name="40% - Accent4 4 2 3 2" xfId="11057" hidden="1"/>
    <cellStyle name="40% - Accent4 4 2 3 2" xfId="11230" hidden="1"/>
    <cellStyle name="40% - Accent4 4 2 3 2" xfId="11623" hidden="1"/>
    <cellStyle name="40% - Accent4 4 2 3 2" xfId="11771" hidden="1"/>
    <cellStyle name="40% - Accent4 4 2 3 2" xfId="12109" hidden="1"/>
    <cellStyle name="40% - Accent4 4 2 3 2" xfId="12446" hidden="1"/>
    <cellStyle name="40% - Accent4 4 2 3 2" xfId="13011" hidden="1"/>
    <cellStyle name="40% - Accent4 4 2 3 2" xfId="13126" hidden="1"/>
    <cellStyle name="40% - Accent4 4 2 3 2" xfId="13849" hidden="1"/>
    <cellStyle name="40% - Accent4 4 2 3 2" xfId="14022" hidden="1"/>
    <cellStyle name="40% - Accent4 4 2 3 2" xfId="14415" hidden="1"/>
    <cellStyle name="40% - Accent4 4 2 3 2" xfId="14563" hidden="1"/>
    <cellStyle name="40% - Accent4 4 2 3 2" xfId="14901" hidden="1"/>
    <cellStyle name="40% - Accent4 4 2 3 2" xfId="15238" hidden="1"/>
    <cellStyle name="40% - Accent4 4 2 3 2" xfId="9112" hidden="1"/>
    <cellStyle name="40% - Accent4 4 2 3 2" xfId="8568" hidden="1"/>
    <cellStyle name="40% - Accent4 4 2 3 2" xfId="5940" hidden="1"/>
    <cellStyle name="40% - Accent4 4 2 3 2" xfId="5148" hidden="1"/>
    <cellStyle name="40% - Accent4 4 2 3 2" xfId="3863" hidden="1"/>
    <cellStyle name="40% - Accent4 4 2 3 2" xfId="3184" hidden="1"/>
    <cellStyle name="40% - Accent4 4 2 3 2" xfId="1741" hidden="1"/>
    <cellStyle name="40% - Accent4 4 2 3 2" xfId="333" hidden="1"/>
    <cellStyle name="40% - Accent4 4 2 3 2" xfId="16560" hidden="1"/>
    <cellStyle name="40% - Accent4 4 2 3 2" xfId="16675" hidden="1"/>
    <cellStyle name="40% - Accent4 4 2 3 2" xfId="17398" hidden="1"/>
    <cellStyle name="40% - Accent4 4 2 3 2" xfId="17571" hidden="1"/>
    <cellStyle name="40% - Accent4 4 2 3 2" xfId="17964" hidden="1"/>
    <cellStyle name="40% - Accent4 4 2 3 2" xfId="18112" hidden="1"/>
    <cellStyle name="40% - Accent4 4 2 3 2" xfId="18450" hidden="1"/>
    <cellStyle name="40% - Accent4 4 2 3 2" xfId="18787" hidden="1"/>
    <cellStyle name="40% - Accent4 4 2 3 2" xfId="19352" hidden="1"/>
    <cellStyle name="40% - Accent4 4 2 3 2" xfId="19467" hidden="1"/>
    <cellStyle name="40% - Accent4 4 2 3 2" xfId="20190" hidden="1"/>
    <cellStyle name="40% - Accent4 4 2 3 2" xfId="20363" hidden="1"/>
    <cellStyle name="40% - Accent4 4 2 3 2" xfId="20756" hidden="1"/>
    <cellStyle name="40% - Accent4 4 2 3 2" xfId="20904" hidden="1"/>
    <cellStyle name="40% - Accent4 4 2 3 2" xfId="21242" hidden="1"/>
    <cellStyle name="40% - Accent4 4 2 3 2" xfId="21579" hidden="1"/>
    <cellStyle name="40% - Accent4 4 2 3 2" xfId="15620" hidden="1"/>
    <cellStyle name="40% - Accent4 4 2 3 2" xfId="9665" hidden="1"/>
    <cellStyle name="40% - Accent4 4 2 3 2" xfId="6510" hidden="1"/>
    <cellStyle name="40% - Accent4 4 2 3 2" xfId="5660" hidden="1"/>
    <cellStyle name="40% - Accent4 4 2 3 2" xfId="4134" hidden="1"/>
    <cellStyle name="40% - Accent4 4 2 3 2" xfId="3412" hidden="1"/>
    <cellStyle name="40% - Accent4 4 2 3 2" xfId="1913" hidden="1"/>
    <cellStyle name="40% - Accent4 4 2 3 2" xfId="461" hidden="1"/>
    <cellStyle name="40% - Accent4 4 2 3 2" xfId="22711" hidden="1"/>
    <cellStyle name="40% - Accent4 4 2 3 2" xfId="22826" hidden="1"/>
    <cellStyle name="40% - Accent4 4 2 3 2" xfId="23549" hidden="1"/>
    <cellStyle name="40% - Accent4 4 2 3 2" xfId="23722" hidden="1"/>
    <cellStyle name="40% - Accent4 4 2 3 2" xfId="24115" hidden="1"/>
    <cellStyle name="40% - Accent4 4 2 3 2" xfId="24263" hidden="1"/>
    <cellStyle name="40% - Accent4 4 2 3 2" xfId="24601" hidden="1"/>
    <cellStyle name="40% - Accent4 4 2 3 2" xfId="24938" hidden="1"/>
    <cellStyle name="40% - Accent4 4 2 3 2" xfId="25503" hidden="1"/>
    <cellStyle name="40% - Accent4 4 2 3 2" xfId="25618" hidden="1"/>
    <cellStyle name="40% - Accent4 4 2 3 2" xfId="26341" hidden="1"/>
    <cellStyle name="40% - Accent4 4 2 3 2" xfId="26514" hidden="1"/>
    <cellStyle name="40% - Accent4 4 2 3 2" xfId="26907" hidden="1"/>
    <cellStyle name="40% - Accent4 4 2 3 2" xfId="27055" hidden="1"/>
    <cellStyle name="40% - Accent4 4 2 3 2" xfId="27393" hidden="1"/>
    <cellStyle name="40% - Accent4 4 2 3 2" xfId="27730" hidden="1"/>
    <cellStyle name="40% - Accent4 4 2 3 2" xfId="21876" hidden="1"/>
    <cellStyle name="40% - Accent4 4 2 3 2" xfId="16046" hidden="1"/>
    <cellStyle name="40% - Accent4 4 2 3 2" xfId="7213" hidden="1"/>
    <cellStyle name="40% - Accent4 4 2 3 2" xfId="6168" hidden="1"/>
    <cellStyle name="40% - Accent4 4 2 3 2" xfId="4336" hidden="1"/>
    <cellStyle name="40% - Accent4 4 2 3 2" xfId="3669" hidden="1"/>
    <cellStyle name="40% - Accent4 4 2 3 2" xfId="2100" hidden="1"/>
    <cellStyle name="40% - Accent4 4 2 3 2" xfId="588" hidden="1"/>
    <cellStyle name="40% - Accent4 4 2 3 2" xfId="28430" hidden="1"/>
    <cellStyle name="40% - Accent4 4 2 3 2" xfId="28545" hidden="1"/>
    <cellStyle name="40% - Accent4 4 2 3 2" xfId="29268" hidden="1"/>
    <cellStyle name="40% - Accent4 4 2 3 2" xfId="29441" hidden="1"/>
    <cellStyle name="40% - Accent4 4 2 3 2" xfId="29834" hidden="1"/>
    <cellStyle name="40% - Accent4 4 2 3 2" xfId="29982" hidden="1"/>
    <cellStyle name="40% - Accent4 4 2 3 2" xfId="30320" hidden="1"/>
    <cellStyle name="40% - Accent4 4 2 3 2" xfId="30657" hidden="1"/>
    <cellStyle name="40% - Accent4 4 2 3 2" xfId="31222" hidden="1"/>
    <cellStyle name="40% - Accent4 4 2 3 2" xfId="31337" hidden="1"/>
    <cellStyle name="40% - Accent4 4 2 3 2" xfId="32060" hidden="1"/>
    <cellStyle name="40% - Accent4 4 2 3 2" xfId="32233" hidden="1"/>
    <cellStyle name="40% - Accent4 4 2 3 2" xfId="32626" hidden="1"/>
    <cellStyle name="40% - Accent4 4 2 3 2" xfId="32774" hidden="1"/>
    <cellStyle name="40% - Accent4 4 2 3 2" xfId="33112" hidden="1"/>
    <cellStyle name="40% - Accent4 4 2 3 2" xfId="33449" hidden="1"/>
    <cellStyle name="40% - Accent4 4 2 4 2" xfId="808" hidden="1"/>
    <cellStyle name="40% - Accent4 4 2 4 2" xfId="1016" hidden="1"/>
    <cellStyle name="40% - Accent4 4 2 4 2" xfId="3580" hidden="1"/>
    <cellStyle name="40% - Accent4 4 2 4 2" xfId="4095" hidden="1"/>
    <cellStyle name="40% - Accent4 4 2 4 2" xfId="5414" hidden="1"/>
    <cellStyle name="40% - Accent4 4 2 4 2" xfId="6111" hidden="1"/>
    <cellStyle name="40% - Accent4 4 2 4 2" xfId="7128" hidden="1"/>
    <cellStyle name="40% - Accent4 4 2 4 2" xfId="8332" hidden="1"/>
    <cellStyle name="40% - Accent4 4 2 4 2" xfId="10189" hidden="1"/>
    <cellStyle name="40% - Accent4 4 2 4 2" xfId="10304" hidden="1"/>
    <cellStyle name="40% - Accent4 4 2 4 2" xfId="11027" hidden="1"/>
    <cellStyle name="40% - Accent4 4 2 4 2" xfId="11200" hidden="1"/>
    <cellStyle name="40% - Accent4 4 2 4 2" xfId="11593" hidden="1"/>
    <cellStyle name="40% - Accent4 4 2 4 2" xfId="11741" hidden="1"/>
    <cellStyle name="40% - Accent4 4 2 4 2" xfId="12079" hidden="1"/>
    <cellStyle name="40% - Accent4 4 2 4 2" xfId="12416" hidden="1"/>
    <cellStyle name="40% - Accent4 4 2 4 2" xfId="12981" hidden="1"/>
    <cellStyle name="40% - Accent4 4 2 4 2" xfId="13096" hidden="1"/>
    <cellStyle name="40% - Accent4 4 2 4 2" xfId="13819" hidden="1"/>
    <cellStyle name="40% - Accent4 4 2 4 2" xfId="13992" hidden="1"/>
    <cellStyle name="40% - Accent4 4 2 4 2" xfId="14385" hidden="1"/>
    <cellStyle name="40% - Accent4 4 2 4 2" xfId="14533" hidden="1"/>
    <cellStyle name="40% - Accent4 4 2 4 2" xfId="14871" hidden="1"/>
    <cellStyle name="40% - Accent4 4 2 4 2" xfId="15208" hidden="1"/>
    <cellStyle name="40% - Accent4 4 2 4 2" xfId="9143" hidden="1"/>
    <cellStyle name="40% - Accent4 4 2 4 2" xfId="8598" hidden="1"/>
    <cellStyle name="40% - Accent4 4 2 4 2" xfId="5970" hidden="1"/>
    <cellStyle name="40% - Accent4 4 2 4 2" xfId="5179" hidden="1"/>
    <cellStyle name="40% - Accent4 4 2 4 2" xfId="3896" hidden="1"/>
    <cellStyle name="40% - Accent4 4 2 4 2" xfId="3216" hidden="1"/>
    <cellStyle name="40% - Accent4 4 2 4 2" xfId="1773" hidden="1"/>
    <cellStyle name="40% - Accent4 4 2 4 2" xfId="376" hidden="1"/>
    <cellStyle name="40% - Accent4 4 2 4 2" xfId="16530" hidden="1"/>
    <cellStyle name="40% - Accent4 4 2 4 2" xfId="16645" hidden="1"/>
    <cellStyle name="40% - Accent4 4 2 4 2" xfId="17368" hidden="1"/>
    <cellStyle name="40% - Accent4 4 2 4 2" xfId="17541" hidden="1"/>
    <cellStyle name="40% - Accent4 4 2 4 2" xfId="17934" hidden="1"/>
    <cellStyle name="40% - Accent4 4 2 4 2" xfId="18082" hidden="1"/>
    <cellStyle name="40% - Accent4 4 2 4 2" xfId="18420" hidden="1"/>
    <cellStyle name="40% - Accent4 4 2 4 2" xfId="18757" hidden="1"/>
    <cellStyle name="40% - Accent4 4 2 4 2" xfId="19322" hidden="1"/>
    <cellStyle name="40% - Accent4 4 2 4 2" xfId="19437" hidden="1"/>
    <cellStyle name="40% - Accent4 4 2 4 2" xfId="20160" hidden="1"/>
    <cellStyle name="40% - Accent4 4 2 4 2" xfId="20333" hidden="1"/>
    <cellStyle name="40% - Accent4 4 2 4 2" xfId="20726" hidden="1"/>
    <cellStyle name="40% - Accent4 4 2 4 2" xfId="20874" hidden="1"/>
    <cellStyle name="40% - Accent4 4 2 4 2" xfId="21212" hidden="1"/>
    <cellStyle name="40% - Accent4 4 2 4 2" xfId="21549" hidden="1"/>
    <cellStyle name="40% - Accent4 4 2 4 2" xfId="15651" hidden="1"/>
    <cellStyle name="40% - Accent4 4 2 4 2" xfId="9695" hidden="1"/>
    <cellStyle name="40% - Accent4 4 2 4 2" xfId="6545" hidden="1"/>
    <cellStyle name="40% - Accent4 4 2 4 2" xfId="5696" hidden="1"/>
    <cellStyle name="40% - Accent4 4 2 4 2" xfId="4165" hidden="1"/>
    <cellStyle name="40% - Accent4 4 2 4 2" xfId="3443" hidden="1"/>
    <cellStyle name="40% - Accent4 4 2 4 2" xfId="1950" hidden="1"/>
    <cellStyle name="40% - Accent4 4 2 4 2" xfId="511" hidden="1"/>
    <cellStyle name="40% - Accent4 4 2 4 2" xfId="22681" hidden="1"/>
    <cellStyle name="40% - Accent4 4 2 4 2" xfId="22796" hidden="1"/>
    <cellStyle name="40% - Accent4 4 2 4 2" xfId="23519" hidden="1"/>
    <cellStyle name="40% - Accent4 4 2 4 2" xfId="23692" hidden="1"/>
    <cellStyle name="40% - Accent4 4 2 4 2" xfId="24085" hidden="1"/>
    <cellStyle name="40% - Accent4 4 2 4 2" xfId="24233" hidden="1"/>
    <cellStyle name="40% - Accent4 4 2 4 2" xfId="24571" hidden="1"/>
    <cellStyle name="40% - Accent4 4 2 4 2" xfId="24908" hidden="1"/>
    <cellStyle name="40% - Accent4 4 2 4 2" xfId="25473" hidden="1"/>
    <cellStyle name="40% - Accent4 4 2 4 2" xfId="25588" hidden="1"/>
    <cellStyle name="40% - Accent4 4 2 4 2" xfId="26311" hidden="1"/>
    <cellStyle name="40% - Accent4 4 2 4 2" xfId="26484" hidden="1"/>
    <cellStyle name="40% - Accent4 4 2 4 2" xfId="26877" hidden="1"/>
    <cellStyle name="40% - Accent4 4 2 4 2" xfId="27025" hidden="1"/>
    <cellStyle name="40% - Accent4 4 2 4 2" xfId="27363" hidden="1"/>
    <cellStyle name="40% - Accent4 4 2 4 2" xfId="27700" hidden="1"/>
    <cellStyle name="40% - Accent4 4 2 4 2" xfId="21907" hidden="1"/>
    <cellStyle name="40% - Accent4 4 2 4 2" xfId="16076" hidden="1"/>
    <cellStyle name="40% - Accent4 4 2 4 2" xfId="7254" hidden="1"/>
    <cellStyle name="40% - Accent4 4 2 4 2" xfId="6207" hidden="1"/>
    <cellStyle name="40% - Accent4 4 2 4 2" xfId="4420" hidden="1"/>
    <cellStyle name="40% - Accent4 4 2 4 2" xfId="3700" hidden="1"/>
    <cellStyle name="40% - Accent4 4 2 4 2" xfId="2135" hidden="1"/>
    <cellStyle name="40% - Accent4 4 2 4 2" xfId="622" hidden="1"/>
    <cellStyle name="40% - Accent4 4 2 4 2" xfId="28400" hidden="1"/>
    <cellStyle name="40% - Accent4 4 2 4 2" xfId="28515" hidden="1"/>
    <cellStyle name="40% - Accent4 4 2 4 2" xfId="29238" hidden="1"/>
    <cellStyle name="40% - Accent4 4 2 4 2" xfId="29411" hidden="1"/>
    <cellStyle name="40% - Accent4 4 2 4 2" xfId="29804" hidden="1"/>
    <cellStyle name="40% - Accent4 4 2 4 2" xfId="29952" hidden="1"/>
    <cellStyle name="40% - Accent4 4 2 4 2" xfId="30290" hidden="1"/>
    <cellStyle name="40% - Accent4 4 2 4 2" xfId="30627" hidden="1"/>
    <cellStyle name="40% - Accent4 4 2 4 2" xfId="31192" hidden="1"/>
    <cellStyle name="40% - Accent4 4 2 4 2" xfId="31307" hidden="1"/>
    <cellStyle name="40% - Accent4 4 2 4 2" xfId="32030" hidden="1"/>
    <cellStyle name="40% - Accent4 4 2 4 2" xfId="32203" hidden="1"/>
    <cellStyle name="40% - Accent4 4 2 4 2" xfId="32596" hidden="1"/>
    <cellStyle name="40% - Accent4 4 2 4 2" xfId="32744" hidden="1"/>
    <cellStyle name="40% - Accent4 4 2 4 2" xfId="33082" hidden="1"/>
    <cellStyle name="40% - Accent4 4 2 4 2" xfId="33419" hidden="1"/>
    <cellStyle name="40% - Accent4 4 3 3 2" xfId="807" hidden="1"/>
    <cellStyle name="40% - Accent4 4 3 3 2" xfId="1015" hidden="1"/>
    <cellStyle name="40% - Accent4 4 3 3 2" xfId="3579" hidden="1"/>
    <cellStyle name="40% - Accent4 4 3 3 2" xfId="4094" hidden="1"/>
    <cellStyle name="40% - Accent4 4 3 3 2" xfId="5413" hidden="1"/>
    <cellStyle name="40% - Accent4 4 3 3 2" xfId="6110" hidden="1"/>
    <cellStyle name="40% - Accent4 4 3 3 2" xfId="7127" hidden="1"/>
    <cellStyle name="40% - Accent4 4 3 3 2" xfId="8331" hidden="1"/>
    <cellStyle name="40% - Accent4 4 3 3 2" xfId="10188" hidden="1"/>
    <cellStyle name="40% - Accent4 4 3 3 2" xfId="10303" hidden="1"/>
    <cellStyle name="40% - Accent4 4 3 3 2" xfId="11026" hidden="1"/>
    <cellStyle name="40% - Accent4 4 3 3 2" xfId="11199" hidden="1"/>
    <cellStyle name="40% - Accent4 4 3 3 2" xfId="11592" hidden="1"/>
    <cellStyle name="40% - Accent4 4 3 3 2" xfId="11740" hidden="1"/>
    <cellStyle name="40% - Accent4 4 3 3 2" xfId="12078" hidden="1"/>
    <cellStyle name="40% - Accent4 4 3 3 2" xfId="12415" hidden="1"/>
    <cellStyle name="40% - Accent4 4 3 3 2" xfId="12980" hidden="1"/>
    <cellStyle name="40% - Accent4 4 3 3 2" xfId="13095" hidden="1"/>
    <cellStyle name="40% - Accent4 4 3 3 2" xfId="13818" hidden="1"/>
    <cellStyle name="40% - Accent4 4 3 3 2" xfId="13991" hidden="1"/>
    <cellStyle name="40% - Accent4 4 3 3 2" xfId="14384" hidden="1"/>
    <cellStyle name="40% - Accent4 4 3 3 2" xfId="14532" hidden="1"/>
    <cellStyle name="40% - Accent4 4 3 3 2" xfId="14870" hidden="1"/>
    <cellStyle name="40% - Accent4 4 3 3 2" xfId="15207" hidden="1"/>
    <cellStyle name="40% - Accent4 4 3 3 2" xfId="9144" hidden="1"/>
    <cellStyle name="40% - Accent4 4 3 3 2" xfId="8599" hidden="1"/>
    <cellStyle name="40% - Accent4 4 3 3 2" xfId="5971" hidden="1"/>
    <cellStyle name="40% - Accent4 4 3 3 2" xfId="5180" hidden="1"/>
    <cellStyle name="40% - Accent4 4 3 3 2" xfId="3897" hidden="1"/>
    <cellStyle name="40% - Accent4 4 3 3 2" xfId="3217" hidden="1"/>
    <cellStyle name="40% - Accent4 4 3 3 2" xfId="1774" hidden="1"/>
    <cellStyle name="40% - Accent4 4 3 3 2" xfId="378" hidden="1"/>
    <cellStyle name="40% - Accent4 4 3 3 2" xfId="16529" hidden="1"/>
    <cellStyle name="40% - Accent4 4 3 3 2" xfId="16644" hidden="1"/>
    <cellStyle name="40% - Accent4 4 3 3 2" xfId="17367" hidden="1"/>
    <cellStyle name="40% - Accent4 4 3 3 2" xfId="17540" hidden="1"/>
    <cellStyle name="40% - Accent4 4 3 3 2" xfId="17933" hidden="1"/>
    <cellStyle name="40% - Accent4 4 3 3 2" xfId="18081" hidden="1"/>
    <cellStyle name="40% - Accent4 4 3 3 2" xfId="18419" hidden="1"/>
    <cellStyle name="40% - Accent4 4 3 3 2" xfId="18756" hidden="1"/>
    <cellStyle name="40% - Accent4 4 3 3 2" xfId="19321" hidden="1"/>
    <cellStyle name="40% - Accent4 4 3 3 2" xfId="19436" hidden="1"/>
    <cellStyle name="40% - Accent4 4 3 3 2" xfId="20159" hidden="1"/>
    <cellStyle name="40% - Accent4 4 3 3 2" xfId="20332" hidden="1"/>
    <cellStyle name="40% - Accent4 4 3 3 2" xfId="20725" hidden="1"/>
    <cellStyle name="40% - Accent4 4 3 3 2" xfId="20873" hidden="1"/>
    <cellStyle name="40% - Accent4 4 3 3 2" xfId="21211" hidden="1"/>
    <cellStyle name="40% - Accent4 4 3 3 2" xfId="21548" hidden="1"/>
    <cellStyle name="40% - Accent4 4 3 3 2" xfId="15652" hidden="1"/>
    <cellStyle name="40% - Accent4 4 3 3 2" xfId="9696" hidden="1"/>
    <cellStyle name="40% - Accent4 4 3 3 2" xfId="6546" hidden="1"/>
    <cellStyle name="40% - Accent4 4 3 3 2" xfId="5697" hidden="1"/>
    <cellStyle name="40% - Accent4 4 3 3 2" xfId="4166" hidden="1"/>
    <cellStyle name="40% - Accent4 4 3 3 2" xfId="3444" hidden="1"/>
    <cellStyle name="40% - Accent4 4 3 3 2" xfId="1951" hidden="1"/>
    <cellStyle name="40% - Accent4 4 3 3 2" xfId="512" hidden="1"/>
    <cellStyle name="40% - Accent4 4 3 3 2" xfId="22680" hidden="1"/>
    <cellStyle name="40% - Accent4 4 3 3 2" xfId="22795" hidden="1"/>
    <cellStyle name="40% - Accent4 4 3 3 2" xfId="23518" hidden="1"/>
    <cellStyle name="40% - Accent4 4 3 3 2" xfId="23691" hidden="1"/>
    <cellStyle name="40% - Accent4 4 3 3 2" xfId="24084" hidden="1"/>
    <cellStyle name="40% - Accent4 4 3 3 2" xfId="24232" hidden="1"/>
    <cellStyle name="40% - Accent4 4 3 3 2" xfId="24570" hidden="1"/>
    <cellStyle name="40% - Accent4 4 3 3 2" xfId="24907" hidden="1"/>
    <cellStyle name="40% - Accent4 4 3 3 2" xfId="25472" hidden="1"/>
    <cellStyle name="40% - Accent4 4 3 3 2" xfId="25587" hidden="1"/>
    <cellStyle name="40% - Accent4 4 3 3 2" xfId="26310" hidden="1"/>
    <cellStyle name="40% - Accent4 4 3 3 2" xfId="26483" hidden="1"/>
    <cellStyle name="40% - Accent4 4 3 3 2" xfId="26876" hidden="1"/>
    <cellStyle name="40% - Accent4 4 3 3 2" xfId="27024" hidden="1"/>
    <cellStyle name="40% - Accent4 4 3 3 2" xfId="27362" hidden="1"/>
    <cellStyle name="40% - Accent4 4 3 3 2" xfId="27699" hidden="1"/>
    <cellStyle name="40% - Accent4 4 3 3 2" xfId="21908" hidden="1"/>
    <cellStyle name="40% - Accent4 4 3 3 2" xfId="16077" hidden="1"/>
    <cellStyle name="40% - Accent4 4 3 3 2" xfId="7255" hidden="1"/>
    <cellStyle name="40% - Accent4 4 3 3 2" xfId="6208" hidden="1"/>
    <cellStyle name="40% - Accent4 4 3 3 2" xfId="4423" hidden="1"/>
    <cellStyle name="40% - Accent4 4 3 3 2" xfId="3702" hidden="1"/>
    <cellStyle name="40% - Accent4 4 3 3 2" xfId="2136" hidden="1"/>
    <cellStyle name="40% - Accent4 4 3 3 2" xfId="623" hidden="1"/>
    <cellStyle name="40% - Accent4 4 3 3 2" xfId="28399" hidden="1"/>
    <cellStyle name="40% - Accent4 4 3 3 2" xfId="28514" hidden="1"/>
    <cellStyle name="40% - Accent4 4 3 3 2" xfId="29237" hidden="1"/>
    <cellStyle name="40% - Accent4 4 3 3 2" xfId="29410" hidden="1"/>
    <cellStyle name="40% - Accent4 4 3 3 2" xfId="29803" hidden="1"/>
    <cellStyle name="40% - Accent4 4 3 3 2" xfId="29951" hidden="1"/>
    <cellStyle name="40% - Accent4 4 3 3 2" xfId="30289" hidden="1"/>
    <cellStyle name="40% - Accent4 4 3 3 2" xfId="30626" hidden="1"/>
    <cellStyle name="40% - Accent4 4 3 3 2" xfId="31191" hidden="1"/>
    <cellStyle name="40% - Accent4 4 3 3 2" xfId="31306" hidden="1"/>
    <cellStyle name="40% - Accent4 4 3 3 2" xfId="32029" hidden="1"/>
    <cellStyle name="40% - Accent4 4 3 3 2" xfId="32202" hidden="1"/>
    <cellStyle name="40% - Accent4 4 3 3 2" xfId="32595" hidden="1"/>
    <cellStyle name="40% - Accent4 4 3 3 2" xfId="32743" hidden="1"/>
    <cellStyle name="40% - Accent4 4 3 3 2" xfId="33081" hidden="1"/>
    <cellStyle name="40% - Accent4 4 3 3 2" xfId="33418" hidden="1"/>
    <cellStyle name="40% - Accent4 5 2" xfId="766" hidden="1"/>
    <cellStyle name="40% - Accent4 5 2" xfId="974" hidden="1"/>
    <cellStyle name="40% - Accent4 5 2" xfId="3538" hidden="1"/>
    <cellStyle name="40% - Accent4 5 2" xfId="4053" hidden="1"/>
    <cellStyle name="40% - Accent4 5 2" xfId="5372" hidden="1"/>
    <cellStyle name="40% - Accent4 5 2" xfId="6069" hidden="1"/>
    <cellStyle name="40% - Accent4 5 2" xfId="7086" hidden="1"/>
    <cellStyle name="40% - Accent4 5 2" xfId="8290" hidden="1"/>
    <cellStyle name="40% - Accent4 5 2" xfId="10147" hidden="1"/>
    <cellStyle name="40% - Accent4 5 2" xfId="10262" hidden="1"/>
    <cellStyle name="40% - Accent4 5 2" xfId="10985" hidden="1"/>
    <cellStyle name="40% - Accent4 5 2" xfId="11158" hidden="1"/>
    <cellStyle name="40% - Accent4 5 2" xfId="11551" hidden="1"/>
    <cellStyle name="40% - Accent4 5 2" xfId="11699" hidden="1"/>
    <cellStyle name="40% - Accent4 5 2" xfId="12037" hidden="1"/>
    <cellStyle name="40% - Accent4 5 2" xfId="12374" hidden="1"/>
    <cellStyle name="40% - Accent4 5 2" xfId="12939" hidden="1"/>
    <cellStyle name="40% - Accent4 5 2" xfId="13054" hidden="1"/>
    <cellStyle name="40% - Accent4 5 2" xfId="13777" hidden="1"/>
    <cellStyle name="40% - Accent4 5 2" xfId="13950" hidden="1"/>
    <cellStyle name="40% - Accent4 5 2" xfId="14343" hidden="1"/>
    <cellStyle name="40% - Accent4 5 2" xfId="14491" hidden="1"/>
    <cellStyle name="40% - Accent4 5 2" xfId="14829" hidden="1"/>
    <cellStyle name="40% - Accent4 5 2" xfId="15166" hidden="1"/>
    <cellStyle name="40% - Accent4 5 2" xfId="9185" hidden="1"/>
    <cellStyle name="40% - Accent4 5 2" xfId="8640" hidden="1"/>
    <cellStyle name="40% - Accent4 5 2" xfId="6012" hidden="1"/>
    <cellStyle name="40% - Accent4 5 2" xfId="5221" hidden="1"/>
    <cellStyle name="40% - Accent4 5 2" xfId="3939" hidden="1"/>
    <cellStyle name="40% - Accent4 5 2" xfId="3258" hidden="1"/>
    <cellStyle name="40% - Accent4 5 2" xfId="1823" hidden="1"/>
    <cellStyle name="40% - Accent4 5 2" xfId="447" hidden="1"/>
    <cellStyle name="40% - Accent4 5 2" xfId="16488" hidden="1"/>
    <cellStyle name="40% - Accent4 5 2" xfId="16603" hidden="1"/>
    <cellStyle name="40% - Accent4 5 2" xfId="17326" hidden="1"/>
    <cellStyle name="40% - Accent4 5 2" xfId="17499" hidden="1"/>
    <cellStyle name="40% - Accent4 5 2" xfId="17892" hidden="1"/>
    <cellStyle name="40% - Accent4 5 2" xfId="18040" hidden="1"/>
    <cellStyle name="40% - Accent4 5 2" xfId="18378" hidden="1"/>
    <cellStyle name="40% - Accent4 5 2" xfId="18715" hidden="1"/>
    <cellStyle name="40% - Accent4 5 2" xfId="19280" hidden="1"/>
    <cellStyle name="40% - Accent4 5 2" xfId="19395" hidden="1"/>
    <cellStyle name="40% - Accent4 5 2" xfId="20118" hidden="1"/>
    <cellStyle name="40% - Accent4 5 2" xfId="20291" hidden="1"/>
    <cellStyle name="40% - Accent4 5 2" xfId="20684" hidden="1"/>
    <cellStyle name="40% - Accent4 5 2" xfId="20832" hidden="1"/>
    <cellStyle name="40% - Accent4 5 2" xfId="21170" hidden="1"/>
    <cellStyle name="40% - Accent4 5 2" xfId="21507" hidden="1"/>
    <cellStyle name="40% - Accent4 5 2" xfId="15693" hidden="1"/>
    <cellStyle name="40% - Accent4 5 2" xfId="9737" hidden="1"/>
    <cellStyle name="40% - Accent4 5 2" xfId="6596" hidden="1"/>
    <cellStyle name="40% - Accent4 5 2" xfId="5750" hidden="1"/>
    <cellStyle name="40% - Accent4 5 2" xfId="4207" hidden="1"/>
    <cellStyle name="40% - Accent4 5 2" xfId="3488" hidden="1"/>
    <cellStyle name="40% - Accent4 5 2" xfId="1998" hidden="1"/>
    <cellStyle name="40% - Accent4 5 2" xfId="559" hidden="1"/>
    <cellStyle name="40% - Accent4 5 2" xfId="22639" hidden="1"/>
    <cellStyle name="40% - Accent4 5 2" xfId="22754" hidden="1"/>
    <cellStyle name="40% - Accent4 5 2" xfId="23477" hidden="1"/>
    <cellStyle name="40% - Accent4 5 2" xfId="23650" hidden="1"/>
    <cellStyle name="40% - Accent4 5 2" xfId="24043" hidden="1"/>
    <cellStyle name="40% - Accent4 5 2" xfId="24191" hidden="1"/>
    <cellStyle name="40% - Accent4 5 2" xfId="24529" hidden="1"/>
    <cellStyle name="40% - Accent4 5 2" xfId="24866" hidden="1"/>
    <cellStyle name="40% - Accent4 5 2" xfId="25431" hidden="1"/>
    <cellStyle name="40% - Accent4 5 2" xfId="25546" hidden="1"/>
    <cellStyle name="40% - Accent4 5 2" xfId="26269" hidden="1"/>
    <cellStyle name="40% - Accent4 5 2" xfId="26442" hidden="1"/>
    <cellStyle name="40% - Accent4 5 2" xfId="26835" hidden="1"/>
    <cellStyle name="40% - Accent4 5 2" xfId="26983" hidden="1"/>
    <cellStyle name="40% - Accent4 5 2" xfId="27321" hidden="1"/>
    <cellStyle name="40% - Accent4 5 2" xfId="27658" hidden="1"/>
    <cellStyle name="40% - Accent4 5 2" xfId="21949" hidden="1"/>
    <cellStyle name="40% - Accent4 5 2" xfId="16118" hidden="1"/>
    <cellStyle name="40% - Accent4 5 2" xfId="7299" hidden="1"/>
    <cellStyle name="40% - Accent4 5 2" xfId="6259" hidden="1"/>
    <cellStyle name="40% - Accent4 5 2" xfId="4506" hidden="1"/>
    <cellStyle name="40% - Accent4 5 2" xfId="3744" hidden="1"/>
    <cellStyle name="40% - Accent4 5 2" xfId="2179" hidden="1"/>
    <cellStyle name="40% - Accent4 5 2" xfId="688" hidden="1"/>
    <cellStyle name="40% - Accent4 5 2" xfId="28358" hidden="1"/>
    <cellStyle name="40% - Accent4 5 2" xfId="28473" hidden="1"/>
    <cellStyle name="40% - Accent4 5 2" xfId="29196" hidden="1"/>
    <cellStyle name="40% - Accent4 5 2" xfId="29369" hidden="1"/>
    <cellStyle name="40% - Accent4 5 2" xfId="29762" hidden="1"/>
    <cellStyle name="40% - Accent4 5 2" xfId="29910" hidden="1"/>
    <cellStyle name="40% - Accent4 5 2" xfId="30248" hidden="1"/>
    <cellStyle name="40% - Accent4 5 2" xfId="30585" hidden="1"/>
    <cellStyle name="40% - Accent4 5 2" xfId="31150" hidden="1"/>
    <cellStyle name="40% - Accent4 5 2" xfId="31265" hidden="1"/>
    <cellStyle name="40% - Accent4 5 2" xfId="31988" hidden="1"/>
    <cellStyle name="40% - Accent4 5 2" xfId="32161" hidden="1"/>
    <cellStyle name="40% - Accent4 5 2" xfId="32554" hidden="1"/>
    <cellStyle name="40% - Accent4 5 2" xfId="32702" hidden="1"/>
    <cellStyle name="40% - Accent4 5 2" xfId="33040" hidden="1"/>
    <cellStyle name="40% - Accent4 5 2" xfId="33377" hidden="1"/>
    <cellStyle name="40% - Accent4 7" xfId="133" hidden="1"/>
    <cellStyle name="40% - Accent4 7" xfId="230" hidden="1"/>
    <cellStyle name="40% - Accent4 7" xfId="310" hidden="1"/>
    <cellStyle name="40% - Accent4 7" xfId="609" hidden="1"/>
    <cellStyle name="40% - Accent4 7" xfId="2386" hidden="1"/>
    <cellStyle name="40% - Accent4 7" xfId="2529" hidden="1"/>
    <cellStyle name="40% - Accent4 7" xfId="2702" hidden="1"/>
    <cellStyle name="40% - Accent4 7" xfId="2034" hidden="1"/>
    <cellStyle name="40% - Accent4 7" xfId="3088" hidden="1"/>
    <cellStyle name="40% - Accent4 7" xfId="2046" hidden="1"/>
    <cellStyle name="40% - Accent4 7" xfId="1702" hidden="1"/>
    <cellStyle name="40% - Accent4 7" xfId="4556" hidden="1"/>
    <cellStyle name="40% - Accent4 7" xfId="4710" hidden="1"/>
    <cellStyle name="40% - Accent4 7" xfId="2090" hidden="1"/>
    <cellStyle name="40% - Accent4 7" xfId="4944" hidden="1"/>
    <cellStyle name="40% - Accent4 7" xfId="3800" hidden="1"/>
    <cellStyle name="40% - Accent4 7" xfId="1856" hidden="1"/>
    <cellStyle name="40% - Accent4 7" xfId="6437" hidden="1"/>
    <cellStyle name="40% - Accent4 7" xfId="6633" hidden="1"/>
    <cellStyle name="40% - Accent4 7" xfId="4898" hidden="1"/>
    <cellStyle name="40% - Accent4 7" xfId="7636" hidden="1"/>
    <cellStyle name="40% - Accent4 7" xfId="7818" hidden="1"/>
    <cellStyle name="40% - Accent4 7" xfId="3838" hidden="1"/>
    <cellStyle name="40% - Accent4 7" xfId="8905" hidden="1"/>
    <cellStyle name="40% - Accent4 7" xfId="9824" hidden="1"/>
    <cellStyle name="40% - Accent4 7" xfId="9915" hidden="1"/>
    <cellStyle name="40% - Accent4 7" xfId="9992" hidden="1"/>
    <cellStyle name="40% - Accent4 7" xfId="10070" hidden="1"/>
    <cellStyle name="40% - Accent4 7" xfId="10654" hidden="1"/>
    <cellStyle name="40% - Accent4 7" xfId="10731" hidden="1"/>
    <cellStyle name="40% - Accent4 7" xfId="10810" hidden="1"/>
    <cellStyle name="40% - Accent4 7" xfId="10502" hidden="1"/>
    <cellStyle name="40% - Accent4 7" xfId="10919" hidden="1"/>
    <cellStyle name="40% - Accent4 7" xfId="10512" hidden="1"/>
    <cellStyle name="40% - Accent4 7" xfId="10383" hidden="1"/>
    <cellStyle name="40% - Accent4 7" xfId="11326" hidden="1"/>
    <cellStyle name="40% - Accent4 7" xfId="11404" hidden="1"/>
    <cellStyle name="40% - Accent4 7" xfId="10548" hidden="1"/>
    <cellStyle name="40% - Accent4 7" xfId="11499" hidden="1"/>
    <cellStyle name="40% - Accent4 7" xfId="11084" hidden="1"/>
    <cellStyle name="40% - Accent4 7" xfId="10433" hidden="1"/>
    <cellStyle name="40% - Accent4 7" xfId="11858" hidden="1"/>
    <cellStyle name="40% - Accent4 7" xfId="11936" hidden="1"/>
    <cellStyle name="40% - Accent4 7" xfId="11487" hidden="1"/>
    <cellStyle name="40% - Accent4 7" xfId="12195" hidden="1"/>
    <cellStyle name="40% - Accent4 7" xfId="12273" hidden="1"/>
    <cellStyle name="40% - Accent4 7" xfId="11105" hidden="1"/>
    <cellStyle name="40% - Accent4 7" xfId="12532" hidden="1"/>
    <cellStyle name="40% - Accent4 7" xfId="12616" hidden="1"/>
    <cellStyle name="40% - Accent4 7" xfId="12707" hidden="1"/>
    <cellStyle name="40% - Accent4 7" xfId="12784" hidden="1"/>
    <cellStyle name="40% - Accent4 7" xfId="12862" hidden="1"/>
    <cellStyle name="40% - Accent4 7" xfId="13446" hidden="1"/>
    <cellStyle name="40% - Accent4 7" xfId="13523" hidden="1"/>
    <cellStyle name="40% - Accent4 7" xfId="13602" hidden="1"/>
    <cellStyle name="40% - Accent4 7" xfId="13294" hidden="1"/>
    <cellStyle name="40% - Accent4 7" xfId="13711" hidden="1"/>
    <cellStyle name="40% - Accent4 7" xfId="13304" hidden="1"/>
    <cellStyle name="40% - Accent4 7" xfId="13175" hidden="1"/>
    <cellStyle name="40% - Accent4 7" xfId="14118" hidden="1"/>
    <cellStyle name="40% - Accent4 7" xfId="14196" hidden="1"/>
    <cellStyle name="40% - Accent4 7" xfId="13340" hidden="1"/>
    <cellStyle name="40% - Accent4 7" xfId="14291" hidden="1"/>
    <cellStyle name="40% - Accent4 7" xfId="13876" hidden="1"/>
    <cellStyle name="40% - Accent4 7" xfId="13225" hidden="1"/>
    <cellStyle name="40% - Accent4 7" xfId="14650" hidden="1"/>
    <cellStyle name="40% - Accent4 7" xfId="14728" hidden="1"/>
    <cellStyle name="40% - Accent4 7" xfId="14279" hidden="1"/>
    <cellStyle name="40% - Accent4 7" xfId="14987" hidden="1"/>
    <cellStyle name="40% - Accent4 7" xfId="15065" hidden="1"/>
    <cellStyle name="40% - Accent4 7" xfId="13897" hidden="1"/>
    <cellStyle name="40% - Accent4 7" xfId="15324" hidden="1"/>
    <cellStyle name="40% - Accent4 7" xfId="9641" hidden="1"/>
    <cellStyle name="40% - Accent4 7" xfId="9516" hidden="1"/>
    <cellStyle name="40% - Accent4 7" xfId="9400" hidden="1"/>
    <cellStyle name="40% - Accent4 7" xfId="9291" hidden="1"/>
    <cellStyle name="40% - Accent4 7" xfId="7025" hidden="1"/>
    <cellStyle name="40% - Accent4 7" xfId="6935" hidden="1"/>
    <cellStyle name="40% - Accent4 7" xfId="6843" hidden="1"/>
    <cellStyle name="40% - Accent4 7" xfId="7569" hidden="1"/>
    <cellStyle name="40% - Accent4 7" xfId="6429" hidden="1"/>
    <cellStyle name="40% - Accent4 7" xfId="7491" hidden="1"/>
    <cellStyle name="40% - Accent4 7" xfId="8047" hidden="1"/>
    <cellStyle name="40% - Accent4 7" xfId="4734" hidden="1"/>
    <cellStyle name="40% - Accent4 7" xfId="4542" hidden="1"/>
    <cellStyle name="40% - Accent4 7" xfId="7413" hidden="1"/>
    <cellStyle name="40% - Accent4 7" xfId="4260" hidden="1"/>
    <cellStyle name="40% - Accent4 7" xfId="5700" hidden="1"/>
    <cellStyle name="40% - Accent4 7" xfId="7879" hidden="1"/>
    <cellStyle name="40% - Accent4 7" xfId="2575" hidden="1"/>
    <cellStyle name="40% - Accent4 7" xfId="2380" hidden="1"/>
    <cellStyle name="40% - Accent4 7" xfId="4280" hidden="1"/>
    <cellStyle name="40% - Accent4 7" xfId="1246" hidden="1"/>
    <cellStyle name="40% - Accent4 7" xfId="1075" hidden="1"/>
    <cellStyle name="40% - Accent4 7" xfId="5636" hidden="1"/>
    <cellStyle name="40% - Accent4 7" xfId="15489" hidden="1"/>
    <cellStyle name="40% - Accent4 7" xfId="16165" hidden="1"/>
    <cellStyle name="40% - Accent4 7" xfId="16256" hidden="1"/>
    <cellStyle name="40% - Accent4 7" xfId="16333" hidden="1"/>
    <cellStyle name="40% - Accent4 7" xfId="16411" hidden="1"/>
    <cellStyle name="40% - Accent4 7" xfId="16995" hidden="1"/>
    <cellStyle name="40% - Accent4 7" xfId="17072" hidden="1"/>
    <cellStyle name="40% - Accent4 7" xfId="17151" hidden="1"/>
    <cellStyle name="40% - Accent4 7" xfId="16843" hidden="1"/>
    <cellStyle name="40% - Accent4 7" xfId="17260" hidden="1"/>
    <cellStyle name="40% - Accent4 7" xfId="16853" hidden="1"/>
    <cellStyle name="40% - Accent4 7" xfId="16724" hidden="1"/>
    <cellStyle name="40% - Accent4 7" xfId="17667" hidden="1"/>
    <cellStyle name="40% - Accent4 7" xfId="17745" hidden="1"/>
    <cellStyle name="40% - Accent4 7" xfId="16889" hidden="1"/>
    <cellStyle name="40% - Accent4 7" xfId="17840" hidden="1"/>
    <cellStyle name="40% - Accent4 7" xfId="17425" hidden="1"/>
    <cellStyle name="40% - Accent4 7" xfId="16774" hidden="1"/>
    <cellStyle name="40% - Accent4 7" xfId="18199" hidden="1"/>
    <cellStyle name="40% - Accent4 7" xfId="18277" hidden="1"/>
    <cellStyle name="40% - Accent4 7" xfId="17828" hidden="1"/>
    <cellStyle name="40% - Accent4 7" xfId="18536" hidden="1"/>
    <cellStyle name="40% - Accent4 7" xfId="18614" hidden="1"/>
    <cellStyle name="40% - Accent4 7" xfId="17446" hidden="1"/>
    <cellStyle name="40% - Accent4 7" xfId="18873" hidden="1"/>
    <cellStyle name="40% - Accent4 7" xfId="18957" hidden="1"/>
    <cellStyle name="40% - Accent4 7" xfId="19048" hidden="1"/>
    <cellStyle name="40% - Accent4 7" xfId="19125" hidden="1"/>
    <cellStyle name="40% - Accent4 7" xfId="19203" hidden="1"/>
    <cellStyle name="40% - Accent4 7" xfId="19787" hidden="1"/>
    <cellStyle name="40% - Accent4 7" xfId="19864" hidden="1"/>
    <cellStyle name="40% - Accent4 7" xfId="19943" hidden="1"/>
    <cellStyle name="40% - Accent4 7" xfId="19635" hidden="1"/>
    <cellStyle name="40% - Accent4 7" xfId="20052" hidden="1"/>
    <cellStyle name="40% - Accent4 7" xfId="19645" hidden="1"/>
    <cellStyle name="40% - Accent4 7" xfId="19516" hidden="1"/>
    <cellStyle name="40% - Accent4 7" xfId="20459" hidden="1"/>
    <cellStyle name="40% - Accent4 7" xfId="20537" hidden="1"/>
    <cellStyle name="40% - Accent4 7" xfId="19681" hidden="1"/>
    <cellStyle name="40% - Accent4 7" xfId="20632" hidden="1"/>
    <cellStyle name="40% - Accent4 7" xfId="20217" hidden="1"/>
    <cellStyle name="40% - Accent4 7" xfId="19566" hidden="1"/>
    <cellStyle name="40% - Accent4 7" xfId="20991" hidden="1"/>
    <cellStyle name="40% - Accent4 7" xfId="21069" hidden="1"/>
    <cellStyle name="40% - Accent4 7" xfId="20620" hidden="1"/>
    <cellStyle name="40% - Accent4 7" xfId="21328" hidden="1"/>
    <cellStyle name="40% - Accent4 7" xfId="21406" hidden="1"/>
    <cellStyle name="40% - Accent4 7" xfId="20238" hidden="1"/>
    <cellStyle name="40% - Accent4 7" xfId="21665" hidden="1"/>
    <cellStyle name="40% - Accent4 7" xfId="16030" hidden="1"/>
    <cellStyle name="40% - Accent4 7" xfId="15939" hidden="1"/>
    <cellStyle name="40% - Accent4 7" xfId="15860" hidden="1"/>
    <cellStyle name="40% - Accent4 7" xfId="15776" hidden="1"/>
    <cellStyle name="40% - Accent4 7" xfId="8017" hidden="1"/>
    <cellStyle name="40% - Accent4 7" xfId="7823" hidden="1"/>
    <cellStyle name="40% - Accent4 7" xfId="7592" hidden="1"/>
    <cellStyle name="40% - Accent4 7" xfId="8467" hidden="1"/>
    <cellStyle name="40% - Accent4 7" xfId="7167" hidden="1"/>
    <cellStyle name="40% - Accent4 7" xfId="8432" hidden="1"/>
    <cellStyle name="40% - Accent4 7" xfId="8999" hidden="1"/>
    <cellStyle name="40% - Accent4 7" xfId="5127" hidden="1"/>
    <cellStyle name="40% - Accent4 7" xfId="5022" hidden="1"/>
    <cellStyle name="40% - Accent4 7" xfId="8263" hidden="1"/>
    <cellStyle name="40% - Accent4 7" xfId="4755" hidden="1"/>
    <cellStyle name="40% - Accent4 7" xfId="6195" hidden="1"/>
    <cellStyle name="40% - Accent4 7" xfId="8730" hidden="1"/>
    <cellStyle name="40% - Accent4 7" xfId="2938" hidden="1"/>
    <cellStyle name="40% - Accent4 7" xfId="2817" hidden="1"/>
    <cellStyle name="40% - Accent4 7" xfId="4897" hidden="1"/>
    <cellStyle name="40% - Accent4 7" xfId="1429" hidden="1"/>
    <cellStyle name="40% - Accent4 7" xfId="1171" hidden="1"/>
    <cellStyle name="40% - Accent4 7" xfId="6147" hidden="1"/>
    <cellStyle name="40% - Accent4 7" xfId="21803" hidden="1"/>
    <cellStyle name="40% - Accent4 7" xfId="22316" hidden="1"/>
    <cellStyle name="40% - Accent4 7" xfId="22407" hidden="1"/>
    <cellStyle name="40% - Accent4 7" xfId="22484" hidden="1"/>
    <cellStyle name="40% - Accent4 7" xfId="22562" hidden="1"/>
    <cellStyle name="40% - Accent4 7" xfId="23146" hidden="1"/>
    <cellStyle name="40% - Accent4 7" xfId="23223" hidden="1"/>
    <cellStyle name="40% - Accent4 7" xfId="23302" hidden="1"/>
    <cellStyle name="40% - Accent4 7" xfId="22994" hidden="1"/>
    <cellStyle name="40% - Accent4 7" xfId="23411" hidden="1"/>
    <cellStyle name="40% - Accent4 7" xfId="23004" hidden="1"/>
    <cellStyle name="40% - Accent4 7" xfId="22875" hidden="1"/>
    <cellStyle name="40% - Accent4 7" xfId="23818" hidden="1"/>
    <cellStyle name="40% - Accent4 7" xfId="23896" hidden="1"/>
    <cellStyle name="40% - Accent4 7" xfId="23040" hidden="1"/>
    <cellStyle name="40% - Accent4 7" xfId="23991" hidden="1"/>
    <cellStyle name="40% - Accent4 7" xfId="23576" hidden="1"/>
    <cellStyle name="40% - Accent4 7" xfId="22925" hidden="1"/>
    <cellStyle name="40% - Accent4 7" xfId="24350" hidden="1"/>
    <cellStyle name="40% - Accent4 7" xfId="24428" hidden="1"/>
    <cellStyle name="40% - Accent4 7" xfId="23979" hidden="1"/>
    <cellStyle name="40% - Accent4 7" xfId="24687" hidden="1"/>
    <cellStyle name="40% - Accent4 7" xfId="24765" hidden="1"/>
    <cellStyle name="40% - Accent4 7" xfId="23597" hidden="1"/>
    <cellStyle name="40% - Accent4 7" xfId="25024" hidden="1"/>
    <cellStyle name="40% - Accent4 7" xfId="25108" hidden="1"/>
    <cellStyle name="40% - Accent4 7" xfId="25199" hidden="1"/>
    <cellStyle name="40% - Accent4 7" xfId="25276" hidden="1"/>
    <cellStyle name="40% - Accent4 7" xfId="25354" hidden="1"/>
    <cellStyle name="40% - Accent4 7" xfId="25938" hidden="1"/>
    <cellStyle name="40% - Accent4 7" xfId="26015" hidden="1"/>
    <cellStyle name="40% - Accent4 7" xfId="26094" hidden="1"/>
    <cellStyle name="40% - Accent4 7" xfId="25786" hidden="1"/>
    <cellStyle name="40% - Accent4 7" xfId="26203" hidden="1"/>
    <cellStyle name="40% - Accent4 7" xfId="25796" hidden="1"/>
    <cellStyle name="40% - Accent4 7" xfId="25667" hidden="1"/>
    <cellStyle name="40% - Accent4 7" xfId="26610" hidden="1"/>
    <cellStyle name="40% - Accent4 7" xfId="26688" hidden="1"/>
    <cellStyle name="40% - Accent4 7" xfId="25832" hidden="1"/>
    <cellStyle name="40% - Accent4 7" xfId="26783" hidden="1"/>
    <cellStyle name="40% - Accent4 7" xfId="26368" hidden="1"/>
    <cellStyle name="40% - Accent4 7" xfId="25717" hidden="1"/>
    <cellStyle name="40% - Accent4 7" xfId="27142" hidden="1"/>
    <cellStyle name="40% - Accent4 7" xfId="27220" hidden="1"/>
    <cellStyle name="40% - Accent4 7" xfId="26771" hidden="1"/>
    <cellStyle name="40% - Accent4 7" xfId="27479" hidden="1"/>
    <cellStyle name="40% - Accent4 7" xfId="27557" hidden="1"/>
    <cellStyle name="40% - Accent4 7" xfId="26389" hidden="1"/>
    <cellStyle name="40% - Accent4 7" xfId="27816" hidden="1"/>
    <cellStyle name="40% - Accent4 7" xfId="22283" hidden="1"/>
    <cellStyle name="40% - Accent4 7" xfId="22192" hidden="1"/>
    <cellStyle name="40% - Accent4 7" xfId="22113" hidden="1"/>
    <cellStyle name="40% - Accent4 7" xfId="22029" hidden="1"/>
    <cellStyle name="40% - Accent4 7" xfId="8943" hidden="1"/>
    <cellStyle name="40% - Accent4 7" xfId="8718" hidden="1"/>
    <cellStyle name="40% - Accent4 7" xfId="8480" hidden="1"/>
    <cellStyle name="40% - Accent4 7" xfId="9519" hidden="1"/>
    <cellStyle name="40% - Accent4 7" xfId="8092" hidden="1"/>
    <cellStyle name="40% - Accent4 7" xfId="9483" hidden="1"/>
    <cellStyle name="40% - Accent4 7" xfId="15563" hidden="1"/>
    <cellStyle name="40% - Accent4 7" xfId="5633" hidden="1"/>
    <cellStyle name="40% - Accent4 7" xfId="5536" hidden="1"/>
    <cellStyle name="40% - Accent4 7" xfId="9374" hidden="1"/>
    <cellStyle name="40% - Accent4 7" xfId="5136" hidden="1"/>
    <cellStyle name="40% - Accent4 7" xfId="6749" hidden="1"/>
    <cellStyle name="40% - Accent4 7" xfId="9794" hidden="1"/>
    <cellStyle name="40% - Accent4 7" xfId="3306" hidden="1"/>
    <cellStyle name="40% - Accent4 7" xfId="3097" hidden="1"/>
    <cellStyle name="40% - Accent4 7" xfId="5330" hidden="1"/>
    <cellStyle name="40% - Accent4 7" xfId="1580" hidden="1"/>
    <cellStyle name="40% - Accent4 7" xfId="1334" hidden="1"/>
    <cellStyle name="40% - Accent4 7" xfId="6704" hidden="1"/>
    <cellStyle name="40% - Accent4 7" xfId="27951" hidden="1"/>
    <cellStyle name="40% - Accent4 7" xfId="28035" hidden="1"/>
    <cellStyle name="40% - Accent4 7" xfId="28126" hidden="1"/>
    <cellStyle name="40% - Accent4 7" xfId="28203" hidden="1"/>
    <cellStyle name="40% - Accent4 7" xfId="28281" hidden="1"/>
    <cellStyle name="40% - Accent4 7" xfId="28865" hidden="1"/>
    <cellStyle name="40% - Accent4 7" xfId="28942" hidden="1"/>
    <cellStyle name="40% - Accent4 7" xfId="29021" hidden="1"/>
    <cellStyle name="40% - Accent4 7" xfId="28713" hidden="1"/>
    <cellStyle name="40% - Accent4 7" xfId="29130" hidden="1"/>
    <cellStyle name="40% - Accent4 7" xfId="28723" hidden="1"/>
    <cellStyle name="40% - Accent4 7" xfId="28594" hidden="1"/>
    <cellStyle name="40% - Accent4 7" xfId="29537" hidden="1"/>
    <cellStyle name="40% - Accent4 7" xfId="29615" hidden="1"/>
    <cellStyle name="40% - Accent4 7" xfId="28759" hidden="1"/>
    <cellStyle name="40% - Accent4 7" xfId="29710" hidden="1"/>
    <cellStyle name="40% - Accent4 7" xfId="29295" hidden="1"/>
    <cellStyle name="40% - Accent4 7" xfId="28644" hidden="1"/>
    <cellStyle name="40% - Accent4 7" xfId="30069" hidden="1"/>
    <cellStyle name="40% - Accent4 7" xfId="30147" hidden="1"/>
    <cellStyle name="40% - Accent4 7" xfId="29698" hidden="1"/>
    <cellStyle name="40% - Accent4 7" xfId="30406" hidden="1"/>
    <cellStyle name="40% - Accent4 7" xfId="30484" hidden="1"/>
    <cellStyle name="40% - Accent4 7" xfId="29316" hidden="1"/>
    <cellStyle name="40% - Accent4 7" xfId="30743" hidden="1"/>
    <cellStyle name="40% - Accent4 7" xfId="30827" hidden="1"/>
    <cellStyle name="40% - Accent4 7" xfId="30918" hidden="1"/>
    <cellStyle name="40% - Accent4 7" xfId="30995" hidden="1"/>
    <cellStyle name="40% - Accent4 7" xfId="31073" hidden="1"/>
    <cellStyle name="40% - Accent4 7" xfId="31657" hidden="1"/>
    <cellStyle name="40% - Accent4 7" xfId="31734" hidden="1"/>
    <cellStyle name="40% - Accent4 7" xfId="31813" hidden="1"/>
    <cellStyle name="40% - Accent4 7" xfId="31505" hidden="1"/>
    <cellStyle name="40% - Accent4 7" xfId="31922" hidden="1"/>
    <cellStyle name="40% - Accent4 7" xfId="31515" hidden="1"/>
    <cellStyle name="40% - Accent4 7" xfId="31386" hidden="1"/>
    <cellStyle name="40% - Accent4 7" xfId="32329" hidden="1"/>
    <cellStyle name="40% - Accent4 7" xfId="32407" hidden="1"/>
    <cellStyle name="40% - Accent4 7" xfId="31551" hidden="1"/>
    <cellStyle name="40% - Accent4 7" xfId="32502" hidden="1"/>
    <cellStyle name="40% - Accent4 7" xfId="32087" hidden="1"/>
    <cellStyle name="40% - Accent4 7" xfId="31436" hidden="1"/>
    <cellStyle name="40% - Accent4 7" xfId="32861" hidden="1"/>
    <cellStyle name="40% - Accent4 7" xfId="32939" hidden="1"/>
    <cellStyle name="40% - Accent4 7" xfId="32490" hidden="1"/>
    <cellStyle name="40% - Accent4 7" xfId="33198" hidden="1"/>
    <cellStyle name="40% - Accent4 7" xfId="33276" hidden="1"/>
    <cellStyle name="40% - Accent4 7" xfId="32108" hidden="1"/>
    <cellStyle name="40% - Accent4 7" xfId="33535" hidden="1"/>
    <cellStyle name="40% - Accent4 8" xfId="149" hidden="1"/>
    <cellStyle name="40% - Accent4 8" xfId="221" hidden="1"/>
    <cellStyle name="40% - Accent4 8" xfId="302" hidden="1"/>
    <cellStyle name="40% - Accent4 8" xfId="543" hidden="1"/>
    <cellStyle name="40% - Accent4 8" xfId="2362" hidden="1"/>
    <cellStyle name="40% - Accent4 8" xfId="2495" hidden="1"/>
    <cellStyle name="40% - Accent4 8" xfId="2651" hidden="1"/>
    <cellStyle name="40% - Accent4 8" xfId="1685" hidden="1"/>
    <cellStyle name="40% - Accent4 8" xfId="2855" hidden="1"/>
    <cellStyle name="40% - Accent4 8" xfId="2235" hidden="1"/>
    <cellStyle name="40% - Accent4 8" xfId="1905" hidden="1"/>
    <cellStyle name="40% - Accent4 8" xfId="4523" hidden="1"/>
    <cellStyle name="40% - Accent4 8" xfId="4678" hidden="1"/>
    <cellStyle name="40% - Accent4 8" xfId="1864" hidden="1"/>
    <cellStyle name="40% - Accent4 8" xfId="4837" hidden="1"/>
    <cellStyle name="40% - Accent4 8" xfId="4276" hidden="1"/>
    <cellStyle name="40% - Accent4 8" xfId="4235" hidden="1"/>
    <cellStyle name="40% - Accent4 8" xfId="6419" hidden="1"/>
    <cellStyle name="40% - Accent4 8" xfId="6610" hidden="1"/>
    <cellStyle name="40% - Accent4 8" xfId="6723" hidden="1"/>
    <cellStyle name="40% - Accent4 8" xfId="7613" hidden="1"/>
    <cellStyle name="40% - Accent4 8" xfId="7785" hidden="1"/>
    <cellStyle name="40% - Accent4 8" xfId="7911" hidden="1"/>
    <cellStyle name="40% - Accent4 8" xfId="8870" hidden="1"/>
    <cellStyle name="40% - Accent4 8" xfId="9840" hidden="1"/>
    <cellStyle name="40% - Accent4 8" xfId="9906" hidden="1"/>
    <cellStyle name="40% - Accent4 8" xfId="9984" hidden="1"/>
    <cellStyle name="40% - Accent4 8" xfId="10062" hidden="1"/>
    <cellStyle name="40% - Accent4 8" xfId="10644" hidden="1"/>
    <cellStyle name="40% - Accent4 8" xfId="10723" hidden="1"/>
    <cellStyle name="40% - Accent4 8" xfId="10802" hidden="1"/>
    <cellStyle name="40% - Accent4 8" xfId="10376" hidden="1"/>
    <cellStyle name="40% - Accent4 8" xfId="10878" hidden="1"/>
    <cellStyle name="40% - Accent4 8" xfId="10584" hidden="1"/>
    <cellStyle name="40% - Accent4 8" xfId="10474" hidden="1"/>
    <cellStyle name="40% - Accent4 8" xfId="11318" hidden="1"/>
    <cellStyle name="40% - Accent4 8" xfId="11396" hidden="1"/>
    <cellStyle name="40% - Accent4 8" xfId="10439" hidden="1"/>
    <cellStyle name="40% - Accent4 8" xfId="11467" hidden="1"/>
    <cellStyle name="40% - Accent4 8" xfId="11245" hidden="1"/>
    <cellStyle name="40% - Accent4 8" xfId="11237" hidden="1"/>
    <cellStyle name="40% - Accent4 8" xfId="11850" hidden="1"/>
    <cellStyle name="40% - Accent4 8" xfId="11928" hidden="1"/>
    <cellStyle name="40% - Accent4 8" xfId="11993" hidden="1"/>
    <cellStyle name="40% - Accent4 8" xfId="12187" hidden="1"/>
    <cellStyle name="40% - Accent4 8" xfId="12265" hidden="1"/>
    <cellStyle name="40% - Accent4 8" xfId="12330" hidden="1"/>
    <cellStyle name="40% - Accent4 8" xfId="12524" hidden="1"/>
    <cellStyle name="40% - Accent4 8" xfId="12632" hidden="1"/>
    <cellStyle name="40% - Accent4 8" xfId="12698" hidden="1"/>
    <cellStyle name="40% - Accent4 8" xfId="12776" hidden="1"/>
    <cellStyle name="40% - Accent4 8" xfId="12854" hidden="1"/>
    <cellStyle name="40% - Accent4 8" xfId="13436" hidden="1"/>
    <cellStyle name="40% - Accent4 8" xfId="13515" hidden="1"/>
    <cellStyle name="40% - Accent4 8" xfId="13594" hidden="1"/>
    <cellStyle name="40% - Accent4 8" xfId="13168" hidden="1"/>
    <cellStyle name="40% - Accent4 8" xfId="13670" hidden="1"/>
    <cellStyle name="40% - Accent4 8" xfId="13376" hidden="1"/>
    <cellStyle name="40% - Accent4 8" xfId="13266" hidden="1"/>
    <cellStyle name="40% - Accent4 8" xfId="14110" hidden="1"/>
    <cellStyle name="40% - Accent4 8" xfId="14188" hidden="1"/>
    <cellStyle name="40% - Accent4 8" xfId="13231" hidden="1"/>
    <cellStyle name="40% - Accent4 8" xfId="14259" hidden="1"/>
    <cellStyle name="40% - Accent4 8" xfId="14037" hidden="1"/>
    <cellStyle name="40% - Accent4 8" xfId="14029" hidden="1"/>
    <cellStyle name="40% - Accent4 8" xfId="14642" hidden="1"/>
    <cellStyle name="40% - Accent4 8" xfId="14720" hidden="1"/>
    <cellStyle name="40% - Accent4 8" xfId="14785" hidden="1"/>
    <cellStyle name="40% - Accent4 8" xfId="14979" hidden="1"/>
    <cellStyle name="40% - Accent4 8" xfId="15057" hidden="1"/>
    <cellStyle name="40% - Accent4 8" xfId="15122" hidden="1"/>
    <cellStyle name="40% - Accent4 8" xfId="15316" hidden="1"/>
    <cellStyle name="40% - Accent4 8" xfId="9624" hidden="1"/>
    <cellStyle name="40% - Accent4 8" xfId="9537" hidden="1"/>
    <cellStyle name="40% - Accent4 8" xfId="9417" hidden="1"/>
    <cellStyle name="40% - Accent4 8" xfId="9308" hidden="1"/>
    <cellStyle name="40% - Accent4 8" xfId="7043" hidden="1"/>
    <cellStyle name="40% - Accent4 8" xfId="6946" hidden="1"/>
    <cellStyle name="40% - Accent4 8" xfId="6856" hidden="1"/>
    <cellStyle name="40% - Accent4 8" xfId="8070" hidden="1"/>
    <cellStyle name="40% - Accent4 8" xfId="6740" hidden="1"/>
    <cellStyle name="40% - Accent4 8" xfId="7337" hidden="1"/>
    <cellStyle name="40% - Accent4 8" xfId="7653" hidden="1"/>
    <cellStyle name="40% - Accent4 8" xfId="4790" hidden="1"/>
    <cellStyle name="40% - Accent4 8" xfId="4570" hidden="1"/>
    <cellStyle name="40% - Accent4 8" xfId="7827" hidden="1"/>
    <cellStyle name="40% - Accent4 8" xfId="4305" hidden="1"/>
    <cellStyle name="40% - Accent4 8" xfId="4948" hidden="1"/>
    <cellStyle name="40% - Accent4 8" xfId="5106" hidden="1"/>
    <cellStyle name="40% - Accent4 8" xfId="2620" hidden="1"/>
    <cellStyle name="40% - Accent4 8" xfId="2410" hidden="1"/>
    <cellStyle name="40% - Accent4 8" xfId="2297" hidden="1"/>
    <cellStyle name="40% - Accent4 8" xfId="1283" hidden="1"/>
    <cellStyle name="40% - Accent4 8" xfId="1107" hidden="1"/>
    <cellStyle name="40% - Accent4 8" xfId="910" hidden="1"/>
    <cellStyle name="40% - Accent4 8" xfId="15474" hidden="1"/>
    <cellStyle name="40% - Accent4 8" xfId="16181" hidden="1"/>
    <cellStyle name="40% - Accent4 8" xfId="16247" hidden="1"/>
    <cellStyle name="40% - Accent4 8" xfId="16325" hidden="1"/>
    <cellStyle name="40% - Accent4 8" xfId="16403" hidden="1"/>
    <cellStyle name="40% - Accent4 8" xfId="16985" hidden="1"/>
    <cellStyle name="40% - Accent4 8" xfId="17064" hidden="1"/>
    <cellStyle name="40% - Accent4 8" xfId="17143" hidden="1"/>
    <cellStyle name="40% - Accent4 8" xfId="16717" hidden="1"/>
    <cellStyle name="40% - Accent4 8" xfId="17219" hidden="1"/>
    <cellStyle name="40% - Accent4 8" xfId="16925" hidden="1"/>
    <cellStyle name="40% - Accent4 8" xfId="16815" hidden="1"/>
    <cellStyle name="40% - Accent4 8" xfId="17659" hidden="1"/>
    <cellStyle name="40% - Accent4 8" xfId="17737" hidden="1"/>
    <cellStyle name="40% - Accent4 8" xfId="16780" hidden="1"/>
    <cellStyle name="40% - Accent4 8" xfId="17808" hidden="1"/>
    <cellStyle name="40% - Accent4 8" xfId="17586" hidden="1"/>
    <cellStyle name="40% - Accent4 8" xfId="17578" hidden="1"/>
    <cellStyle name="40% - Accent4 8" xfId="18191" hidden="1"/>
    <cellStyle name="40% - Accent4 8" xfId="18269" hidden="1"/>
    <cellStyle name="40% - Accent4 8" xfId="18334" hidden="1"/>
    <cellStyle name="40% - Accent4 8" xfId="18528" hidden="1"/>
    <cellStyle name="40% - Accent4 8" xfId="18606" hidden="1"/>
    <cellStyle name="40% - Accent4 8" xfId="18671" hidden="1"/>
    <cellStyle name="40% - Accent4 8" xfId="18865" hidden="1"/>
    <cellStyle name="40% - Accent4 8" xfId="18973" hidden="1"/>
    <cellStyle name="40% - Accent4 8" xfId="19039" hidden="1"/>
    <cellStyle name="40% - Accent4 8" xfId="19117" hidden="1"/>
    <cellStyle name="40% - Accent4 8" xfId="19195" hidden="1"/>
    <cellStyle name="40% - Accent4 8" xfId="19777" hidden="1"/>
    <cellStyle name="40% - Accent4 8" xfId="19856" hidden="1"/>
    <cellStyle name="40% - Accent4 8" xfId="19935" hidden="1"/>
    <cellStyle name="40% - Accent4 8" xfId="19509" hidden="1"/>
    <cellStyle name="40% - Accent4 8" xfId="20011" hidden="1"/>
    <cellStyle name="40% - Accent4 8" xfId="19717" hidden="1"/>
    <cellStyle name="40% - Accent4 8" xfId="19607" hidden="1"/>
    <cellStyle name="40% - Accent4 8" xfId="20451" hidden="1"/>
    <cellStyle name="40% - Accent4 8" xfId="20529" hidden="1"/>
    <cellStyle name="40% - Accent4 8" xfId="19572" hidden="1"/>
    <cellStyle name="40% - Accent4 8" xfId="20600" hidden="1"/>
    <cellStyle name="40% - Accent4 8" xfId="20378" hidden="1"/>
    <cellStyle name="40% - Accent4 8" xfId="20370" hidden="1"/>
    <cellStyle name="40% - Accent4 8" xfId="20983" hidden="1"/>
    <cellStyle name="40% - Accent4 8" xfId="21061" hidden="1"/>
    <cellStyle name="40% - Accent4 8" xfId="21126" hidden="1"/>
    <cellStyle name="40% - Accent4 8" xfId="21320" hidden="1"/>
    <cellStyle name="40% - Accent4 8" xfId="21398" hidden="1"/>
    <cellStyle name="40% - Accent4 8" xfId="21463" hidden="1"/>
    <cellStyle name="40% - Accent4 8" xfId="21657" hidden="1"/>
    <cellStyle name="40% - Accent4 8" xfId="16014" hidden="1"/>
    <cellStyle name="40% - Accent4 8" xfId="15948" hidden="1"/>
    <cellStyle name="40% - Accent4 8" xfId="15869" hidden="1"/>
    <cellStyle name="40% - Accent4 8" xfId="15786" hidden="1"/>
    <cellStyle name="40% - Accent4 8" xfId="8043" hidden="1"/>
    <cellStyle name="40% - Accent4 8" xfId="7890" hidden="1"/>
    <cellStyle name="40% - Accent4 8" xfId="7621" hidden="1"/>
    <cellStyle name="40% - Accent4 8" xfId="9016" hidden="1"/>
    <cellStyle name="40% - Accent4 8" xfId="7396" hidden="1"/>
    <cellStyle name="40% - Accent4 8" xfId="8188" hidden="1"/>
    <cellStyle name="40% - Accent4 8" xfId="8512" hidden="1"/>
    <cellStyle name="40% - Accent4 8" xfId="5141" hidden="1"/>
    <cellStyle name="40% - Accent4 8" xfId="5039" hidden="1"/>
    <cellStyle name="40% - Accent4 8" xfId="8716" hidden="1"/>
    <cellStyle name="40% - Accent4 8" xfId="4927" hidden="1"/>
    <cellStyle name="40% - Accent4 8" xfId="5468" hidden="1"/>
    <cellStyle name="40% - Accent4 8" xfId="5608" hidden="1"/>
    <cellStyle name="40% - Accent4 8" xfId="2957" hidden="1"/>
    <cellStyle name="40% - Accent4 8" xfId="2831" hidden="1"/>
    <cellStyle name="40% - Accent4 8" xfId="2576" hidden="1"/>
    <cellStyle name="40% - Accent4 8" xfId="1446" hidden="1"/>
    <cellStyle name="40% - Accent4 8" xfId="1237" hidden="1"/>
    <cellStyle name="40% - Accent4 8" xfId="1056" hidden="1"/>
    <cellStyle name="40% - Accent4 8" xfId="21794" hidden="1"/>
    <cellStyle name="40% - Accent4 8" xfId="22332" hidden="1"/>
    <cellStyle name="40% - Accent4 8" xfId="22398" hidden="1"/>
    <cellStyle name="40% - Accent4 8" xfId="22476" hidden="1"/>
    <cellStyle name="40% - Accent4 8" xfId="22554" hidden="1"/>
    <cellStyle name="40% - Accent4 8" xfId="23136" hidden="1"/>
    <cellStyle name="40% - Accent4 8" xfId="23215" hidden="1"/>
    <cellStyle name="40% - Accent4 8" xfId="23294" hidden="1"/>
    <cellStyle name="40% - Accent4 8" xfId="22868" hidden="1"/>
    <cellStyle name="40% - Accent4 8" xfId="23370" hidden="1"/>
    <cellStyle name="40% - Accent4 8" xfId="23076" hidden="1"/>
    <cellStyle name="40% - Accent4 8" xfId="22966" hidden="1"/>
    <cellStyle name="40% - Accent4 8" xfId="23810" hidden="1"/>
    <cellStyle name="40% - Accent4 8" xfId="23888" hidden="1"/>
    <cellStyle name="40% - Accent4 8" xfId="22931" hidden="1"/>
    <cellStyle name="40% - Accent4 8" xfId="23959" hidden="1"/>
    <cellStyle name="40% - Accent4 8" xfId="23737" hidden="1"/>
    <cellStyle name="40% - Accent4 8" xfId="23729" hidden="1"/>
    <cellStyle name="40% - Accent4 8" xfId="24342" hidden="1"/>
    <cellStyle name="40% - Accent4 8" xfId="24420" hidden="1"/>
    <cellStyle name="40% - Accent4 8" xfId="24485" hidden="1"/>
    <cellStyle name="40% - Accent4 8" xfId="24679" hidden="1"/>
    <cellStyle name="40% - Accent4 8" xfId="24757" hidden="1"/>
    <cellStyle name="40% - Accent4 8" xfId="24822" hidden="1"/>
    <cellStyle name="40% - Accent4 8" xfId="25016" hidden="1"/>
    <cellStyle name="40% - Accent4 8" xfId="25124" hidden="1"/>
    <cellStyle name="40% - Accent4 8" xfId="25190" hidden="1"/>
    <cellStyle name="40% - Accent4 8" xfId="25268" hidden="1"/>
    <cellStyle name="40% - Accent4 8" xfId="25346" hidden="1"/>
    <cellStyle name="40% - Accent4 8" xfId="25928" hidden="1"/>
    <cellStyle name="40% - Accent4 8" xfId="26007" hidden="1"/>
    <cellStyle name="40% - Accent4 8" xfId="26086" hidden="1"/>
    <cellStyle name="40% - Accent4 8" xfId="25660" hidden="1"/>
    <cellStyle name="40% - Accent4 8" xfId="26162" hidden="1"/>
    <cellStyle name="40% - Accent4 8" xfId="25868" hidden="1"/>
    <cellStyle name="40% - Accent4 8" xfId="25758" hidden="1"/>
    <cellStyle name="40% - Accent4 8" xfId="26602" hidden="1"/>
    <cellStyle name="40% - Accent4 8" xfId="26680" hidden="1"/>
    <cellStyle name="40% - Accent4 8" xfId="25723" hidden="1"/>
    <cellStyle name="40% - Accent4 8" xfId="26751" hidden="1"/>
    <cellStyle name="40% - Accent4 8" xfId="26529" hidden="1"/>
    <cellStyle name="40% - Accent4 8" xfId="26521" hidden="1"/>
    <cellStyle name="40% - Accent4 8" xfId="27134" hidden="1"/>
    <cellStyle name="40% - Accent4 8" xfId="27212" hidden="1"/>
    <cellStyle name="40% - Accent4 8" xfId="27277" hidden="1"/>
    <cellStyle name="40% - Accent4 8" xfId="27471" hidden="1"/>
    <cellStyle name="40% - Accent4 8" xfId="27549" hidden="1"/>
    <cellStyle name="40% - Accent4 8" xfId="27614" hidden="1"/>
    <cellStyle name="40% - Accent4 8" xfId="27808" hidden="1"/>
    <cellStyle name="40% - Accent4 8" xfId="22267" hidden="1"/>
    <cellStyle name="40% - Accent4 8" xfId="22201" hidden="1"/>
    <cellStyle name="40% - Accent4 8" xfId="22122" hidden="1"/>
    <cellStyle name="40% - Accent4 8" xfId="22039" hidden="1"/>
    <cellStyle name="40% - Accent4 8" xfId="8998" hidden="1"/>
    <cellStyle name="40% - Accent4 8" xfId="8736" hidden="1"/>
    <cellStyle name="40% - Accent4 8" xfId="8498" hidden="1"/>
    <cellStyle name="40% - Accent4 8" xfId="15571" hidden="1"/>
    <cellStyle name="40% - Accent4 8" xfId="8252" hidden="1"/>
    <cellStyle name="40% - Accent4 8" xfId="9214" hidden="1"/>
    <cellStyle name="40% - Accent4 8" xfId="9601" hidden="1"/>
    <cellStyle name="40% - Accent4 8" xfId="5653" hidden="1"/>
    <cellStyle name="40% - Accent4 8" xfId="5549" hidden="1"/>
    <cellStyle name="40% - Accent4 8" xfId="9785" hidden="1"/>
    <cellStyle name="40% - Accent4 8" xfId="5457" hidden="1"/>
    <cellStyle name="40% - Accent4 8" xfId="5903" hidden="1"/>
    <cellStyle name="40% - Accent4 8" xfId="6039" hidden="1"/>
    <cellStyle name="40% - Accent4 8" xfId="3315" hidden="1"/>
    <cellStyle name="40% - Accent4 8" xfId="3113" hidden="1"/>
    <cellStyle name="40% - Accent4 8" xfId="2944" hidden="1"/>
    <cellStyle name="40% - Accent4 8" xfId="1604" hidden="1"/>
    <cellStyle name="40% - Accent4 8" xfId="1428" hidden="1"/>
    <cellStyle name="40% - Accent4 8" xfId="1143" hidden="1"/>
    <cellStyle name="40% - Accent4 8" xfId="27943" hidden="1"/>
    <cellStyle name="40% - Accent4 8" xfId="28051" hidden="1"/>
    <cellStyle name="40% - Accent4 8" xfId="28117" hidden="1"/>
    <cellStyle name="40% - Accent4 8" xfId="28195" hidden="1"/>
    <cellStyle name="40% - Accent4 8" xfId="28273" hidden="1"/>
    <cellStyle name="40% - Accent4 8" xfId="28855" hidden="1"/>
    <cellStyle name="40% - Accent4 8" xfId="28934" hidden="1"/>
    <cellStyle name="40% - Accent4 8" xfId="29013" hidden="1"/>
    <cellStyle name="40% - Accent4 8" xfId="28587" hidden="1"/>
    <cellStyle name="40% - Accent4 8" xfId="29089" hidden="1"/>
    <cellStyle name="40% - Accent4 8" xfId="28795" hidden="1"/>
    <cellStyle name="40% - Accent4 8" xfId="28685" hidden="1"/>
    <cellStyle name="40% - Accent4 8" xfId="29529" hidden="1"/>
    <cellStyle name="40% - Accent4 8" xfId="29607" hidden="1"/>
    <cellStyle name="40% - Accent4 8" xfId="28650" hidden="1"/>
    <cellStyle name="40% - Accent4 8" xfId="29678" hidden="1"/>
    <cellStyle name="40% - Accent4 8" xfId="29456" hidden="1"/>
    <cellStyle name="40% - Accent4 8" xfId="29448" hidden="1"/>
    <cellStyle name="40% - Accent4 8" xfId="30061" hidden="1"/>
    <cellStyle name="40% - Accent4 8" xfId="30139" hidden="1"/>
    <cellStyle name="40% - Accent4 8" xfId="30204" hidden="1"/>
    <cellStyle name="40% - Accent4 8" xfId="30398" hidden="1"/>
    <cellStyle name="40% - Accent4 8" xfId="30476" hidden="1"/>
    <cellStyle name="40% - Accent4 8" xfId="30541" hidden="1"/>
    <cellStyle name="40% - Accent4 8" xfId="30735" hidden="1"/>
    <cellStyle name="40% - Accent4 8" xfId="30843" hidden="1"/>
    <cellStyle name="40% - Accent4 8" xfId="30909" hidden="1"/>
    <cellStyle name="40% - Accent4 8" xfId="30987" hidden="1"/>
    <cellStyle name="40% - Accent4 8" xfId="31065" hidden="1"/>
    <cellStyle name="40% - Accent4 8" xfId="31647" hidden="1"/>
    <cellStyle name="40% - Accent4 8" xfId="31726" hidden="1"/>
    <cellStyle name="40% - Accent4 8" xfId="31805" hidden="1"/>
    <cellStyle name="40% - Accent4 8" xfId="31379" hidden="1"/>
    <cellStyle name="40% - Accent4 8" xfId="31881" hidden="1"/>
    <cellStyle name="40% - Accent4 8" xfId="31587" hidden="1"/>
    <cellStyle name="40% - Accent4 8" xfId="31477" hidden="1"/>
    <cellStyle name="40% - Accent4 8" xfId="32321" hidden="1"/>
    <cellStyle name="40% - Accent4 8" xfId="32399" hidden="1"/>
    <cellStyle name="40% - Accent4 8" xfId="31442" hidden="1"/>
    <cellStyle name="40% - Accent4 8" xfId="32470" hidden="1"/>
    <cellStyle name="40% - Accent4 8" xfId="32248" hidden="1"/>
    <cellStyle name="40% - Accent4 8" xfId="32240" hidden="1"/>
    <cellStyle name="40% - Accent4 8" xfId="32853" hidden="1"/>
    <cellStyle name="40% - Accent4 8" xfId="32931" hidden="1"/>
    <cellStyle name="40% - Accent4 8" xfId="32996" hidden="1"/>
    <cellStyle name="40% - Accent4 8" xfId="33190" hidden="1"/>
    <cellStyle name="40% - Accent4 8" xfId="33268" hidden="1"/>
    <cellStyle name="40% - Accent4 8" xfId="33333" hidden="1"/>
    <cellStyle name="40% - Accent4 8" xfId="33527" hidden="1"/>
    <cellStyle name="40% - Accent4 9" xfId="162" hidden="1"/>
    <cellStyle name="40% - Accent4 9" xfId="242" hidden="1"/>
    <cellStyle name="40% - Accent4 9" xfId="322" hidden="1"/>
    <cellStyle name="40% - Accent4 9" xfId="656" hidden="1"/>
    <cellStyle name="40% - Accent4 9" xfId="2403" hidden="1"/>
    <cellStyle name="40% - Accent4 9" xfId="2554" hidden="1"/>
    <cellStyle name="40% - Accent4 9" xfId="2734" hidden="1"/>
    <cellStyle name="40% - Accent4 9" xfId="2890" hidden="1"/>
    <cellStyle name="40% - Accent4 9" xfId="2265" hidden="1"/>
    <cellStyle name="40% - Accent4 9" xfId="1908" hidden="1"/>
    <cellStyle name="40% - Accent4 9" xfId="4327" hidden="1"/>
    <cellStyle name="40% - Accent4 9" xfId="4572" hidden="1"/>
    <cellStyle name="40% - Accent4 9" xfId="4731" hidden="1"/>
    <cellStyle name="40% - Accent4 9" xfId="4869" hidden="1"/>
    <cellStyle name="40% - Accent4 9" xfId="2280" hidden="1"/>
    <cellStyle name="40% - Accent4 9" xfId="2205" hidden="1"/>
    <cellStyle name="40% - Accent4 9" xfId="6345" hidden="1"/>
    <cellStyle name="40% - Accent4 9" xfId="6452" hidden="1"/>
    <cellStyle name="40% - Accent4 9" xfId="6651" hidden="1"/>
    <cellStyle name="40% - Accent4 9" xfId="7505" hidden="1"/>
    <cellStyle name="40% - Accent4 9" xfId="7658" hidden="1"/>
    <cellStyle name="40% - Accent4 9" xfId="7839" hidden="1"/>
    <cellStyle name="40% - Accent4 9" xfId="8752" hidden="1"/>
    <cellStyle name="40% - Accent4 9" xfId="8929" hidden="1"/>
    <cellStyle name="40% - Accent4 9" xfId="9853" hidden="1"/>
    <cellStyle name="40% - Accent4 9" xfId="9927" hidden="1"/>
    <cellStyle name="40% - Accent4 9" xfId="10003" hidden="1"/>
    <cellStyle name="40% - Accent4 9" xfId="10081" hidden="1"/>
    <cellStyle name="40% - Accent4 9" xfId="10666" hidden="1"/>
    <cellStyle name="40% - Accent4 9" xfId="10742" hidden="1"/>
    <cellStyle name="40% - Accent4 9" xfId="10821" hidden="1"/>
    <cellStyle name="40% - Accent4 9" xfId="10889" hidden="1"/>
    <cellStyle name="40% - Accent4 9" xfId="10606" hidden="1"/>
    <cellStyle name="40% - Accent4 9" xfId="10477" hidden="1"/>
    <cellStyle name="40% - Accent4 9" xfId="11261" hidden="1"/>
    <cellStyle name="40% - Accent4 9" xfId="11337" hidden="1"/>
    <cellStyle name="40% - Accent4 9" xfId="11415" hidden="1"/>
    <cellStyle name="40% - Accent4 9" xfId="11477" hidden="1"/>
    <cellStyle name="40% - Accent4 9" xfId="10619" hidden="1"/>
    <cellStyle name="40% - Accent4 9" xfId="10559" hidden="1"/>
    <cellStyle name="40% - Accent4 9" xfId="11793" hidden="1"/>
    <cellStyle name="40% - Accent4 9" xfId="11869" hidden="1"/>
    <cellStyle name="40% - Accent4 9" xfId="11947" hidden="1"/>
    <cellStyle name="40% - Accent4 9" xfId="12130" hidden="1"/>
    <cellStyle name="40% - Accent4 9" xfId="12206" hidden="1"/>
    <cellStyle name="40% - Accent4 9" xfId="12284" hidden="1"/>
    <cellStyle name="40% - Accent4 9" xfId="12467" hidden="1"/>
    <cellStyle name="40% - Accent4 9" xfId="12543" hidden="1"/>
    <cellStyle name="40% - Accent4 9" xfId="12645" hidden="1"/>
    <cellStyle name="40% - Accent4 9" xfId="12719" hidden="1"/>
    <cellStyle name="40% - Accent4 9" xfId="12795" hidden="1"/>
    <cellStyle name="40% - Accent4 9" xfId="12873" hidden="1"/>
    <cellStyle name="40% - Accent4 9" xfId="13458" hidden="1"/>
    <cellStyle name="40% - Accent4 9" xfId="13534" hidden="1"/>
    <cellStyle name="40% - Accent4 9" xfId="13613" hidden="1"/>
    <cellStyle name="40% - Accent4 9" xfId="13681" hidden="1"/>
    <cellStyle name="40% - Accent4 9" xfId="13398" hidden="1"/>
    <cellStyle name="40% - Accent4 9" xfId="13269" hidden="1"/>
    <cellStyle name="40% - Accent4 9" xfId="14053" hidden="1"/>
    <cellStyle name="40% - Accent4 9" xfId="14129" hidden="1"/>
    <cellStyle name="40% - Accent4 9" xfId="14207" hidden="1"/>
    <cellStyle name="40% - Accent4 9" xfId="14269" hidden="1"/>
    <cellStyle name="40% - Accent4 9" xfId="13411" hidden="1"/>
    <cellStyle name="40% - Accent4 9" xfId="13351" hidden="1"/>
    <cellStyle name="40% - Accent4 9" xfId="14585" hidden="1"/>
    <cellStyle name="40% - Accent4 9" xfId="14661" hidden="1"/>
    <cellStyle name="40% - Accent4 9" xfId="14739" hidden="1"/>
    <cellStyle name="40% - Accent4 9" xfId="14922" hidden="1"/>
    <cellStyle name="40% - Accent4 9" xfId="14998" hidden="1"/>
    <cellStyle name="40% - Accent4 9" xfId="15076" hidden="1"/>
    <cellStyle name="40% - Accent4 9" xfId="15259" hidden="1"/>
    <cellStyle name="40% - Accent4 9" xfId="15335" hidden="1"/>
    <cellStyle name="40% - Accent4 9" xfId="9608" hidden="1"/>
    <cellStyle name="40% - Accent4 9" xfId="9499" hidden="1"/>
    <cellStyle name="40% - Accent4 9" xfId="9380" hidden="1"/>
    <cellStyle name="40% - Accent4 9" xfId="9273" hidden="1"/>
    <cellStyle name="40% - Accent4 9" xfId="7012" hidden="1"/>
    <cellStyle name="40% - Accent4 9" xfId="6924" hidden="1"/>
    <cellStyle name="40% - Accent4 9" xfId="6830" hidden="1"/>
    <cellStyle name="40% - Accent4 9" xfId="6711" hidden="1"/>
    <cellStyle name="40% - Accent4 9" xfId="7217" hidden="1"/>
    <cellStyle name="40% - Accent4 9" xfId="7643" hidden="1"/>
    <cellStyle name="40% - Accent4 9" xfId="4877" hidden="1"/>
    <cellStyle name="40% - Accent4 9" xfId="4704" hidden="1"/>
    <cellStyle name="40% - Accent4 9" xfId="4503" hidden="1"/>
    <cellStyle name="40% - Accent4 9" xfId="4293" hidden="1"/>
    <cellStyle name="40% - Accent4 9" xfId="7193" hidden="1"/>
    <cellStyle name="40% - Accent4 9" xfId="7375" hidden="1"/>
    <cellStyle name="40% - Accent4 9" xfId="2778" hidden="1"/>
    <cellStyle name="40% - Accent4 9" xfId="2534" hidden="1"/>
    <cellStyle name="40% - Accent4 9" xfId="2360" hidden="1"/>
    <cellStyle name="40% - Accent4 9" xfId="1409" hidden="1"/>
    <cellStyle name="40% - Accent4 9" xfId="1219" hidden="1"/>
    <cellStyle name="40% - Accent4 9" xfId="1063" hidden="1"/>
    <cellStyle name="40% - Accent4 9" xfId="15396" hidden="1"/>
    <cellStyle name="40% - Accent4 9" xfId="15504" hidden="1"/>
    <cellStyle name="40% - Accent4 9" xfId="16194" hidden="1"/>
    <cellStyle name="40% - Accent4 9" xfId="16268" hidden="1"/>
    <cellStyle name="40% - Accent4 9" xfId="16344" hidden="1"/>
    <cellStyle name="40% - Accent4 9" xfId="16422" hidden="1"/>
    <cellStyle name="40% - Accent4 9" xfId="17007" hidden="1"/>
    <cellStyle name="40% - Accent4 9" xfId="17083" hidden="1"/>
    <cellStyle name="40% - Accent4 9" xfId="17162" hidden="1"/>
    <cellStyle name="40% - Accent4 9" xfId="17230" hidden="1"/>
    <cellStyle name="40% - Accent4 9" xfId="16947" hidden="1"/>
    <cellStyle name="40% - Accent4 9" xfId="16818" hidden="1"/>
    <cellStyle name="40% - Accent4 9" xfId="17602" hidden="1"/>
    <cellStyle name="40% - Accent4 9" xfId="17678" hidden="1"/>
    <cellStyle name="40% - Accent4 9" xfId="17756" hidden="1"/>
    <cellStyle name="40% - Accent4 9" xfId="17818" hidden="1"/>
    <cellStyle name="40% - Accent4 9" xfId="16960" hidden="1"/>
    <cellStyle name="40% - Accent4 9" xfId="16900" hidden="1"/>
    <cellStyle name="40% - Accent4 9" xfId="18134" hidden="1"/>
    <cellStyle name="40% - Accent4 9" xfId="18210" hidden="1"/>
    <cellStyle name="40% - Accent4 9" xfId="18288" hidden="1"/>
    <cellStyle name="40% - Accent4 9" xfId="18471" hidden="1"/>
    <cellStyle name="40% - Accent4 9" xfId="18547" hidden="1"/>
    <cellStyle name="40% - Accent4 9" xfId="18625" hidden="1"/>
    <cellStyle name="40% - Accent4 9" xfId="18808" hidden="1"/>
    <cellStyle name="40% - Accent4 9" xfId="18884" hidden="1"/>
    <cellStyle name="40% - Accent4 9" xfId="18986" hidden="1"/>
    <cellStyle name="40% - Accent4 9" xfId="19060" hidden="1"/>
    <cellStyle name="40% - Accent4 9" xfId="19136" hidden="1"/>
    <cellStyle name="40% - Accent4 9" xfId="19214" hidden="1"/>
    <cellStyle name="40% - Accent4 9" xfId="19799" hidden="1"/>
    <cellStyle name="40% - Accent4 9" xfId="19875" hidden="1"/>
    <cellStyle name="40% - Accent4 9" xfId="19954" hidden="1"/>
    <cellStyle name="40% - Accent4 9" xfId="20022" hidden="1"/>
    <cellStyle name="40% - Accent4 9" xfId="19739" hidden="1"/>
    <cellStyle name="40% - Accent4 9" xfId="19610" hidden="1"/>
    <cellStyle name="40% - Accent4 9" xfId="20394" hidden="1"/>
    <cellStyle name="40% - Accent4 9" xfId="20470" hidden="1"/>
    <cellStyle name="40% - Accent4 9" xfId="20548" hidden="1"/>
    <cellStyle name="40% - Accent4 9" xfId="20610" hidden="1"/>
    <cellStyle name="40% - Accent4 9" xfId="19752" hidden="1"/>
    <cellStyle name="40% - Accent4 9" xfId="19692" hidden="1"/>
    <cellStyle name="40% - Accent4 9" xfId="20926" hidden="1"/>
    <cellStyle name="40% - Accent4 9" xfId="21002" hidden="1"/>
    <cellStyle name="40% - Accent4 9" xfId="21080" hidden="1"/>
    <cellStyle name="40% - Accent4 9" xfId="21263" hidden="1"/>
    <cellStyle name="40% - Accent4 9" xfId="21339" hidden="1"/>
    <cellStyle name="40% - Accent4 9" xfId="21417" hidden="1"/>
    <cellStyle name="40% - Accent4 9" xfId="21600" hidden="1"/>
    <cellStyle name="40% - Accent4 9" xfId="21676" hidden="1"/>
    <cellStyle name="40% - Accent4 9" xfId="16001" hidden="1"/>
    <cellStyle name="40% - Accent4 9" xfId="15927" hidden="1"/>
    <cellStyle name="40% - Accent4 9" xfId="15848" hidden="1"/>
    <cellStyle name="40% - Accent4 9" xfId="15764" hidden="1"/>
    <cellStyle name="40% - Accent4 9" xfId="7992" hidden="1"/>
    <cellStyle name="40% - Accent4 9" xfId="7793" hidden="1"/>
    <cellStyle name="40% - Accent4 9" xfId="7539" hidden="1"/>
    <cellStyle name="40% - Accent4 9" xfId="7381" hidden="1"/>
    <cellStyle name="40% - Accent4 9" xfId="8157" hidden="1"/>
    <cellStyle name="40% - Accent4 9" xfId="8508" hidden="1"/>
    <cellStyle name="40% - Accent4 9" xfId="5313" hidden="1"/>
    <cellStyle name="40% - Accent4 9" xfId="5113" hidden="1"/>
    <cellStyle name="40% - Accent4 9" xfId="5007" hidden="1"/>
    <cellStyle name="40% - Accent4 9" xfId="4916" hidden="1"/>
    <cellStyle name="40% - Accent4 9" xfId="8122" hidden="1"/>
    <cellStyle name="40% - Accent4 9" xfId="8228" hidden="1"/>
    <cellStyle name="40% - Accent4 9" xfId="3070" hidden="1"/>
    <cellStyle name="40% - Accent4 9" xfId="2922" hidden="1"/>
    <cellStyle name="40% - Accent4 9" xfId="2759" hidden="1"/>
    <cellStyle name="40% - Accent4 9" xfId="1557" hidden="1"/>
    <cellStyle name="40% - Accent4 9" xfId="1400" hidden="1"/>
    <cellStyle name="40% - Accent4 9" xfId="1138" hidden="1"/>
    <cellStyle name="40% - Accent4 9" xfId="9793" hidden="1"/>
    <cellStyle name="40% - Accent4 9" xfId="21814" hidden="1"/>
    <cellStyle name="40% - Accent4 9" xfId="22345" hidden="1"/>
    <cellStyle name="40% - Accent4 9" xfId="22419" hidden="1"/>
    <cellStyle name="40% - Accent4 9" xfId="22495" hidden="1"/>
    <cellStyle name="40% - Accent4 9" xfId="22573" hidden="1"/>
    <cellStyle name="40% - Accent4 9" xfId="23158" hidden="1"/>
    <cellStyle name="40% - Accent4 9" xfId="23234" hidden="1"/>
    <cellStyle name="40% - Accent4 9" xfId="23313" hidden="1"/>
    <cellStyle name="40% - Accent4 9" xfId="23381" hidden="1"/>
    <cellStyle name="40% - Accent4 9" xfId="23098" hidden="1"/>
    <cellStyle name="40% - Accent4 9" xfId="22969" hidden="1"/>
    <cellStyle name="40% - Accent4 9" xfId="23753" hidden="1"/>
    <cellStyle name="40% - Accent4 9" xfId="23829" hidden="1"/>
    <cellStyle name="40% - Accent4 9" xfId="23907" hidden="1"/>
    <cellStyle name="40% - Accent4 9" xfId="23969" hidden="1"/>
    <cellStyle name="40% - Accent4 9" xfId="23111" hidden="1"/>
    <cellStyle name="40% - Accent4 9" xfId="23051" hidden="1"/>
    <cellStyle name="40% - Accent4 9" xfId="24285" hidden="1"/>
    <cellStyle name="40% - Accent4 9" xfId="24361" hidden="1"/>
    <cellStyle name="40% - Accent4 9" xfId="24439" hidden="1"/>
    <cellStyle name="40% - Accent4 9" xfId="24622" hidden="1"/>
    <cellStyle name="40% - Accent4 9" xfId="24698" hidden="1"/>
    <cellStyle name="40% - Accent4 9" xfId="24776" hidden="1"/>
    <cellStyle name="40% - Accent4 9" xfId="24959" hidden="1"/>
    <cellStyle name="40% - Accent4 9" xfId="25035" hidden="1"/>
    <cellStyle name="40% - Accent4 9" xfId="25137" hidden="1"/>
    <cellStyle name="40% - Accent4 9" xfId="25211" hidden="1"/>
    <cellStyle name="40% - Accent4 9" xfId="25287" hidden="1"/>
    <cellStyle name="40% - Accent4 9" xfId="25365" hidden="1"/>
    <cellStyle name="40% - Accent4 9" xfId="25950" hidden="1"/>
    <cellStyle name="40% - Accent4 9" xfId="26026" hidden="1"/>
    <cellStyle name="40% - Accent4 9" xfId="26105" hidden="1"/>
    <cellStyle name="40% - Accent4 9" xfId="26173" hidden="1"/>
    <cellStyle name="40% - Accent4 9" xfId="25890" hidden="1"/>
    <cellStyle name="40% - Accent4 9" xfId="25761" hidden="1"/>
    <cellStyle name="40% - Accent4 9" xfId="26545" hidden="1"/>
    <cellStyle name="40% - Accent4 9" xfId="26621" hidden="1"/>
    <cellStyle name="40% - Accent4 9" xfId="26699" hidden="1"/>
    <cellStyle name="40% - Accent4 9" xfId="26761" hidden="1"/>
    <cellStyle name="40% - Accent4 9" xfId="25903" hidden="1"/>
    <cellStyle name="40% - Accent4 9" xfId="25843" hidden="1"/>
    <cellStyle name="40% - Accent4 9" xfId="27077" hidden="1"/>
    <cellStyle name="40% - Accent4 9" xfId="27153" hidden="1"/>
    <cellStyle name="40% - Accent4 9" xfId="27231" hidden="1"/>
    <cellStyle name="40% - Accent4 9" xfId="27414" hidden="1"/>
    <cellStyle name="40% - Accent4 9" xfId="27490" hidden="1"/>
    <cellStyle name="40% - Accent4 9" xfId="27568" hidden="1"/>
    <cellStyle name="40% - Accent4 9" xfId="27751" hidden="1"/>
    <cellStyle name="40% - Accent4 9" xfId="27827" hidden="1"/>
    <cellStyle name="40% - Accent4 9" xfId="22254" hidden="1"/>
    <cellStyle name="40% - Accent4 9" xfId="22180" hidden="1"/>
    <cellStyle name="40% - Accent4 9" xfId="22101" hidden="1"/>
    <cellStyle name="40% - Accent4 9" xfId="22017" hidden="1"/>
    <cellStyle name="40% - Accent4 9" xfId="8900" hidden="1"/>
    <cellStyle name="40% - Accent4 9" xfId="8691" hidden="1"/>
    <cellStyle name="40% - Accent4 9" xfId="8458" hidden="1"/>
    <cellStyle name="40% - Accent4 9" xfId="8235" hidden="1"/>
    <cellStyle name="40% - Accent4 9" xfId="9083" hidden="1"/>
    <cellStyle name="40% - Accent4 9" xfId="9586" hidden="1"/>
    <cellStyle name="40% - Accent4 9" xfId="5866" hidden="1"/>
    <cellStyle name="40% - Accent4 9" xfId="5620" hidden="1"/>
    <cellStyle name="40% - Accent4 9" xfId="5521" hidden="1"/>
    <cellStyle name="40% - Accent4 9" xfId="5347" hidden="1"/>
    <cellStyle name="40% - Accent4 9" xfId="9054" hidden="1"/>
    <cellStyle name="40% - Accent4 9" xfId="9302" hidden="1"/>
    <cellStyle name="40% - Accent4 9" xfId="3385" hidden="1"/>
    <cellStyle name="40% - Accent4 9" xfId="3290" hidden="1"/>
    <cellStyle name="40% - Accent4 9" xfId="3066" hidden="1"/>
    <cellStyle name="40% - Accent4 9" xfId="1683" hidden="1"/>
    <cellStyle name="40% - Accent4 9" xfId="1561" hidden="1"/>
    <cellStyle name="40% - Accent4 9" xfId="1284" hidden="1"/>
    <cellStyle name="40% - Accent4 9" xfId="27888" hidden="1"/>
    <cellStyle name="40% - Accent4 9" xfId="27962" hidden="1"/>
    <cellStyle name="40% - Accent4 9" xfId="28064" hidden="1"/>
    <cellStyle name="40% - Accent4 9" xfId="28138" hidden="1"/>
    <cellStyle name="40% - Accent4 9" xfId="28214" hidden="1"/>
    <cellStyle name="40% - Accent4 9" xfId="28292" hidden="1"/>
    <cellStyle name="40% - Accent4 9" xfId="28877" hidden="1"/>
    <cellStyle name="40% - Accent4 9" xfId="28953" hidden="1"/>
    <cellStyle name="40% - Accent4 9" xfId="29032" hidden="1"/>
    <cellStyle name="40% - Accent4 9" xfId="29100" hidden="1"/>
    <cellStyle name="40% - Accent4 9" xfId="28817" hidden="1"/>
    <cellStyle name="40% - Accent4 9" xfId="28688" hidden="1"/>
    <cellStyle name="40% - Accent4 9" xfId="29472" hidden="1"/>
    <cellStyle name="40% - Accent4 9" xfId="29548" hidden="1"/>
    <cellStyle name="40% - Accent4 9" xfId="29626" hidden="1"/>
    <cellStyle name="40% - Accent4 9" xfId="29688" hidden="1"/>
    <cellStyle name="40% - Accent4 9" xfId="28830" hidden="1"/>
    <cellStyle name="40% - Accent4 9" xfId="28770" hidden="1"/>
    <cellStyle name="40% - Accent4 9" xfId="30004" hidden="1"/>
    <cellStyle name="40% - Accent4 9" xfId="30080" hidden="1"/>
    <cellStyle name="40% - Accent4 9" xfId="30158" hidden="1"/>
    <cellStyle name="40% - Accent4 9" xfId="30341" hidden="1"/>
    <cellStyle name="40% - Accent4 9" xfId="30417" hidden="1"/>
    <cellStyle name="40% - Accent4 9" xfId="30495" hidden="1"/>
    <cellStyle name="40% - Accent4 9" xfId="30678" hidden="1"/>
    <cellStyle name="40% - Accent4 9" xfId="30754" hidden="1"/>
    <cellStyle name="40% - Accent4 9" xfId="30856" hidden="1"/>
    <cellStyle name="40% - Accent4 9" xfId="30930" hidden="1"/>
    <cellStyle name="40% - Accent4 9" xfId="31006" hidden="1"/>
    <cellStyle name="40% - Accent4 9" xfId="31084" hidden="1"/>
    <cellStyle name="40% - Accent4 9" xfId="31669" hidden="1"/>
    <cellStyle name="40% - Accent4 9" xfId="31745" hidden="1"/>
    <cellStyle name="40% - Accent4 9" xfId="31824" hidden="1"/>
    <cellStyle name="40% - Accent4 9" xfId="31892" hidden="1"/>
    <cellStyle name="40% - Accent4 9" xfId="31609" hidden="1"/>
    <cellStyle name="40% - Accent4 9" xfId="31480" hidden="1"/>
    <cellStyle name="40% - Accent4 9" xfId="32264" hidden="1"/>
    <cellStyle name="40% - Accent4 9" xfId="32340" hidden="1"/>
    <cellStyle name="40% - Accent4 9" xfId="32418" hidden="1"/>
    <cellStyle name="40% - Accent4 9" xfId="32480" hidden="1"/>
    <cellStyle name="40% - Accent4 9" xfId="31622" hidden="1"/>
    <cellStyle name="40% - Accent4 9" xfId="31562" hidden="1"/>
    <cellStyle name="40% - Accent4 9" xfId="32796" hidden="1"/>
    <cellStyle name="40% - Accent4 9" xfId="32872" hidden="1"/>
    <cellStyle name="40% - Accent4 9" xfId="32950" hidden="1"/>
    <cellStyle name="40% - Accent4 9" xfId="33133" hidden="1"/>
    <cellStyle name="40% - Accent4 9" xfId="33209" hidden="1"/>
    <cellStyle name="40% - Accent4 9" xfId="33287" hidden="1"/>
    <cellStyle name="40% - Accent4 9" xfId="33470" hidden="1"/>
    <cellStyle name="40% - Accent4 9" xfId="33546" hidden="1"/>
    <cellStyle name="40% - Accent5" xfId="40" builtinId="47" hidden="1"/>
    <cellStyle name="40% - Accent5" xfId="83" builtinId="47" hidden="1" customBuiltin="1"/>
    <cellStyle name="40% - Accent5 10" xfId="177" hidden="1"/>
    <cellStyle name="40% - Accent5 10" xfId="257" hidden="1"/>
    <cellStyle name="40% - Accent5 10" xfId="361" hidden="1"/>
    <cellStyle name="40% - Accent5 10" xfId="695" hidden="1"/>
    <cellStyle name="40% - Accent5 10" xfId="2421" hidden="1"/>
    <cellStyle name="40% - Accent5 10" xfId="2572" hidden="1"/>
    <cellStyle name="40% - Accent5 10" xfId="2764" hidden="1"/>
    <cellStyle name="40% - Accent5 10" xfId="3797" hidden="1"/>
    <cellStyle name="40% - Accent5 10" xfId="1861" hidden="1"/>
    <cellStyle name="40% - Accent5 10" xfId="2233" hidden="1"/>
    <cellStyle name="40% - Accent5 10" xfId="4363" hidden="1"/>
    <cellStyle name="40% - Accent5 10" xfId="4588" hidden="1"/>
    <cellStyle name="40% - Accent5 10" xfId="4751" hidden="1"/>
    <cellStyle name="40% - Accent5 10" xfId="5809" hidden="1"/>
    <cellStyle name="40% - Accent5 10" xfId="1711" hidden="1"/>
    <cellStyle name="40% - Accent5 10" xfId="4279" hidden="1"/>
    <cellStyle name="40% - Accent5 10" xfId="6365" hidden="1"/>
    <cellStyle name="40% - Accent5 10" xfId="6471" hidden="1"/>
    <cellStyle name="40% - Accent5 10" xfId="6668" hidden="1"/>
    <cellStyle name="40% - Accent5 10" xfId="7529" hidden="1"/>
    <cellStyle name="40% - Accent5 10" xfId="7681" hidden="1"/>
    <cellStyle name="40% - Accent5 10" xfId="7859" hidden="1"/>
    <cellStyle name="40% - Accent5 10" xfId="8774" hidden="1"/>
    <cellStyle name="40% - Accent5 10" xfId="8950" hidden="1"/>
    <cellStyle name="40% - Accent5 10" xfId="9868" hidden="1"/>
    <cellStyle name="40% - Accent5 10" xfId="9942" hidden="1"/>
    <cellStyle name="40% - Accent5 10" xfId="10018" hidden="1"/>
    <cellStyle name="40% - Accent5 10" xfId="10096" hidden="1"/>
    <cellStyle name="40% - Accent5 10" xfId="10681" hidden="1"/>
    <cellStyle name="40% - Accent5 10" xfId="10757" hidden="1"/>
    <cellStyle name="40% - Accent5 10" xfId="10836" hidden="1"/>
    <cellStyle name="40% - Accent5 10" xfId="11081" hidden="1"/>
    <cellStyle name="40% - Accent5 10" xfId="10437" hidden="1"/>
    <cellStyle name="40% - Accent5 10" xfId="10582" hidden="1"/>
    <cellStyle name="40% - Accent5 10" xfId="11276" hidden="1"/>
    <cellStyle name="40% - Accent5 10" xfId="11352" hidden="1"/>
    <cellStyle name="40% - Accent5 10" xfId="11430" hidden="1"/>
    <cellStyle name="40% - Accent5 10" xfId="11640" hidden="1"/>
    <cellStyle name="40% - Accent5 10" xfId="10391" hidden="1"/>
    <cellStyle name="40% - Accent5 10" xfId="11246" hidden="1"/>
    <cellStyle name="40% - Accent5 10" xfId="11808" hidden="1"/>
    <cellStyle name="40% - Accent5 10" xfId="11884" hidden="1"/>
    <cellStyle name="40% - Accent5 10" xfId="11962" hidden="1"/>
    <cellStyle name="40% - Accent5 10" xfId="12145" hidden="1"/>
    <cellStyle name="40% - Accent5 10" xfId="12221" hidden="1"/>
    <cellStyle name="40% - Accent5 10" xfId="12299" hidden="1"/>
    <cellStyle name="40% - Accent5 10" xfId="12482" hidden="1"/>
    <cellStyle name="40% - Accent5 10" xfId="12558" hidden="1"/>
    <cellStyle name="40% - Accent5 10" xfId="12660" hidden="1"/>
    <cellStyle name="40% - Accent5 10" xfId="12734" hidden="1"/>
    <cellStyle name="40% - Accent5 10" xfId="12810" hidden="1"/>
    <cellStyle name="40% - Accent5 10" xfId="12888" hidden="1"/>
    <cellStyle name="40% - Accent5 10" xfId="13473" hidden="1"/>
    <cellStyle name="40% - Accent5 10" xfId="13549" hidden="1"/>
    <cellStyle name="40% - Accent5 10" xfId="13628" hidden="1"/>
    <cellStyle name="40% - Accent5 10" xfId="13873" hidden="1"/>
    <cellStyle name="40% - Accent5 10" xfId="13229" hidden="1"/>
    <cellStyle name="40% - Accent5 10" xfId="13374" hidden="1"/>
    <cellStyle name="40% - Accent5 10" xfId="14068" hidden="1"/>
    <cellStyle name="40% - Accent5 10" xfId="14144" hidden="1"/>
    <cellStyle name="40% - Accent5 10" xfId="14222" hidden="1"/>
    <cellStyle name="40% - Accent5 10" xfId="14432" hidden="1"/>
    <cellStyle name="40% - Accent5 10" xfId="13183" hidden="1"/>
    <cellStyle name="40% - Accent5 10" xfId="14038" hidden="1"/>
    <cellStyle name="40% - Accent5 10" xfId="14600" hidden="1"/>
    <cellStyle name="40% - Accent5 10" xfId="14676" hidden="1"/>
    <cellStyle name="40% - Accent5 10" xfId="14754" hidden="1"/>
    <cellStyle name="40% - Accent5 10" xfId="14937" hidden="1"/>
    <cellStyle name="40% - Accent5 10" xfId="15013" hidden="1"/>
    <cellStyle name="40% - Accent5 10" xfId="15091" hidden="1"/>
    <cellStyle name="40% - Accent5 10" xfId="15274" hidden="1"/>
    <cellStyle name="40% - Accent5 10" xfId="15350" hidden="1"/>
    <cellStyle name="40% - Accent5 10" xfId="9590" hidden="1"/>
    <cellStyle name="40% - Accent5 10" xfId="9478" hidden="1"/>
    <cellStyle name="40% - Accent5 10" xfId="9363" hidden="1"/>
    <cellStyle name="40% - Accent5 10" xfId="9251" hidden="1"/>
    <cellStyle name="40% - Accent5 10" xfId="6993" hidden="1"/>
    <cellStyle name="40% - Accent5 10" xfId="6906" hidden="1"/>
    <cellStyle name="40% - Accent5 10" xfId="6813" hidden="1"/>
    <cellStyle name="40% - Accent5 10" xfId="5721" hidden="1"/>
    <cellStyle name="40% - Accent5 10" xfId="7855" hidden="1"/>
    <cellStyle name="40% - Accent5 10" xfId="7341" hidden="1"/>
    <cellStyle name="40% - Accent5 10" xfId="4853" hidden="1"/>
    <cellStyle name="40% - Accent5 10" xfId="4685" hidden="1"/>
    <cellStyle name="40% - Accent5 10" xfId="4456" hidden="1"/>
    <cellStyle name="40% - Accent5 10" xfId="3647" hidden="1"/>
    <cellStyle name="40% - Accent5 10" xfId="8024" hidden="1"/>
    <cellStyle name="40% - Accent5 10" xfId="4943" hidden="1"/>
    <cellStyle name="40% - Accent5 10" xfId="2729" hidden="1"/>
    <cellStyle name="40% - Accent5 10" xfId="2516" hidden="1"/>
    <cellStyle name="40% - Accent5 10" xfId="2341" hidden="1"/>
    <cellStyle name="40% - Accent5 10" xfId="1381" hidden="1"/>
    <cellStyle name="40% - Accent5 10" xfId="1191" hidden="1"/>
    <cellStyle name="40% - Accent5 10" xfId="948" hidden="1"/>
    <cellStyle name="40% - Accent5 10" xfId="15412" hidden="1"/>
    <cellStyle name="40% - Accent5 10" xfId="15523" hidden="1"/>
    <cellStyle name="40% - Accent5 10" xfId="16209" hidden="1"/>
    <cellStyle name="40% - Accent5 10" xfId="16283" hidden="1"/>
    <cellStyle name="40% - Accent5 10" xfId="16359" hidden="1"/>
    <cellStyle name="40% - Accent5 10" xfId="16437" hidden="1"/>
    <cellStyle name="40% - Accent5 10" xfId="17022" hidden="1"/>
    <cellStyle name="40% - Accent5 10" xfId="17098" hidden="1"/>
    <cellStyle name="40% - Accent5 10" xfId="17177" hidden="1"/>
    <cellStyle name="40% - Accent5 10" xfId="17422" hidden="1"/>
    <cellStyle name="40% - Accent5 10" xfId="16778" hidden="1"/>
    <cellStyle name="40% - Accent5 10" xfId="16923" hidden="1"/>
    <cellStyle name="40% - Accent5 10" xfId="17617" hidden="1"/>
    <cellStyle name="40% - Accent5 10" xfId="17693" hidden="1"/>
    <cellStyle name="40% - Accent5 10" xfId="17771" hidden="1"/>
    <cellStyle name="40% - Accent5 10" xfId="17981" hidden="1"/>
    <cellStyle name="40% - Accent5 10" xfId="16732" hidden="1"/>
    <cellStyle name="40% - Accent5 10" xfId="17587" hidden="1"/>
    <cellStyle name="40% - Accent5 10" xfId="18149" hidden="1"/>
    <cellStyle name="40% - Accent5 10" xfId="18225" hidden="1"/>
    <cellStyle name="40% - Accent5 10" xfId="18303" hidden="1"/>
    <cellStyle name="40% - Accent5 10" xfId="18486" hidden="1"/>
    <cellStyle name="40% - Accent5 10" xfId="18562" hidden="1"/>
    <cellStyle name="40% - Accent5 10" xfId="18640" hidden="1"/>
    <cellStyle name="40% - Accent5 10" xfId="18823" hidden="1"/>
    <cellStyle name="40% - Accent5 10" xfId="18899" hidden="1"/>
    <cellStyle name="40% - Accent5 10" xfId="19001" hidden="1"/>
    <cellStyle name="40% - Accent5 10" xfId="19075" hidden="1"/>
    <cellStyle name="40% - Accent5 10" xfId="19151" hidden="1"/>
    <cellStyle name="40% - Accent5 10" xfId="19229" hidden="1"/>
    <cellStyle name="40% - Accent5 10" xfId="19814" hidden="1"/>
    <cellStyle name="40% - Accent5 10" xfId="19890" hidden="1"/>
    <cellStyle name="40% - Accent5 10" xfId="19969" hidden="1"/>
    <cellStyle name="40% - Accent5 10" xfId="20214" hidden="1"/>
    <cellStyle name="40% - Accent5 10" xfId="19570" hidden="1"/>
    <cellStyle name="40% - Accent5 10" xfId="19715" hidden="1"/>
    <cellStyle name="40% - Accent5 10" xfId="20409" hidden="1"/>
    <cellStyle name="40% - Accent5 10" xfId="20485" hidden="1"/>
    <cellStyle name="40% - Accent5 10" xfId="20563" hidden="1"/>
    <cellStyle name="40% - Accent5 10" xfId="20773" hidden="1"/>
    <cellStyle name="40% - Accent5 10" xfId="19524" hidden="1"/>
    <cellStyle name="40% - Accent5 10" xfId="20379" hidden="1"/>
    <cellStyle name="40% - Accent5 10" xfId="20941" hidden="1"/>
    <cellStyle name="40% - Accent5 10" xfId="21017" hidden="1"/>
    <cellStyle name="40% - Accent5 10" xfId="21095" hidden="1"/>
    <cellStyle name="40% - Accent5 10" xfId="21278" hidden="1"/>
    <cellStyle name="40% - Accent5 10" xfId="21354" hidden="1"/>
    <cellStyle name="40% - Accent5 10" xfId="21432" hidden="1"/>
    <cellStyle name="40% - Accent5 10" xfId="21615" hidden="1"/>
    <cellStyle name="40% - Accent5 10" xfId="21691" hidden="1"/>
    <cellStyle name="40% - Accent5 10" xfId="15986" hidden="1"/>
    <cellStyle name="40% - Accent5 10" xfId="15912" hidden="1"/>
    <cellStyle name="40% - Accent5 10" xfId="15832" hidden="1"/>
    <cellStyle name="40% - Accent5 10" xfId="15749" hidden="1"/>
    <cellStyle name="40% - Accent5 10" xfId="7973" hidden="1"/>
    <cellStyle name="40% - Accent5 10" xfId="7771" hidden="1"/>
    <cellStyle name="40% - Accent5 10" xfId="7488" hidden="1"/>
    <cellStyle name="40% - Accent5 10" xfId="6218" hidden="1"/>
    <cellStyle name="40% - Accent5 10" xfId="8723" hidden="1"/>
    <cellStyle name="40% - Accent5 10" xfId="8191" hidden="1"/>
    <cellStyle name="40% - Accent5 10" xfId="5294" hidden="1"/>
    <cellStyle name="40% - Accent5 10" xfId="5093" hidden="1"/>
    <cellStyle name="40% - Accent5 10" xfId="4989" hidden="1"/>
    <cellStyle name="40% - Accent5 10" xfId="3839" hidden="1"/>
    <cellStyle name="40% - Accent5 10" xfId="8969" hidden="1"/>
    <cellStyle name="40% - Accent5 10" xfId="5465" hidden="1"/>
    <cellStyle name="40% - Accent5 10" xfId="3041" hidden="1"/>
    <cellStyle name="40% - Accent5 10" xfId="2903" hidden="1"/>
    <cellStyle name="40% - Accent5 10" xfId="2695" hidden="1"/>
    <cellStyle name="40% - Accent5 10" xfId="1532" hidden="1"/>
    <cellStyle name="40% - Accent5 10" xfId="1364" hidden="1"/>
    <cellStyle name="40% - Accent5 10" xfId="1113" hidden="1"/>
    <cellStyle name="40% - Accent5 10" xfId="21751" hidden="1"/>
    <cellStyle name="40% - Accent5 10" xfId="21830" hidden="1"/>
    <cellStyle name="40% - Accent5 10" xfId="22360" hidden="1"/>
    <cellStyle name="40% - Accent5 10" xfId="22434" hidden="1"/>
    <cellStyle name="40% - Accent5 10" xfId="22510" hidden="1"/>
    <cellStyle name="40% - Accent5 10" xfId="22588" hidden="1"/>
    <cellStyle name="40% - Accent5 10" xfId="23173" hidden="1"/>
    <cellStyle name="40% - Accent5 10" xfId="23249" hidden="1"/>
    <cellStyle name="40% - Accent5 10" xfId="23328" hidden="1"/>
    <cellStyle name="40% - Accent5 10" xfId="23573" hidden="1"/>
    <cellStyle name="40% - Accent5 10" xfId="22929" hidden="1"/>
    <cellStyle name="40% - Accent5 10" xfId="23074" hidden="1"/>
    <cellStyle name="40% - Accent5 10" xfId="23768" hidden="1"/>
    <cellStyle name="40% - Accent5 10" xfId="23844" hidden="1"/>
    <cellStyle name="40% - Accent5 10" xfId="23922" hidden="1"/>
    <cellStyle name="40% - Accent5 10" xfId="24132" hidden="1"/>
    <cellStyle name="40% - Accent5 10" xfId="22883" hidden="1"/>
    <cellStyle name="40% - Accent5 10" xfId="23738" hidden="1"/>
    <cellStyle name="40% - Accent5 10" xfId="24300" hidden="1"/>
    <cellStyle name="40% - Accent5 10" xfId="24376" hidden="1"/>
    <cellStyle name="40% - Accent5 10" xfId="24454" hidden="1"/>
    <cellStyle name="40% - Accent5 10" xfId="24637" hidden="1"/>
    <cellStyle name="40% - Accent5 10" xfId="24713" hidden="1"/>
    <cellStyle name="40% - Accent5 10" xfId="24791" hidden="1"/>
    <cellStyle name="40% - Accent5 10" xfId="24974" hidden="1"/>
    <cellStyle name="40% - Accent5 10" xfId="25050" hidden="1"/>
    <cellStyle name="40% - Accent5 10" xfId="25152" hidden="1"/>
    <cellStyle name="40% - Accent5 10" xfId="25226" hidden="1"/>
    <cellStyle name="40% - Accent5 10" xfId="25302" hidden="1"/>
    <cellStyle name="40% - Accent5 10" xfId="25380" hidden="1"/>
    <cellStyle name="40% - Accent5 10" xfId="25965" hidden="1"/>
    <cellStyle name="40% - Accent5 10" xfId="26041" hidden="1"/>
    <cellStyle name="40% - Accent5 10" xfId="26120" hidden="1"/>
    <cellStyle name="40% - Accent5 10" xfId="26365" hidden="1"/>
    <cellStyle name="40% - Accent5 10" xfId="25721" hidden="1"/>
    <cellStyle name="40% - Accent5 10" xfId="25866" hidden="1"/>
    <cellStyle name="40% - Accent5 10" xfId="26560" hidden="1"/>
    <cellStyle name="40% - Accent5 10" xfId="26636" hidden="1"/>
    <cellStyle name="40% - Accent5 10" xfId="26714" hidden="1"/>
    <cellStyle name="40% - Accent5 10" xfId="26924" hidden="1"/>
    <cellStyle name="40% - Accent5 10" xfId="25675" hidden="1"/>
    <cellStyle name="40% - Accent5 10" xfId="26530" hidden="1"/>
    <cellStyle name="40% - Accent5 10" xfId="27092" hidden="1"/>
    <cellStyle name="40% - Accent5 10" xfId="27168" hidden="1"/>
    <cellStyle name="40% - Accent5 10" xfId="27246" hidden="1"/>
    <cellStyle name="40% - Accent5 10" xfId="27429" hidden="1"/>
    <cellStyle name="40% - Accent5 10" xfId="27505" hidden="1"/>
    <cellStyle name="40% - Accent5 10" xfId="27583" hidden="1"/>
    <cellStyle name="40% - Accent5 10" xfId="27766" hidden="1"/>
    <cellStyle name="40% - Accent5 10" xfId="27842" hidden="1"/>
    <cellStyle name="40% - Accent5 10" xfId="22239" hidden="1"/>
    <cellStyle name="40% - Accent5 10" xfId="22165" hidden="1"/>
    <cellStyle name="40% - Accent5 10" xfId="22085" hidden="1"/>
    <cellStyle name="40% - Accent5 10" xfId="22002" hidden="1"/>
    <cellStyle name="40% - Accent5 10" xfId="8875" hidden="1"/>
    <cellStyle name="40% - Accent5 10" xfId="8669" hidden="1"/>
    <cellStyle name="40% - Accent5 10" xfId="8438" hidden="1"/>
    <cellStyle name="40% - Accent5 10" xfId="6757" hidden="1"/>
    <cellStyle name="40% - Accent5 10" xfId="9789" hidden="1"/>
    <cellStyle name="40% - Accent5 10" xfId="9224" hidden="1"/>
    <cellStyle name="40% - Accent5 10" xfId="5850" hidden="1"/>
    <cellStyle name="40% - Accent5 10" xfId="5601" hidden="1"/>
    <cellStyle name="40% - Accent5 10" xfId="5506" hidden="1"/>
    <cellStyle name="40% - Accent5 10" xfId="4015" hidden="1"/>
    <cellStyle name="40% - Accent5 10" xfId="15541" hidden="1"/>
    <cellStyle name="40% - Accent5 10" xfId="5899" hidden="1"/>
    <cellStyle name="40% - Accent5 10" xfId="3364" hidden="1"/>
    <cellStyle name="40% - Accent5 10" xfId="3173" hidden="1"/>
    <cellStyle name="40% - Accent5 10" xfId="3030" hidden="1"/>
    <cellStyle name="40% - Accent5 10" xfId="1660" hidden="1"/>
    <cellStyle name="40% - Accent5 10" xfId="1525" hidden="1"/>
    <cellStyle name="40% - Accent5 10" xfId="1255" hidden="1"/>
    <cellStyle name="40% - Accent5 10" xfId="27901" hidden="1"/>
    <cellStyle name="40% - Accent5 10" xfId="27977" hidden="1"/>
    <cellStyle name="40% - Accent5 10" xfId="28079" hidden="1"/>
    <cellStyle name="40% - Accent5 10" xfId="28153" hidden="1"/>
    <cellStyle name="40% - Accent5 10" xfId="28229" hidden="1"/>
    <cellStyle name="40% - Accent5 10" xfId="28307" hidden="1"/>
    <cellStyle name="40% - Accent5 10" xfId="28892" hidden="1"/>
    <cellStyle name="40% - Accent5 10" xfId="28968" hidden="1"/>
    <cellStyle name="40% - Accent5 10" xfId="29047" hidden="1"/>
    <cellStyle name="40% - Accent5 10" xfId="29292" hidden="1"/>
    <cellStyle name="40% - Accent5 10" xfId="28648" hidden="1"/>
    <cellStyle name="40% - Accent5 10" xfId="28793" hidden="1"/>
    <cellStyle name="40% - Accent5 10" xfId="29487" hidden="1"/>
    <cellStyle name="40% - Accent5 10" xfId="29563" hidden="1"/>
    <cellStyle name="40% - Accent5 10" xfId="29641" hidden="1"/>
    <cellStyle name="40% - Accent5 10" xfId="29851" hidden="1"/>
    <cellStyle name="40% - Accent5 10" xfId="28602" hidden="1"/>
    <cellStyle name="40% - Accent5 10" xfId="29457" hidden="1"/>
    <cellStyle name="40% - Accent5 10" xfId="30019" hidden="1"/>
    <cellStyle name="40% - Accent5 10" xfId="30095" hidden="1"/>
    <cellStyle name="40% - Accent5 10" xfId="30173" hidden="1"/>
    <cellStyle name="40% - Accent5 10" xfId="30356" hidden="1"/>
    <cellStyle name="40% - Accent5 10" xfId="30432" hidden="1"/>
    <cellStyle name="40% - Accent5 10" xfId="30510" hidden="1"/>
    <cellStyle name="40% - Accent5 10" xfId="30693" hidden="1"/>
    <cellStyle name="40% - Accent5 10" xfId="30769" hidden="1"/>
    <cellStyle name="40% - Accent5 10" xfId="30871" hidden="1"/>
    <cellStyle name="40% - Accent5 10" xfId="30945" hidden="1"/>
    <cellStyle name="40% - Accent5 10" xfId="31021" hidden="1"/>
    <cellStyle name="40% - Accent5 10" xfId="31099" hidden="1"/>
    <cellStyle name="40% - Accent5 10" xfId="31684" hidden="1"/>
    <cellStyle name="40% - Accent5 10" xfId="31760" hidden="1"/>
    <cellStyle name="40% - Accent5 10" xfId="31839" hidden="1"/>
    <cellStyle name="40% - Accent5 10" xfId="32084" hidden="1"/>
    <cellStyle name="40% - Accent5 10" xfId="31440" hidden="1"/>
    <cellStyle name="40% - Accent5 10" xfId="31585" hidden="1"/>
    <cellStyle name="40% - Accent5 10" xfId="32279" hidden="1"/>
    <cellStyle name="40% - Accent5 10" xfId="32355" hidden="1"/>
    <cellStyle name="40% - Accent5 10" xfId="32433" hidden="1"/>
    <cellStyle name="40% - Accent5 10" xfId="32643" hidden="1"/>
    <cellStyle name="40% - Accent5 10" xfId="31394" hidden="1"/>
    <cellStyle name="40% - Accent5 10" xfId="32249" hidden="1"/>
    <cellStyle name="40% - Accent5 10" xfId="32811" hidden="1"/>
    <cellStyle name="40% - Accent5 10" xfId="32887" hidden="1"/>
    <cellStyle name="40% - Accent5 10" xfId="32965" hidden="1"/>
    <cellStyle name="40% - Accent5 10" xfId="33148" hidden="1"/>
    <cellStyle name="40% - Accent5 10" xfId="33224" hidden="1"/>
    <cellStyle name="40% - Accent5 10" xfId="33302" hidden="1"/>
    <cellStyle name="40% - Accent5 10" xfId="33485" hidden="1"/>
    <cellStyle name="40% - Accent5 10" xfId="33561" hidden="1"/>
    <cellStyle name="40% - Accent5 11" xfId="190" hidden="1"/>
    <cellStyle name="40% - Accent5 11" xfId="270" hidden="1"/>
    <cellStyle name="40% - Accent5 11" xfId="397" hidden="1"/>
    <cellStyle name="40% - Accent5 11" xfId="722" hidden="1"/>
    <cellStyle name="40% - Accent5 11" xfId="2437" hidden="1"/>
    <cellStyle name="40% - Accent5 11" xfId="2590" hidden="1"/>
    <cellStyle name="40% - Accent5 11" xfId="2793" hidden="1"/>
    <cellStyle name="40% - Accent5 11" xfId="1904" hidden="1"/>
    <cellStyle name="40% - Accent5 11" xfId="1701" hidden="1"/>
    <cellStyle name="40% - Accent5 11" xfId="1593" hidden="1"/>
    <cellStyle name="40% - Accent5 11" xfId="4399" hidden="1"/>
    <cellStyle name="40% - Accent5 11" xfId="4607" hidden="1"/>
    <cellStyle name="40% - Accent5 11" xfId="4771" hidden="1"/>
    <cellStyle name="40% - Accent5 11" xfId="2271" hidden="1"/>
    <cellStyle name="40% - Accent5 11" xfId="1703" hidden="1"/>
    <cellStyle name="40% - Accent5 11" xfId="2269" hidden="1"/>
    <cellStyle name="40% - Accent5 11" xfId="6380" hidden="1"/>
    <cellStyle name="40% - Accent5 11" xfId="6485" hidden="1"/>
    <cellStyle name="40% - Accent5 11" xfId="6682" hidden="1"/>
    <cellStyle name="40% - Accent5 11" xfId="7556" hidden="1"/>
    <cellStyle name="40% - Accent5 11" xfId="7697" hidden="1"/>
    <cellStyle name="40% - Accent5 11" xfId="7876" hidden="1"/>
    <cellStyle name="40% - Accent5 11" xfId="8795" hidden="1"/>
    <cellStyle name="40% - Accent5 11" xfId="8966" hidden="1"/>
    <cellStyle name="40% - Accent5 11" xfId="9881" hidden="1"/>
    <cellStyle name="40% - Accent5 11" xfId="9955" hidden="1"/>
    <cellStyle name="40% - Accent5 11" xfId="10031" hidden="1"/>
    <cellStyle name="40% - Accent5 11" xfId="10109" hidden="1"/>
    <cellStyle name="40% - Accent5 11" xfId="10694" hidden="1"/>
    <cellStyle name="40% - Accent5 11" xfId="10770" hidden="1"/>
    <cellStyle name="40% - Accent5 11" xfId="10849" hidden="1"/>
    <cellStyle name="40% - Accent5 11" xfId="10473" hidden="1"/>
    <cellStyle name="40% - Accent5 11" xfId="10382" hidden="1"/>
    <cellStyle name="40% - Accent5 11" xfId="10349" hidden="1"/>
    <cellStyle name="40% - Accent5 11" xfId="11289" hidden="1"/>
    <cellStyle name="40% - Accent5 11" xfId="11365" hidden="1"/>
    <cellStyle name="40% - Accent5 11" xfId="11443" hidden="1"/>
    <cellStyle name="40% - Accent5 11" xfId="10611" hidden="1"/>
    <cellStyle name="40% - Accent5 11" xfId="10384" hidden="1"/>
    <cellStyle name="40% - Accent5 11" xfId="10609" hidden="1"/>
    <cellStyle name="40% - Accent5 11" xfId="11821" hidden="1"/>
    <cellStyle name="40% - Accent5 11" xfId="11897" hidden="1"/>
    <cellStyle name="40% - Accent5 11" xfId="11975" hidden="1"/>
    <cellStyle name="40% - Accent5 11" xfId="12158" hidden="1"/>
    <cellStyle name="40% - Accent5 11" xfId="12234" hidden="1"/>
    <cellStyle name="40% - Accent5 11" xfId="12312" hidden="1"/>
    <cellStyle name="40% - Accent5 11" xfId="12495" hidden="1"/>
    <cellStyle name="40% - Accent5 11" xfId="12571" hidden="1"/>
    <cellStyle name="40% - Accent5 11" xfId="12673" hidden="1"/>
    <cellStyle name="40% - Accent5 11" xfId="12747" hidden="1"/>
    <cellStyle name="40% - Accent5 11" xfId="12823" hidden="1"/>
    <cellStyle name="40% - Accent5 11" xfId="12901" hidden="1"/>
    <cellStyle name="40% - Accent5 11" xfId="13486" hidden="1"/>
    <cellStyle name="40% - Accent5 11" xfId="13562" hidden="1"/>
    <cellStyle name="40% - Accent5 11" xfId="13641" hidden="1"/>
    <cellStyle name="40% - Accent5 11" xfId="13265" hidden="1"/>
    <cellStyle name="40% - Accent5 11" xfId="13174" hidden="1"/>
    <cellStyle name="40% - Accent5 11" xfId="13141" hidden="1"/>
    <cellStyle name="40% - Accent5 11" xfId="14081" hidden="1"/>
    <cellStyle name="40% - Accent5 11" xfId="14157" hidden="1"/>
    <cellStyle name="40% - Accent5 11" xfId="14235" hidden="1"/>
    <cellStyle name="40% - Accent5 11" xfId="13403" hidden="1"/>
    <cellStyle name="40% - Accent5 11" xfId="13176" hidden="1"/>
    <cellStyle name="40% - Accent5 11" xfId="13401" hidden="1"/>
    <cellStyle name="40% - Accent5 11" xfId="14613" hidden="1"/>
    <cellStyle name="40% - Accent5 11" xfId="14689" hidden="1"/>
    <cellStyle name="40% - Accent5 11" xfId="14767" hidden="1"/>
    <cellStyle name="40% - Accent5 11" xfId="14950" hidden="1"/>
    <cellStyle name="40% - Accent5 11" xfId="15026" hidden="1"/>
    <cellStyle name="40% - Accent5 11" xfId="15104" hidden="1"/>
    <cellStyle name="40% - Accent5 11" xfId="15287" hidden="1"/>
    <cellStyle name="40% - Accent5 11" xfId="15363" hidden="1"/>
    <cellStyle name="40% - Accent5 11" xfId="9573" hidden="1"/>
    <cellStyle name="40% - Accent5 11" xfId="9460" hidden="1"/>
    <cellStyle name="40% - Accent5 11" xfId="9347" hidden="1"/>
    <cellStyle name="40% - Accent5 11" xfId="9231" hidden="1"/>
    <cellStyle name="40% - Accent5 11" xfId="6979" hidden="1"/>
    <cellStyle name="40% - Accent5 11" xfId="6893" hidden="1"/>
    <cellStyle name="40% - Accent5 11" xfId="6799" hidden="1"/>
    <cellStyle name="40% - Accent5 11" xfId="7663" hidden="1"/>
    <cellStyle name="40% - Accent5 11" xfId="8049" hidden="1"/>
    <cellStyle name="40% - Accent5 11" xfId="8143" hidden="1"/>
    <cellStyle name="40% - Accent5 11" xfId="4833" hidden="1"/>
    <cellStyle name="40% - Accent5 11" xfId="4668" hidden="1"/>
    <cellStyle name="40% - Accent5 11" xfId="4400" hidden="1"/>
    <cellStyle name="40% - Accent5 11" xfId="7204" hidden="1"/>
    <cellStyle name="40% - Accent5 11" xfId="8042" hidden="1"/>
    <cellStyle name="40% - Accent5 11" xfId="7208" hidden="1"/>
    <cellStyle name="40% - Accent5 11" xfId="2696" hidden="1"/>
    <cellStyle name="40% - Accent5 11" xfId="2500" hidden="1"/>
    <cellStyle name="40% - Accent5 11" xfId="2320" hidden="1"/>
    <cellStyle name="40% - Accent5 11" xfId="1356" hidden="1"/>
    <cellStyle name="40% - Accent5 11" xfId="1175" hidden="1"/>
    <cellStyle name="40% - Accent5 11" xfId="932" hidden="1"/>
    <cellStyle name="40% - Accent5 11" xfId="15430" hidden="1"/>
    <cellStyle name="40% - Accent5 11" xfId="15538" hidden="1"/>
    <cellStyle name="40% - Accent5 11" xfId="16222" hidden="1"/>
    <cellStyle name="40% - Accent5 11" xfId="16296" hidden="1"/>
    <cellStyle name="40% - Accent5 11" xfId="16372" hidden="1"/>
    <cellStyle name="40% - Accent5 11" xfId="16450" hidden="1"/>
    <cellStyle name="40% - Accent5 11" xfId="17035" hidden="1"/>
    <cellStyle name="40% - Accent5 11" xfId="17111" hidden="1"/>
    <cellStyle name="40% - Accent5 11" xfId="17190" hidden="1"/>
    <cellStyle name="40% - Accent5 11" xfId="16814" hidden="1"/>
    <cellStyle name="40% - Accent5 11" xfId="16723" hidden="1"/>
    <cellStyle name="40% - Accent5 11" xfId="16690" hidden="1"/>
    <cellStyle name="40% - Accent5 11" xfId="17630" hidden="1"/>
    <cellStyle name="40% - Accent5 11" xfId="17706" hidden="1"/>
    <cellStyle name="40% - Accent5 11" xfId="17784" hidden="1"/>
    <cellStyle name="40% - Accent5 11" xfId="16952" hidden="1"/>
    <cellStyle name="40% - Accent5 11" xfId="16725" hidden="1"/>
    <cellStyle name="40% - Accent5 11" xfId="16950" hidden="1"/>
    <cellStyle name="40% - Accent5 11" xfId="18162" hidden="1"/>
    <cellStyle name="40% - Accent5 11" xfId="18238" hidden="1"/>
    <cellStyle name="40% - Accent5 11" xfId="18316" hidden="1"/>
    <cellStyle name="40% - Accent5 11" xfId="18499" hidden="1"/>
    <cellStyle name="40% - Accent5 11" xfId="18575" hidden="1"/>
    <cellStyle name="40% - Accent5 11" xfId="18653" hidden="1"/>
    <cellStyle name="40% - Accent5 11" xfId="18836" hidden="1"/>
    <cellStyle name="40% - Accent5 11" xfId="18912" hidden="1"/>
    <cellStyle name="40% - Accent5 11" xfId="19014" hidden="1"/>
    <cellStyle name="40% - Accent5 11" xfId="19088" hidden="1"/>
    <cellStyle name="40% - Accent5 11" xfId="19164" hidden="1"/>
    <cellStyle name="40% - Accent5 11" xfId="19242" hidden="1"/>
    <cellStyle name="40% - Accent5 11" xfId="19827" hidden="1"/>
    <cellStyle name="40% - Accent5 11" xfId="19903" hidden="1"/>
    <cellStyle name="40% - Accent5 11" xfId="19982" hidden="1"/>
    <cellStyle name="40% - Accent5 11" xfId="19606" hidden="1"/>
    <cellStyle name="40% - Accent5 11" xfId="19515" hidden="1"/>
    <cellStyle name="40% - Accent5 11" xfId="19482" hidden="1"/>
    <cellStyle name="40% - Accent5 11" xfId="20422" hidden="1"/>
    <cellStyle name="40% - Accent5 11" xfId="20498" hidden="1"/>
    <cellStyle name="40% - Accent5 11" xfId="20576" hidden="1"/>
    <cellStyle name="40% - Accent5 11" xfId="19744" hidden="1"/>
    <cellStyle name="40% - Accent5 11" xfId="19517" hidden="1"/>
    <cellStyle name="40% - Accent5 11" xfId="19742" hidden="1"/>
    <cellStyle name="40% - Accent5 11" xfId="20954" hidden="1"/>
    <cellStyle name="40% - Accent5 11" xfId="21030" hidden="1"/>
    <cellStyle name="40% - Accent5 11" xfId="21108" hidden="1"/>
    <cellStyle name="40% - Accent5 11" xfId="21291" hidden="1"/>
    <cellStyle name="40% - Accent5 11" xfId="21367" hidden="1"/>
    <cellStyle name="40% - Accent5 11" xfId="21445" hidden="1"/>
    <cellStyle name="40% - Accent5 11" xfId="21628" hidden="1"/>
    <cellStyle name="40% - Accent5 11" xfId="21704" hidden="1"/>
    <cellStyle name="40% - Accent5 11" xfId="15973" hidden="1"/>
    <cellStyle name="40% - Accent5 11" xfId="15899" hidden="1"/>
    <cellStyle name="40% - Accent5 11" xfId="15818" hidden="1"/>
    <cellStyle name="40% - Accent5 11" xfId="15732" hidden="1"/>
    <cellStyle name="40% - Accent5 11" xfId="7950" hidden="1"/>
    <cellStyle name="40% - Accent5 11" xfId="7744" hidden="1"/>
    <cellStyle name="40% - Accent5 11" xfId="7465" hidden="1"/>
    <cellStyle name="40% - Accent5 11" xfId="8515" hidden="1"/>
    <cellStyle name="40% - Accent5 11" xfId="9000" hidden="1"/>
    <cellStyle name="40% - Accent5 11" xfId="9069" hidden="1"/>
    <cellStyle name="40% - Accent5 11" xfId="5281" hidden="1"/>
    <cellStyle name="40% - Accent5 11" xfId="5080" hidden="1"/>
    <cellStyle name="40% - Accent5 11" xfId="4973" hidden="1"/>
    <cellStyle name="40% - Accent5 11" xfId="8146" hidden="1"/>
    <cellStyle name="40% - Accent5 11" xfId="8995" hidden="1"/>
    <cellStyle name="40% - Accent5 11" xfId="8151" hidden="1"/>
    <cellStyle name="40% - Accent5 11" xfId="3016" hidden="1"/>
    <cellStyle name="40% - Accent5 11" xfId="2884" hidden="1"/>
    <cellStyle name="40% - Accent5 11" xfId="2657" hidden="1"/>
    <cellStyle name="40% - Accent5 11" xfId="1512" hidden="1"/>
    <cellStyle name="40% - Accent5 11" xfId="1324" hidden="1"/>
    <cellStyle name="40% - Accent5 11" xfId="1097" hidden="1"/>
    <cellStyle name="40% - Accent5 11" xfId="21764" hidden="1"/>
    <cellStyle name="40% - Accent5 11" xfId="21844" hidden="1"/>
    <cellStyle name="40% - Accent5 11" xfId="22373" hidden="1"/>
    <cellStyle name="40% - Accent5 11" xfId="22447" hidden="1"/>
    <cellStyle name="40% - Accent5 11" xfId="22523" hidden="1"/>
    <cellStyle name="40% - Accent5 11" xfId="22601" hidden="1"/>
    <cellStyle name="40% - Accent5 11" xfId="23186" hidden="1"/>
    <cellStyle name="40% - Accent5 11" xfId="23262" hidden="1"/>
    <cellStyle name="40% - Accent5 11" xfId="23341" hidden="1"/>
    <cellStyle name="40% - Accent5 11" xfId="22965" hidden="1"/>
    <cellStyle name="40% - Accent5 11" xfId="22874" hidden="1"/>
    <cellStyle name="40% - Accent5 11" xfId="22841" hidden="1"/>
    <cellStyle name="40% - Accent5 11" xfId="23781" hidden="1"/>
    <cellStyle name="40% - Accent5 11" xfId="23857" hidden="1"/>
    <cellStyle name="40% - Accent5 11" xfId="23935" hidden="1"/>
    <cellStyle name="40% - Accent5 11" xfId="23103" hidden="1"/>
    <cellStyle name="40% - Accent5 11" xfId="22876" hidden="1"/>
    <cellStyle name="40% - Accent5 11" xfId="23101" hidden="1"/>
    <cellStyle name="40% - Accent5 11" xfId="24313" hidden="1"/>
    <cellStyle name="40% - Accent5 11" xfId="24389" hidden="1"/>
    <cellStyle name="40% - Accent5 11" xfId="24467" hidden="1"/>
    <cellStyle name="40% - Accent5 11" xfId="24650" hidden="1"/>
    <cellStyle name="40% - Accent5 11" xfId="24726" hidden="1"/>
    <cellStyle name="40% - Accent5 11" xfId="24804" hidden="1"/>
    <cellStyle name="40% - Accent5 11" xfId="24987" hidden="1"/>
    <cellStyle name="40% - Accent5 11" xfId="25063" hidden="1"/>
    <cellStyle name="40% - Accent5 11" xfId="25165" hidden="1"/>
    <cellStyle name="40% - Accent5 11" xfId="25239" hidden="1"/>
    <cellStyle name="40% - Accent5 11" xfId="25315" hidden="1"/>
    <cellStyle name="40% - Accent5 11" xfId="25393" hidden="1"/>
    <cellStyle name="40% - Accent5 11" xfId="25978" hidden="1"/>
    <cellStyle name="40% - Accent5 11" xfId="26054" hidden="1"/>
    <cellStyle name="40% - Accent5 11" xfId="26133" hidden="1"/>
    <cellStyle name="40% - Accent5 11" xfId="25757" hidden="1"/>
    <cellStyle name="40% - Accent5 11" xfId="25666" hidden="1"/>
    <cellStyle name="40% - Accent5 11" xfId="25633" hidden="1"/>
    <cellStyle name="40% - Accent5 11" xfId="26573" hidden="1"/>
    <cellStyle name="40% - Accent5 11" xfId="26649" hidden="1"/>
    <cellStyle name="40% - Accent5 11" xfId="26727" hidden="1"/>
    <cellStyle name="40% - Accent5 11" xfId="25895" hidden="1"/>
    <cellStyle name="40% - Accent5 11" xfId="25668" hidden="1"/>
    <cellStyle name="40% - Accent5 11" xfId="25893" hidden="1"/>
    <cellStyle name="40% - Accent5 11" xfId="27105" hidden="1"/>
    <cellStyle name="40% - Accent5 11" xfId="27181" hidden="1"/>
    <cellStyle name="40% - Accent5 11" xfId="27259" hidden="1"/>
    <cellStyle name="40% - Accent5 11" xfId="27442" hidden="1"/>
    <cellStyle name="40% - Accent5 11" xfId="27518" hidden="1"/>
    <cellStyle name="40% - Accent5 11" xfId="27596" hidden="1"/>
    <cellStyle name="40% - Accent5 11" xfId="27779" hidden="1"/>
    <cellStyle name="40% - Accent5 11" xfId="27855" hidden="1"/>
    <cellStyle name="40% - Accent5 11" xfId="22226" hidden="1"/>
    <cellStyle name="40% - Accent5 11" xfId="22152" hidden="1"/>
    <cellStyle name="40% - Accent5 11" xfId="22071" hidden="1"/>
    <cellStyle name="40% - Accent5 11" xfId="21988" hidden="1"/>
    <cellStyle name="40% - Accent5 11" xfId="8850" hidden="1"/>
    <cellStyle name="40% - Accent5 11" xfId="8554" hidden="1"/>
    <cellStyle name="40% - Accent5 11" xfId="8415" hidden="1"/>
    <cellStyle name="40% - Accent5 11" xfId="9603" hidden="1"/>
    <cellStyle name="40% - Accent5 11" xfId="15564" hidden="1"/>
    <cellStyle name="40% - Accent5 11" xfId="15604" hidden="1"/>
    <cellStyle name="40% - Accent5 11" xfId="5827" hidden="1"/>
    <cellStyle name="40% - Accent5 11" xfId="5587" hidden="1"/>
    <cellStyle name="40% - Accent5 11" xfId="5491" hidden="1"/>
    <cellStyle name="40% - Accent5 11" xfId="9075" hidden="1"/>
    <cellStyle name="40% - Accent5 11" xfId="15562" hidden="1"/>
    <cellStyle name="40% - Accent5 11" xfId="9079" hidden="1"/>
    <cellStyle name="40% - Accent5 11" xfId="3349" hidden="1"/>
    <cellStyle name="40% - Accent5 11" xfId="3157" hidden="1"/>
    <cellStyle name="40% - Accent5 11" xfId="2986" hidden="1"/>
    <cellStyle name="40% - Accent5 11" xfId="1643" hidden="1"/>
    <cellStyle name="40% - Accent5 11" xfId="1489" hidden="1"/>
    <cellStyle name="40% - Accent5 11" xfId="1235" hidden="1"/>
    <cellStyle name="40% - Accent5 11" xfId="27914" hidden="1"/>
    <cellStyle name="40% - Accent5 11" xfId="27990" hidden="1"/>
    <cellStyle name="40% - Accent5 11" xfId="28092" hidden="1"/>
    <cellStyle name="40% - Accent5 11" xfId="28166" hidden="1"/>
    <cellStyle name="40% - Accent5 11" xfId="28242" hidden="1"/>
    <cellStyle name="40% - Accent5 11" xfId="28320" hidden="1"/>
    <cellStyle name="40% - Accent5 11" xfId="28905" hidden="1"/>
    <cellStyle name="40% - Accent5 11" xfId="28981" hidden="1"/>
    <cellStyle name="40% - Accent5 11" xfId="29060" hidden="1"/>
    <cellStyle name="40% - Accent5 11" xfId="28684" hidden="1"/>
    <cellStyle name="40% - Accent5 11" xfId="28593" hidden="1"/>
    <cellStyle name="40% - Accent5 11" xfId="28560" hidden="1"/>
    <cellStyle name="40% - Accent5 11" xfId="29500" hidden="1"/>
    <cellStyle name="40% - Accent5 11" xfId="29576" hidden="1"/>
    <cellStyle name="40% - Accent5 11" xfId="29654" hidden="1"/>
    <cellStyle name="40% - Accent5 11" xfId="28822" hidden="1"/>
    <cellStyle name="40% - Accent5 11" xfId="28595" hidden="1"/>
    <cellStyle name="40% - Accent5 11" xfId="28820" hidden="1"/>
    <cellStyle name="40% - Accent5 11" xfId="30032" hidden="1"/>
    <cellStyle name="40% - Accent5 11" xfId="30108" hidden="1"/>
    <cellStyle name="40% - Accent5 11" xfId="30186" hidden="1"/>
    <cellStyle name="40% - Accent5 11" xfId="30369" hidden="1"/>
    <cellStyle name="40% - Accent5 11" xfId="30445" hidden="1"/>
    <cellStyle name="40% - Accent5 11" xfId="30523" hidden="1"/>
    <cellStyle name="40% - Accent5 11" xfId="30706" hidden="1"/>
    <cellStyle name="40% - Accent5 11" xfId="30782" hidden="1"/>
    <cellStyle name="40% - Accent5 11" xfId="30884" hidden="1"/>
    <cellStyle name="40% - Accent5 11" xfId="30958" hidden="1"/>
    <cellStyle name="40% - Accent5 11" xfId="31034" hidden="1"/>
    <cellStyle name="40% - Accent5 11" xfId="31112" hidden="1"/>
    <cellStyle name="40% - Accent5 11" xfId="31697" hidden="1"/>
    <cellStyle name="40% - Accent5 11" xfId="31773" hidden="1"/>
    <cellStyle name="40% - Accent5 11" xfId="31852" hidden="1"/>
    <cellStyle name="40% - Accent5 11" xfId="31476" hidden="1"/>
    <cellStyle name="40% - Accent5 11" xfId="31385" hidden="1"/>
    <cellStyle name="40% - Accent5 11" xfId="31352" hidden="1"/>
    <cellStyle name="40% - Accent5 11" xfId="32292" hidden="1"/>
    <cellStyle name="40% - Accent5 11" xfId="32368" hidden="1"/>
    <cellStyle name="40% - Accent5 11" xfId="32446" hidden="1"/>
    <cellStyle name="40% - Accent5 11" xfId="31614" hidden="1"/>
    <cellStyle name="40% - Accent5 11" xfId="31387" hidden="1"/>
    <cellStyle name="40% - Accent5 11" xfId="31612" hidden="1"/>
    <cellStyle name="40% - Accent5 11" xfId="32824" hidden="1"/>
    <cellStyle name="40% - Accent5 11" xfId="32900" hidden="1"/>
    <cellStyle name="40% - Accent5 11" xfId="32978" hidden="1"/>
    <cellStyle name="40% - Accent5 11" xfId="33161" hidden="1"/>
    <cellStyle name="40% - Accent5 11" xfId="33237" hidden="1"/>
    <cellStyle name="40% - Accent5 11" xfId="33315" hidden="1"/>
    <cellStyle name="40% - Accent5 11" xfId="33498" hidden="1"/>
    <cellStyle name="40% - Accent5 11" xfId="33574" hidden="1"/>
    <cellStyle name="40% - Accent5 12" xfId="206" hidden="1"/>
    <cellStyle name="40% - Accent5 12" xfId="284" hidden="1"/>
    <cellStyle name="40% - Accent5 12" xfId="431" hidden="1"/>
    <cellStyle name="40% - Accent5 12" xfId="740" hidden="1"/>
    <cellStyle name="40% - Accent5 12" xfId="2455" hidden="1"/>
    <cellStyle name="40% - Accent5 12" xfId="2607" hidden="1"/>
    <cellStyle name="40% - Accent5 12" xfId="2814" hidden="1"/>
    <cellStyle name="40% - Accent5 12" xfId="3796" hidden="1"/>
    <cellStyle name="40% - Accent5 12" xfId="2038" hidden="1"/>
    <cellStyle name="40% - Accent5 12" xfId="2026" hidden="1"/>
    <cellStyle name="40% - Accent5 12" xfId="4434" hidden="1"/>
    <cellStyle name="40% - Accent5 12" xfId="4624" hidden="1"/>
    <cellStyle name="40% - Accent5 12" xfId="4785" hidden="1"/>
    <cellStyle name="40% - Accent5 12" xfId="5806" hidden="1"/>
    <cellStyle name="40% - Accent5 12" xfId="2080" hidden="1"/>
    <cellStyle name="40% - Accent5 12" xfId="2945" hidden="1"/>
    <cellStyle name="40% - Accent5 12" xfId="6396" hidden="1"/>
    <cellStyle name="40% - Accent5 12" xfId="6501" hidden="1"/>
    <cellStyle name="40% - Accent5 12" xfId="6698" hidden="1"/>
    <cellStyle name="40% - Accent5 12" xfId="7577" hidden="1"/>
    <cellStyle name="40% - Accent5 12" xfId="7720" hidden="1"/>
    <cellStyle name="40% - Accent5 12" xfId="7894" hidden="1"/>
    <cellStyle name="40% - Accent5 12" xfId="8816" hidden="1"/>
    <cellStyle name="40% - Accent5 12" xfId="8985" hidden="1"/>
    <cellStyle name="40% - Accent5 12" xfId="9894" hidden="1"/>
    <cellStyle name="40% - Accent5 12" xfId="9969" hidden="1"/>
    <cellStyle name="40% - Accent5 12" xfId="10044" hidden="1"/>
    <cellStyle name="40% - Accent5 12" xfId="10122" hidden="1"/>
    <cellStyle name="40% - Accent5 12" xfId="10708" hidden="1"/>
    <cellStyle name="40% - Accent5 12" xfId="10783" hidden="1"/>
    <cellStyle name="40% - Accent5 12" xfId="10862" hidden="1"/>
    <cellStyle name="40% - Accent5 12" xfId="11080" hidden="1"/>
    <cellStyle name="40% - Accent5 12" xfId="10505" hidden="1"/>
    <cellStyle name="40% - Accent5 12" xfId="10494" hidden="1"/>
    <cellStyle name="40% - Accent5 12" xfId="11303" hidden="1"/>
    <cellStyle name="40% - Accent5 12" xfId="11378" hidden="1"/>
    <cellStyle name="40% - Accent5 12" xfId="11456" hidden="1"/>
    <cellStyle name="40% - Accent5 12" xfId="11639" hidden="1"/>
    <cellStyle name="40% - Accent5 12" xfId="10541" hidden="1"/>
    <cellStyle name="40% - Accent5 12" xfId="10902" hidden="1"/>
    <cellStyle name="40% - Accent5 12" xfId="11835" hidden="1"/>
    <cellStyle name="40% - Accent5 12" xfId="11910" hidden="1"/>
    <cellStyle name="40% - Accent5 12" xfId="11988" hidden="1"/>
    <cellStyle name="40% - Accent5 12" xfId="12172" hidden="1"/>
    <cellStyle name="40% - Accent5 12" xfId="12247" hidden="1"/>
    <cellStyle name="40% - Accent5 12" xfId="12325" hidden="1"/>
    <cellStyle name="40% - Accent5 12" xfId="12509" hidden="1"/>
    <cellStyle name="40% - Accent5 12" xfId="12584" hidden="1"/>
    <cellStyle name="40% - Accent5 12" xfId="12686" hidden="1"/>
    <cellStyle name="40% - Accent5 12" xfId="12761" hidden="1"/>
    <cellStyle name="40% - Accent5 12" xfId="12836" hidden="1"/>
    <cellStyle name="40% - Accent5 12" xfId="12914" hidden="1"/>
    <cellStyle name="40% - Accent5 12" xfId="13500" hidden="1"/>
    <cellStyle name="40% - Accent5 12" xfId="13575" hidden="1"/>
    <cellStyle name="40% - Accent5 12" xfId="13654" hidden="1"/>
    <cellStyle name="40% - Accent5 12" xfId="13872" hidden="1"/>
    <cellStyle name="40% - Accent5 12" xfId="13297" hidden="1"/>
    <cellStyle name="40% - Accent5 12" xfId="13286" hidden="1"/>
    <cellStyle name="40% - Accent5 12" xfId="14095" hidden="1"/>
    <cellStyle name="40% - Accent5 12" xfId="14170" hidden="1"/>
    <cellStyle name="40% - Accent5 12" xfId="14248" hidden="1"/>
    <cellStyle name="40% - Accent5 12" xfId="14431" hidden="1"/>
    <cellStyle name="40% - Accent5 12" xfId="13333" hidden="1"/>
    <cellStyle name="40% - Accent5 12" xfId="13694" hidden="1"/>
    <cellStyle name="40% - Accent5 12" xfId="14627" hidden="1"/>
    <cellStyle name="40% - Accent5 12" xfId="14702" hidden="1"/>
    <cellStyle name="40% - Accent5 12" xfId="14780" hidden="1"/>
    <cellStyle name="40% - Accent5 12" xfId="14964" hidden="1"/>
    <cellStyle name="40% - Accent5 12" xfId="15039" hidden="1"/>
    <cellStyle name="40% - Accent5 12" xfId="15117" hidden="1"/>
    <cellStyle name="40% - Accent5 12" xfId="15301" hidden="1"/>
    <cellStyle name="40% - Accent5 12" xfId="15376" hidden="1"/>
    <cellStyle name="40% - Accent5 12" xfId="9556" hidden="1"/>
    <cellStyle name="40% - Accent5 12" xfId="9445" hidden="1"/>
    <cellStyle name="40% - Accent5 12" xfId="9332" hidden="1"/>
    <cellStyle name="40% - Accent5 12" xfId="9215" hidden="1"/>
    <cellStyle name="40% - Accent5 12" xfId="6963" hidden="1"/>
    <cellStyle name="40% - Accent5 12" xfId="6879" hidden="1"/>
    <cellStyle name="40% - Accent5 12" xfId="6784" hidden="1"/>
    <cellStyle name="40% - Accent5 12" xfId="5723" hidden="1"/>
    <cellStyle name="40% - Accent5 12" xfId="7535" hidden="1"/>
    <cellStyle name="40% - Accent5 12" xfId="7596" hidden="1"/>
    <cellStyle name="40% - Accent5 12" xfId="4813" hidden="1"/>
    <cellStyle name="40% - Accent5 12" xfId="4649" hidden="1"/>
    <cellStyle name="40% - Accent5 12" xfId="4342" hidden="1"/>
    <cellStyle name="40% - Accent5 12" xfId="3648" hidden="1"/>
    <cellStyle name="40% - Accent5 12" xfId="7421" hidden="1"/>
    <cellStyle name="40% - Accent5 12" xfId="6635" hidden="1"/>
    <cellStyle name="40% - Accent5 12" xfId="2671" hidden="1"/>
    <cellStyle name="40% - Accent5 12" xfId="2482" hidden="1"/>
    <cellStyle name="40% - Accent5 12" xfId="2307" hidden="1"/>
    <cellStyle name="40% - Accent5 12" xfId="1335" hidden="1"/>
    <cellStyle name="40% - Accent5 12" xfId="1159" hidden="1"/>
    <cellStyle name="40% - Accent5 12" xfId="918" hidden="1"/>
    <cellStyle name="40% - Accent5 12" xfId="15447" hidden="1"/>
    <cellStyle name="40% - Accent5 12" xfId="15555" hidden="1"/>
    <cellStyle name="40% - Accent5 12" xfId="16235" hidden="1"/>
    <cellStyle name="40% - Accent5 12" xfId="16310" hidden="1"/>
    <cellStyle name="40% - Accent5 12" xfId="16385" hidden="1"/>
    <cellStyle name="40% - Accent5 12" xfId="16463" hidden="1"/>
    <cellStyle name="40% - Accent5 12" xfId="17049" hidden="1"/>
    <cellStyle name="40% - Accent5 12" xfId="17124" hidden="1"/>
    <cellStyle name="40% - Accent5 12" xfId="17203" hidden="1"/>
    <cellStyle name="40% - Accent5 12" xfId="17421" hidden="1"/>
    <cellStyle name="40% - Accent5 12" xfId="16846" hidden="1"/>
    <cellStyle name="40% - Accent5 12" xfId="16835" hidden="1"/>
    <cellStyle name="40% - Accent5 12" xfId="17644" hidden="1"/>
    <cellStyle name="40% - Accent5 12" xfId="17719" hidden="1"/>
    <cellStyle name="40% - Accent5 12" xfId="17797" hidden="1"/>
    <cellStyle name="40% - Accent5 12" xfId="17980" hidden="1"/>
    <cellStyle name="40% - Accent5 12" xfId="16882" hidden="1"/>
    <cellStyle name="40% - Accent5 12" xfId="17243" hidden="1"/>
    <cellStyle name="40% - Accent5 12" xfId="18176" hidden="1"/>
    <cellStyle name="40% - Accent5 12" xfId="18251" hidden="1"/>
    <cellStyle name="40% - Accent5 12" xfId="18329" hidden="1"/>
    <cellStyle name="40% - Accent5 12" xfId="18513" hidden="1"/>
    <cellStyle name="40% - Accent5 12" xfId="18588" hidden="1"/>
    <cellStyle name="40% - Accent5 12" xfId="18666" hidden="1"/>
    <cellStyle name="40% - Accent5 12" xfId="18850" hidden="1"/>
    <cellStyle name="40% - Accent5 12" xfId="18925" hidden="1"/>
    <cellStyle name="40% - Accent5 12" xfId="19027" hidden="1"/>
    <cellStyle name="40% - Accent5 12" xfId="19102" hidden="1"/>
    <cellStyle name="40% - Accent5 12" xfId="19177" hidden="1"/>
    <cellStyle name="40% - Accent5 12" xfId="19255" hidden="1"/>
    <cellStyle name="40% - Accent5 12" xfId="19841" hidden="1"/>
    <cellStyle name="40% - Accent5 12" xfId="19916" hidden="1"/>
    <cellStyle name="40% - Accent5 12" xfId="19995" hidden="1"/>
    <cellStyle name="40% - Accent5 12" xfId="20213" hidden="1"/>
    <cellStyle name="40% - Accent5 12" xfId="19638" hidden="1"/>
    <cellStyle name="40% - Accent5 12" xfId="19627" hidden="1"/>
    <cellStyle name="40% - Accent5 12" xfId="20436" hidden="1"/>
    <cellStyle name="40% - Accent5 12" xfId="20511" hidden="1"/>
    <cellStyle name="40% - Accent5 12" xfId="20589" hidden="1"/>
    <cellStyle name="40% - Accent5 12" xfId="20772" hidden="1"/>
    <cellStyle name="40% - Accent5 12" xfId="19674" hidden="1"/>
    <cellStyle name="40% - Accent5 12" xfId="20035" hidden="1"/>
    <cellStyle name="40% - Accent5 12" xfId="20968" hidden="1"/>
    <cellStyle name="40% - Accent5 12" xfId="21043" hidden="1"/>
    <cellStyle name="40% - Accent5 12" xfId="21121" hidden="1"/>
    <cellStyle name="40% - Accent5 12" xfId="21305" hidden="1"/>
    <cellStyle name="40% - Accent5 12" xfId="21380" hidden="1"/>
    <cellStyle name="40% - Accent5 12" xfId="21458" hidden="1"/>
    <cellStyle name="40% - Accent5 12" xfId="21642" hidden="1"/>
    <cellStyle name="40% - Accent5 12" xfId="21717" hidden="1"/>
    <cellStyle name="40% - Accent5 12" xfId="15960" hidden="1"/>
    <cellStyle name="40% - Accent5 12" xfId="15885" hidden="1"/>
    <cellStyle name="40% - Accent5 12" xfId="15805" hidden="1"/>
    <cellStyle name="40% - Accent5 12" xfId="15719" hidden="1"/>
    <cellStyle name="40% - Accent5 12" xfId="7930" hidden="1"/>
    <cellStyle name="40% - Accent5 12" xfId="7709" hidden="1"/>
    <cellStyle name="40% - Accent5 12" xfId="7442" hidden="1"/>
    <cellStyle name="40% - Accent5 12" xfId="6220" hidden="1"/>
    <cellStyle name="40% - Accent5 12" xfId="8452" hidden="1"/>
    <cellStyle name="40% - Accent5 12" xfId="8478" hidden="1"/>
    <cellStyle name="40% - Accent5 12" xfId="5266" hidden="1"/>
    <cellStyle name="40% - Accent5 12" xfId="5066" hidden="1"/>
    <cellStyle name="40% - Accent5 12" xfId="4959" hidden="1"/>
    <cellStyle name="40% - Accent5 12" xfId="3840" hidden="1"/>
    <cellStyle name="40% - Accent5 12" xfId="8371" hidden="1"/>
    <cellStyle name="40% - Accent5 12" xfId="7336" hidden="1"/>
    <cellStyle name="40% - Accent5 12" xfId="2992" hidden="1"/>
    <cellStyle name="40% - Accent5 12" xfId="2868" hidden="1"/>
    <cellStyle name="40% - Accent5 12" xfId="2631" hidden="1"/>
    <cellStyle name="40% - Accent5 12" xfId="1487" hidden="1"/>
    <cellStyle name="40% - Accent5 12" xfId="1302" hidden="1"/>
    <cellStyle name="40% - Accent5 12" xfId="1081" hidden="1"/>
    <cellStyle name="40% - Accent5 12" xfId="21778" hidden="1"/>
    <cellStyle name="40% - Accent5 12" xfId="21857" hidden="1"/>
    <cellStyle name="40% - Accent5 12" xfId="22386" hidden="1"/>
    <cellStyle name="40% - Accent5 12" xfId="22461" hidden="1"/>
    <cellStyle name="40% - Accent5 12" xfId="22536" hidden="1"/>
    <cellStyle name="40% - Accent5 12" xfId="22614" hidden="1"/>
    <cellStyle name="40% - Accent5 12" xfId="23200" hidden="1"/>
    <cellStyle name="40% - Accent5 12" xfId="23275" hidden="1"/>
    <cellStyle name="40% - Accent5 12" xfId="23354" hidden="1"/>
    <cellStyle name="40% - Accent5 12" xfId="23572" hidden="1"/>
    <cellStyle name="40% - Accent5 12" xfId="22997" hidden="1"/>
    <cellStyle name="40% - Accent5 12" xfId="22986" hidden="1"/>
    <cellStyle name="40% - Accent5 12" xfId="23795" hidden="1"/>
    <cellStyle name="40% - Accent5 12" xfId="23870" hidden="1"/>
    <cellStyle name="40% - Accent5 12" xfId="23948" hidden="1"/>
    <cellStyle name="40% - Accent5 12" xfId="24131" hidden="1"/>
    <cellStyle name="40% - Accent5 12" xfId="23033" hidden="1"/>
    <cellStyle name="40% - Accent5 12" xfId="23394" hidden="1"/>
    <cellStyle name="40% - Accent5 12" xfId="24327" hidden="1"/>
    <cellStyle name="40% - Accent5 12" xfId="24402" hidden="1"/>
    <cellStyle name="40% - Accent5 12" xfId="24480" hidden="1"/>
    <cellStyle name="40% - Accent5 12" xfId="24664" hidden="1"/>
    <cellStyle name="40% - Accent5 12" xfId="24739" hidden="1"/>
    <cellStyle name="40% - Accent5 12" xfId="24817" hidden="1"/>
    <cellStyle name="40% - Accent5 12" xfId="25001" hidden="1"/>
    <cellStyle name="40% - Accent5 12" xfId="25076" hidden="1"/>
    <cellStyle name="40% - Accent5 12" xfId="25178" hidden="1"/>
    <cellStyle name="40% - Accent5 12" xfId="25253" hidden="1"/>
    <cellStyle name="40% - Accent5 12" xfId="25328" hidden="1"/>
    <cellStyle name="40% - Accent5 12" xfId="25406" hidden="1"/>
    <cellStyle name="40% - Accent5 12" xfId="25992" hidden="1"/>
    <cellStyle name="40% - Accent5 12" xfId="26067" hidden="1"/>
    <cellStyle name="40% - Accent5 12" xfId="26146" hidden="1"/>
    <cellStyle name="40% - Accent5 12" xfId="26364" hidden="1"/>
    <cellStyle name="40% - Accent5 12" xfId="25789" hidden="1"/>
    <cellStyle name="40% - Accent5 12" xfId="25778" hidden="1"/>
    <cellStyle name="40% - Accent5 12" xfId="26587" hidden="1"/>
    <cellStyle name="40% - Accent5 12" xfId="26662" hidden="1"/>
    <cellStyle name="40% - Accent5 12" xfId="26740" hidden="1"/>
    <cellStyle name="40% - Accent5 12" xfId="26923" hidden="1"/>
    <cellStyle name="40% - Accent5 12" xfId="25825" hidden="1"/>
    <cellStyle name="40% - Accent5 12" xfId="26186" hidden="1"/>
    <cellStyle name="40% - Accent5 12" xfId="27119" hidden="1"/>
    <cellStyle name="40% - Accent5 12" xfId="27194" hidden="1"/>
    <cellStyle name="40% - Accent5 12" xfId="27272" hidden="1"/>
    <cellStyle name="40% - Accent5 12" xfId="27456" hidden="1"/>
    <cellStyle name="40% - Accent5 12" xfId="27531" hidden="1"/>
    <cellStyle name="40% - Accent5 12" xfId="27609" hidden="1"/>
    <cellStyle name="40% - Accent5 12" xfId="27793" hidden="1"/>
    <cellStyle name="40% - Accent5 12" xfId="27868" hidden="1"/>
    <cellStyle name="40% - Accent5 12" xfId="22213" hidden="1"/>
    <cellStyle name="40% - Accent5 12" xfId="22138" hidden="1"/>
    <cellStyle name="40% - Accent5 12" xfId="22058" hidden="1"/>
    <cellStyle name="40% - Accent5 12" xfId="21975" hidden="1"/>
    <cellStyle name="40% - Accent5 12" xfId="8824" hidden="1"/>
    <cellStyle name="40% - Accent5 12" xfId="8533" hidden="1"/>
    <cellStyle name="40% - Accent5 12" xfId="8395" hidden="1"/>
    <cellStyle name="40% - Accent5 12" xfId="6758" hidden="1"/>
    <cellStyle name="40% - Accent5 12" xfId="9512" hidden="1"/>
    <cellStyle name="40% - Accent5 12" xfId="9531" hidden="1"/>
    <cellStyle name="40% - Accent5 12" xfId="5807" hidden="1"/>
    <cellStyle name="40% - Accent5 12" xfId="5572" hidden="1"/>
    <cellStyle name="40% - Accent5 12" xfId="5477" hidden="1"/>
    <cellStyle name="40% - Accent5 12" xfId="4016" hidden="1"/>
    <cellStyle name="40% - Accent5 12" xfId="9398" hidden="1"/>
    <cellStyle name="40% - Accent5 12" xfId="8193" hidden="1"/>
    <cellStyle name="40% - Accent5 12" xfId="3332" hidden="1"/>
    <cellStyle name="40% - Accent5 12" xfId="3144" hidden="1"/>
    <cellStyle name="40% - Accent5 12" xfId="2963" hidden="1"/>
    <cellStyle name="40% - Accent5 12" xfId="1628" hidden="1"/>
    <cellStyle name="40% - Accent5 12" xfId="1460" hidden="1"/>
    <cellStyle name="40% - Accent5 12" xfId="1195" hidden="1"/>
    <cellStyle name="40% - Accent5 12" xfId="27928" hidden="1"/>
    <cellStyle name="40% - Accent5 12" xfId="28003" hidden="1"/>
    <cellStyle name="40% - Accent5 12" xfId="28105" hidden="1"/>
    <cellStyle name="40% - Accent5 12" xfId="28180" hidden="1"/>
    <cellStyle name="40% - Accent5 12" xfId="28255" hidden="1"/>
    <cellStyle name="40% - Accent5 12" xfId="28333" hidden="1"/>
    <cellStyle name="40% - Accent5 12" xfId="28919" hidden="1"/>
    <cellStyle name="40% - Accent5 12" xfId="28994" hidden="1"/>
    <cellStyle name="40% - Accent5 12" xfId="29073" hidden="1"/>
    <cellStyle name="40% - Accent5 12" xfId="29291" hidden="1"/>
    <cellStyle name="40% - Accent5 12" xfId="28716" hidden="1"/>
    <cellStyle name="40% - Accent5 12" xfId="28705" hidden="1"/>
    <cellStyle name="40% - Accent5 12" xfId="29514" hidden="1"/>
    <cellStyle name="40% - Accent5 12" xfId="29589" hidden="1"/>
    <cellStyle name="40% - Accent5 12" xfId="29667" hidden="1"/>
    <cellStyle name="40% - Accent5 12" xfId="29850" hidden="1"/>
    <cellStyle name="40% - Accent5 12" xfId="28752" hidden="1"/>
    <cellStyle name="40% - Accent5 12" xfId="29113" hidden="1"/>
    <cellStyle name="40% - Accent5 12" xfId="30046" hidden="1"/>
    <cellStyle name="40% - Accent5 12" xfId="30121" hidden="1"/>
    <cellStyle name="40% - Accent5 12" xfId="30199" hidden="1"/>
    <cellStyle name="40% - Accent5 12" xfId="30383" hidden="1"/>
    <cellStyle name="40% - Accent5 12" xfId="30458" hidden="1"/>
    <cellStyle name="40% - Accent5 12" xfId="30536" hidden="1"/>
    <cellStyle name="40% - Accent5 12" xfId="30720" hidden="1"/>
    <cellStyle name="40% - Accent5 12" xfId="30795" hidden="1"/>
    <cellStyle name="40% - Accent5 12" xfId="30897" hidden="1"/>
    <cellStyle name="40% - Accent5 12" xfId="30972" hidden="1"/>
    <cellStyle name="40% - Accent5 12" xfId="31047" hidden="1"/>
    <cellStyle name="40% - Accent5 12" xfId="31125" hidden="1"/>
    <cellStyle name="40% - Accent5 12" xfId="31711" hidden="1"/>
    <cellStyle name="40% - Accent5 12" xfId="31786" hidden="1"/>
    <cellStyle name="40% - Accent5 12" xfId="31865" hidden="1"/>
    <cellStyle name="40% - Accent5 12" xfId="32083" hidden="1"/>
    <cellStyle name="40% - Accent5 12" xfId="31508" hidden="1"/>
    <cellStyle name="40% - Accent5 12" xfId="31497" hidden="1"/>
    <cellStyle name="40% - Accent5 12" xfId="32306" hidden="1"/>
    <cellStyle name="40% - Accent5 12" xfId="32381" hidden="1"/>
    <cellStyle name="40% - Accent5 12" xfId="32459" hidden="1"/>
    <cellStyle name="40% - Accent5 12" xfId="32642" hidden="1"/>
    <cellStyle name="40% - Accent5 12" xfId="31544" hidden="1"/>
    <cellStyle name="40% - Accent5 12" xfId="31905" hidden="1"/>
    <cellStyle name="40% - Accent5 12" xfId="32838" hidden="1"/>
    <cellStyle name="40% - Accent5 12" xfId="32913" hidden="1"/>
    <cellStyle name="40% - Accent5 12" xfId="32991" hidden="1"/>
    <cellStyle name="40% - Accent5 12" xfId="33175" hidden="1"/>
    <cellStyle name="40% - Accent5 12" xfId="33250" hidden="1"/>
    <cellStyle name="40% - Accent5 12" xfId="33328" hidden="1"/>
    <cellStyle name="40% - Accent5 12" xfId="33512" hidden="1"/>
    <cellStyle name="40% - Accent5 12" xfId="33587" hidden="1"/>
    <cellStyle name="40% - Accent5 13" xfId="753" hidden="1"/>
    <cellStyle name="40% - Accent5 13" xfId="960" hidden="1"/>
    <cellStyle name="40% - Accent5 13" xfId="3526" hidden="1"/>
    <cellStyle name="40% - Accent5 13" xfId="4041" hidden="1"/>
    <cellStyle name="40% - Accent5 13" xfId="5360" hidden="1"/>
    <cellStyle name="40% - Accent5 13" xfId="6057" hidden="1"/>
    <cellStyle name="40% - Accent5 13" xfId="7074" hidden="1"/>
    <cellStyle name="40% - Accent5 13" xfId="8277" hidden="1"/>
    <cellStyle name="40% - Accent5 13" xfId="10135" hidden="1"/>
    <cellStyle name="40% - Accent5 13" xfId="10250" hidden="1"/>
    <cellStyle name="40% - Accent5 13" xfId="10973" hidden="1"/>
    <cellStyle name="40% - Accent5 13" xfId="11146" hidden="1"/>
    <cellStyle name="40% - Accent5 13" xfId="11539" hidden="1"/>
    <cellStyle name="40% - Accent5 13" xfId="11687" hidden="1"/>
    <cellStyle name="40% - Accent5 13" xfId="12025" hidden="1"/>
    <cellStyle name="40% - Accent5 13" xfId="12362" hidden="1"/>
    <cellStyle name="40% - Accent5 13" xfId="12927" hidden="1"/>
    <cellStyle name="40% - Accent5 13" xfId="13042" hidden="1"/>
    <cellStyle name="40% - Accent5 13" xfId="13765" hidden="1"/>
    <cellStyle name="40% - Accent5 13" xfId="13938" hidden="1"/>
    <cellStyle name="40% - Accent5 13" xfId="14331" hidden="1"/>
    <cellStyle name="40% - Accent5 13" xfId="14479" hidden="1"/>
    <cellStyle name="40% - Accent5 13" xfId="14817" hidden="1"/>
    <cellStyle name="40% - Accent5 13" xfId="15154" hidden="1"/>
    <cellStyle name="40% - Accent5 13" xfId="9198" hidden="1"/>
    <cellStyle name="40% - Accent5 13" xfId="8654" hidden="1"/>
    <cellStyle name="40% - Accent5 13" xfId="6025" hidden="1"/>
    <cellStyle name="40% - Accent5 13" xfId="5233" hidden="1"/>
    <cellStyle name="40% - Accent5 13" xfId="3952" hidden="1"/>
    <cellStyle name="40% - Accent5 13" xfId="3271" hidden="1"/>
    <cellStyle name="40% - Accent5 13" xfId="1838" hidden="1"/>
    <cellStyle name="40% - Accent5 13" xfId="464" hidden="1"/>
    <cellStyle name="40% - Accent5 13" xfId="16476" hidden="1"/>
    <cellStyle name="40% - Accent5 13" xfId="16591" hidden="1"/>
    <cellStyle name="40% - Accent5 13" xfId="17314" hidden="1"/>
    <cellStyle name="40% - Accent5 13" xfId="17487" hidden="1"/>
    <cellStyle name="40% - Accent5 13" xfId="17880" hidden="1"/>
    <cellStyle name="40% - Accent5 13" xfId="18028" hidden="1"/>
    <cellStyle name="40% - Accent5 13" xfId="18366" hidden="1"/>
    <cellStyle name="40% - Accent5 13" xfId="18703" hidden="1"/>
    <cellStyle name="40% - Accent5 13" xfId="19268" hidden="1"/>
    <cellStyle name="40% - Accent5 13" xfId="19383" hidden="1"/>
    <cellStyle name="40% - Accent5 13" xfId="20106" hidden="1"/>
    <cellStyle name="40% - Accent5 13" xfId="20279" hidden="1"/>
    <cellStyle name="40% - Accent5 13" xfId="20672" hidden="1"/>
    <cellStyle name="40% - Accent5 13" xfId="20820" hidden="1"/>
    <cellStyle name="40% - Accent5 13" xfId="21158" hidden="1"/>
    <cellStyle name="40% - Accent5 13" xfId="21495" hidden="1"/>
    <cellStyle name="40% - Accent5 13" xfId="15706" hidden="1"/>
    <cellStyle name="40% - Accent5 13" xfId="9749" hidden="1"/>
    <cellStyle name="40% - Accent5 13" xfId="6608" hidden="1"/>
    <cellStyle name="40% - Accent5 13" xfId="5764" hidden="1"/>
    <cellStyle name="40% - Accent5 13" xfId="4219" hidden="1"/>
    <cellStyle name="40% - Accent5 13" xfId="3500" hidden="1"/>
    <cellStyle name="40% - Accent5 13" xfId="2011" hidden="1"/>
    <cellStyle name="40% - Accent5 13" xfId="571" hidden="1"/>
    <cellStyle name="40% - Accent5 13" xfId="22627" hidden="1"/>
    <cellStyle name="40% - Accent5 13" xfId="22742" hidden="1"/>
    <cellStyle name="40% - Accent5 13" xfId="23465" hidden="1"/>
    <cellStyle name="40% - Accent5 13" xfId="23638" hidden="1"/>
    <cellStyle name="40% - Accent5 13" xfId="24031" hidden="1"/>
    <cellStyle name="40% - Accent5 13" xfId="24179" hidden="1"/>
    <cellStyle name="40% - Accent5 13" xfId="24517" hidden="1"/>
    <cellStyle name="40% - Accent5 13" xfId="24854" hidden="1"/>
    <cellStyle name="40% - Accent5 13" xfId="25419" hidden="1"/>
    <cellStyle name="40% - Accent5 13" xfId="25534" hidden="1"/>
    <cellStyle name="40% - Accent5 13" xfId="26257" hidden="1"/>
    <cellStyle name="40% - Accent5 13" xfId="26430" hidden="1"/>
    <cellStyle name="40% - Accent5 13" xfId="26823" hidden="1"/>
    <cellStyle name="40% - Accent5 13" xfId="26971" hidden="1"/>
    <cellStyle name="40% - Accent5 13" xfId="27309" hidden="1"/>
    <cellStyle name="40% - Accent5 13" xfId="27646" hidden="1"/>
    <cellStyle name="40% - Accent5 13" xfId="21962" hidden="1"/>
    <cellStyle name="40% - Accent5 13" xfId="16130" hidden="1"/>
    <cellStyle name="40% - Accent5 13" xfId="7311" hidden="1"/>
    <cellStyle name="40% - Accent5 13" xfId="6276" hidden="1"/>
    <cellStyle name="40% - Accent5 13" xfId="4531" hidden="1"/>
    <cellStyle name="40% - Accent5 13" xfId="3756" hidden="1"/>
    <cellStyle name="40% - Accent5 13" xfId="2192" hidden="1"/>
    <cellStyle name="40% - Accent5 13" xfId="706" hidden="1"/>
    <cellStyle name="40% - Accent5 13" xfId="28346" hidden="1"/>
    <cellStyle name="40% - Accent5 13" xfId="28461" hidden="1"/>
    <cellStyle name="40% - Accent5 13" xfId="29184" hidden="1"/>
    <cellStyle name="40% - Accent5 13" xfId="29357" hidden="1"/>
    <cellStyle name="40% - Accent5 13" xfId="29750" hidden="1"/>
    <cellStyle name="40% - Accent5 13" xfId="29898" hidden="1"/>
    <cellStyle name="40% - Accent5 13" xfId="30236" hidden="1"/>
    <cellStyle name="40% - Accent5 13" xfId="30573" hidden="1"/>
    <cellStyle name="40% - Accent5 13" xfId="31138" hidden="1"/>
    <cellStyle name="40% - Accent5 13" xfId="31253" hidden="1"/>
    <cellStyle name="40% - Accent5 13" xfId="31976" hidden="1"/>
    <cellStyle name="40% - Accent5 13" xfId="32149" hidden="1"/>
    <cellStyle name="40% - Accent5 13" xfId="32542" hidden="1"/>
    <cellStyle name="40% - Accent5 13" xfId="32690" hidden="1"/>
    <cellStyle name="40% - Accent5 13" xfId="33028" hidden="1"/>
    <cellStyle name="40% - Accent5 13" xfId="33365" hidden="1"/>
    <cellStyle name="40% - Accent5 3 2 3 2" xfId="839" hidden="1"/>
    <cellStyle name="40% - Accent5 3 2 3 2" xfId="1047" hidden="1"/>
    <cellStyle name="40% - Accent5 3 2 3 2" xfId="3611" hidden="1"/>
    <cellStyle name="40% - Accent5 3 2 3 2" xfId="4126" hidden="1"/>
    <cellStyle name="40% - Accent5 3 2 3 2" xfId="5445" hidden="1"/>
    <cellStyle name="40% - Accent5 3 2 3 2" xfId="6142" hidden="1"/>
    <cellStyle name="40% - Accent5 3 2 3 2" xfId="7159" hidden="1"/>
    <cellStyle name="40% - Accent5 3 2 3 2" xfId="8363" hidden="1"/>
    <cellStyle name="40% - Accent5 3 2 3 2" xfId="10220" hidden="1"/>
    <cellStyle name="40% - Accent5 3 2 3 2" xfId="10335" hidden="1"/>
    <cellStyle name="40% - Accent5 3 2 3 2" xfId="11058" hidden="1"/>
    <cellStyle name="40% - Accent5 3 2 3 2" xfId="11231" hidden="1"/>
    <cellStyle name="40% - Accent5 3 2 3 2" xfId="11624" hidden="1"/>
    <cellStyle name="40% - Accent5 3 2 3 2" xfId="11772" hidden="1"/>
    <cellStyle name="40% - Accent5 3 2 3 2" xfId="12110" hidden="1"/>
    <cellStyle name="40% - Accent5 3 2 3 2" xfId="12447" hidden="1"/>
    <cellStyle name="40% - Accent5 3 2 3 2" xfId="13012" hidden="1"/>
    <cellStyle name="40% - Accent5 3 2 3 2" xfId="13127" hidden="1"/>
    <cellStyle name="40% - Accent5 3 2 3 2" xfId="13850" hidden="1"/>
    <cellStyle name="40% - Accent5 3 2 3 2" xfId="14023" hidden="1"/>
    <cellStyle name="40% - Accent5 3 2 3 2" xfId="14416" hidden="1"/>
    <cellStyle name="40% - Accent5 3 2 3 2" xfId="14564" hidden="1"/>
    <cellStyle name="40% - Accent5 3 2 3 2" xfId="14902" hidden="1"/>
    <cellStyle name="40% - Accent5 3 2 3 2" xfId="15239" hidden="1"/>
    <cellStyle name="40% - Accent5 3 2 3 2" xfId="9111" hidden="1"/>
    <cellStyle name="40% - Accent5 3 2 3 2" xfId="8567" hidden="1"/>
    <cellStyle name="40% - Accent5 3 2 3 2" xfId="5939" hidden="1"/>
    <cellStyle name="40% - Accent5 3 2 3 2" xfId="5147" hidden="1"/>
    <cellStyle name="40% - Accent5 3 2 3 2" xfId="3862" hidden="1"/>
    <cellStyle name="40% - Accent5 3 2 3 2" xfId="3183" hidden="1"/>
    <cellStyle name="40% - Accent5 3 2 3 2" xfId="1740" hidden="1"/>
    <cellStyle name="40% - Accent5 3 2 3 2" xfId="332" hidden="1"/>
    <cellStyle name="40% - Accent5 3 2 3 2" xfId="16561" hidden="1"/>
    <cellStyle name="40% - Accent5 3 2 3 2" xfId="16676" hidden="1"/>
    <cellStyle name="40% - Accent5 3 2 3 2" xfId="17399" hidden="1"/>
    <cellStyle name="40% - Accent5 3 2 3 2" xfId="17572" hidden="1"/>
    <cellStyle name="40% - Accent5 3 2 3 2" xfId="17965" hidden="1"/>
    <cellStyle name="40% - Accent5 3 2 3 2" xfId="18113" hidden="1"/>
    <cellStyle name="40% - Accent5 3 2 3 2" xfId="18451" hidden="1"/>
    <cellStyle name="40% - Accent5 3 2 3 2" xfId="18788" hidden="1"/>
    <cellStyle name="40% - Accent5 3 2 3 2" xfId="19353" hidden="1"/>
    <cellStyle name="40% - Accent5 3 2 3 2" xfId="19468" hidden="1"/>
    <cellStyle name="40% - Accent5 3 2 3 2" xfId="20191" hidden="1"/>
    <cellStyle name="40% - Accent5 3 2 3 2" xfId="20364" hidden="1"/>
    <cellStyle name="40% - Accent5 3 2 3 2" xfId="20757" hidden="1"/>
    <cellStyle name="40% - Accent5 3 2 3 2" xfId="20905" hidden="1"/>
    <cellStyle name="40% - Accent5 3 2 3 2" xfId="21243" hidden="1"/>
    <cellStyle name="40% - Accent5 3 2 3 2" xfId="21580" hidden="1"/>
    <cellStyle name="40% - Accent5 3 2 3 2" xfId="15619" hidden="1"/>
    <cellStyle name="40% - Accent5 3 2 3 2" xfId="9664" hidden="1"/>
    <cellStyle name="40% - Accent5 3 2 3 2" xfId="6507" hidden="1"/>
    <cellStyle name="40% - Accent5 3 2 3 2" xfId="5659" hidden="1"/>
    <cellStyle name="40% - Accent5 3 2 3 2" xfId="4133" hidden="1"/>
    <cellStyle name="40% - Accent5 3 2 3 2" xfId="3411" hidden="1"/>
    <cellStyle name="40% - Accent5 3 2 3 2" xfId="1912" hidden="1"/>
    <cellStyle name="40% - Accent5 3 2 3 2" xfId="458" hidden="1"/>
    <cellStyle name="40% - Accent5 3 2 3 2" xfId="22712" hidden="1"/>
    <cellStyle name="40% - Accent5 3 2 3 2" xfId="22827" hidden="1"/>
    <cellStyle name="40% - Accent5 3 2 3 2" xfId="23550" hidden="1"/>
    <cellStyle name="40% - Accent5 3 2 3 2" xfId="23723" hidden="1"/>
    <cellStyle name="40% - Accent5 3 2 3 2" xfId="24116" hidden="1"/>
    <cellStyle name="40% - Accent5 3 2 3 2" xfId="24264" hidden="1"/>
    <cellStyle name="40% - Accent5 3 2 3 2" xfId="24602" hidden="1"/>
    <cellStyle name="40% - Accent5 3 2 3 2" xfId="24939" hidden="1"/>
    <cellStyle name="40% - Accent5 3 2 3 2" xfId="25504" hidden="1"/>
    <cellStyle name="40% - Accent5 3 2 3 2" xfId="25619" hidden="1"/>
    <cellStyle name="40% - Accent5 3 2 3 2" xfId="26342" hidden="1"/>
    <cellStyle name="40% - Accent5 3 2 3 2" xfId="26515" hidden="1"/>
    <cellStyle name="40% - Accent5 3 2 3 2" xfId="26908" hidden="1"/>
    <cellStyle name="40% - Accent5 3 2 3 2" xfId="27056" hidden="1"/>
    <cellStyle name="40% - Accent5 3 2 3 2" xfId="27394" hidden="1"/>
    <cellStyle name="40% - Accent5 3 2 3 2" xfId="27731" hidden="1"/>
    <cellStyle name="40% - Accent5 3 2 3 2" xfId="21875" hidden="1"/>
    <cellStyle name="40% - Accent5 3 2 3 2" xfId="16045" hidden="1"/>
    <cellStyle name="40% - Accent5 3 2 3 2" xfId="7211" hidden="1"/>
    <cellStyle name="40% - Accent5 3 2 3 2" xfId="6167" hidden="1"/>
    <cellStyle name="40% - Accent5 3 2 3 2" xfId="4335" hidden="1"/>
    <cellStyle name="40% - Accent5 3 2 3 2" xfId="3668" hidden="1"/>
    <cellStyle name="40% - Accent5 3 2 3 2" xfId="2099" hidden="1"/>
    <cellStyle name="40% - Accent5 3 2 3 2" xfId="587" hidden="1"/>
    <cellStyle name="40% - Accent5 3 2 3 2" xfId="28431" hidden="1"/>
    <cellStyle name="40% - Accent5 3 2 3 2" xfId="28546" hidden="1"/>
    <cellStyle name="40% - Accent5 3 2 3 2" xfId="29269" hidden="1"/>
    <cellStyle name="40% - Accent5 3 2 3 2" xfId="29442" hidden="1"/>
    <cellStyle name="40% - Accent5 3 2 3 2" xfId="29835" hidden="1"/>
    <cellStyle name="40% - Accent5 3 2 3 2" xfId="29983" hidden="1"/>
    <cellStyle name="40% - Accent5 3 2 3 2" xfId="30321" hidden="1"/>
    <cellStyle name="40% - Accent5 3 2 3 2" xfId="30658" hidden="1"/>
    <cellStyle name="40% - Accent5 3 2 3 2" xfId="31223" hidden="1"/>
    <cellStyle name="40% - Accent5 3 2 3 2" xfId="31338" hidden="1"/>
    <cellStyle name="40% - Accent5 3 2 3 2" xfId="32061" hidden="1"/>
    <cellStyle name="40% - Accent5 3 2 3 2" xfId="32234" hidden="1"/>
    <cellStyle name="40% - Accent5 3 2 3 2" xfId="32627" hidden="1"/>
    <cellStyle name="40% - Accent5 3 2 3 2" xfId="32775" hidden="1"/>
    <cellStyle name="40% - Accent5 3 2 3 2" xfId="33113" hidden="1"/>
    <cellStyle name="40% - Accent5 3 2 3 2" xfId="33450" hidden="1"/>
    <cellStyle name="40% - Accent5 3 2 4 2" xfId="810" hidden="1"/>
    <cellStyle name="40% - Accent5 3 2 4 2" xfId="1018" hidden="1"/>
    <cellStyle name="40% - Accent5 3 2 4 2" xfId="3582" hidden="1"/>
    <cellStyle name="40% - Accent5 3 2 4 2" xfId="4097" hidden="1"/>
    <cellStyle name="40% - Accent5 3 2 4 2" xfId="5416" hidden="1"/>
    <cellStyle name="40% - Accent5 3 2 4 2" xfId="6113" hidden="1"/>
    <cellStyle name="40% - Accent5 3 2 4 2" xfId="7130" hidden="1"/>
    <cellStyle name="40% - Accent5 3 2 4 2" xfId="8334" hidden="1"/>
    <cellStyle name="40% - Accent5 3 2 4 2" xfId="10191" hidden="1"/>
    <cellStyle name="40% - Accent5 3 2 4 2" xfId="10306" hidden="1"/>
    <cellStyle name="40% - Accent5 3 2 4 2" xfId="11029" hidden="1"/>
    <cellStyle name="40% - Accent5 3 2 4 2" xfId="11202" hidden="1"/>
    <cellStyle name="40% - Accent5 3 2 4 2" xfId="11595" hidden="1"/>
    <cellStyle name="40% - Accent5 3 2 4 2" xfId="11743" hidden="1"/>
    <cellStyle name="40% - Accent5 3 2 4 2" xfId="12081" hidden="1"/>
    <cellStyle name="40% - Accent5 3 2 4 2" xfId="12418" hidden="1"/>
    <cellStyle name="40% - Accent5 3 2 4 2" xfId="12983" hidden="1"/>
    <cellStyle name="40% - Accent5 3 2 4 2" xfId="13098" hidden="1"/>
    <cellStyle name="40% - Accent5 3 2 4 2" xfId="13821" hidden="1"/>
    <cellStyle name="40% - Accent5 3 2 4 2" xfId="13994" hidden="1"/>
    <cellStyle name="40% - Accent5 3 2 4 2" xfId="14387" hidden="1"/>
    <cellStyle name="40% - Accent5 3 2 4 2" xfId="14535" hidden="1"/>
    <cellStyle name="40% - Accent5 3 2 4 2" xfId="14873" hidden="1"/>
    <cellStyle name="40% - Accent5 3 2 4 2" xfId="15210" hidden="1"/>
    <cellStyle name="40% - Accent5 3 2 4 2" xfId="9140" hidden="1"/>
    <cellStyle name="40% - Accent5 3 2 4 2" xfId="8596" hidden="1"/>
    <cellStyle name="40% - Accent5 3 2 4 2" xfId="5968" hidden="1"/>
    <cellStyle name="40% - Accent5 3 2 4 2" xfId="5177" hidden="1"/>
    <cellStyle name="40% - Accent5 3 2 4 2" xfId="3894" hidden="1"/>
    <cellStyle name="40% - Accent5 3 2 4 2" xfId="3214" hidden="1"/>
    <cellStyle name="40% - Accent5 3 2 4 2" xfId="1771" hidden="1"/>
    <cellStyle name="40% - Accent5 3 2 4 2" xfId="374" hidden="1"/>
    <cellStyle name="40% - Accent5 3 2 4 2" xfId="16532" hidden="1"/>
    <cellStyle name="40% - Accent5 3 2 4 2" xfId="16647" hidden="1"/>
    <cellStyle name="40% - Accent5 3 2 4 2" xfId="17370" hidden="1"/>
    <cellStyle name="40% - Accent5 3 2 4 2" xfId="17543" hidden="1"/>
    <cellStyle name="40% - Accent5 3 2 4 2" xfId="17936" hidden="1"/>
    <cellStyle name="40% - Accent5 3 2 4 2" xfId="18084" hidden="1"/>
    <cellStyle name="40% - Accent5 3 2 4 2" xfId="18422" hidden="1"/>
    <cellStyle name="40% - Accent5 3 2 4 2" xfId="18759" hidden="1"/>
    <cellStyle name="40% - Accent5 3 2 4 2" xfId="19324" hidden="1"/>
    <cellStyle name="40% - Accent5 3 2 4 2" xfId="19439" hidden="1"/>
    <cellStyle name="40% - Accent5 3 2 4 2" xfId="20162" hidden="1"/>
    <cellStyle name="40% - Accent5 3 2 4 2" xfId="20335" hidden="1"/>
    <cellStyle name="40% - Accent5 3 2 4 2" xfId="20728" hidden="1"/>
    <cellStyle name="40% - Accent5 3 2 4 2" xfId="20876" hidden="1"/>
    <cellStyle name="40% - Accent5 3 2 4 2" xfId="21214" hidden="1"/>
    <cellStyle name="40% - Accent5 3 2 4 2" xfId="21551" hidden="1"/>
    <cellStyle name="40% - Accent5 3 2 4 2" xfId="15648" hidden="1"/>
    <cellStyle name="40% - Accent5 3 2 4 2" xfId="9693" hidden="1"/>
    <cellStyle name="40% - Accent5 3 2 4 2" xfId="6542" hidden="1"/>
    <cellStyle name="40% - Accent5 3 2 4 2" xfId="5694" hidden="1"/>
    <cellStyle name="40% - Accent5 3 2 4 2" xfId="4163" hidden="1"/>
    <cellStyle name="40% - Accent5 3 2 4 2" xfId="3441" hidden="1"/>
    <cellStyle name="40% - Accent5 3 2 4 2" xfId="1946" hidden="1"/>
    <cellStyle name="40% - Accent5 3 2 4 2" xfId="509" hidden="1"/>
    <cellStyle name="40% - Accent5 3 2 4 2" xfId="22683" hidden="1"/>
    <cellStyle name="40% - Accent5 3 2 4 2" xfId="22798" hidden="1"/>
    <cellStyle name="40% - Accent5 3 2 4 2" xfId="23521" hidden="1"/>
    <cellStyle name="40% - Accent5 3 2 4 2" xfId="23694" hidden="1"/>
    <cellStyle name="40% - Accent5 3 2 4 2" xfId="24087" hidden="1"/>
    <cellStyle name="40% - Accent5 3 2 4 2" xfId="24235" hidden="1"/>
    <cellStyle name="40% - Accent5 3 2 4 2" xfId="24573" hidden="1"/>
    <cellStyle name="40% - Accent5 3 2 4 2" xfId="24910" hidden="1"/>
    <cellStyle name="40% - Accent5 3 2 4 2" xfId="25475" hidden="1"/>
    <cellStyle name="40% - Accent5 3 2 4 2" xfId="25590" hidden="1"/>
    <cellStyle name="40% - Accent5 3 2 4 2" xfId="26313" hidden="1"/>
    <cellStyle name="40% - Accent5 3 2 4 2" xfId="26486" hidden="1"/>
    <cellStyle name="40% - Accent5 3 2 4 2" xfId="26879" hidden="1"/>
    <cellStyle name="40% - Accent5 3 2 4 2" xfId="27027" hidden="1"/>
    <cellStyle name="40% - Accent5 3 2 4 2" xfId="27365" hidden="1"/>
    <cellStyle name="40% - Accent5 3 2 4 2" xfId="27702" hidden="1"/>
    <cellStyle name="40% - Accent5 3 2 4 2" xfId="21905" hidden="1"/>
    <cellStyle name="40% - Accent5 3 2 4 2" xfId="16074" hidden="1"/>
    <cellStyle name="40% - Accent5 3 2 4 2" xfId="7251" hidden="1"/>
    <cellStyle name="40% - Accent5 3 2 4 2" xfId="6203" hidden="1"/>
    <cellStyle name="40% - Accent5 3 2 4 2" xfId="4413" hidden="1"/>
    <cellStyle name="40% - Accent5 3 2 4 2" xfId="3697" hidden="1"/>
    <cellStyle name="40% - Accent5 3 2 4 2" xfId="2133" hidden="1"/>
    <cellStyle name="40% - Accent5 3 2 4 2" xfId="620" hidden="1"/>
    <cellStyle name="40% - Accent5 3 2 4 2" xfId="28402" hidden="1"/>
    <cellStyle name="40% - Accent5 3 2 4 2" xfId="28517" hidden="1"/>
    <cellStyle name="40% - Accent5 3 2 4 2" xfId="29240" hidden="1"/>
    <cellStyle name="40% - Accent5 3 2 4 2" xfId="29413" hidden="1"/>
    <cellStyle name="40% - Accent5 3 2 4 2" xfId="29806" hidden="1"/>
    <cellStyle name="40% - Accent5 3 2 4 2" xfId="29954" hidden="1"/>
    <cellStyle name="40% - Accent5 3 2 4 2" xfId="30292" hidden="1"/>
    <cellStyle name="40% - Accent5 3 2 4 2" xfId="30629" hidden="1"/>
    <cellStyle name="40% - Accent5 3 2 4 2" xfId="31194" hidden="1"/>
    <cellStyle name="40% - Accent5 3 2 4 2" xfId="31309" hidden="1"/>
    <cellStyle name="40% - Accent5 3 2 4 2" xfId="32032" hidden="1"/>
    <cellStyle name="40% - Accent5 3 2 4 2" xfId="32205" hidden="1"/>
    <cellStyle name="40% - Accent5 3 2 4 2" xfId="32598" hidden="1"/>
    <cellStyle name="40% - Accent5 3 2 4 2" xfId="32746" hidden="1"/>
    <cellStyle name="40% - Accent5 3 2 4 2" xfId="33084" hidden="1"/>
    <cellStyle name="40% - Accent5 3 2 4 2" xfId="33421" hidden="1"/>
    <cellStyle name="40% - Accent5 3 3 3 2" xfId="809" hidden="1"/>
    <cellStyle name="40% - Accent5 3 3 3 2" xfId="1017" hidden="1"/>
    <cellStyle name="40% - Accent5 3 3 3 2" xfId="3581" hidden="1"/>
    <cellStyle name="40% - Accent5 3 3 3 2" xfId="4096" hidden="1"/>
    <cellStyle name="40% - Accent5 3 3 3 2" xfId="5415" hidden="1"/>
    <cellStyle name="40% - Accent5 3 3 3 2" xfId="6112" hidden="1"/>
    <cellStyle name="40% - Accent5 3 3 3 2" xfId="7129" hidden="1"/>
    <cellStyle name="40% - Accent5 3 3 3 2" xfId="8333" hidden="1"/>
    <cellStyle name="40% - Accent5 3 3 3 2" xfId="10190" hidden="1"/>
    <cellStyle name="40% - Accent5 3 3 3 2" xfId="10305" hidden="1"/>
    <cellStyle name="40% - Accent5 3 3 3 2" xfId="11028" hidden="1"/>
    <cellStyle name="40% - Accent5 3 3 3 2" xfId="11201" hidden="1"/>
    <cellStyle name="40% - Accent5 3 3 3 2" xfId="11594" hidden="1"/>
    <cellStyle name="40% - Accent5 3 3 3 2" xfId="11742" hidden="1"/>
    <cellStyle name="40% - Accent5 3 3 3 2" xfId="12080" hidden="1"/>
    <cellStyle name="40% - Accent5 3 3 3 2" xfId="12417" hidden="1"/>
    <cellStyle name="40% - Accent5 3 3 3 2" xfId="12982" hidden="1"/>
    <cellStyle name="40% - Accent5 3 3 3 2" xfId="13097" hidden="1"/>
    <cellStyle name="40% - Accent5 3 3 3 2" xfId="13820" hidden="1"/>
    <cellStyle name="40% - Accent5 3 3 3 2" xfId="13993" hidden="1"/>
    <cellStyle name="40% - Accent5 3 3 3 2" xfId="14386" hidden="1"/>
    <cellStyle name="40% - Accent5 3 3 3 2" xfId="14534" hidden="1"/>
    <cellStyle name="40% - Accent5 3 3 3 2" xfId="14872" hidden="1"/>
    <cellStyle name="40% - Accent5 3 3 3 2" xfId="15209" hidden="1"/>
    <cellStyle name="40% - Accent5 3 3 3 2" xfId="9141" hidden="1"/>
    <cellStyle name="40% - Accent5 3 3 3 2" xfId="8597" hidden="1"/>
    <cellStyle name="40% - Accent5 3 3 3 2" xfId="5969" hidden="1"/>
    <cellStyle name="40% - Accent5 3 3 3 2" xfId="5178" hidden="1"/>
    <cellStyle name="40% - Accent5 3 3 3 2" xfId="3895" hidden="1"/>
    <cellStyle name="40% - Accent5 3 3 3 2" xfId="3215" hidden="1"/>
    <cellStyle name="40% - Accent5 3 3 3 2" xfId="1772" hidden="1"/>
    <cellStyle name="40% - Accent5 3 3 3 2" xfId="375" hidden="1"/>
    <cellStyle name="40% - Accent5 3 3 3 2" xfId="16531" hidden="1"/>
    <cellStyle name="40% - Accent5 3 3 3 2" xfId="16646" hidden="1"/>
    <cellStyle name="40% - Accent5 3 3 3 2" xfId="17369" hidden="1"/>
    <cellStyle name="40% - Accent5 3 3 3 2" xfId="17542" hidden="1"/>
    <cellStyle name="40% - Accent5 3 3 3 2" xfId="17935" hidden="1"/>
    <cellStyle name="40% - Accent5 3 3 3 2" xfId="18083" hidden="1"/>
    <cellStyle name="40% - Accent5 3 3 3 2" xfId="18421" hidden="1"/>
    <cellStyle name="40% - Accent5 3 3 3 2" xfId="18758" hidden="1"/>
    <cellStyle name="40% - Accent5 3 3 3 2" xfId="19323" hidden="1"/>
    <cellStyle name="40% - Accent5 3 3 3 2" xfId="19438" hidden="1"/>
    <cellStyle name="40% - Accent5 3 3 3 2" xfId="20161" hidden="1"/>
    <cellStyle name="40% - Accent5 3 3 3 2" xfId="20334" hidden="1"/>
    <cellStyle name="40% - Accent5 3 3 3 2" xfId="20727" hidden="1"/>
    <cellStyle name="40% - Accent5 3 3 3 2" xfId="20875" hidden="1"/>
    <cellStyle name="40% - Accent5 3 3 3 2" xfId="21213" hidden="1"/>
    <cellStyle name="40% - Accent5 3 3 3 2" xfId="21550" hidden="1"/>
    <cellStyle name="40% - Accent5 3 3 3 2" xfId="15649" hidden="1"/>
    <cellStyle name="40% - Accent5 3 3 3 2" xfId="9694" hidden="1"/>
    <cellStyle name="40% - Accent5 3 3 3 2" xfId="6544" hidden="1"/>
    <cellStyle name="40% - Accent5 3 3 3 2" xfId="5695" hidden="1"/>
    <cellStyle name="40% - Accent5 3 3 3 2" xfId="4164" hidden="1"/>
    <cellStyle name="40% - Accent5 3 3 3 2" xfId="3442" hidden="1"/>
    <cellStyle name="40% - Accent5 3 3 3 2" xfId="1949" hidden="1"/>
    <cellStyle name="40% - Accent5 3 3 3 2" xfId="510" hidden="1"/>
    <cellStyle name="40% - Accent5 3 3 3 2" xfId="22682" hidden="1"/>
    <cellStyle name="40% - Accent5 3 3 3 2" xfId="22797" hidden="1"/>
    <cellStyle name="40% - Accent5 3 3 3 2" xfId="23520" hidden="1"/>
    <cellStyle name="40% - Accent5 3 3 3 2" xfId="23693" hidden="1"/>
    <cellStyle name="40% - Accent5 3 3 3 2" xfId="24086" hidden="1"/>
    <cellStyle name="40% - Accent5 3 3 3 2" xfId="24234" hidden="1"/>
    <cellStyle name="40% - Accent5 3 3 3 2" xfId="24572" hidden="1"/>
    <cellStyle name="40% - Accent5 3 3 3 2" xfId="24909" hidden="1"/>
    <cellStyle name="40% - Accent5 3 3 3 2" xfId="25474" hidden="1"/>
    <cellStyle name="40% - Accent5 3 3 3 2" xfId="25589" hidden="1"/>
    <cellStyle name="40% - Accent5 3 3 3 2" xfId="26312" hidden="1"/>
    <cellStyle name="40% - Accent5 3 3 3 2" xfId="26485" hidden="1"/>
    <cellStyle name="40% - Accent5 3 3 3 2" xfId="26878" hidden="1"/>
    <cellStyle name="40% - Accent5 3 3 3 2" xfId="27026" hidden="1"/>
    <cellStyle name="40% - Accent5 3 3 3 2" xfId="27364" hidden="1"/>
    <cellStyle name="40% - Accent5 3 3 3 2" xfId="27701" hidden="1"/>
    <cellStyle name="40% - Accent5 3 3 3 2" xfId="21906" hidden="1"/>
    <cellStyle name="40% - Accent5 3 3 3 2" xfId="16075" hidden="1"/>
    <cellStyle name="40% - Accent5 3 3 3 2" xfId="7253" hidden="1"/>
    <cellStyle name="40% - Accent5 3 3 3 2" xfId="6204" hidden="1"/>
    <cellStyle name="40% - Accent5 3 3 3 2" xfId="4415" hidden="1"/>
    <cellStyle name="40% - Accent5 3 3 3 2" xfId="3699" hidden="1"/>
    <cellStyle name="40% - Accent5 3 3 3 2" xfId="2134" hidden="1"/>
    <cellStyle name="40% - Accent5 3 3 3 2" xfId="621" hidden="1"/>
    <cellStyle name="40% - Accent5 3 3 3 2" xfId="28401" hidden="1"/>
    <cellStyle name="40% - Accent5 3 3 3 2" xfId="28516" hidden="1"/>
    <cellStyle name="40% - Accent5 3 3 3 2" xfId="29239" hidden="1"/>
    <cellStyle name="40% - Accent5 3 3 3 2" xfId="29412" hidden="1"/>
    <cellStyle name="40% - Accent5 3 3 3 2" xfId="29805" hidden="1"/>
    <cellStyle name="40% - Accent5 3 3 3 2" xfId="29953" hidden="1"/>
    <cellStyle name="40% - Accent5 3 3 3 2" xfId="30291" hidden="1"/>
    <cellStyle name="40% - Accent5 3 3 3 2" xfId="30628" hidden="1"/>
    <cellStyle name="40% - Accent5 3 3 3 2" xfId="31193" hidden="1"/>
    <cellStyle name="40% - Accent5 3 3 3 2" xfId="31308" hidden="1"/>
    <cellStyle name="40% - Accent5 3 3 3 2" xfId="32031" hidden="1"/>
    <cellStyle name="40% - Accent5 3 3 3 2" xfId="32204" hidden="1"/>
    <cellStyle name="40% - Accent5 3 3 3 2" xfId="32597" hidden="1"/>
    <cellStyle name="40% - Accent5 3 3 3 2" xfId="32745" hidden="1"/>
    <cellStyle name="40% - Accent5 3 3 3 2" xfId="33083" hidden="1"/>
    <cellStyle name="40% - Accent5 3 3 3 2" xfId="33420" hidden="1"/>
    <cellStyle name="40% - Accent5 4 2 3 2" xfId="840" hidden="1"/>
    <cellStyle name="40% - Accent5 4 2 3 2" xfId="1048" hidden="1"/>
    <cellStyle name="40% - Accent5 4 2 3 2" xfId="3612" hidden="1"/>
    <cellStyle name="40% - Accent5 4 2 3 2" xfId="4127" hidden="1"/>
    <cellStyle name="40% - Accent5 4 2 3 2" xfId="5446" hidden="1"/>
    <cellStyle name="40% - Accent5 4 2 3 2" xfId="6143" hidden="1"/>
    <cellStyle name="40% - Accent5 4 2 3 2" xfId="7160" hidden="1"/>
    <cellStyle name="40% - Accent5 4 2 3 2" xfId="8364" hidden="1"/>
    <cellStyle name="40% - Accent5 4 2 3 2" xfId="10221" hidden="1"/>
    <cellStyle name="40% - Accent5 4 2 3 2" xfId="10336" hidden="1"/>
    <cellStyle name="40% - Accent5 4 2 3 2" xfId="11059" hidden="1"/>
    <cellStyle name="40% - Accent5 4 2 3 2" xfId="11232" hidden="1"/>
    <cellStyle name="40% - Accent5 4 2 3 2" xfId="11625" hidden="1"/>
    <cellStyle name="40% - Accent5 4 2 3 2" xfId="11773" hidden="1"/>
    <cellStyle name="40% - Accent5 4 2 3 2" xfId="12111" hidden="1"/>
    <cellStyle name="40% - Accent5 4 2 3 2" xfId="12448" hidden="1"/>
    <cellStyle name="40% - Accent5 4 2 3 2" xfId="13013" hidden="1"/>
    <cellStyle name="40% - Accent5 4 2 3 2" xfId="13128" hidden="1"/>
    <cellStyle name="40% - Accent5 4 2 3 2" xfId="13851" hidden="1"/>
    <cellStyle name="40% - Accent5 4 2 3 2" xfId="14024" hidden="1"/>
    <cellStyle name="40% - Accent5 4 2 3 2" xfId="14417" hidden="1"/>
    <cellStyle name="40% - Accent5 4 2 3 2" xfId="14565" hidden="1"/>
    <cellStyle name="40% - Accent5 4 2 3 2" xfId="14903" hidden="1"/>
    <cellStyle name="40% - Accent5 4 2 3 2" xfId="15240" hidden="1"/>
    <cellStyle name="40% - Accent5 4 2 3 2" xfId="9110" hidden="1"/>
    <cellStyle name="40% - Accent5 4 2 3 2" xfId="8566" hidden="1"/>
    <cellStyle name="40% - Accent5 4 2 3 2" xfId="5938" hidden="1"/>
    <cellStyle name="40% - Accent5 4 2 3 2" xfId="5146" hidden="1"/>
    <cellStyle name="40% - Accent5 4 2 3 2" xfId="3861" hidden="1"/>
    <cellStyle name="40% - Accent5 4 2 3 2" xfId="3182" hidden="1"/>
    <cellStyle name="40% - Accent5 4 2 3 2" xfId="1739" hidden="1"/>
    <cellStyle name="40% - Accent5 4 2 3 2" xfId="331" hidden="1"/>
    <cellStyle name="40% - Accent5 4 2 3 2" xfId="16562" hidden="1"/>
    <cellStyle name="40% - Accent5 4 2 3 2" xfId="16677" hidden="1"/>
    <cellStyle name="40% - Accent5 4 2 3 2" xfId="17400" hidden="1"/>
    <cellStyle name="40% - Accent5 4 2 3 2" xfId="17573" hidden="1"/>
    <cellStyle name="40% - Accent5 4 2 3 2" xfId="17966" hidden="1"/>
    <cellStyle name="40% - Accent5 4 2 3 2" xfId="18114" hidden="1"/>
    <cellStyle name="40% - Accent5 4 2 3 2" xfId="18452" hidden="1"/>
    <cellStyle name="40% - Accent5 4 2 3 2" xfId="18789" hidden="1"/>
    <cellStyle name="40% - Accent5 4 2 3 2" xfId="19354" hidden="1"/>
    <cellStyle name="40% - Accent5 4 2 3 2" xfId="19469" hidden="1"/>
    <cellStyle name="40% - Accent5 4 2 3 2" xfId="20192" hidden="1"/>
    <cellStyle name="40% - Accent5 4 2 3 2" xfId="20365" hidden="1"/>
    <cellStyle name="40% - Accent5 4 2 3 2" xfId="20758" hidden="1"/>
    <cellStyle name="40% - Accent5 4 2 3 2" xfId="20906" hidden="1"/>
    <cellStyle name="40% - Accent5 4 2 3 2" xfId="21244" hidden="1"/>
    <cellStyle name="40% - Accent5 4 2 3 2" xfId="21581" hidden="1"/>
    <cellStyle name="40% - Accent5 4 2 3 2" xfId="15618" hidden="1"/>
    <cellStyle name="40% - Accent5 4 2 3 2" xfId="9663" hidden="1"/>
    <cellStyle name="40% - Accent5 4 2 3 2" xfId="6506" hidden="1"/>
    <cellStyle name="40% - Accent5 4 2 3 2" xfId="5658" hidden="1"/>
    <cellStyle name="40% - Accent5 4 2 3 2" xfId="4132" hidden="1"/>
    <cellStyle name="40% - Accent5 4 2 3 2" xfId="3410" hidden="1"/>
    <cellStyle name="40% - Accent5 4 2 3 2" xfId="1911" hidden="1"/>
    <cellStyle name="40% - Accent5 4 2 3 2" xfId="324" hidden="1"/>
    <cellStyle name="40% - Accent5 4 2 3 2" xfId="22713" hidden="1"/>
    <cellStyle name="40% - Accent5 4 2 3 2" xfId="22828" hidden="1"/>
    <cellStyle name="40% - Accent5 4 2 3 2" xfId="23551" hidden="1"/>
    <cellStyle name="40% - Accent5 4 2 3 2" xfId="23724" hidden="1"/>
    <cellStyle name="40% - Accent5 4 2 3 2" xfId="24117" hidden="1"/>
    <cellStyle name="40% - Accent5 4 2 3 2" xfId="24265" hidden="1"/>
    <cellStyle name="40% - Accent5 4 2 3 2" xfId="24603" hidden="1"/>
    <cellStyle name="40% - Accent5 4 2 3 2" xfId="24940" hidden="1"/>
    <cellStyle name="40% - Accent5 4 2 3 2" xfId="25505" hidden="1"/>
    <cellStyle name="40% - Accent5 4 2 3 2" xfId="25620" hidden="1"/>
    <cellStyle name="40% - Accent5 4 2 3 2" xfId="26343" hidden="1"/>
    <cellStyle name="40% - Accent5 4 2 3 2" xfId="26516" hidden="1"/>
    <cellStyle name="40% - Accent5 4 2 3 2" xfId="26909" hidden="1"/>
    <cellStyle name="40% - Accent5 4 2 3 2" xfId="27057" hidden="1"/>
    <cellStyle name="40% - Accent5 4 2 3 2" xfId="27395" hidden="1"/>
    <cellStyle name="40% - Accent5 4 2 3 2" xfId="27732" hidden="1"/>
    <cellStyle name="40% - Accent5 4 2 3 2" xfId="21874" hidden="1"/>
    <cellStyle name="40% - Accent5 4 2 3 2" xfId="16044" hidden="1"/>
    <cellStyle name="40% - Accent5 4 2 3 2" xfId="7210" hidden="1"/>
    <cellStyle name="40% - Accent5 4 2 3 2" xfId="6166" hidden="1"/>
    <cellStyle name="40% - Accent5 4 2 3 2" xfId="4334" hidden="1"/>
    <cellStyle name="40% - Accent5 4 2 3 2" xfId="3667" hidden="1"/>
    <cellStyle name="40% - Accent5 4 2 3 2" xfId="2097" hidden="1"/>
    <cellStyle name="40% - Accent5 4 2 3 2" xfId="584" hidden="1"/>
    <cellStyle name="40% - Accent5 4 2 3 2" xfId="28432" hidden="1"/>
    <cellStyle name="40% - Accent5 4 2 3 2" xfId="28547" hidden="1"/>
    <cellStyle name="40% - Accent5 4 2 3 2" xfId="29270" hidden="1"/>
    <cellStyle name="40% - Accent5 4 2 3 2" xfId="29443" hidden="1"/>
    <cellStyle name="40% - Accent5 4 2 3 2" xfId="29836" hidden="1"/>
    <cellStyle name="40% - Accent5 4 2 3 2" xfId="29984" hidden="1"/>
    <cellStyle name="40% - Accent5 4 2 3 2" xfId="30322" hidden="1"/>
    <cellStyle name="40% - Accent5 4 2 3 2" xfId="30659" hidden="1"/>
    <cellStyle name="40% - Accent5 4 2 3 2" xfId="31224" hidden="1"/>
    <cellStyle name="40% - Accent5 4 2 3 2" xfId="31339" hidden="1"/>
    <cellStyle name="40% - Accent5 4 2 3 2" xfId="32062" hidden="1"/>
    <cellStyle name="40% - Accent5 4 2 3 2" xfId="32235" hidden="1"/>
    <cellStyle name="40% - Accent5 4 2 3 2" xfId="32628" hidden="1"/>
    <cellStyle name="40% - Accent5 4 2 3 2" xfId="32776" hidden="1"/>
    <cellStyle name="40% - Accent5 4 2 3 2" xfId="33114" hidden="1"/>
    <cellStyle name="40% - Accent5 4 2 3 2" xfId="33451" hidden="1"/>
    <cellStyle name="40% - Accent5 4 2 4 2" xfId="812" hidden="1"/>
    <cellStyle name="40% - Accent5 4 2 4 2" xfId="1020" hidden="1"/>
    <cellStyle name="40% - Accent5 4 2 4 2" xfId="3584" hidden="1"/>
    <cellStyle name="40% - Accent5 4 2 4 2" xfId="4099" hidden="1"/>
    <cellStyle name="40% - Accent5 4 2 4 2" xfId="5418" hidden="1"/>
    <cellStyle name="40% - Accent5 4 2 4 2" xfId="6115" hidden="1"/>
    <cellStyle name="40% - Accent5 4 2 4 2" xfId="7132" hidden="1"/>
    <cellStyle name="40% - Accent5 4 2 4 2" xfId="8336" hidden="1"/>
    <cellStyle name="40% - Accent5 4 2 4 2" xfId="10193" hidden="1"/>
    <cellStyle name="40% - Accent5 4 2 4 2" xfId="10308" hidden="1"/>
    <cellStyle name="40% - Accent5 4 2 4 2" xfId="11031" hidden="1"/>
    <cellStyle name="40% - Accent5 4 2 4 2" xfId="11204" hidden="1"/>
    <cellStyle name="40% - Accent5 4 2 4 2" xfId="11597" hidden="1"/>
    <cellStyle name="40% - Accent5 4 2 4 2" xfId="11745" hidden="1"/>
    <cellStyle name="40% - Accent5 4 2 4 2" xfId="12083" hidden="1"/>
    <cellStyle name="40% - Accent5 4 2 4 2" xfId="12420" hidden="1"/>
    <cellStyle name="40% - Accent5 4 2 4 2" xfId="12985" hidden="1"/>
    <cellStyle name="40% - Accent5 4 2 4 2" xfId="13100" hidden="1"/>
    <cellStyle name="40% - Accent5 4 2 4 2" xfId="13823" hidden="1"/>
    <cellStyle name="40% - Accent5 4 2 4 2" xfId="13996" hidden="1"/>
    <cellStyle name="40% - Accent5 4 2 4 2" xfId="14389" hidden="1"/>
    <cellStyle name="40% - Accent5 4 2 4 2" xfId="14537" hidden="1"/>
    <cellStyle name="40% - Accent5 4 2 4 2" xfId="14875" hidden="1"/>
    <cellStyle name="40% - Accent5 4 2 4 2" xfId="15212" hidden="1"/>
    <cellStyle name="40% - Accent5 4 2 4 2" xfId="9138" hidden="1"/>
    <cellStyle name="40% - Accent5 4 2 4 2" xfId="8594" hidden="1"/>
    <cellStyle name="40% - Accent5 4 2 4 2" xfId="5966" hidden="1"/>
    <cellStyle name="40% - Accent5 4 2 4 2" xfId="5175" hidden="1"/>
    <cellStyle name="40% - Accent5 4 2 4 2" xfId="3892" hidden="1"/>
    <cellStyle name="40% - Accent5 4 2 4 2" xfId="3212" hidden="1"/>
    <cellStyle name="40% - Accent5 4 2 4 2" xfId="1769" hidden="1"/>
    <cellStyle name="40% - Accent5 4 2 4 2" xfId="372" hidden="1"/>
    <cellStyle name="40% - Accent5 4 2 4 2" xfId="16534" hidden="1"/>
    <cellStyle name="40% - Accent5 4 2 4 2" xfId="16649" hidden="1"/>
    <cellStyle name="40% - Accent5 4 2 4 2" xfId="17372" hidden="1"/>
    <cellStyle name="40% - Accent5 4 2 4 2" xfId="17545" hidden="1"/>
    <cellStyle name="40% - Accent5 4 2 4 2" xfId="17938" hidden="1"/>
    <cellStyle name="40% - Accent5 4 2 4 2" xfId="18086" hidden="1"/>
    <cellStyle name="40% - Accent5 4 2 4 2" xfId="18424" hidden="1"/>
    <cellStyle name="40% - Accent5 4 2 4 2" xfId="18761" hidden="1"/>
    <cellStyle name="40% - Accent5 4 2 4 2" xfId="19326" hidden="1"/>
    <cellStyle name="40% - Accent5 4 2 4 2" xfId="19441" hidden="1"/>
    <cellStyle name="40% - Accent5 4 2 4 2" xfId="20164" hidden="1"/>
    <cellStyle name="40% - Accent5 4 2 4 2" xfId="20337" hidden="1"/>
    <cellStyle name="40% - Accent5 4 2 4 2" xfId="20730" hidden="1"/>
    <cellStyle name="40% - Accent5 4 2 4 2" xfId="20878" hidden="1"/>
    <cellStyle name="40% - Accent5 4 2 4 2" xfId="21216" hidden="1"/>
    <cellStyle name="40% - Accent5 4 2 4 2" xfId="21553" hidden="1"/>
    <cellStyle name="40% - Accent5 4 2 4 2" xfId="15646" hidden="1"/>
    <cellStyle name="40% - Accent5 4 2 4 2" xfId="9691" hidden="1"/>
    <cellStyle name="40% - Accent5 4 2 4 2" xfId="6540" hidden="1"/>
    <cellStyle name="40% - Accent5 4 2 4 2" xfId="5692" hidden="1"/>
    <cellStyle name="40% - Accent5 4 2 4 2" xfId="4161" hidden="1"/>
    <cellStyle name="40% - Accent5 4 2 4 2" xfId="3439" hidden="1"/>
    <cellStyle name="40% - Accent5 4 2 4 2" xfId="1943" hidden="1"/>
    <cellStyle name="40% - Accent5 4 2 4 2" xfId="506" hidden="1"/>
    <cellStyle name="40% - Accent5 4 2 4 2" xfId="22685" hidden="1"/>
    <cellStyle name="40% - Accent5 4 2 4 2" xfId="22800" hidden="1"/>
    <cellStyle name="40% - Accent5 4 2 4 2" xfId="23523" hidden="1"/>
    <cellStyle name="40% - Accent5 4 2 4 2" xfId="23696" hidden="1"/>
    <cellStyle name="40% - Accent5 4 2 4 2" xfId="24089" hidden="1"/>
    <cellStyle name="40% - Accent5 4 2 4 2" xfId="24237" hidden="1"/>
    <cellStyle name="40% - Accent5 4 2 4 2" xfId="24575" hidden="1"/>
    <cellStyle name="40% - Accent5 4 2 4 2" xfId="24912" hidden="1"/>
    <cellStyle name="40% - Accent5 4 2 4 2" xfId="25477" hidden="1"/>
    <cellStyle name="40% - Accent5 4 2 4 2" xfId="25592" hidden="1"/>
    <cellStyle name="40% - Accent5 4 2 4 2" xfId="26315" hidden="1"/>
    <cellStyle name="40% - Accent5 4 2 4 2" xfId="26488" hidden="1"/>
    <cellStyle name="40% - Accent5 4 2 4 2" xfId="26881" hidden="1"/>
    <cellStyle name="40% - Accent5 4 2 4 2" xfId="27029" hidden="1"/>
    <cellStyle name="40% - Accent5 4 2 4 2" xfId="27367" hidden="1"/>
    <cellStyle name="40% - Accent5 4 2 4 2" xfId="27704" hidden="1"/>
    <cellStyle name="40% - Accent5 4 2 4 2" xfId="21902" hidden="1"/>
    <cellStyle name="40% - Accent5 4 2 4 2" xfId="16072" hidden="1"/>
    <cellStyle name="40% - Accent5 4 2 4 2" xfId="7247" hidden="1"/>
    <cellStyle name="40% - Accent5 4 2 4 2" xfId="6201" hidden="1"/>
    <cellStyle name="40% - Accent5 4 2 4 2" xfId="4409" hidden="1"/>
    <cellStyle name="40% - Accent5 4 2 4 2" xfId="3695" hidden="1"/>
    <cellStyle name="40% - Accent5 4 2 4 2" xfId="2131" hidden="1"/>
    <cellStyle name="40% - Accent5 4 2 4 2" xfId="618" hidden="1"/>
    <cellStyle name="40% - Accent5 4 2 4 2" xfId="28404" hidden="1"/>
    <cellStyle name="40% - Accent5 4 2 4 2" xfId="28519" hidden="1"/>
    <cellStyle name="40% - Accent5 4 2 4 2" xfId="29242" hidden="1"/>
    <cellStyle name="40% - Accent5 4 2 4 2" xfId="29415" hidden="1"/>
    <cellStyle name="40% - Accent5 4 2 4 2" xfId="29808" hidden="1"/>
    <cellStyle name="40% - Accent5 4 2 4 2" xfId="29956" hidden="1"/>
    <cellStyle name="40% - Accent5 4 2 4 2" xfId="30294" hidden="1"/>
    <cellStyle name="40% - Accent5 4 2 4 2" xfId="30631" hidden="1"/>
    <cellStyle name="40% - Accent5 4 2 4 2" xfId="31196" hidden="1"/>
    <cellStyle name="40% - Accent5 4 2 4 2" xfId="31311" hidden="1"/>
    <cellStyle name="40% - Accent5 4 2 4 2" xfId="32034" hidden="1"/>
    <cellStyle name="40% - Accent5 4 2 4 2" xfId="32207" hidden="1"/>
    <cellStyle name="40% - Accent5 4 2 4 2" xfId="32600" hidden="1"/>
    <cellStyle name="40% - Accent5 4 2 4 2" xfId="32748" hidden="1"/>
    <cellStyle name="40% - Accent5 4 2 4 2" xfId="33086" hidden="1"/>
    <cellStyle name="40% - Accent5 4 2 4 2" xfId="33423" hidden="1"/>
    <cellStyle name="40% - Accent5 4 3 3 2" xfId="811" hidden="1"/>
    <cellStyle name="40% - Accent5 4 3 3 2" xfId="1019" hidden="1"/>
    <cellStyle name="40% - Accent5 4 3 3 2" xfId="3583" hidden="1"/>
    <cellStyle name="40% - Accent5 4 3 3 2" xfId="4098" hidden="1"/>
    <cellStyle name="40% - Accent5 4 3 3 2" xfId="5417" hidden="1"/>
    <cellStyle name="40% - Accent5 4 3 3 2" xfId="6114" hidden="1"/>
    <cellStyle name="40% - Accent5 4 3 3 2" xfId="7131" hidden="1"/>
    <cellStyle name="40% - Accent5 4 3 3 2" xfId="8335" hidden="1"/>
    <cellStyle name="40% - Accent5 4 3 3 2" xfId="10192" hidden="1"/>
    <cellStyle name="40% - Accent5 4 3 3 2" xfId="10307" hidden="1"/>
    <cellStyle name="40% - Accent5 4 3 3 2" xfId="11030" hidden="1"/>
    <cellStyle name="40% - Accent5 4 3 3 2" xfId="11203" hidden="1"/>
    <cellStyle name="40% - Accent5 4 3 3 2" xfId="11596" hidden="1"/>
    <cellStyle name="40% - Accent5 4 3 3 2" xfId="11744" hidden="1"/>
    <cellStyle name="40% - Accent5 4 3 3 2" xfId="12082" hidden="1"/>
    <cellStyle name="40% - Accent5 4 3 3 2" xfId="12419" hidden="1"/>
    <cellStyle name="40% - Accent5 4 3 3 2" xfId="12984" hidden="1"/>
    <cellStyle name="40% - Accent5 4 3 3 2" xfId="13099" hidden="1"/>
    <cellStyle name="40% - Accent5 4 3 3 2" xfId="13822" hidden="1"/>
    <cellStyle name="40% - Accent5 4 3 3 2" xfId="13995" hidden="1"/>
    <cellStyle name="40% - Accent5 4 3 3 2" xfId="14388" hidden="1"/>
    <cellStyle name="40% - Accent5 4 3 3 2" xfId="14536" hidden="1"/>
    <cellStyle name="40% - Accent5 4 3 3 2" xfId="14874" hidden="1"/>
    <cellStyle name="40% - Accent5 4 3 3 2" xfId="15211" hidden="1"/>
    <cellStyle name="40% - Accent5 4 3 3 2" xfId="9139" hidden="1"/>
    <cellStyle name="40% - Accent5 4 3 3 2" xfId="8595" hidden="1"/>
    <cellStyle name="40% - Accent5 4 3 3 2" xfId="5967" hidden="1"/>
    <cellStyle name="40% - Accent5 4 3 3 2" xfId="5176" hidden="1"/>
    <cellStyle name="40% - Accent5 4 3 3 2" xfId="3893" hidden="1"/>
    <cellStyle name="40% - Accent5 4 3 3 2" xfId="3213" hidden="1"/>
    <cellStyle name="40% - Accent5 4 3 3 2" xfId="1770" hidden="1"/>
    <cellStyle name="40% - Accent5 4 3 3 2" xfId="373" hidden="1"/>
    <cellStyle name="40% - Accent5 4 3 3 2" xfId="16533" hidden="1"/>
    <cellStyle name="40% - Accent5 4 3 3 2" xfId="16648" hidden="1"/>
    <cellStyle name="40% - Accent5 4 3 3 2" xfId="17371" hidden="1"/>
    <cellStyle name="40% - Accent5 4 3 3 2" xfId="17544" hidden="1"/>
    <cellStyle name="40% - Accent5 4 3 3 2" xfId="17937" hidden="1"/>
    <cellStyle name="40% - Accent5 4 3 3 2" xfId="18085" hidden="1"/>
    <cellStyle name="40% - Accent5 4 3 3 2" xfId="18423" hidden="1"/>
    <cellStyle name="40% - Accent5 4 3 3 2" xfId="18760" hidden="1"/>
    <cellStyle name="40% - Accent5 4 3 3 2" xfId="19325" hidden="1"/>
    <cellStyle name="40% - Accent5 4 3 3 2" xfId="19440" hidden="1"/>
    <cellStyle name="40% - Accent5 4 3 3 2" xfId="20163" hidden="1"/>
    <cellStyle name="40% - Accent5 4 3 3 2" xfId="20336" hidden="1"/>
    <cellStyle name="40% - Accent5 4 3 3 2" xfId="20729" hidden="1"/>
    <cellStyle name="40% - Accent5 4 3 3 2" xfId="20877" hidden="1"/>
    <cellStyle name="40% - Accent5 4 3 3 2" xfId="21215" hidden="1"/>
    <cellStyle name="40% - Accent5 4 3 3 2" xfId="21552" hidden="1"/>
    <cellStyle name="40% - Accent5 4 3 3 2" xfId="15647" hidden="1"/>
    <cellStyle name="40% - Accent5 4 3 3 2" xfId="9692" hidden="1"/>
    <cellStyle name="40% - Accent5 4 3 3 2" xfId="6541" hidden="1"/>
    <cellStyle name="40% - Accent5 4 3 3 2" xfId="5693" hidden="1"/>
    <cellStyle name="40% - Accent5 4 3 3 2" xfId="4162" hidden="1"/>
    <cellStyle name="40% - Accent5 4 3 3 2" xfId="3440" hidden="1"/>
    <cellStyle name="40% - Accent5 4 3 3 2" xfId="1945" hidden="1"/>
    <cellStyle name="40% - Accent5 4 3 3 2" xfId="508" hidden="1"/>
    <cellStyle name="40% - Accent5 4 3 3 2" xfId="22684" hidden="1"/>
    <cellStyle name="40% - Accent5 4 3 3 2" xfId="22799" hidden="1"/>
    <cellStyle name="40% - Accent5 4 3 3 2" xfId="23522" hidden="1"/>
    <cellStyle name="40% - Accent5 4 3 3 2" xfId="23695" hidden="1"/>
    <cellStyle name="40% - Accent5 4 3 3 2" xfId="24088" hidden="1"/>
    <cellStyle name="40% - Accent5 4 3 3 2" xfId="24236" hidden="1"/>
    <cellStyle name="40% - Accent5 4 3 3 2" xfId="24574" hidden="1"/>
    <cellStyle name="40% - Accent5 4 3 3 2" xfId="24911" hidden="1"/>
    <cellStyle name="40% - Accent5 4 3 3 2" xfId="25476" hidden="1"/>
    <cellStyle name="40% - Accent5 4 3 3 2" xfId="25591" hidden="1"/>
    <cellStyle name="40% - Accent5 4 3 3 2" xfId="26314" hidden="1"/>
    <cellStyle name="40% - Accent5 4 3 3 2" xfId="26487" hidden="1"/>
    <cellStyle name="40% - Accent5 4 3 3 2" xfId="26880" hidden="1"/>
    <cellStyle name="40% - Accent5 4 3 3 2" xfId="27028" hidden="1"/>
    <cellStyle name="40% - Accent5 4 3 3 2" xfId="27366" hidden="1"/>
    <cellStyle name="40% - Accent5 4 3 3 2" xfId="27703" hidden="1"/>
    <cellStyle name="40% - Accent5 4 3 3 2" xfId="21903" hidden="1"/>
    <cellStyle name="40% - Accent5 4 3 3 2" xfId="16073" hidden="1"/>
    <cellStyle name="40% - Accent5 4 3 3 2" xfId="7248" hidden="1"/>
    <cellStyle name="40% - Accent5 4 3 3 2" xfId="6202" hidden="1"/>
    <cellStyle name="40% - Accent5 4 3 3 2" xfId="4410" hidden="1"/>
    <cellStyle name="40% - Accent5 4 3 3 2" xfId="3696" hidden="1"/>
    <cellStyle name="40% - Accent5 4 3 3 2" xfId="2132" hidden="1"/>
    <cellStyle name="40% - Accent5 4 3 3 2" xfId="619" hidden="1"/>
    <cellStyle name="40% - Accent5 4 3 3 2" xfId="28403" hidden="1"/>
    <cellStyle name="40% - Accent5 4 3 3 2" xfId="28518" hidden="1"/>
    <cellStyle name="40% - Accent5 4 3 3 2" xfId="29241" hidden="1"/>
    <cellStyle name="40% - Accent5 4 3 3 2" xfId="29414" hidden="1"/>
    <cellStyle name="40% - Accent5 4 3 3 2" xfId="29807" hidden="1"/>
    <cellStyle name="40% - Accent5 4 3 3 2" xfId="29955" hidden="1"/>
    <cellStyle name="40% - Accent5 4 3 3 2" xfId="30293" hidden="1"/>
    <cellStyle name="40% - Accent5 4 3 3 2" xfId="30630" hidden="1"/>
    <cellStyle name="40% - Accent5 4 3 3 2" xfId="31195" hidden="1"/>
    <cellStyle name="40% - Accent5 4 3 3 2" xfId="31310" hidden="1"/>
    <cellStyle name="40% - Accent5 4 3 3 2" xfId="32033" hidden="1"/>
    <cellStyle name="40% - Accent5 4 3 3 2" xfId="32206" hidden="1"/>
    <cellStyle name="40% - Accent5 4 3 3 2" xfId="32599" hidden="1"/>
    <cellStyle name="40% - Accent5 4 3 3 2" xfId="32747" hidden="1"/>
    <cellStyle name="40% - Accent5 4 3 3 2" xfId="33085" hidden="1"/>
    <cellStyle name="40% - Accent5 4 3 3 2" xfId="33422" hidden="1"/>
    <cellStyle name="40% - Accent5 5 2" xfId="768" hidden="1"/>
    <cellStyle name="40% - Accent5 5 2" xfId="976" hidden="1"/>
    <cellStyle name="40% - Accent5 5 2" xfId="3540" hidden="1"/>
    <cellStyle name="40% - Accent5 5 2" xfId="4055" hidden="1"/>
    <cellStyle name="40% - Accent5 5 2" xfId="5374" hidden="1"/>
    <cellStyle name="40% - Accent5 5 2" xfId="6071" hidden="1"/>
    <cellStyle name="40% - Accent5 5 2" xfId="7088" hidden="1"/>
    <cellStyle name="40% - Accent5 5 2" xfId="8292" hidden="1"/>
    <cellStyle name="40% - Accent5 5 2" xfId="10149" hidden="1"/>
    <cellStyle name="40% - Accent5 5 2" xfId="10264" hidden="1"/>
    <cellStyle name="40% - Accent5 5 2" xfId="10987" hidden="1"/>
    <cellStyle name="40% - Accent5 5 2" xfId="11160" hidden="1"/>
    <cellStyle name="40% - Accent5 5 2" xfId="11553" hidden="1"/>
    <cellStyle name="40% - Accent5 5 2" xfId="11701" hidden="1"/>
    <cellStyle name="40% - Accent5 5 2" xfId="12039" hidden="1"/>
    <cellStyle name="40% - Accent5 5 2" xfId="12376" hidden="1"/>
    <cellStyle name="40% - Accent5 5 2" xfId="12941" hidden="1"/>
    <cellStyle name="40% - Accent5 5 2" xfId="13056" hidden="1"/>
    <cellStyle name="40% - Accent5 5 2" xfId="13779" hidden="1"/>
    <cellStyle name="40% - Accent5 5 2" xfId="13952" hidden="1"/>
    <cellStyle name="40% - Accent5 5 2" xfId="14345" hidden="1"/>
    <cellStyle name="40% - Accent5 5 2" xfId="14493" hidden="1"/>
    <cellStyle name="40% - Accent5 5 2" xfId="14831" hidden="1"/>
    <cellStyle name="40% - Accent5 5 2" xfId="15168" hidden="1"/>
    <cellStyle name="40% - Accent5 5 2" xfId="9183" hidden="1"/>
    <cellStyle name="40% - Accent5 5 2" xfId="8638" hidden="1"/>
    <cellStyle name="40% - Accent5 5 2" xfId="6010" hidden="1"/>
    <cellStyle name="40% - Accent5 5 2" xfId="5219" hidden="1"/>
    <cellStyle name="40% - Accent5 5 2" xfId="3937" hidden="1"/>
    <cellStyle name="40% - Accent5 5 2" xfId="3256" hidden="1"/>
    <cellStyle name="40% - Accent5 5 2" xfId="1820" hidden="1"/>
    <cellStyle name="40% - Accent5 5 2" xfId="445" hidden="1"/>
    <cellStyle name="40% - Accent5 5 2" xfId="16490" hidden="1"/>
    <cellStyle name="40% - Accent5 5 2" xfId="16605" hidden="1"/>
    <cellStyle name="40% - Accent5 5 2" xfId="17328" hidden="1"/>
    <cellStyle name="40% - Accent5 5 2" xfId="17501" hidden="1"/>
    <cellStyle name="40% - Accent5 5 2" xfId="17894" hidden="1"/>
    <cellStyle name="40% - Accent5 5 2" xfId="18042" hidden="1"/>
    <cellStyle name="40% - Accent5 5 2" xfId="18380" hidden="1"/>
    <cellStyle name="40% - Accent5 5 2" xfId="18717" hidden="1"/>
    <cellStyle name="40% - Accent5 5 2" xfId="19282" hidden="1"/>
    <cellStyle name="40% - Accent5 5 2" xfId="19397" hidden="1"/>
    <cellStyle name="40% - Accent5 5 2" xfId="20120" hidden="1"/>
    <cellStyle name="40% - Accent5 5 2" xfId="20293" hidden="1"/>
    <cellStyle name="40% - Accent5 5 2" xfId="20686" hidden="1"/>
    <cellStyle name="40% - Accent5 5 2" xfId="20834" hidden="1"/>
    <cellStyle name="40% - Accent5 5 2" xfId="21172" hidden="1"/>
    <cellStyle name="40% - Accent5 5 2" xfId="21509" hidden="1"/>
    <cellStyle name="40% - Accent5 5 2" xfId="15691" hidden="1"/>
    <cellStyle name="40% - Accent5 5 2" xfId="9735" hidden="1"/>
    <cellStyle name="40% - Accent5 5 2" xfId="6594" hidden="1"/>
    <cellStyle name="40% - Accent5 5 2" xfId="5748" hidden="1"/>
    <cellStyle name="40% - Accent5 5 2" xfId="4205" hidden="1"/>
    <cellStyle name="40% - Accent5 5 2" xfId="3486" hidden="1"/>
    <cellStyle name="40% - Accent5 5 2" xfId="1996" hidden="1"/>
    <cellStyle name="40% - Accent5 5 2" xfId="557" hidden="1"/>
    <cellStyle name="40% - Accent5 5 2" xfId="22641" hidden="1"/>
    <cellStyle name="40% - Accent5 5 2" xfId="22756" hidden="1"/>
    <cellStyle name="40% - Accent5 5 2" xfId="23479" hidden="1"/>
    <cellStyle name="40% - Accent5 5 2" xfId="23652" hidden="1"/>
    <cellStyle name="40% - Accent5 5 2" xfId="24045" hidden="1"/>
    <cellStyle name="40% - Accent5 5 2" xfId="24193" hidden="1"/>
    <cellStyle name="40% - Accent5 5 2" xfId="24531" hidden="1"/>
    <cellStyle name="40% - Accent5 5 2" xfId="24868" hidden="1"/>
    <cellStyle name="40% - Accent5 5 2" xfId="25433" hidden="1"/>
    <cellStyle name="40% - Accent5 5 2" xfId="25548" hidden="1"/>
    <cellStyle name="40% - Accent5 5 2" xfId="26271" hidden="1"/>
    <cellStyle name="40% - Accent5 5 2" xfId="26444" hidden="1"/>
    <cellStyle name="40% - Accent5 5 2" xfId="26837" hidden="1"/>
    <cellStyle name="40% - Accent5 5 2" xfId="26985" hidden="1"/>
    <cellStyle name="40% - Accent5 5 2" xfId="27323" hidden="1"/>
    <cellStyle name="40% - Accent5 5 2" xfId="27660" hidden="1"/>
    <cellStyle name="40% - Accent5 5 2" xfId="21947" hidden="1"/>
    <cellStyle name="40% - Accent5 5 2" xfId="16116" hidden="1"/>
    <cellStyle name="40% - Accent5 5 2" xfId="7297" hidden="1"/>
    <cellStyle name="40% - Accent5 5 2" xfId="6257" hidden="1"/>
    <cellStyle name="40% - Accent5 5 2" xfId="4502" hidden="1"/>
    <cellStyle name="40% - Accent5 5 2" xfId="3742" hidden="1"/>
    <cellStyle name="40% - Accent5 5 2" xfId="2177" hidden="1"/>
    <cellStyle name="40% - Accent5 5 2" xfId="684" hidden="1"/>
    <cellStyle name="40% - Accent5 5 2" xfId="28360" hidden="1"/>
    <cellStyle name="40% - Accent5 5 2" xfId="28475" hidden="1"/>
    <cellStyle name="40% - Accent5 5 2" xfId="29198" hidden="1"/>
    <cellStyle name="40% - Accent5 5 2" xfId="29371" hidden="1"/>
    <cellStyle name="40% - Accent5 5 2" xfId="29764" hidden="1"/>
    <cellStyle name="40% - Accent5 5 2" xfId="29912" hidden="1"/>
    <cellStyle name="40% - Accent5 5 2" xfId="30250" hidden="1"/>
    <cellStyle name="40% - Accent5 5 2" xfId="30587" hidden="1"/>
    <cellStyle name="40% - Accent5 5 2" xfId="31152" hidden="1"/>
    <cellStyle name="40% - Accent5 5 2" xfId="31267" hidden="1"/>
    <cellStyle name="40% - Accent5 5 2" xfId="31990" hidden="1"/>
    <cellStyle name="40% - Accent5 5 2" xfId="32163" hidden="1"/>
    <cellStyle name="40% - Accent5 5 2" xfId="32556" hidden="1"/>
    <cellStyle name="40% - Accent5 5 2" xfId="32704" hidden="1"/>
    <cellStyle name="40% - Accent5 5 2" xfId="33042" hidden="1"/>
    <cellStyle name="40% - Accent5 5 2" xfId="33379" hidden="1"/>
    <cellStyle name="40% - Accent5 7" xfId="135" hidden="1"/>
    <cellStyle name="40% - Accent5 7" xfId="209" hidden="1"/>
    <cellStyle name="40% - Accent5 7" xfId="290" hidden="1"/>
    <cellStyle name="40% - Accent5 7" xfId="473" hidden="1"/>
    <cellStyle name="40% - Accent5 7" xfId="2327" hidden="1"/>
    <cellStyle name="40% - Accent5 7" xfId="2465" hidden="1"/>
    <cellStyle name="40% - Accent5 7" xfId="2621" hidden="1"/>
    <cellStyle name="40% - Accent5 7" xfId="1708" hidden="1"/>
    <cellStyle name="40% - Accent5 7" xfId="3783" hidden="1"/>
    <cellStyle name="40% - Accent5 7" xfId="1600" hidden="1"/>
    <cellStyle name="40% - Accent5 7" xfId="1726" hidden="1"/>
    <cellStyle name="40% - Accent5 7" xfId="4454" hidden="1"/>
    <cellStyle name="40% - Accent5 7" xfId="4641" hidden="1"/>
    <cellStyle name="40% - Accent5 7" xfId="1697" hidden="1"/>
    <cellStyle name="40% - Accent5 7" xfId="5790" hidden="1"/>
    <cellStyle name="40% - Accent5 7" xfId="2217" hidden="1"/>
    <cellStyle name="40% - Accent5 7" xfId="3785" hidden="1"/>
    <cellStyle name="40% - Accent5 7" xfId="6404" hidden="1"/>
    <cellStyle name="40% - Accent5 7" xfId="6543" hidden="1"/>
    <cellStyle name="40% - Accent5 7" xfId="4250" hidden="1"/>
    <cellStyle name="40% - Accent5 7" xfId="7587" hidden="1"/>
    <cellStyle name="40% - Accent5 7" xfId="7745" hidden="1"/>
    <cellStyle name="40% - Accent5 7" xfId="5897" hidden="1"/>
    <cellStyle name="40% - Accent5 7" xfId="8831" hidden="1"/>
    <cellStyle name="40% - Accent5 7" xfId="9826" hidden="1"/>
    <cellStyle name="40% - Accent5 7" xfId="9897" hidden="1"/>
    <cellStyle name="40% - Accent5 7" xfId="9975" hidden="1"/>
    <cellStyle name="40% - Accent5 7" xfId="10053" hidden="1"/>
    <cellStyle name="40% - Accent5 7" xfId="10635" hidden="1"/>
    <cellStyle name="40% - Accent5 7" xfId="10714" hidden="1"/>
    <cellStyle name="40% - Accent5 7" xfId="10792" hidden="1"/>
    <cellStyle name="40% - Accent5 7" xfId="10388" hidden="1"/>
    <cellStyle name="40% - Accent5 7" xfId="11069" hidden="1"/>
    <cellStyle name="40% - Accent5 7" xfId="10354" hidden="1"/>
    <cellStyle name="40% - Accent5 7" xfId="10403" hidden="1"/>
    <cellStyle name="40% - Accent5 7" xfId="11309" hidden="1"/>
    <cellStyle name="40% - Accent5 7" xfId="11387" hidden="1"/>
    <cellStyle name="40% - Accent5 7" xfId="10378" hidden="1"/>
    <cellStyle name="40% - Accent5 7" xfId="11633" hidden="1"/>
    <cellStyle name="40% - Accent5 7" xfId="10569" hidden="1"/>
    <cellStyle name="40% - Accent5 7" xfId="11071" hidden="1"/>
    <cellStyle name="40% - Accent5 7" xfId="11841" hidden="1"/>
    <cellStyle name="40% - Accent5 7" xfId="11919" hidden="1"/>
    <cellStyle name="40% - Accent5 7" xfId="11239" hidden="1"/>
    <cellStyle name="40% - Accent5 7" xfId="12178" hidden="1"/>
    <cellStyle name="40% - Accent5 7" xfId="12256" hidden="1"/>
    <cellStyle name="40% - Accent5 7" xfId="11662" hidden="1"/>
    <cellStyle name="40% - Accent5 7" xfId="12515" hidden="1"/>
    <cellStyle name="40% - Accent5 7" xfId="12618" hidden="1"/>
    <cellStyle name="40% - Accent5 7" xfId="12689" hidden="1"/>
    <cellStyle name="40% - Accent5 7" xfId="12767" hidden="1"/>
    <cellStyle name="40% - Accent5 7" xfId="12845" hidden="1"/>
    <cellStyle name="40% - Accent5 7" xfId="13427" hidden="1"/>
    <cellStyle name="40% - Accent5 7" xfId="13506" hidden="1"/>
    <cellStyle name="40% - Accent5 7" xfId="13584" hidden="1"/>
    <cellStyle name="40% - Accent5 7" xfId="13180" hidden="1"/>
    <cellStyle name="40% - Accent5 7" xfId="13861" hidden="1"/>
    <cellStyle name="40% - Accent5 7" xfId="13146" hidden="1"/>
    <cellStyle name="40% - Accent5 7" xfId="13195" hidden="1"/>
    <cellStyle name="40% - Accent5 7" xfId="14101" hidden="1"/>
    <cellStyle name="40% - Accent5 7" xfId="14179" hidden="1"/>
    <cellStyle name="40% - Accent5 7" xfId="13170" hidden="1"/>
    <cellStyle name="40% - Accent5 7" xfId="14425" hidden="1"/>
    <cellStyle name="40% - Accent5 7" xfId="13361" hidden="1"/>
    <cellStyle name="40% - Accent5 7" xfId="13863" hidden="1"/>
    <cellStyle name="40% - Accent5 7" xfId="14633" hidden="1"/>
    <cellStyle name="40% - Accent5 7" xfId="14711" hidden="1"/>
    <cellStyle name="40% - Accent5 7" xfId="14031" hidden="1"/>
    <cellStyle name="40% - Accent5 7" xfId="14970" hidden="1"/>
    <cellStyle name="40% - Accent5 7" xfId="15048" hidden="1"/>
    <cellStyle name="40% - Accent5 7" xfId="14454" hidden="1"/>
    <cellStyle name="40% - Accent5 7" xfId="15307" hidden="1"/>
    <cellStyle name="40% - Accent5 7" xfId="9639" hidden="1"/>
    <cellStyle name="40% - Accent5 7" xfId="9553" hidden="1"/>
    <cellStyle name="40% - Accent5 7" xfId="9436" hidden="1"/>
    <cellStyle name="40% - Accent5 7" xfId="9319" hidden="1"/>
    <cellStyle name="40% - Accent5 7" xfId="7056" hidden="1"/>
    <cellStyle name="40% - Accent5 7" xfId="6957" hidden="1"/>
    <cellStyle name="40% - Accent5 7" xfId="6868" hidden="1"/>
    <cellStyle name="40% - Accent5 7" xfId="8031" hidden="1"/>
    <cellStyle name="40% - Accent5 7" xfId="5769" hidden="1"/>
    <cellStyle name="40% - Accent5 7" xfId="8136" hidden="1"/>
    <cellStyle name="40% - Accent5 7" xfId="7993" hidden="1"/>
    <cellStyle name="40% - Accent5 7" xfId="4807" hidden="1"/>
    <cellStyle name="40% - Accent5 7" xfId="4625" hidden="1"/>
    <cellStyle name="40% - Accent5 7" xfId="8060" hidden="1"/>
    <cellStyle name="40% - Accent5 7" xfId="3654" hidden="1"/>
    <cellStyle name="40% - Accent5 7" xfId="7361" hidden="1"/>
    <cellStyle name="40% - Accent5 7" xfId="5767" hidden="1"/>
    <cellStyle name="40% - Accent5 7" xfId="2659" hidden="1"/>
    <cellStyle name="40% - Accent5 7" xfId="2462" hidden="1"/>
    <cellStyle name="40% - Accent5 7" xfId="5040" hidden="1"/>
    <cellStyle name="40% - Accent5 7" xfId="1321" hidden="1"/>
    <cellStyle name="40% - Accent5 7" xfId="1137" hidden="1"/>
    <cellStyle name="40% - Accent5 7" xfId="3465" hidden="1"/>
    <cellStyle name="40% - Accent5 7" xfId="15456" hidden="1"/>
    <cellStyle name="40% - Accent5 7" xfId="16167" hidden="1"/>
    <cellStyle name="40% - Accent5 7" xfId="16238" hidden="1"/>
    <cellStyle name="40% - Accent5 7" xfId="16316" hidden="1"/>
    <cellStyle name="40% - Accent5 7" xfId="16394" hidden="1"/>
    <cellStyle name="40% - Accent5 7" xfId="16976" hidden="1"/>
    <cellStyle name="40% - Accent5 7" xfId="17055" hidden="1"/>
    <cellStyle name="40% - Accent5 7" xfId="17133" hidden="1"/>
    <cellStyle name="40% - Accent5 7" xfId="16729" hidden="1"/>
    <cellStyle name="40% - Accent5 7" xfId="17410" hidden="1"/>
    <cellStyle name="40% - Accent5 7" xfId="16695" hidden="1"/>
    <cellStyle name="40% - Accent5 7" xfId="16744" hidden="1"/>
    <cellStyle name="40% - Accent5 7" xfId="17650" hidden="1"/>
    <cellStyle name="40% - Accent5 7" xfId="17728" hidden="1"/>
    <cellStyle name="40% - Accent5 7" xfId="16719" hidden="1"/>
    <cellStyle name="40% - Accent5 7" xfId="17974" hidden="1"/>
    <cellStyle name="40% - Accent5 7" xfId="16910" hidden="1"/>
    <cellStyle name="40% - Accent5 7" xfId="17412" hidden="1"/>
    <cellStyle name="40% - Accent5 7" xfId="18182" hidden="1"/>
    <cellStyle name="40% - Accent5 7" xfId="18260" hidden="1"/>
    <cellStyle name="40% - Accent5 7" xfId="17580" hidden="1"/>
    <cellStyle name="40% - Accent5 7" xfId="18519" hidden="1"/>
    <cellStyle name="40% - Accent5 7" xfId="18597" hidden="1"/>
    <cellStyle name="40% - Accent5 7" xfId="18003" hidden="1"/>
    <cellStyle name="40% - Accent5 7" xfId="18856" hidden="1"/>
    <cellStyle name="40% - Accent5 7" xfId="18959" hidden="1"/>
    <cellStyle name="40% - Accent5 7" xfId="19030" hidden="1"/>
    <cellStyle name="40% - Accent5 7" xfId="19108" hidden="1"/>
    <cellStyle name="40% - Accent5 7" xfId="19186" hidden="1"/>
    <cellStyle name="40% - Accent5 7" xfId="19768" hidden="1"/>
    <cellStyle name="40% - Accent5 7" xfId="19847" hidden="1"/>
    <cellStyle name="40% - Accent5 7" xfId="19925" hidden="1"/>
    <cellStyle name="40% - Accent5 7" xfId="19521" hidden="1"/>
    <cellStyle name="40% - Accent5 7" xfId="20202" hidden="1"/>
    <cellStyle name="40% - Accent5 7" xfId="19487" hidden="1"/>
    <cellStyle name="40% - Accent5 7" xfId="19536" hidden="1"/>
    <cellStyle name="40% - Accent5 7" xfId="20442" hidden="1"/>
    <cellStyle name="40% - Accent5 7" xfId="20520" hidden="1"/>
    <cellStyle name="40% - Accent5 7" xfId="19511" hidden="1"/>
    <cellStyle name="40% - Accent5 7" xfId="20766" hidden="1"/>
    <cellStyle name="40% - Accent5 7" xfId="19702" hidden="1"/>
    <cellStyle name="40% - Accent5 7" xfId="20204" hidden="1"/>
    <cellStyle name="40% - Accent5 7" xfId="20974" hidden="1"/>
    <cellStyle name="40% - Accent5 7" xfId="21052" hidden="1"/>
    <cellStyle name="40% - Accent5 7" xfId="20372" hidden="1"/>
    <cellStyle name="40% - Accent5 7" xfId="21311" hidden="1"/>
    <cellStyle name="40% - Accent5 7" xfId="21389" hidden="1"/>
    <cellStyle name="40% - Accent5 7" xfId="20795" hidden="1"/>
    <cellStyle name="40% - Accent5 7" xfId="21648" hidden="1"/>
    <cellStyle name="40% - Accent5 7" xfId="16028" hidden="1"/>
    <cellStyle name="40% - Accent5 7" xfId="15957" hidden="1"/>
    <cellStyle name="40% - Accent5 7" xfId="15878" hidden="1"/>
    <cellStyle name="40% - Accent5 7" xfId="15796" hidden="1"/>
    <cellStyle name="40% - Accent5 7" xfId="8067" hidden="1"/>
    <cellStyle name="40% - Accent5 7" xfId="7921" hidden="1"/>
    <cellStyle name="40% - Accent5 7" xfId="7668" hidden="1"/>
    <cellStyle name="40% - Accent5 7" xfId="8978" hidden="1"/>
    <cellStyle name="40% - Accent5 7" xfId="6272" hidden="1"/>
    <cellStyle name="40% - Accent5 7" xfId="9064" hidden="1"/>
    <cellStyle name="40% - Accent5 7" xfId="8892" hidden="1"/>
    <cellStyle name="40% - Accent5 7" xfId="5258" hidden="1"/>
    <cellStyle name="40% - Accent5 7" xfId="5053" hidden="1"/>
    <cellStyle name="40% - Accent5 7" xfId="9008" hidden="1"/>
    <cellStyle name="40% - Accent5 7" xfId="3847" hidden="1"/>
    <cellStyle name="40% - Accent5 7" xfId="8214" hidden="1"/>
    <cellStyle name="40% - Accent5 7" xfId="6269" hidden="1"/>
    <cellStyle name="40% - Accent5 7" xfId="2980" hidden="1"/>
    <cellStyle name="40% - Accent5 7" xfId="2847" hidden="1"/>
    <cellStyle name="40% - Accent5 7" xfId="5546" hidden="1"/>
    <cellStyle name="40% - Accent5 7" xfId="1475" hidden="1"/>
    <cellStyle name="40% - Accent5 7" xfId="1274" hidden="1"/>
    <cellStyle name="40% - Accent5 7" xfId="3710" hidden="1"/>
    <cellStyle name="40% - Accent5 7" xfId="21785" hidden="1"/>
    <cellStyle name="40% - Accent5 7" xfId="22318" hidden="1"/>
    <cellStyle name="40% - Accent5 7" xfId="22389" hidden="1"/>
    <cellStyle name="40% - Accent5 7" xfId="22467" hidden="1"/>
    <cellStyle name="40% - Accent5 7" xfId="22545" hidden="1"/>
    <cellStyle name="40% - Accent5 7" xfId="23127" hidden="1"/>
    <cellStyle name="40% - Accent5 7" xfId="23206" hidden="1"/>
    <cellStyle name="40% - Accent5 7" xfId="23284" hidden="1"/>
    <cellStyle name="40% - Accent5 7" xfId="22880" hidden="1"/>
    <cellStyle name="40% - Accent5 7" xfId="23561" hidden="1"/>
    <cellStyle name="40% - Accent5 7" xfId="22846" hidden="1"/>
    <cellStyle name="40% - Accent5 7" xfId="22895" hidden="1"/>
    <cellStyle name="40% - Accent5 7" xfId="23801" hidden="1"/>
    <cellStyle name="40% - Accent5 7" xfId="23879" hidden="1"/>
    <cellStyle name="40% - Accent5 7" xfId="22870" hidden="1"/>
    <cellStyle name="40% - Accent5 7" xfId="24125" hidden="1"/>
    <cellStyle name="40% - Accent5 7" xfId="23061" hidden="1"/>
    <cellStyle name="40% - Accent5 7" xfId="23563" hidden="1"/>
    <cellStyle name="40% - Accent5 7" xfId="24333" hidden="1"/>
    <cellStyle name="40% - Accent5 7" xfId="24411" hidden="1"/>
    <cellStyle name="40% - Accent5 7" xfId="23731" hidden="1"/>
    <cellStyle name="40% - Accent5 7" xfId="24670" hidden="1"/>
    <cellStyle name="40% - Accent5 7" xfId="24748" hidden="1"/>
    <cellStyle name="40% - Accent5 7" xfId="24154" hidden="1"/>
    <cellStyle name="40% - Accent5 7" xfId="25007" hidden="1"/>
    <cellStyle name="40% - Accent5 7" xfId="25110" hidden="1"/>
    <cellStyle name="40% - Accent5 7" xfId="25181" hidden="1"/>
    <cellStyle name="40% - Accent5 7" xfId="25259" hidden="1"/>
    <cellStyle name="40% - Accent5 7" xfId="25337" hidden="1"/>
    <cellStyle name="40% - Accent5 7" xfId="25919" hidden="1"/>
    <cellStyle name="40% - Accent5 7" xfId="25998" hidden="1"/>
    <cellStyle name="40% - Accent5 7" xfId="26076" hidden="1"/>
    <cellStyle name="40% - Accent5 7" xfId="25672" hidden="1"/>
    <cellStyle name="40% - Accent5 7" xfId="26353" hidden="1"/>
    <cellStyle name="40% - Accent5 7" xfId="25638" hidden="1"/>
    <cellStyle name="40% - Accent5 7" xfId="25687" hidden="1"/>
    <cellStyle name="40% - Accent5 7" xfId="26593" hidden="1"/>
    <cellStyle name="40% - Accent5 7" xfId="26671" hidden="1"/>
    <cellStyle name="40% - Accent5 7" xfId="25662" hidden="1"/>
    <cellStyle name="40% - Accent5 7" xfId="26917" hidden="1"/>
    <cellStyle name="40% - Accent5 7" xfId="25853" hidden="1"/>
    <cellStyle name="40% - Accent5 7" xfId="26355" hidden="1"/>
    <cellStyle name="40% - Accent5 7" xfId="27125" hidden="1"/>
    <cellStyle name="40% - Accent5 7" xfId="27203" hidden="1"/>
    <cellStyle name="40% - Accent5 7" xfId="26523" hidden="1"/>
    <cellStyle name="40% - Accent5 7" xfId="27462" hidden="1"/>
    <cellStyle name="40% - Accent5 7" xfId="27540" hidden="1"/>
    <cellStyle name="40% - Accent5 7" xfId="26946" hidden="1"/>
    <cellStyle name="40% - Accent5 7" xfId="27799" hidden="1"/>
    <cellStyle name="40% - Accent5 7" xfId="22281" hidden="1"/>
    <cellStyle name="40% - Accent5 7" xfId="22210" hidden="1"/>
    <cellStyle name="40% - Accent5 7" xfId="22132" hidden="1"/>
    <cellStyle name="40% - Accent5 7" xfId="22049" hidden="1"/>
    <cellStyle name="40% - Accent5 7" xfId="9015" hidden="1"/>
    <cellStyle name="40% - Accent5 7" xfId="8798" hidden="1"/>
    <cellStyle name="40% - Accent5 7" xfId="8522" hidden="1"/>
    <cellStyle name="40% - Accent5 7" xfId="15549" hidden="1"/>
    <cellStyle name="40% - Accent5 7" xfId="6774" hidden="1"/>
    <cellStyle name="40% - Accent5 7" xfId="15599" hidden="1"/>
    <cellStyle name="40% - Accent5 7" xfId="15483" hidden="1"/>
    <cellStyle name="40% - Accent5 7" xfId="5796" hidden="1"/>
    <cellStyle name="40% - Accent5 7" xfId="5562" hidden="1"/>
    <cellStyle name="40% - Accent5 7" xfId="15568" hidden="1"/>
    <cellStyle name="40% - Accent5 7" xfId="4023" hidden="1"/>
    <cellStyle name="40% - Accent5 7" xfId="9283" hidden="1"/>
    <cellStyle name="40% - Accent5 7" xfId="6772" hidden="1"/>
    <cellStyle name="40% - Accent5 7" xfId="3326" hidden="1"/>
    <cellStyle name="40% - Accent5 7" xfId="3133" hidden="1"/>
    <cellStyle name="40% - Accent5 7" xfId="5923" hidden="1"/>
    <cellStyle name="40% - Accent5 7" xfId="1622" hidden="1"/>
    <cellStyle name="40% - Accent5 7" xfId="1445" hidden="1"/>
    <cellStyle name="40% - Accent5 7" xfId="3969" hidden="1"/>
    <cellStyle name="40% - Accent5 7" xfId="27934" hidden="1"/>
    <cellStyle name="40% - Accent5 7" xfId="28037" hidden="1"/>
    <cellStyle name="40% - Accent5 7" xfId="28108" hidden="1"/>
    <cellStyle name="40% - Accent5 7" xfId="28186" hidden="1"/>
    <cellStyle name="40% - Accent5 7" xfId="28264" hidden="1"/>
    <cellStyle name="40% - Accent5 7" xfId="28846" hidden="1"/>
    <cellStyle name="40% - Accent5 7" xfId="28925" hidden="1"/>
    <cellStyle name="40% - Accent5 7" xfId="29003" hidden="1"/>
    <cellStyle name="40% - Accent5 7" xfId="28599" hidden="1"/>
    <cellStyle name="40% - Accent5 7" xfId="29280" hidden="1"/>
    <cellStyle name="40% - Accent5 7" xfId="28565" hidden="1"/>
    <cellStyle name="40% - Accent5 7" xfId="28614" hidden="1"/>
    <cellStyle name="40% - Accent5 7" xfId="29520" hidden="1"/>
    <cellStyle name="40% - Accent5 7" xfId="29598" hidden="1"/>
    <cellStyle name="40% - Accent5 7" xfId="28589" hidden="1"/>
    <cellStyle name="40% - Accent5 7" xfId="29844" hidden="1"/>
    <cellStyle name="40% - Accent5 7" xfId="28780" hidden="1"/>
    <cellStyle name="40% - Accent5 7" xfId="29282" hidden="1"/>
    <cellStyle name="40% - Accent5 7" xfId="30052" hidden="1"/>
    <cellStyle name="40% - Accent5 7" xfId="30130" hidden="1"/>
    <cellStyle name="40% - Accent5 7" xfId="29450" hidden="1"/>
    <cellStyle name="40% - Accent5 7" xfId="30389" hidden="1"/>
    <cellStyle name="40% - Accent5 7" xfId="30467" hidden="1"/>
    <cellStyle name="40% - Accent5 7" xfId="29873" hidden="1"/>
    <cellStyle name="40% - Accent5 7" xfId="30726" hidden="1"/>
    <cellStyle name="40% - Accent5 7" xfId="30829" hidden="1"/>
    <cellStyle name="40% - Accent5 7" xfId="30900" hidden="1"/>
    <cellStyle name="40% - Accent5 7" xfId="30978" hidden="1"/>
    <cellStyle name="40% - Accent5 7" xfId="31056" hidden="1"/>
    <cellStyle name="40% - Accent5 7" xfId="31638" hidden="1"/>
    <cellStyle name="40% - Accent5 7" xfId="31717" hidden="1"/>
    <cellStyle name="40% - Accent5 7" xfId="31795" hidden="1"/>
    <cellStyle name="40% - Accent5 7" xfId="31391" hidden="1"/>
    <cellStyle name="40% - Accent5 7" xfId="32072" hidden="1"/>
    <cellStyle name="40% - Accent5 7" xfId="31357" hidden="1"/>
    <cellStyle name="40% - Accent5 7" xfId="31406" hidden="1"/>
    <cellStyle name="40% - Accent5 7" xfId="32312" hidden="1"/>
    <cellStyle name="40% - Accent5 7" xfId="32390" hidden="1"/>
    <cellStyle name="40% - Accent5 7" xfId="31381" hidden="1"/>
    <cellStyle name="40% - Accent5 7" xfId="32636" hidden="1"/>
    <cellStyle name="40% - Accent5 7" xfId="31572" hidden="1"/>
    <cellStyle name="40% - Accent5 7" xfId="32074" hidden="1"/>
    <cellStyle name="40% - Accent5 7" xfId="32844" hidden="1"/>
    <cellStyle name="40% - Accent5 7" xfId="32922" hidden="1"/>
    <cellStyle name="40% - Accent5 7" xfId="32242" hidden="1"/>
    <cellStyle name="40% - Accent5 7" xfId="33181" hidden="1"/>
    <cellStyle name="40% - Accent5 7" xfId="33259" hidden="1"/>
    <cellStyle name="40% - Accent5 7" xfId="32665" hidden="1"/>
    <cellStyle name="40% - Accent5 7" xfId="33518" hidden="1"/>
    <cellStyle name="40% - Accent5 8" xfId="151" hidden="1"/>
    <cellStyle name="40% - Accent5 8" xfId="228" hidden="1"/>
    <cellStyle name="40% - Accent5 8" xfId="308" hidden="1"/>
    <cellStyle name="40% - Accent5 8" xfId="598" hidden="1"/>
    <cellStyle name="40% - Accent5 8" xfId="2384" hidden="1"/>
    <cellStyle name="40% - Accent5 8" xfId="2524" hidden="1"/>
    <cellStyle name="40% - Accent5 8" xfId="2692" hidden="1"/>
    <cellStyle name="40% - Accent5 8" xfId="2857" hidden="1"/>
    <cellStyle name="40% - Accent5 8" xfId="3812" hidden="1"/>
    <cellStyle name="40% - Accent5 8" xfId="2107" hidden="1"/>
    <cellStyle name="40% - Accent5 8" xfId="3663" hidden="1"/>
    <cellStyle name="40% - Accent5 8" xfId="4550" hidden="1"/>
    <cellStyle name="40% - Accent5 8" xfId="4703" hidden="1"/>
    <cellStyle name="40% - Accent5 8" xfId="4840" hidden="1"/>
    <cellStyle name="40% - Accent5 8" xfId="5836" hidden="1"/>
    <cellStyle name="40% - Accent5 8" xfId="1612" hidden="1"/>
    <cellStyle name="40% - Accent5 8" xfId="5598" hidden="1"/>
    <cellStyle name="40% - Accent5 8" xfId="6434" hidden="1"/>
    <cellStyle name="40% - Accent5 8" xfId="6631" hidden="1"/>
    <cellStyle name="40% - Accent5 8" xfId="6769" hidden="1"/>
    <cellStyle name="40% - Accent5 8" xfId="7633" hidden="1"/>
    <cellStyle name="40% - Accent5 8" xfId="7812" hidden="1"/>
    <cellStyle name="40% - Accent5 8" xfId="7971" hidden="1"/>
    <cellStyle name="40% - Accent5 8" xfId="8898" hidden="1"/>
    <cellStyle name="40% - Accent5 8" xfId="9842" hidden="1"/>
    <cellStyle name="40% - Accent5 8" xfId="9913" hidden="1"/>
    <cellStyle name="40% - Accent5 8" xfId="9990" hidden="1"/>
    <cellStyle name="40% - Accent5 8" xfId="10068" hidden="1"/>
    <cellStyle name="40% - Accent5 8" xfId="10652" hidden="1"/>
    <cellStyle name="40% - Accent5 8" xfId="10729" hidden="1"/>
    <cellStyle name="40% - Accent5 8" xfId="10808" hidden="1"/>
    <cellStyle name="40% - Accent5 8" xfId="10879" hidden="1"/>
    <cellStyle name="40% - Accent5 8" xfId="11091" hidden="1"/>
    <cellStyle name="40% - Accent5 8" xfId="10554" hidden="1"/>
    <cellStyle name="40% - Accent5 8" xfId="11063" hidden="1"/>
    <cellStyle name="40% - Accent5 8" xfId="11324" hidden="1"/>
    <cellStyle name="40% - Accent5 8" xfId="11402" hidden="1"/>
    <cellStyle name="40% - Accent5 8" xfId="11468" hidden="1"/>
    <cellStyle name="40% - Accent5 8" xfId="11649" hidden="1"/>
    <cellStyle name="40% - Accent5 8" xfId="10361" hidden="1"/>
    <cellStyle name="40% - Accent5 8" xfId="11628" hidden="1"/>
    <cellStyle name="40% - Accent5 8" xfId="11856" hidden="1"/>
    <cellStyle name="40% - Accent5 8" xfId="11934" hidden="1"/>
    <cellStyle name="40% - Accent5 8" xfId="11996" hidden="1"/>
    <cellStyle name="40% - Accent5 8" xfId="12193" hidden="1"/>
    <cellStyle name="40% - Accent5 8" xfId="12271" hidden="1"/>
    <cellStyle name="40% - Accent5 8" xfId="12333" hidden="1"/>
    <cellStyle name="40% - Accent5 8" xfId="12530" hidden="1"/>
    <cellStyle name="40% - Accent5 8" xfId="12634" hidden="1"/>
    <cellStyle name="40% - Accent5 8" xfId="12705" hidden="1"/>
    <cellStyle name="40% - Accent5 8" xfId="12782" hidden="1"/>
    <cellStyle name="40% - Accent5 8" xfId="12860" hidden="1"/>
    <cellStyle name="40% - Accent5 8" xfId="13444" hidden="1"/>
    <cellStyle name="40% - Accent5 8" xfId="13521" hidden="1"/>
    <cellStyle name="40% - Accent5 8" xfId="13600" hidden="1"/>
    <cellStyle name="40% - Accent5 8" xfId="13671" hidden="1"/>
    <cellStyle name="40% - Accent5 8" xfId="13883" hidden="1"/>
    <cellStyle name="40% - Accent5 8" xfId="13346" hidden="1"/>
    <cellStyle name="40% - Accent5 8" xfId="13855" hidden="1"/>
    <cellStyle name="40% - Accent5 8" xfId="14116" hidden="1"/>
    <cellStyle name="40% - Accent5 8" xfId="14194" hidden="1"/>
    <cellStyle name="40% - Accent5 8" xfId="14260" hidden="1"/>
    <cellStyle name="40% - Accent5 8" xfId="14441" hidden="1"/>
    <cellStyle name="40% - Accent5 8" xfId="13153" hidden="1"/>
    <cellStyle name="40% - Accent5 8" xfId="14420" hidden="1"/>
    <cellStyle name="40% - Accent5 8" xfId="14648" hidden="1"/>
    <cellStyle name="40% - Accent5 8" xfId="14726" hidden="1"/>
    <cellStyle name="40% - Accent5 8" xfId="14788" hidden="1"/>
    <cellStyle name="40% - Accent5 8" xfId="14985" hidden="1"/>
    <cellStyle name="40% - Accent5 8" xfId="15063" hidden="1"/>
    <cellStyle name="40% - Accent5 8" xfId="15125" hidden="1"/>
    <cellStyle name="40% - Accent5 8" xfId="15322" hidden="1"/>
    <cellStyle name="40% - Accent5 8" xfId="9621" hidden="1"/>
    <cellStyle name="40% - Accent5 8" xfId="9518" hidden="1"/>
    <cellStyle name="40% - Accent5 8" xfId="9402" hidden="1"/>
    <cellStyle name="40% - Accent5 8" xfId="9295" hidden="1"/>
    <cellStyle name="40% - Accent5 8" xfId="7027" hidden="1"/>
    <cellStyle name="40% - Accent5 8" xfId="6938" hidden="1"/>
    <cellStyle name="40% - Accent5 8" xfId="6847" hidden="1"/>
    <cellStyle name="40% - Accent5 8" xfId="6737" hidden="1"/>
    <cellStyle name="40% - Accent5 8" xfId="5662" hidden="1"/>
    <cellStyle name="40% - Accent5 8" xfId="7398" hidden="1"/>
    <cellStyle name="40% - Accent5 8" xfId="5889" hidden="1"/>
    <cellStyle name="40% - Accent5 8" xfId="4738" hidden="1"/>
    <cellStyle name="40% - Accent5 8" xfId="4548" hidden="1"/>
    <cellStyle name="40% - Accent5 8" xfId="4304" hidden="1"/>
    <cellStyle name="40% - Accent5 8" xfId="3638" hidden="1"/>
    <cellStyle name="40% - Accent5 8" xfId="8121" hidden="1"/>
    <cellStyle name="40% - Accent5 8" xfId="3768" hidden="1"/>
    <cellStyle name="40% - Accent5 8" xfId="2579" hidden="1"/>
    <cellStyle name="40% - Accent5 8" xfId="2382" hidden="1"/>
    <cellStyle name="40% - Accent5 8" xfId="2256" hidden="1"/>
    <cellStyle name="40% - Accent5 8" xfId="1250" hidden="1"/>
    <cellStyle name="40% - Accent5 8" xfId="1078" hidden="1"/>
    <cellStyle name="40% - Accent5 8" xfId="899" hidden="1"/>
    <cellStyle name="40% - Accent5 8" xfId="15486" hidden="1"/>
    <cellStyle name="40% - Accent5 8" xfId="16183" hidden="1"/>
    <cellStyle name="40% - Accent5 8" xfId="16254" hidden="1"/>
    <cellStyle name="40% - Accent5 8" xfId="16331" hidden="1"/>
    <cellStyle name="40% - Accent5 8" xfId="16409" hidden="1"/>
    <cellStyle name="40% - Accent5 8" xfId="16993" hidden="1"/>
    <cellStyle name="40% - Accent5 8" xfId="17070" hidden="1"/>
    <cellStyle name="40% - Accent5 8" xfId="17149" hidden="1"/>
    <cellStyle name="40% - Accent5 8" xfId="17220" hidden="1"/>
    <cellStyle name="40% - Accent5 8" xfId="17432" hidden="1"/>
    <cellStyle name="40% - Accent5 8" xfId="16895" hidden="1"/>
    <cellStyle name="40% - Accent5 8" xfId="17404" hidden="1"/>
    <cellStyle name="40% - Accent5 8" xfId="17665" hidden="1"/>
    <cellStyle name="40% - Accent5 8" xfId="17743" hidden="1"/>
    <cellStyle name="40% - Accent5 8" xfId="17809" hidden="1"/>
    <cellStyle name="40% - Accent5 8" xfId="17990" hidden="1"/>
    <cellStyle name="40% - Accent5 8" xfId="16702" hidden="1"/>
    <cellStyle name="40% - Accent5 8" xfId="17969" hidden="1"/>
    <cellStyle name="40% - Accent5 8" xfId="18197" hidden="1"/>
    <cellStyle name="40% - Accent5 8" xfId="18275" hidden="1"/>
    <cellStyle name="40% - Accent5 8" xfId="18337" hidden="1"/>
    <cellStyle name="40% - Accent5 8" xfId="18534" hidden="1"/>
    <cellStyle name="40% - Accent5 8" xfId="18612" hidden="1"/>
    <cellStyle name="40% - Accent5 8" xfId="18674" hidden="1"/>
    <cellStyle name="40% - Accent5 8" xfId="18871" hidden="1"/>
    <cellStyle name="40% - Accent5 8" xfId="18975" hidden="1"/>
    <cellStyle name="40% - Accent5 8" xfId="19046" hidden="1"/>
    <cellStyle name="40% - Accent5 8" xfId="19123" hidden="1"/>
    <cellStyle name="40% - Accent5 8" xfId="19201" hidden="1"/>
    <cellStyle name="40% - Accent5 8" xfId="19785" hidden="1"/>
    <cellStyle name="40% - Accent5 8" xfId="19862" hidden="1"/>
    <cellStyle name="40% - Accent5 8" xfId="19941" hidden="1"/>
    <cellStyle name="40% - Accent5 8" xfId="20012" hidden="1"/>
    <cellStyle name="40% - Accent5 8" xfId="20224" hidden="1"/>
    <cellStyle name="40% - Accent5 8" xfId="19687" hidden="1"/>
    <cellStyle name="40% - Accent5 8" xfId="20196" hidden="1"/>
    <cellStyle name="40% - Accent5 8" xfId="20457" hidden="1"/>
    <cellStyle name="40% - Accent5 8" xfId="20535" hidden="1"/>
    <cellStyle name="40% - Accent5 8" xfId="20601" hidden="1"/>
    <cellStyle name="40% - Accent5 8" xfId="20782" hidden="1"/>
    <cellStyle name="40% - Accent5 8" xfId="19494" hidden="1"/>
    <cellStyle name="40% - Accent5 8" xfId="20761" hidden="1"/>
    <cellStyle name="40% - Accent5 8" xfId="20989" hidden="1"/>
    <cellStyle name="40% - Accent5 8" xfId="21067" hidden="1"/>
    <cellStyle name="40% - Accent5 8" xfId="21129" hidden="1"/>
    <cellStyle name="40% - Accent5 8" xfId="21326" hidden="1"/>
    <cellStyle name="40% - Accent5 8" xfId="21404" hidden="1"/>
    <cellStyle name="40% - Accent5 8" xfId="21466" hidden="1"/>
    <cellStyle name="40% - Accent5 8" xfId="21663" hidden="1"/>
    <cellStyle name="40% - Accent5 8" xfId="16012" hidden="1"/>
    <cellStyle name="40% - Accent5 8" xfId="15941" hidden="1"/>
    <cellStyle name="40% - Accent5 8" xfId="15862" hidden="1"/>
    <cellStyle name="40% - Accent5 8" xfId="15778" hidden="1"/>
    <cellStyle name="40% - Accent5 8" xfId="8020" hidden="1"/>
    <cellStyle name="40% - Accent5 8" xfId="7831" hidden="1"/>
    <cellStyle name="40% - Accent5 8" xfId="7600" hidden="1"/>
    <cellStyle name="40% - Accent5 8" xfId="7395" hidden="1"/>
    <cellStyle name="40% - Accent5 8" xfId="6161" hidden="1"/>
    <cellStyle name="40% - Accent5 8" xfId="8249" hidden="1"/>
    <cellStyle name="40% - Accent5 8" xfId="6312" hidden="1"/>
    <cellStyle name="40% - Accent5 8" xfId="5129" hidden="1"/>
    <cellStyle name="40% - Accent5 8" xfId="5026" hidden="1"/>
    <cellStyle name="40% - Accent5 8" xfId="4926" hidden="1"/>
    <cellStyle name="40% - Accent5 8" xfId="3818" hidden="1"/>
    <cellStyle name="40% - Accent5 8" xfId="9049" hidden="1"/>
    <cellStyle name="40% - Accent5 8" xfId="3975" hidden="1"/>
    <cellStyle name="40% - Accent5 8" xfId="2943" hidden="1"/>
    <cellStyle name="40% - Accent5 8" xfId="2820" hidden="1"/>
    <cellStyle name="40% - Accent5 8" xfId="2448" hidden="1"/>
    <cellStyle name="40% - Accent5 8" xfId="1431" hidden="1"/>
    <cellStyle name="40% - Accent5 8" xfId="1181" hidden="1"/>
    <cellStyle name="40% - Accent5 8" xfId="909" hidden="1"/>
    <cellStyle name="40% - Accent5 8" xfId="21801" hidden="1"/>
    <cellStyle name="40% - Accent5 8" xfId="22334" hidden="1"/>
    <cellStyle name="40% - Accent5 8" xfId="22405" hidden="1"/>
    <cellStyle name="40% - Accent5 8" xfId="22482" hidden="1"/>
    <cellStyle name="40% - Accent5 8" xfId="22560" hidden="1"/>
    <cellStyle name="40% - Accent5 8" xfId="23144" hidden="1"/>
    <cellStyle name="40% - Accent5 8" xfId="23221" hidden="1"/>
    <cellStyle name="40% - Accent5 8" xfId="23300" hidden="1"/>
    <cellStyle name="40% - Accent5 8" xfId="23371" hidden="1"/>
    <cellStyle name="40% - Accent5 8" xfId="23583" hidden="1"/>
    <cellStyle name="40% - Accent5 8" xfId="23046" hidden="1"/>
    <cellStyle name="40% - Accent5 8" xfId="23555" hidden="1"/>
    <cellStyle name="40% - Accent5 8" xfId="23816" hidden="1"/>
    <cellStyle name="40% - Accent5 8" xfId="23894" hidden="1"/>
    <cellStyle name="40% - Accent5 8" xfId="23960" hidden="1"/>
    <cellStyle name="40% - Accent5 8" xfId="24141" hidden="1"/>
    <cellStyle name="40% - Accent5 8" xfId="22853" hidden="1"/>
    <cellStyle name="40% - Accent5 8" xfId="24120" hidden="1"/>
    <cellStyle name="40% - Accent5 8" xfId="24348" hidden="1"/>
    <cellStyle name="40% - Accent5 8" xfId="24426" hidden="1"/>
    <cellStyle name="40% - Accent5 8" xfId="24488" hidden="1"/>
    <cellStyle name="40% - Accent5 8" xfId="24685" hidden="1"/>
    <cellStyle name="40% - Accent5 8" xfId="24763" hidden="1"/>
    <cellStyle name="40% - Accent5 8" xfId="24825" hidden="1"/>
    <cellStyle name="40% - Accent5 8" xfId="25022" hidden="1"/>
    <cellStyle name="40% - Accent5 8" xfId="25126" hidden="1"/>
    <cellStyle name="40% - Accent5 8" xfId="25197" hidden="1"/>
    <cellStyle name="40% - Accent5 8" xfId="25274" hidden="1"/>
    <cellStyle name="40% - Accent5 8" xfId="25352" hidden="1"/>
    <cellStyle name="40% - Accent5 8" xfId="25936" hidden="1"/>
    <cellStyle name="40% - Accent5 8" xfId="26013" hidden="1"/>
    <cellStyle name="40% - Accent5 8" xfId="26092" hidden="1"/>
    <cellStyle name="40% - Accent5 8" xfId="26163" hidden="1"/>
    <cellStyle name="40% - Accent5 8" xfId="26375" hidden="1"/>
    <cellStyle name="40% - Accent5 8" xfId="25838" hidden="1"/>
    <cellStyle name="40% - Accent5 8" xfId="26347" hidden="1"/>
    <cellStyle name="40% - Accent5 8" xfId="26608" hidden="1"/>
    <cellStyle name="40% - Accent5 8" xfId="26686" hidden="1"/>
    <cellStyle name="40% - Accent5 8" xfId="26752" hidden="1"/>
    <cellStyle name="40% - Accent5 8" xfId="26933" hidden="1"/>
    <cellStyle name="40% - Accent5 8" xfId="25645" hidden="1"/>
    <cellStyle name="40% - Accent5 8" xfId="26912" hidden="1"/>
    <cellStyle name="40% - Accent5 8" xfId="27140" hidden="1"/>
    <cellStyle name="40% - Accent5 8" xfId="27218" hidden="1"/>
    <cellStyle name="40% - Accent5 8" xfId="27280" hidden="1"/>
    <cellStyle name="40% - Accent5 8" xfId="27477" hidden="1"/>
    <cellStyle name="40% - Accent5 8" xfId="27555" hidden="1"/>
    <cellStyle name="40% - Accent5 8" xfId="27617" hidden="1"/>
    <cellStyle name="40% - Accent5 8" xfId="27814" hidden="1"/>
    <cellStyle name="40% - Accent5 8" xfId="22265" hidden="1"/>
    <cellStyle name="40% - Accent5 8" xfId="22194" hidden="1"/>
    <cellStyle name="40% - Accent5 8" xfId="22115" hidden="1"/>
    <cellStyle name="40% - Accent5 8" xfId="22031" hidden="1"/>
    <cellStyle name="40% - Accent5 8" xfId="8954" hidden="1"/>
    <cellStyle name="40% - Accent5 8" xfId="8720" hidden="1"/>
    <cellStyle name="40% - Accent5 8" xfId="8483" hidden="1"/>
    <cellStyle name="40% - Accent5 8" xfId="8248" hidden="1"/>
    <cellStyle name="40% - Accent5 8" xfId="6735" hidden="1"/>
    <cellStyle name="40% - Accent5 8" xfId="9325" hidden="1"/>
    <cellStyle name="40% - Accent5 8" xfId="6920" hidden="1"/>
    <cellStyle name="40% - Accent5 8" xfId="5635" hidden="1"/>
    <cellStyle name="40% - Accent5 8" xfId="5538" hidden="1"/>
    <cellStyle name="40% - Accent5 8" xfId="5456" hidden="1"/>
    <cellStyle name="40% - Accent5 8" xfId="4004" hidden="1"/>
    <cellStyle name="40% - Accent5 8" xfId="15591" hidden="1"/>
    <cellStyle name="40% - Accent5 8" xfId="4248" hidden="1"/>
    <cellStyle name="40% - Accent5 8" xfId="3308" hidden="1"/>
    <cellStyle name="40% - Accent5 8" xfId="3101" hidden="1"/>
    <cellStyle name="40% - Accent5 8" xfId="2851" hidden="1"/>
    <cellStyle name="40% - Accent5 8" xfId="1583" hidden="1"/>
    <cellStyle name="40% - Accent5 8" xfId="1352" hidden="1"/>
    <cellStyle name="40% - Accent5 8" xfId="1057" hidden="1"/>
    <cellStyle name="40% - Accent5 8" xfId="27949" hidden="1"/>
    <cellStyle name="40% - Accent5 8" xfId="28053" hidden="1"/>
    <cellStyle name="40% - Accent5 8" xfId="28124" hidden="1"/>
    <cellStyle name="40% - Accent5 8" xfId="28201" hidden="1"/>
    <cellStyle name="40% - Accent5 8" xfId="28279" hidden="1"/>
    <cellStyle name="40% - Accent5 8" xfId="28863" hidden="1"/>
    <cellStyle name="40% - Accent5 8" xfId="28940" hidden="1"/>
    <cellStyle name="40% - Accent5 8" xfId="29019" hidden="1"/>
    <cellStyle name="40% - Accent5 8" xfId="29090" hidden="1"/>
    <cellStyle name="40% - Accent5 8" xfId="29302" hidden="1"/>
    <cellStyle name="40% - Accent5 8" xfId="28765" hidden="1"/>
    <cellStyle name="40% - Accent5 8" xfId="29274" hidden="1"/>
    <cellStyle name="40% - Accent5 8" xfId="29535" hidden="1"/>
    <cellStyle name="40% - Accent5 8" xfId="29613" hidden="1"/>
    <cellStyle name="40% - Accent5 8" xfId="29679" hidden="1"/>
    <cellStyle name="40% - Accent5 8" xfId="29860" hidden="1"/>
    <cellStyle name="40% - Accent5 8" xfId="28572" hidden="1"/>
    <cellStyle name="40% - Accent5 8" xfId="29839" hidden="1"/>
    <cellStyle name="40% - Accent5 8" xfId="30067" hidden="1"/>
    <cellStyle name="40% - Accent5 8" xfId="30145" hidden="1"/>
    <cellStyle name="40% - Accent5 8" xfId="30207" hidden="1"/>
    <cellStyle name="40% - Accent5 8" xfId="30404" hidden="1"/>
    <cellStyle name="40% - Accent5 8" xfId="30482" hidden="1"/>
    <cellStyle name="40% - Accent5 8" xfId="30544" hidden="1"/>
    <cellStyle name="40% - Accent5 8" xfId="30741" hidden="1"/>
    <cellStyle name="40% - Accent5 8" xfId="30845" hidden="1"/>
    <cellStyle name="40% - Accent5 8" xfId="30916" hidden="1"/>
    <cellStyle name="40% - Accent5 8" xfId="30993" hidden="1"/>
    <cellStyle name="40% - Accent5 8" xfId="31071" hidden="1"/>
    <cellStyle name="40% - Accent5 8" xfId="31655" hidden="1"/>
    <cellStyle name="40% - Accent5 8" xfId="31732" hidden="1"/>
    <cellStyle name="40% - Accent5 8" xfId="31811" hidden="1"/>
    <cellStyle name="40% - Accent5 8" xfId="31882" hidden="1"/>
    <cellStyle name="40% - Accent5 8" xfId="32094" hidden="1"/>
    <cellStyle name="40% - Accent5 8" xfId="31557" hidden="1"/>
    <cellStyle name="40% - Accent5 8" xfId="32066" hidden="1"/>
    <cellStyle name="40% - Accent5 8" xfId="32327" hidden="1"/>
    <cellStyle name="40% - Accent5 8" xfId="32405" hidden="1"/>
    <cellStyle name="40% - Accent5 8" xfId="32471" hidden="1"/>
    <cellStyle name="40% - Accent5 8" xfId="32652" hidden="1"/>
    <cellStyle name="40% - Accent5 8" xfId="31364" hidden="1"/>
    <cellStyle name="40% - Accent5 8" xfId="32631" hidden="1"/>
    <cellStyle name="40% - Accent5 8" xfId="32859" hidden="1"/>
    <cellStyle name="40% - Accent5 8" xfId="32937" hidden="1"/>
    <cellStyle name="40% - Accent5 8" xfId="32999" hidden="1"/>
    <cellStyle name="40% - Accent5 8" xfId="33196" hidden="1"/>
    <cellStyle name="40% - Accent5 8" xfId="33274" hidden="1"/>
    <cellStyle name="40% - Accent5 8" xfId="33336" hidden="1"/>
    <cellStyle name="40% - Accent5 8" xfId="33533" hidden="1"/>
    <cellStyle name="40% - Accent5 9" xfId="164" hidden="1"/>
    <cellStyle name="40% - Accent5 9" xfId="244" hidden="1"/>
    <cellStyle name="40% - Accent5 9" xfId="326" hidden="1"/>
    <cellStyle name="40% - Accent5 9" xfId="660" hidden="1"/>
    <cellStyle name="40% - Accent5 9" xfId="2406" hidden="1"/>
    <cellStyle name="40% - Accent5 9" xfId="2557" hidden="1"/>
    <cellStyle name="40% - Accent5 9" xfId="2738" hidden="1"/>
    <cellStyle name="40% - Accent5 9" xfId="3784" hidden="1"/>
    <cellStyle name="40% - Accent5 9" xfId="2251" hidden="1"/>
    <cellStyle name="40% - Accent5 9" xfId="2207" hidden="1"/>
    <cellStyle name="40% - Accent5 9" xfId="4329" hidden="1"/>
    <cellStyle name="40% - Accent5 9" xfId="4574" hidden="1"/>
    <cellStyle name="40% - Accent5 9" xfId="4733" hidden="1"/>
    <cellStyle name="40% - Accent5 9" xfId="5791" hidden="1"/>
    <cellStyle name="40% - Accent5 9" xfId="1646" hidden="1"/>
    <cellStyle name="40% - Accent5 9" xfId="1710" hidden="1"/>
    <cellStyle name="40% - Accent5 9" xfId="6348" hidden="1"/>
    <cellStyle name="40% - Accent5 9" xfId="6455" hidden="1"/>
    <cellStyle name="40% - Accent5 9" xfId="6653" hidden="1"/>
    <cellStyle name="40% - Accent5 9" xfId="7507" hidden="1"/>
    <cellStyle name="40% - Accent5 9" xfId="7660" hidden="1"/>
    <cellStyle name="40% - Accent5 9" xfId="7841" hidden="1"/>
    <cellStyle name="40% - Accent5 9" xfId="8754" hidden="1"/>
    <cellStyle name="40% - Accent5 9" xfId="8932" hidden="1"/>
    <cellStyle name="40% - Accent5 9" xfId="9855" hidden="1"/>
    <cellStyle name="40% - Accent5 9" xfId="9929" hidden="1"/>
    <cellStyle name="40% - Accent5 9" xfId="10005" hidden="1"/>
    <cellStyle name="40% - Accent5 9" xfId="10083" hidden="1"/>
    <cellStyle name="40% - Accent5 9" xfId="10668" hidden="1"/>
    <cellStyle name="40% - Accent5 9" xfId="10744" hidden="1"/>
    <cellStyle name="40% - Accent5 9" xfId="10823" hidden="1"/>
    <cellStyle name="40% - Accent5 9" xfId="11070" hidden="1"/>
    <cellStyle name="40% - Accent5 9" xfId="10596" hidden="1"/>
    <cellStyle name="40% - Accent5 9" xfId="10561" hidden="1"/>
    <cellStyle name="40% - Accent5 9" xfId="11263" hidden="1"/>
    <cellStyle name="40% - Accent5 9" xfId="11339" hidden="1"/>
    <cellStyle name="40% - Accent5 9" xfId="11417" hidden="1"/>
    <cellStyle name="40% - Accent5 9" xfId="11634" hidden="1"/>
    <cellStyle name="40% - Accent5 9" xfId="10365" hidden="1"/>
    <cellStyle name="40% - Accent5 9" xfId="10390" hidden="1"/>
    <cellStyle name="40% - Accent5 9" xfId="11795" hidden="1"/>
    <cellStyle name="40% - Accent5 9" xfId="11871" hidden="1"/>
    <cellStyle name="40% - Accent5 9" xfId="11949" hidden="1"/>
    <cellStyle name="40% - Accent5 9" xfId="12132" hidden="1"/>
    <cellStyle name="40% - Accent5 9" xfId="12208" hidden="1"/>
    <cellStyle name="40% - Accent5 9" xfId="12286" hidden="1"/>
    <cellStyle name="40% - Accent5 9" xfId="12469" hidden="1"/>
    <cellStyle name="40% - Accent5 9" xfId="12545" hidden="1"/>
    <cellStyle name="40% - Accent5 9" xfId="12647" hidden="1"/>
    <cellStyle name="40% - Accent5 9" xfId="12721" hidden="1"/>
    <cellStyle name="40% - Accent5 9" xfId="12797" hidden="1"/>
    <cellStyle name="40% - Accent5 9" xfId="12875" hidden="1"/>
    <cellStyle name="40% - Accent5 9" xfId="13460" hidden="1"/>
    <cellStyle name="40% - Accent5 9" xfId="13536" hidden="1"/>
    <cellStyle name="40% - Accent5 9" xfId="13615" hidden="1"/>
    <cellStyle name="40% - Accent5 9" xfId="13862" hidden="1"/>
    <cellStyle name="40% - Accent5 9" xfId="13388" hidden="1"/>
    <cellStyle name="40% - Accent5 9" xfId="13353" hidden="1"/>
    <cellStyle name="40% - Accent5 9" xfId="14055" hidden="1"/>
    <cellStyle name="40% - Accent5 9" xfId="14131" hidden="1"/>
    <cellStyle name="40% - Accent5 9" xfId="14209" hidden="1"/>
    <cellStyle name="40% - Accent5 9" xfId="14426" hidden="1"/>
    <cellStyle name="40% - Accent5 9" xfId="13157" hidden="1"/>
    <cellStyle name="40% - Accent5 9" xfId="13182" hidden="1"/>
    <cellStyle name="40% - Accent5 9" xfId="14587" hidden="1"/>
    <cellStyle name="40% - Accent5 9" xfId="14663" hidden="1"/>
    <cellStyle name="40% - Accent5 9" xfId="14741" hidden="1"/>
    <cellStyle name="40% - Accent5 9" xfId="14924" hidden="1"/>
    <cellStyle name="40% - Accent5 9" xfId="15000" hidden="1"/>
    <cellStyle name="40% - Accent5 9" xfId="15078" hidden="1"/>
    <cellStyle name="40% - Accent5 9" xfId="15261" hidden="1"/>
    <cellStyle name="40% - Accent5 9" xfId="15337" hidden="1"/>
    <cellStyle name="40% - Accent5 9" xfId="9606" hidden="1"/>
    <cellStyle name="40% - Accent5 9" xfId="9497" hidden="1"/>
    <cellStyle name="40% - Accent5 9" xfId="9377" hidden="1"/>
    <cellStyle name="40% - Accent5 9" xfId="9271" hidden="1"/>
    <cellStyle name="40% - Accent5 9" xfId="7009" hidden="1"/>
    <cellStyle name="40% - Accent5 9" xfId="6921" hidden="1"/>
    <cellStyle name="40% - Accent5 9" xfId="6828" hidden="1"/>
    <cellStyle name="40% - Accent5 9" xfId="5768" hidden="1"/>
    <cellStyle name="40% - Accent5 9" xfId="7282" hidden="1"/>
    <cellStyle name="40% - Accent5 9" xfId="7372" hidden="1"/>
    <cellStyle name="40% - Accent5 9" xfId="4875" hidden="1"/>
    <cellStyle name="40% - Accent5 9" xfId="4701" hidden="1"/>
    <cellStyle name="40% - Accent5 9" xfId="4498" hidden="1"/>
    <cellStyle name="40% - Accent5 9" xfId="3653" hidden="1"/>
    <cellStyle name="40% - Accent5 9" xfId="8090" hidden="1"/>
    <cellStyle name="40% - Accent5 9" xfId="8027" hidden="1"/>
    <cellStyle name="40% - Accent5 9" xfId="2773" hidden="1"/>
    <cellStyle name="40% - Accent5 9" xfId="2532" hidden="1"/>
    <cellStyle name="40% - Accent5 9" xfId="2358" hidden="1"/>
    <cellStyle name="40% - Accent5 9" xfId="1406" hidden="1"/>
    <cellStyle name="40% - Accent5 9" xfId="1216" hidden="1"/>
    <cellStyle name="40% - Accent5 9" xfId="1061" hidden="1"/>
    <cellStyle name="40% - Accent5 9" xfId="104" hidden="1"/>
    <cellStyle name="40% - Accent5 9" xfId="15507" hidden="1"/>
    <cellStyle name="40% - Accent5 9" xfId="16196" hidden="1"/>
    <cellStyle name="40% - Accent5 9" xfId="16270" hidden="1"/>
    <cellStyle name="40% - Accent5 9" xfId="16346" hidden="1"/>
    <cellStyle name="40% - Accent5 9" xfId="16424" hidden="1"/>
    <cellStyle name="40% - Accent5 9" xfId="17009" hidden="1"/>
    <cellStyle name="40% - Accent5 9" xfId="17085" hidden="1"/>
    <cellStyle name="40% - Accent5 9" xfId="17164" hidden="1"/>
    <cellStyle name="40% - Accent5 9" xfId="17411" hidden="1"/>
    <cellStyle name="40% - Accent5 9" xfId="16937" hidden="1"/>
    <cellStyle name="40% - Accent5 9" xfId="16902" hidden="1"/>
    <cellStyle name="40% - Accent5 9" xfId="17604" hidden="1"/>
    <cellStyle name="40% - Accent5 9" xfId="17680" hidden="1"/>
    <cellStyle name="40% - Accent5 9" xfId="17758" hidden="1"/>
    <cellStyle name="40% - Accent5 9" xfId="17975" hidden="1"/>
    <cellStyle name="40% - Accent5 9" xfId="16706" hidden="1"/>
    <cellStyle name="40% - Accent5 9" xfId="16731" hidden="1"/>
    <cellStyle name="40% - Accent5 9" xfId="18136" hidden="1"/>
    <cellStyle name="40% - Accent5 9" xfId="18212" hidden="1"/>
    <cellStyle name="40% - Accent5 9" xfId="18290" hidden="1"/>
    <cellStyle name="40% - Accent5 9" xfId="18473" hidden="1"/>
    <cellStyle name="40% - Accent5 9" xfId="18549" hidden="1"/>
    <cellStyle name="40% - Accent5 9" xfId="18627" hidden="1"/>
    <cellStyle name="40% - Accent5 9" xfId="18810" hidden="1"/>
    <cellStyle name="40% - Accent5 9" xfId="18886" hidden="1"/>
    <cellStyle name="40% - Accent5 9" xfId="18988" hidden="1"/>
    <cellStyle name="40% - Accent5 9" xfId="19062" hidden="1"/>
    <cellStyle name="40% - Accent5 9" xfId="19138" hidden="1"/>
    <cellStyle name="40% - Accent5 9" xfId="19216" hidden="1"/>
    <cellStyle name="40% - Accent5 9" xfId="19801" hidden="1"/>
    <cellStyle name="40% - Accent5 9" xfId="19877" hidden="1"/>
    <cellStyle name="40% - Accent5 9" xfId="19956" hidden="1"/>
    <cellStyle name="40% - Accent5 9" xfId="20203" hidden="1"/>
    <cellStyle name="40% - Accent5 9" xfId="19729" hidden="1"/>
    <cellStyle name="40% - Accent5 9" xfId="19694" hidden="1"/>
    <cellStyle name="40% - Accent5 9" xfId="20396" hidden="1"/>
    <cellStyle name="40% - Accent5 9" xfId="20472" hidden="1"/>
    <cellStyle name="40% - Accent5 9" xfId="20550" hidden="1"/>
    <cellStyle name="40% - Accent5 9" xfId="20767" hidden="1"/>
    <cellStyle name="40% - Accent5 9" xfId="19498" hidden="1"/>
    <cellStyle name="40% - Accent5 9" xfId="19523" hidden="1"/>
    <cellStyle name="40% - Accent5 9" xfId="20928" hidden="1"/>
    <cellStyle name="40% - Accent5 9" xfId="21004" hidden="1"/>
    <cellStyle name="40% - Accent5 9" xfId="21082" hidden="1"/>
    <cellStyle name="40% - Accent5 9" xfId="21265" hidden="1"/>
    <cellStyle name="40% - Accent5 9" xfId="21341" hidden="1"/>
    <cellStyle name="40% - Accent5 9" xfId="21419" hidden="1"/>
    <cellStyle name="40% - Accent5 9" xfId="21602" hidden="1"/>
    <cellStyle name="40% - Accent5 9" xfId="21678" hidden="1"/>
    <cellStyle name="40% - Accent5 9" xfId="15999" hidden="1"/>
    <cellStyle name="40% - Accent5 9" xfId="15925" hidden="1"/>
    <cellStyle name="40% - Accent5 9" xfId="15845" hidden="1"/>
    <cellStyle name="40% - Accent5 9" xfId="15762" hidden="1"/>
    <cellStyle name="40% - Accent5 9" xfId="7989" hidden="1"/>
    <cellStyle name="40% - Accent5 9" xfId="7791" hidden="1"/>
    <cellStyle name="40% - Accent5 9" xfId="7536" hidden="1"/>
    <cellStyle name="40% - Accent5 9" xfId="6270" hidden="1"/>
    <cellStyle name="40% - Accent5 9" xfId="8171" hidden="1"/>
    <cellStyle name="40% - Accent5 9" xfId="8225" hidden="1"/>
    <cellStyle name="40% - Accent5 9" xfId="5311" hidden="1"/>
    <cellStyle name="40% - Accent5 9" xfId="5111" hidden="1"/>
    <cellStyle name="40% - Accent5 9" xfId="5005" hidden="1"/>
    <cellStyle name="40% - Accent5 9" xfId="3846" hidden="1"/>
    <cellStyle name="40% - Accent5 9" xfId="9028" hidden="1"/>
    <cellStyle name="40% - Accent5 9" xfId="8970" hidden="1"/>
    <cellStyle name="40% - Accent5 9" xfId="3067" hidden="1"/>
    <cellStyle name="40% - Accent5 9" xfId="2920" hidden="1"/>
    <cellStyle name="40% - Accent5 9" xfId="2753" hidden="1"/>
    <cellStyle name="40% - Accent5 9" xfId="1553" hidden="1"/>
    <cellStyle name="40% - Accent5 9" xfId="1398" hidden="1"/>
    <cellStyle name="40% - Accent5 9" xfId="1133" hidden="1"/>
    <cellStyle name="40% - Accent5 9" xfId="21736" hidden="1"/>
    <cellStyle name="40% - Accent5 9" xfId="21816" hidden="1"/>
    <cellStyle name="40% - Accent5 9" xfId="22347" hidden="1"/>
    <cellStyle name="40% - Accent5 9" xfId="22421" hidden="1"/>
    <cellStyle name="40% - Accent5 9" xfId="22497" hidden="1"/>
    <cellStyle name="40% - Accent5 9" xfId="22575" hidden="1"/>
    <cellStyle name="40% - Accent5 9" xfId="23160" hidden="1"/>
    <cellStyle name="40% - Accent5 9" xfId="23236" hidden="1"/>
    <cellStyle name="40% - Accent5 9" xfId="23315" hidden="1"/>
    <cellStyle name="40% - Accent5 9" xfId="23562" hidden="1"/>
    <cellStyle name="40% - Accent5 9" xfId="23088" hidden="1"/>
    <cellStyle name="40% - Accent5 9" xfId="23053" hidden="1"/>
    <cellStyle name="40% - Accent5 9" xfId="23755" hidden="1"/>
    <cellStyle name="40% - Accent5 9" xfId="23831" hidden="1"/>
    <cellStyle name="40% - Accent5 9" xfId="23909" hidden="1"/>
    <cellStyle name="40% - Accent5 9" xfId="24126" hidden="1"/>
    <cellStyle name="40% - Accent5 9" xfId="22857" hidden="1"/>
    <cellStyle name="40% - Accent5 9" xfId="22882" hidden="1"/>
    <cellStyle name="40% - Accent5 9" xfId="24287" hidden="1"/>
    <cellStyle name="40% - Accent5 9" xfId="24363" hidden="1"/>
    <cellStyle name="40% - Accent5 9" xfId="24441" hidden="1"/>
    <cellStyle name="40% - Accent5 9" xfId="24624" hidden="1"/>
    <cellStyle name="40% - Accent5 9" xfId="24700" hidden="1"/>
    <cellStyle name="40% - Accent5 9" xfId="24778" hidden="1"/>
    <cellStyle name="40% - Accent5 9" xfId="24961" hidden="1"/>
    <cellStyle name="40% - Accent5 9" xfId="25037" hidden="1"/>
    <cellStyle name="40% - Accent5 9" xfId="25139" hidden="1"/>
    <cellStyle name="40% - Accent5 9" xfId="25213" hidden="1"/>
    <cellStyle name="40% - Accent5 9" xfId="25289" hidden="1"/>
    <cellStyle name="40% - Accent5 9" xfId="25367" hidden="1"/>
    <cellStyle name="40% - Accent5 9" xfId="25952" hidden="1"/>
    <cellStyle name="40% - Accent5 9" xfId="26028" hidden="1"/>
    <cellStyle name="40% - Accent5 9" xfId="26107" hidden="1"/>
    <cellStyle name="40% - Accent5 9" xfId="26354" hidden="1"/>
    <cellStyle name="40% - Accent5 9" xfId="25880" hidden="1"/>
    <cellStyle name="40% - Accent5 9" xfId="25845" hidden="1"/>
    <cellStyle name="40% - Accent5 9" xfId="26547" hidden="1"/>
    <cellStyle name="40% - Accent5 9" xfId="26623" hidden="1"/>
    <cellStyle name="40% - Accent5 9" xfId="26701" hidden="1"/>
    <cellStyle name="40% - Accent5 9" xfId="26918" hidden="1"/>
    <cellStyle name="40% - Accent5 9" xfId="25649" hidden="1"/>
    <cellStyle name="40% - Accent5 9" xfId="25674" hidden="1"/>
    <cellStyle name="40% - Accent5 9" xfId="27079" hidden="1"/>
    <cellStyle name="40% - Accent5 9" xfId="27155" hidden="1"/>
    <cellStyle name="40% - Accent5 9" xfId="27233" hidden="1"/>
    <cellStyle name="40% - Accent5 9" xfId="27416" hidden="1"/>
    <cellStyle name="40% - Accent5 9" xfId="27492" hidden="1"/>
    <cellStyle name="40% - Accent5 9" xfId="27570" hidden="1"/>
    <cellStyle name="40% - Accent5 9" xfId="27753" hidden="1"/>
    <cellStyle name="40% - Accent5 9" xfId="27829" hidden="1"/>
    <cellStyle name="40% - Accent5 9" xfId="22252" hidden="1"/>
    <cellStyle name="40% - Accent5 9" xfId="22178" hidden="1"/>
    <cellStyle name="40% - Accent5 9" xfId="22098" hidden="1"/>
    <cellStyle name="40% - Accent5 9" xfId="22015" hidden="1"/>
    <cellStyle name="40% - Accent5 9" xfId="8897" hidden="1"/>
    <cellStyle name="40% - Accent5 9" xfId="8687" hidden="1"/>
    <cellStyle name="40% - Accent5 9" xfId="8456" hidden="1"/>
    <cellStyle name="40% - Accent5 9" xfId="6773" hidden="1"/>
    <cellStyle name="40% - Accent5 9" xfId="9095" hidden="1"/>
    <cellStyle name="40% - Accent5 9" xfId="9297" hidden="1"/>
    <cellStyle name="40% - Accent5 9" xfId="5864" hidden="1"/>
    <cellStyle name="40% - Accent5 9" xfId="5618" hidden="1"/>
    <cellStyle name="40% - Accent5 9" xfId="5519" hidden="1"/>
    <cellStyle name="40% - Accent5 9" xfId="4022" hidden="1"/>
    <cellStyle name="40% - Accent5 9" xfId="15583" hidden="1"/>
    <cellStyle name="40% - Accent5 9" xfId="15542" hidden="1"/>
    <cellStyle name="40% - Accent5 9" xfId="3383" hidden="1"/>
    <cellStyle name="40% - Accent5 9" xfId="3288" hidden="1"/>
    <cellStyle name="40% - Accent5 9" xfId="3062" hidden="1"/>
    <cellStyle name="40% - Accent5 9" xfId="1680" hidden="1"/>
    <cellStyle name="40% - Accent5 9" xfId="1555" hidden="1"/>
    <cellStyle name="40% - Accent5 9" xfId="1280" hidden="1"/>
    <cellStyle name="40% - Accent5 9" xfId="27887" hidden="1"/>
    <cellStyle name="40% - Accent5 9" xfId="27964" hidden="1"/>
    <cellStyle name="40% - Accent5 9" xfId="28066" hidden="1"/>
    <cellStyle name="40% - Accent5 9" xfId="28140" hidden="1"/>
    <cellStyle name="40% - Accent5 9" xfId="28216" hidden="1"/>
    <cellStyle name="40% - Accent5 9" xfId="28294" hidden="1"/>
    <cellStyle name="40% - Accent5 9" xfId="28879" hidden="1"/>
    <cellStyle name="40% - Accent5 9" xfId="28955" hidden="1"/>
    <cellStyle name="40% - Accent5 9" xfId="29034" hidden="1"/>
    <cellStyle name="40% - Accent5 9" xfId="29281" hidden="1"/>
    <cellStyle name="40% - Accent5 9" xfId="28807" hidden="1"/>
    <cellStyle name="40% - Accent5 9" xfId="28772" hidden="1"/>
    <cellStyle name="40% - Accent5 9" xfId="29474" hidden="1"/>
    <cellStyle name="40% - Accent5 9" xfId="29550" hidden="1"/>
    <cellStyle name="40% - Accent5 9" xfId="29628" hidden="1"/>
    <cellStyle name="40% - Accent5 9" xfId="29845" hidden="1"/>
    <cellStyle name="40% - Accent5 9" xfId="28576" hidden="1"/>
    <cellStyle name="40% - Accent5 9" xfId="28601" hidden="1"/>
    <cellStyle name="40% - Accent5 9" xfId="30006" hidden="1"/>
    <cellStyle name="40% - Accent5 9" xfId="30082" hidden="1"/>
    <cellStyle name="40% - Accent5 9" xfId="30160" hidden="1"/>
    <cellStyle name="40% - Accent5 9" xfId="30343" hidden="1"/>
    <cellStyle name="40% - Accent5 9" xfId="30419" hidden="1"/>
    <cellStyle name="40% - Accent5 9" xfId="30497" hidden="1"/>
    <cellStyle name="40% - Accent5 9" xfId="30680" hidden="1"/>
    <cellStyle name="40% - Accent5 9" xfId="30756" hidden="1"/>
    <cellStyle name="40% - Accent5 9" xfId="30858" hidden="1"/>
    <cellStyle name="40% - Accent5 9" xfId="30932" hidden="1"/>
    <cellStyle name="40% - Accent5 9" xfId="31008" hidden="1"/>
    <cellStyle name="40% - Accent5 9" xfId="31086" hidden="1"/>
    <cellStyle name="40% - Accent5 9" xfId="31671" hidden="1"/>
    <cellStyle name="40% - Accent5 9" xfId="31747" hidden="1"/>
    <cellStyle name="40% - Accent5 9" xfId="31826" hidden="1"/>
    <cellStyle name="40% - Accent5 9" xfId="32073" hidden="1"/>
    <cellStyle name="40% - Accent5 9" xfId="31599" hidden="1"/>
    <cellStyle name="40% - Accent5 9" xfId="31564" hidden="1"/>
    <cellStyle name="40% - Accent5 9" xfId="32266" hidden="1"/>
    <cellStyle name="40% - Accent5 9" xfId="32342" hidden="1"/>
    <cellStyle name="40% - Accent5 9" xfId="32420" hidden="1"/>
    <cellStyle name="40% - Accent5 9" xfId="32637" hidden="1"/>
    <cellStyle name="40% - Accent5 9" xfId="31368" hidden="1"/>
    <cellStyle name="40% - Accent5 9" xfId="31393" hidden="1"/>
    <cellStyle name="40% - Accent5 9" xfId="32798" hidden="1"/>
    <cellStyle name="40% - Accent5 9" xfId="32874" hidden="1"/>
    <cellStyle name="40% - Accent5 9" xfId="32952" hidden="1"/>
    <cellStyle name="40% - Accent5 9" xfId="33135" hidden="1"/>
    <cellStyle name="40% - Accent5 9" xfId="33211" hidden="1"/>
    <cellStyle name="40% - Accent5 9" xfId="33289" hidden="1"/>
    <cellStyle name="40% - Accent5 9" xfId="33472" hidden="1"/>
    <cellStyle name="40% - Accent5 9" xfId="33548" hidden="1"/>
    <cellStyle name="40% - Accent6" xfId="44" builtinId="51" hidden="1"/>
    <cellStyle name="40% - Accent6" xfId="87" builtinId="51" hidden="1" customBuiltin="1"/>
    <cellStyle name="40% - Accent6 10" xfId="179" hidden="1"/>
    <cellStyle name="40% - Accent6 10" xfId="259" hidden="1"/>
    <cellStyle name="40% - Accent6 10" xfId="365" hidden="1"/>
    <cellStyle name="40% - Accent6 10" xfId="699" hidden="1"/>
    <cellStyle name="40% - Accent6 10" xfId="2423" hidden="1"/>
    <cellStyle name="40% - Accent6 10" xfId="2574" hidden="1"/>
    <cellStyle name="40% - Accent6 10" xfId="2768" hidden="1"/>
    <cellStyle name="40% - Accent6 10" xfId="3817" hidden="1"/>
    <cellStyle name="40% - Accent6 10" xfId="1675" hidden="1"/>
    <cellStyle name="40% - Accent6 10" xfId="2221" hidden="1"/>
    <cellStyle name="40% - Accent6 10" xfId="4367" hidden="1"/>
    <cellStyle name="40% - Accent6 10" xfId="4590" hidden="1"/>
    <cellStyle name="40% - Accent6 10" xfId="4754" hidden="1"/>
    <cellStyle name="40% - Accent6 10" xfId="5840" hidden="1"/>
    <cellStyle name="40% - Accent6 10" xfId="3110" hidden="1"/>
    <cellStyle name="40% - Accent6 10" xfId="3999" hidden="1"/>
    <cellStyle name="40% - Accent6 10" xfId="6367" hidden="1"/>
    <cellStyle name="40% - Accent6 10" xfId="6473" hidden="1"/>
    <cellStyle name="40% - Accent6 10" xfId="6670" hidden="1"/>
    <cellStyle name="40% - Accent6 10" xfId="7533" hidden="1"/>
    <cellStyle name="40% - Accent6 10" xfId="7683" hidden="1"/>
    <cellStyle name="40% - Accent6 10" xfId="7863" hidden="1"/>
    <cellStyle name="40% - Accent6 10" xfId="8777" hidden="1"/>
    <cellStyle name="40% - Accent6 10" xfId="8952" hidden="1"/>
    <cellStyle name="40% - Accent6 10" xfId="9870" hidden="1"/>
    <cellStyle name="40% - Accent6 10" xfId="9944" hidden="1"/>
    <cellStyle name="40% - Accent6 10" xfId="10020" hidden="1"/>
    <cellStyle name="40% - Accent6 10" xfId="10098" hidden="1"/>
    <cellStyle name="40% - Accent6 10" xfId="10683" hidden="1"/>
    <cellStyle name="40% - Accent6 10" xfId="10759" hidden="1"/>
    <cellStyle name="40% - Accent6 10" xfId="10838" hidden="1"/>
    <cellStyle name="40% - Accent6 10" xfId="11093" hidden="1"/>
    <cellStyle name="40% - Accent6 10" xfId="10372" hidden="1"/>
    <cellStyle name="40% - Accent6 10" xfId="10571" hidden="1"/>
    <cellStyle name="40% - Accent6 10" xfId="11278" hidden="1"/>
    <cellStyle name="40% - Accent6 10" xfId="11354" hidden="1"/>
    <cellStyle name="40% - Accent6 10" xfId="11432" hidden="1"/>
    <cellStyle name="40% - Accent6 10" xfId="11651" hidden="1"/>
    <cellStyle name="40% - Accent6 10" xfId="10930" hidden="1"/>
    <cellStyle name="40% - Accent6 10" xfId="11130" hidden="1"/>
    <cellStyle name="40% - Accent6 10" xfId="11810" hidden="1"/>
    <cellStyle name="40% - Accent6 10" xfId="11886" hidden="1"/>
    <cellStyle name="40% - Accent6 10" xfId="11964" hidden="1"/>
    <cellStyle name="40% - Accent6 10" xfId="12147" hidden="1"/>
    <cellStyle name="40% - Accent6 10" xfId="12223" hidden="1"/>
    <cellStyle name="40% - Accent6 10" xfId="12301" hidden="1"/>
    <cellStyle name="40% - Accent6 10" xfId="12484" hidden="1"/>
    <cellStyle name="40% - Accent6 10" xfId="12560" hidden="1"/>
    <cellStyle name="40% - Accent6 10" xfId="12662" hidden="1"/>
    <cellStyle name="40% - Accent6 10" xfId="12736" hidden="1"/>
    <cellStyle name="40% - Accent6 10" xfId="12812" hidden="1"/>
    <cellStyle name="40% - Accent6 10" xfId="12890" hidden="1"/>
    <cellStyle name="40% - Accent6 10" xfId="13475" hidden="1"/>
    <cellStyle name="40% - Accent6 10" xfId="13551" hidden="1"/>
    <cellStyle name="40% - Accent6 10" xfId="13630" hidden="1"/>
    <cellStyle name="40% - Accent6 10" xfId="13885" hidden="1"/>
    <cellStyle name="40% - Accent6 10" xfId="13164" hidden="1"/>
    <cellStyle name="40% - Accent6 10" xfId="13363" hidden="1"/>
    <cellStyle name="40% - Accent6 10" xfId="14070" hidden="1"/>
    <cellStyle name="40% - Accent6 10" xfId="14146" hidden="1"/>
    <cellStyle name="40% - Accent6 10" xfId="14224" hidden="1"/>
    <cellStyle name="40% - Accent6 10" xfId="14443" hidden="1"/>
    <cellStyle name="40% - Accent6 10" xfId="13722" hidden="1"/>
    <cellStyle name="40% - Accent6 10" xfId="13922" hidden="1"/>
    <cellStyle name="40% - Accent6 10" xfId="14602" hidden="1"/>
    <cellStyle name="40% - Accent6 10" xfId="14678" hidden="1"/>
    <cellStyle name="40% - Accent6 10" xfId="14756" hidden="1"/>
    <cellStyle name="40% - Accent6 10" xfId="14939" hidden="1"/>
    <cellStyle name="40% - Accent6 10" xfId="15015" hidden="1"/>
    <cellStyle name="40% - Accent6 10" xfId="15093" hidden="1"/>
    <cellStyle name="40% - Accent6 10" xfId="15276" hidden="1"/>
    <cellStyle name="40% - Accent6 10" xfId="15352" hidden="1"/>
    <cellStyle name="40% - Accent6 10" xfId="9587" hidden="1"/>
    <cellStyle name="40% - Accent6 10" xfId="9475" hidden="1"/>
    <cellStyle name="40% - Accent6 10" xfId="9361" hidden="1"/>
    <cellStyle name="40% - Accent6 10" xfId="9249" hidden="1"/>
    <cellStyle name="40% - Accent6 10" xfId="6991" hidden="1"/>
    <cellStyle name="40% - Accent6 10" xfId="6904" hidden="1"/>
    <cellStyle name="40% - Accent6 10" xfId="6811" hidden="1"/>
    <cellStyle name="40% - Accent6 10" xfId="5654" hidden="1"/>
    <cellStyle name="40% - Accent6 10" xfId="8075" hidden="1"/>
    <cellStyle name="40% - Accent6 10" xfId="7359" hidden="1"/>
    <cellStyle name="40% - Accent6 10" xfId="4851" hidden="1"/>
    <cellStyle name="40% - Accent6 10" xfId="4682" hidden="1"/>
    <cellStyle name="40% - Accent6 10" xfId="4451" hidden="1"/>
    <cellStyle name="40% - Accent6 10" xfId="3636" hidden="1"/>
    <cellStyle name="40% - Accent6 10" xfId="6401" hidden="1"/>
    <cellStyle name="40% - Accent6 10" xfId="5329" hidden="1"/>
    <cellStyle name="40% - Accent6 10" xfId="2723" hidden="1"/>
    <cellStyle name="40% - Accent6 10" xfId="2514" hidden="1"/>
    <cellStyle name="40% - Accent6 10" xfId="2337" hidden="1"/>
    <cellStyle name="40% - Accent6 10" xfId="1379" hidden="1"/>
    <cellStyle name="40% - Accent6 10" xfId="1187" hidden="1"/>
    <cellStyle name="40% - Accent6 10" xfId="943" hidden="1"/>
    <cellStyle name="40% - Accent6 10" xfId="15415" hidden="1"/>
    <cellStyle name="40% - Accent6 10" xfId="15525" hidden="1"/>
    <cellStyle name="40% - Accent6 10" xfId="16211" hidden="1"/>
    <cellStyle name="40% - Accent6 10" xfId="16285" hidden="1"/>
    <cellStyle name="40% - Accent6 10" xfId="16361" hidden="1"/>
    <cellStyle name="40% - Accent6 10" xfId="16439" hidden="1"/>
    <cellStyle name="40% - Accent6 10" xfId="17024" hidden="1"/>
    <cellStyle name="40% - Accent6 10" xfId="17100" hidden="1"/>
    <cellStyle name="40% - Accent6 10" xfId="17179" hidden="1"/>
    <cellStyle name="40% - Accent6 10" xfId="17434" hidden="1"/>
    <cellStyle name="40% - Accent6 10" xfId="16713" hidden="1"/>
    <cellStyle name="40% - Accent6 10" xfId="16912" hidden="1"/>
    <cellStyle name="40% - Accent6 10" xfId="17619" hidden="1"/>
    <cellStyle name="40% - Accent6 10" xfId="17695" hidden="1"/>
    <cellStyle name="40% - Accent6 10" xfId="17773" hidden="1"/>
    <cellStyle name="40% - Accent6 10" xfId="17992" hidden="1"/>
    <cellStyle name="40% - Accent6 10" xfId="17271" hidden="1"/>
    <cellStyle name="40% - Accent6 10" xfId="17471" hidden="1"/>
    <cellStyle name="40% - Accent6 10" xfId="18151" hidden="1"/>
    <cellStyle name="40% - Accent6 10" xfId="18227" hidden="1"/>
    <cellStyle name="40% - Accent6 10" xfId="18305" hidden="1"/>
    <cellStyle name="40% - Accent6 10" xfId="18488" hidden="1"/>
    <cellStyle name="40% - Accent6 10" xfId="18564" hidden="1"/>
    <cellStyle name="40% - Accent6 10" xfId="18642" hidden="1"/>
    <cellStyle name="40% - Accent6 10" xfId="18825" hidden="1"/>
    <cellStyle name="40% - Accent6 10" xfId="18901" hidden="1"/>
    <cellStyle name="40% - Accent6 10" xfId="19003" hidden="1"/>
    <cellStyle name="40% - Accent6 10" xfId="19077" hidden="1"/>
    <cellStyle name="40% - Accent6 10" xfId="19153" hidden="1"/>
    <cellStyle name="40% - Accent6 10" xfId="19231" hidden="1"/>
    <cellStyle name="40% - Accent6 10" xfId="19816" hidden="1"/>
    <cellStyle name="40% - Accent6 10" xfId="19892" hidden="1"/>
    <cellStyle name="40% - Accent6 10" xfId="19971" hidden="1"/>
    <cellStyle name="40% - Accent6 10" xfId="20226" hidden="1"/>
    <cellStyle name="40% - Accent6 10" xfId="19505" hidden="1"/>
    <cellStyle name="40% - Accent6 10" xfId="19704" hidden="1"/>
    <cellStyle name="40% - Accent6 10" xfId="20411" hidden="1"/>
    <cellStyle name="40% - Accent6 10" xfId="20487" hidden="1"/>
    <cellStyle name="40% - Accent6 10" xfId="20565" hidden="1"/>
    <cellStyle name="40% - Accent6 10" xfId="20784" hidden="1"/>
    <cellStyle name="40% - Accent6 10" xfId="20063" hidden="1"/>
    <cellStyle name="40% - Accent6 10" xfId="20263" hidden="1"/>
    <cellStyle name="40% - Accent6 10" xfId="20943" hidden="1"/>
    <cellStyle name="40% - Accent6 10" xfId="21019" hidden="1"/>
    <cellStyle name="40% - Accent6 10" xfId="21097" hidden="1"/>
    <cellStyle name="40% - Accent6 10" xfId="21280" hidden="1"/>
    <cellStyle name="40% - Accent6 10" xfId="21356" hidden="1"/>
    <cellStyle name="40% - Accent6 10" xfId="21434" hidden="1"/>
    <cellStyle name="40% - Accent6 10" xfId="21617" hidden="1"/>
    <cellStyle name="40% - Accent6 10" xfId="21693" hidden="1"/>
    <cellStyle name="40% - Accent6 10" xfId="15984" hidden="1"/>
    <cellStyle name="40% - Accent6 10" xfId="15910" hidden="1"/>
    <cellStyle name="40% - Accent6 10" xfId="15830" hidden="1"/>
    <cellStyle name="40% - Accent6 10" xfId="15747" hidden="1"/>
    <cellStyle name="40% - Accent6 10" xfId="7970" hidden="1"/>
    <cellStyle name="40% - Accent6 10" xfId="7768" hidden="1"/>
    <cellStyle name="40% - Accent6 10" xfId="7481" hidden="1"/>
    <cellStyle name="40% - Accent6 10" xfId="6159" hidden="1"/>
    <cellStyle name="40% - Accent6 10" xfId="9020" hidden="1"/>
    <cellStyle name="40% - Accent6 10" xfId="8209" hidden="1"/>
    <cellStyle name="40% - Accent6 10" xfId="5292" hidden="1"/>
    <cellStyle name="40% - Accent6 10" xfId="5091" hidden="1"/>
    <cellStyle name="40% - Accent6 10" xfId="4987" hidden="1"/>
    <cellStyle name="40% - Accent6 10" xfId="3813" hidden="1"/>
    <cellStyle name="40% - Accent6 10" xfId="7057" hidden="1"/>
    <cellStyle name="40% - Accent6 10" xfId="5881" hidden="1"/>
    <cellStyle name="40% - Accent6 10" xfId="3037" hidden="1"/>
    <cellStyle name="40% - Accent6 10" xfId="2901" hidden="1"/>
    <cellStyle name="40% - Accent6 10" xfId="2689" hidden="1"/>
    <cellStyle name="40% - Accent6 10" xfId="1529" hidden="1"/>
    <cellStyle name="40% - Accent6 10" xfId="1358" hidden="1"/>
    <cellStyle name="40% - Accent6 10" xfId="1111" hidden="1"/>
    <cellStyle name="40% - Accent6 10" xfId="21753" hidden="1"/>
    <cellStyle name="40% - Accent6 10" xfId="21832" hidden="1"/>
    <cellStyle name="40% - Accent6 10" xfId="22362" hidden="1"/>
    <cellStyle name="40% - Accent6 10" xfId="22436" hidden="1"/>
    <cellStyle name="40% - Accent6 10" xfId="22512" hidden="1"/>
    <cellStyle name="40% - Accent6 10" xfId="22590" hidden="1"/>
    <cellStyle name="40% - Accent6 10" xfId="23175" hidden="1"/>
    <cellStyle name="40% - Accent6 10" xfId="23251" hidden="1"/>
    <cellStyle name="40% - Accent6 10" xfId="23330" hidden="1"/>
    <cellStyle name="40% - Accent6 10" xfId="23585" hidden="1"/>
    <cellStyle name="40% - Accent6 10" xfId="22864" hidden="1"/>
    <cellStyle name="40% - Accent6 10" xfId="23063" hidden="1"/>
    <cellStyle name="40% - Accent6 10" xfId="23770" hidden="1"/>
    <cellStyle name="40% - Accent6 10" xfId="23846" hidden="1"/>
    <cellStyle name="40% - Accent6 10" xfId="23924" hidden="1"/>
    <cellStyle name="40% - Accent6 10" xfId="24143" hidden="1"/>
    <cellStyle name="40% - Accent6 10" xfId="23422" hidden="1"/>
    <cellStyle name="40% - Accent6 10" xfId="23622" hidden="1"/>
    <cellStyle name="40% - Accent6 10" xfId="24302" hidden="1"/>
    <cellStyle name="40% - Accent6 10" xfId="24378" hidden="1"/>
    <cellStyle name="40% - Accent6 10" xfId="24456" hidden="1"/>
    <cellStyle name="40% - Accent6 10" xfId="24639" hidden="1"/>
    <cellStyle name="40% - Accent6 10" xfId="24715" hidden="1"/>
    <cellStyle name="40% - Accent6 10" xfId="24793" hidden="1"/>
    <cellStyle name="40% - Accent6 10" xfId="24976" hidden="1"/>
    <cellStyle name="40% - Accent6 10" xfId="25052" hidden="1"/>
    <cellStyle name="40% - Accent6 10" xfId="25154" hidden="1"/>
    <cellStyle name="40% - Accent6 10" xfId="25228" hidden="1"/>
    <cellStyle name="40% - Accent6 10" xfId="25304" hidden="1"/>
    <cellStyle name="40% - Accent6 10" xfId="25382" hidden="1"/>
    <cellStyle name="40% - Accent6 10" xfId="25967" hidden="1"/>
    <cellStyle name="40% - Accent6 10" xfId="26043" hidden="1"/>
    <cellStyle name="40% - Accent6 10" xfId="26122" hidden="1"/>
    <cellStyle name="40% - Accent6 10" xfId="26377" hidden="1"/>
    <cellStyle name="40% - Accent6 10" xfId="25656" hidden="1"/>
    <cellStyle name="40% - Accent6 10" xfId="25855" hidden="1"/>
    <cellStyle name="40% - Accent6 10" xfId="26562" hidden="1"/>
    <cellStyle name="40% - Accent6 10" xfId="26638" hidden="1"/>
    <cellStyle name="40% - Accent6 10" xfId="26716" hidden="1"/>
    <cellStyle name="40% - Accent6 10" xfId="26935" hidden="1"/>
    <cellStyle name="40% - Accent6 10" xfId="26214" hidden="1"/>
    <cellStyle name="40% - Accent6 10" xfId="26414" hidden="1"/>
    <cellStyle name="40% - Accent6 10" xfId="27094" hidden="1"/>
    <cellStyle name="40% - Accent6 10" xfId="27170" hidden="1"/>
    <cellStyle name="40% - Accent6 10" xfId="27248" hidden="1"/>
    <cellStyle name="40% - Accent6 10" xfId="27431" hidden="1"/>
    <cellStyle name="40% - Accent6 10" xfId="27507" hidden="1"/>
    <cellStyle name="40% - Accent6 10" xfId="27585" hidden="1"/>
    <cellStyle name="40% - Accent6 10" xfId="27768" hidden="1"/>
    <cellStyle name="40% - Accent6 10" xfId="27844" hidden="1"/>
    <cellStyle name="40% - Accent6 10" xfId="22237" hidden="1"/>
    <cellStyle name="40% - Accent6 10" xfId="22163" hidden="1"/>
    <cellStyle name="40% - Accent6 10" xfId="22083" hidden="1"/>
    <cellStyle name="40% - Accent6 10" xfId="22000" hidden="1"/>
    <cellStyle name="40% - Accent6 10" xfId="8873" hidden="1"/>
    <cellStyle name="40% - Accent6 10" xfId="8667" hidden="1"/>
    <cellStyle name="40% - Accent6 10" xfId="8436" hidden="1"/>
    <cellStyle name="40% - Accent6 10" xfId="6729" hidden="1"/>
    <cellStyle name="40% - Accent6 10" xfId="15575" hidden="1"/>
    <cellStyle name="40% - Accent6 10" xfId="9268" hidden="1"/>
    <cellStyle name="40% - Accent6 10" xfId="5848" hidden="1"/>
    <cellStyle name="40% - Accent6 10" xfId="5599" hidden="1"/>
    <cellStyle name="40% - Accent6 10" xfId="5504" hidden="1"/>
    <cellStyle name="40% - Accent6 10" xfId="4000" hidden="1"/>
    <cellStyle name="40% - Accent6 10" xfId="8068" hidden="1"/>
    <cellStyle name="40% - Accent6 10" xfId="6305" hidden="1"/>
    <cellStyle name="40% - Accent6 10" xfId="3362" hidden="1"/>
    <cellStyle name="40% - Accent6 10" xfId="3171" hidden="1"/>
    <cellStyle name="40% - Accent6 10" xfId="3025" hidden="1"/>
    <cellStyle name="40% - Accent6 10" xfId="1658" hidden="1"/>
    <cellStyle name="40% - Accent6 10" xfId="1523" hidden="1"/>
    <cellStyle name="40% - Accent6 10" xfId="1252" hidden="1"/>
    <cellStyle name="40% - Accent6 10" xfId="27903" hidden="1"/>
    <cellStyle name="40% - Accent6 10" xfId="27979" hidden="1"/>
    <cellStyle name="40% - Accent6 10" xfId="28081" hidden="1"/>
    <cellStyle name="40% - Accent6 10" xfId="28155" hidden="1"/>
    <cellStyle name="40% - Accent6 10" xfId="28231" hidden="1"/>
    <cellStyle name="40% - Accent6 10" xfId="28309" hidden="1"/>
    <cellStyle name="40% - Accent6 10" xfId="28894" hidden="1"/>
    <cellStyle name="40% - Accent6 10" xfId="28970" hidden="1"/>
    <cellStyle name="40% - Accent6 10" xfId="29049" hidden="1"/>
    <cellStyle name="40% - Accent6 10" xfId="29304" hidden="1"/>
    <cellStyle name="40% - Accent6 10" xfId="28583" hidden="1"/>
    <cellStyle name="40% - Accent6 10" xfId="28782" hidden="1"/>
    <cellStyle name="40% - Accent6 10" xfId="29489" hidden="1"/>
    <cellStyle name="40% - Accent6 10" xfId="29565" hidden="1"/>
    <cellStyle name="40% - Accent6 10" xfId="29643" hidden="1"/>
    <cellStyle name="40% - Accent6 10" xfId="29862" hidden="1"/>
    <cellStyle name="40% - Accent6 10" xfId="29141" hidden="1"/>
    <cellStyle name="40% - Accent6 10" xfId="29341" hidden="1"/>
    <cellStyle name="40% - Accent6 10" xfId="30021" hidden="1"/>
    <cellStyle name="40% - Accent6 10" xfId="30097" hidden="1"/>
    <cellStyle name="40% - Accent6 10" xfId="30175" hidden="1"/>
    <cellStyle name="40% - Accent6 10" xfId="30358" hidden="1"/>
    <cellStyle name="40% - Accent6 10" xfId="30434" hidden="1"/>
    <cellStyle name="40% - Accent6 10" xfId="30512" hidden="1"/>
    <cellStyle name="40% - Accent6 10" xfId="30695" hidden="1"/>
    <cellStyle name="40% - Accent6 10" xfId="30771" hidden="1"/>
    <cellStyle name="40% - Accent6 10" xfId="30873" hidden="1"/>
    <cellStyle name="40% - Accent6 10" xfId="30947" hidden="1"/>
    <cellStyle name="40% - Accent6 10" xfId="31023" hidden="1"/>
    <cellStyle name="40% - Accent6 10" xfId="31101" hidden="1"/>
    <cellStyle name="40% - Accent6 10" xfId="31686" hidden="1"/>
    <cellStyle name="40% - Accent6 10" xfId="31762" hidden="1"/>
    <cellStyle name="40% - Accent6 10" xfId="31841" hidden="1"/>
    <cellStyle name="40% - Accent6 10" xfId="32096" hidden="1"/>
    <cellStyle name="40% - Accent6 10" xfId="31375" hidden="1"/>
    <cellStyle name="40% - Accent6 10" xfId="31574" hidden="1"/>
    <cellStyle name="40% - Accent6 10" xfId="32281" hidden="1"/>
    <cellStyle name="40% - Accent6 10" xfId="32357" hidden="1"/>
    <cellStyle name="40% - Accent6 10" xfId="32435" hidden="1"/>
    <cellStyle name="40% - Accent6 10" xfId="32654" hidden="1"/>
    <cellStyle name="40% - Accent6 10" xfId="31933" hidden="1"/>
    <cellStyle name="40% - Accent6 10" xfId="32133" hidden="1"/>
    <cellStyle name="40% - Accent6 10" xfId="32813" hidden="1"/>
    <cellStyle name="40% - Accent6 10" xfId="32889" hidden="1"/>
    <cellStyle name="40% - Accent6 10" xfId="32967" hidden="1"/>
    <cellStyle name="40% - Accent6 10" xfId="33150" hidden="1"/>
    <cellStyle name="40% - Accent6 10" xfId="33226" hidden="1"/>
    <cellStyle name="40% - Accent6 10" xfId="33304" hidden="1"/>
    <cellStyle name="40% - Accent6 10" xfId="33487" hidden="1"/>
    <cellStyle name="40% - Accent6 10" xfId="33563" hidden="1"/>
    <cellStyle name="40% - Accent6 11" xfId="192" hidden="1"/>
    <cellStyle name="40% - Accent6 11" xfId="272" hidden="1"/>
    <cellStyle name="40% - Accent6 11" xfId="401" hidden="1"/>
    <cellStyle name="40% - Accent6 11" xfId="726" hidden="1"/>
    <cellStyle name="40% - Accent6 11" xfId="2440" hidden="1"/>
    <cellStyle name="40% - Accent6 11" xfId="2592" hidden="1"/>
    <cellStyle name="40% - Accent6 11" xfId="2796" hidden="1"/>
    <cellStyle name="40% - Accent6 11" xfId="2072" hidden="1"/>
    <cellStyle name="40% - Accent6 11" xfId="1860" hidden="1"/>
    <cellStyle name="40% - Accent6 11" xfId="2232" hidden="1"/>
    <cellStyle name="40% - Accent6 11" xfId="4403" hidden="1"/>
    <cellStyle name="40% - Accent6 11" xfId="4609" hidden="1"/>
    <cellStyle name="40% - Accent6 11" xfId="4773" hidden="1"/>
    <cellStyle name="40% - Accent6 11" xfId="1888" hidden="1"/>
    <cellStyle name="40% - Accent6 11" xfId="1731" hidden="1"/>
    <cellStyle name="40% - Accent6 11" xfId="3774" hidden="1"/>
    <cellStyle name="40% - Accent6 11" xfId="6383" hidden="1"/>
    <cellStyle name="40% - Accent6 11" xfId="6487" hidden="1"/>
    <cellStyle name="40% - Accent6 11" xfId="6685" hidden="1"/>
    <cellStyle name="40% - Accent6 11" xfId="7560" hidden="1"/>
    <cellStyle name="40% - Accent6 11" xfId="7699" hidden="1"/>
    <cellStyle name="40% - Accent6 11" xfId="7878" hidden="1"/>
    <cellStyle name="40% - Accent6 11" xfId="8797" hidden="1"/>
    <cellStyle name="40% - Accent6 11" xfId="8968" hidden="1"/>
    <cellStyle name="40% - Accent6 11" xfId="9883" hidden="1"/>
    <cellStyle name="40% - Accent6 11" xfId="9957" hidden="1"/>
    <cellStyle name="40% - Accent6 11" xfId="10033" hidden="1"/>
    <cellStyle name="40% - Accent6 11" xfId="10111" hidden="1"/>
    <cellStyle name="40% - Accent6 11" xfId="10696" hidden="1"/>
    <cellStyle name="40% - Accent6 11" xfId="10772" hidden="1"/>
    <cellStyle name="40% - Accent6 11" xfId="10851" hidden="1"/>
    <cellStyle name="40% - Accent6 11" xfId="10534" hidden="1"/>
    <cellStyle name="40% - Accent6 11" xfId="10436" hidden="1"/>
    <cellStyle name="40% - Accent6 11" xfId="10581" hidden="1"/>
    <cellStyle name="40% - Accent6 11" xfId="11291" hidden="1"/>
    <cellStyle name="40% - Accent6 11" xfId="11367" hidden="1"/>
    <cellStyle name="40% - Accent6 11" xfId="11445" hidden="1"/>
    <cellStyle name="40% - Accent6 11" xfId="10461" hidden="1"/>
    <cellStyle name="40% - Accent6 11" xfId="10407" hidden="1"/>
    <cellStyle name="40% - Accent6 11" xfId="11065" hidden="1"/>
    <cellStyle name="40% - Accent6 11" xfId="11823" hidden="1"/>
    <cellStyle name="40% - Accent6 11" xfId="11899" hidden="1"/>
    <cellStyle name="40% - Accent6 11" xfId="11977" hidden="1"/>
    <cellStyle name="40% - Accent6 11" xfId="12160" hidden="1"/>
    <cellStyle name="40% - Accent6 11" xfId="12236" hidden="1"/>
    <cellStyle name="40% - Accent6 11" xfId="12314" hidden="1"/>
    <cellStyle name="40% - Accent6 11" xfId="12497" hidden="1"/>
    <cellStyle name="40% - Accent6 11" xfId="12573" hidden="1"/>
    <cellStyle name="40% - Accent6 11" xfId="12675" hidden="1"/>
    <cellStyle name="40% - Accent6 11" xfId="12749" hidden="1"/>
    <cellStyle name="40% - Accent6 11" xfId="12825" hidden="1"/>
    <cellStyle name="40% - Accent6 11" xfId="12903" hidden="1"/>
    <cellStyle name="40% - Accent6 11" xfId="13488" hidden="1"/>
    <cellStyle name="40% - Accent6 11" xfId="13564" hidden="1"/>
    <cellStyle name="40% - Accent6 11" xfId="13643" hidden="1"/>
    <cellStyle name="40% - Accent6 11" xfId="13326" hidden="1"/>
    <cellStyle name="40% - Accent6 11" xfId="13228" hidden="1"/>
    <cellStyle name="40% - Accent6 11" xfId="13373" hidden="1"/>
    <cellStyle name="40% - Accent6 11" xfId="14083" hidden="1"/>
    <cellStyle name="40% - Accent6 11" xfId="14159" hidden="1"/>
    <cellStyle name="40% - Accent6 11" xfId="14237" hidden="1"/>
    <cellStyle name="40% - Accent6 11" xfId="13253" hidden="1"/>
    <cellStyle name="40% - Accent6 11" xfId="13199" hidden="1"/>
    <cellStyle name="40% - Accent6 11" xfId="13857" hidden="1"/>
    <cellStyle name="40% - Accent6 11" xfId="14615" hidden="1"/>
    <cellStyle name="40% - Accent6 11" xfId="14691" hidden="1"/>
    <cellStyle name="40% - Accent6 11" xfId="14769" hidden="1"/>
    <cellStyle name="40% - Accent6 11" xfId="14952" hidden="1"/>
    <cellStyle name="40% - Accent6 11" xfId="15028" hidden="1"/>
    <cellStyle name="40% - Accent6 11" xfId="15106" hidden="1"/>
    <cellStyle name="40% - Accent6 11" xfId="15289" hidden="1"/>
    <cellStyle name="40% - Accent6 11" xfId="15365" hidden="1"/>
    <cellStyle name="40% - Accent6 11" xfId="9571" hidden="1"/>
    <cellStyle name="40% - Accent6 11" xfId="9458" hidden="1"/>
    <cellStyle name="40% - Accent6 11" xfId="9345" hidden="1"/>
    <cellStyle name="40% - Accent6 11" xfId="9229" hidden="1"/>
    <cellStyle name="40% - Accent6 11" xfId="6977" hidden="1"/>
    <cellStyle name="40% - Accent6 11" xfId="6891" hidden="1"/>
    <cellStyle name="40% - Accent6 11" xfId="6797" hidden="1"/>
    <cellStyle name="40% - Accent6 11" xfId="7432" hidden="1"/>
    <cellStyle name="40% - Accent6 11" xfId="7860" hidden="1"/>
    <cellStyle name="40% - Accent6 11" xfId="7342" hidden="1"/>
    <cellStyle name="40% - Accent6 11" xfId="4828" hidden="1"/>
    <cellStyle name="40% - Accent6 11" xfId="4666" hidden="1"/>
    <cellStyle name="40% - Accent6 11" xfId="4392" hidden="1"/>
    <cellStyle name="40% - Accent6 11" xfId="7756" hidden="1"/>
    <cellStyle name="40% - Accent6 11" xfId="7968" hidden="1"/>
    <cellStyle name="40% - Accent6 11" xfId="5846" hidden="1"/>
    <cellStyle name="40% - Accent6 11" xfId="2693" hidden="1"/>
    <cellStyle name="40% - Accent6 11" xfId="2497" hidden="1"/>
    <cellStyle name="40% - Accent6 11" xfId="2318" hidden="1"/>
    <cellStyle name="40% - Accent6 11" xfId="1354" hidden="1"/>
    <cellStyle name="40% - Accent6 11" xfId="1172" hidden="1"/>
    <cellStyle name="40% - Accent6 11" xfId="930" hidden="1"/>
    <cellStyle name="40% - Accent6 11" xfId="15432" hidden="1"/>
    <cellStyle name="40% - Accent6 11" xfId="15540" hidden="1"/>
    <cellStyle name="40% - Accent6 11" xfId="16224" hidden="1"/>
    <cellStyle name="40% - Accent6 11" xfId="16298" hidden="1"/>
    <cellStyle name="40% - Accent6 11" xfId="16374" hidden="1"/>
    <cellStyle name="40% - Accent6 11" xfId="16452" hidden="1"/>
    <cellStyle name="40% - Accent6 11" xfId="17037" hidden="1"/>
    <cellStyle name="40% - Accent6 11" xfId="17113" hidden="1"/>
    <cellStyle name="40% - Accent6 11" xfId="17192" hidden="1"/>
    <cellStyle name="40% - Accent6 11" xfId="16875" hidden="1"/>
    <cellStyle name="40% - Accent6 11" xfId="16777" hidden="1"/>
    <cellStyle name="40% - Accent6 11" xfId="16922" hidden="1"/>
    <cellStyle name="40% - Accent6 11" xfId="17632" hidden="1"/>
    <cellStyle name="40% - Accent6 11" xfId="17708" hidden="1"/>
    <cellStyle name="40% - Accent6 11" xfId="17786" hidden="1"/>
    <cellStyle name="40% - Accent6 11" xfId="16802" hidden="1"/>
    <cellStyle name="40% - Accent6 11" xfId="16748" hidden="1"/>
    <cellStyle name="40% - Accent6 11" xfId="17406" hidden="1"/>
    <cellStyle name="40% - Accent6 11" xfId="18164" hidden="1"/>
    <cellStyle name="40% - Accent6 11" xfId="18240" hidden="1"/>
    <cellStyle name="40% - Accent6 11" xfId="18318" hidden="1"/>
    <cellStyle name="40% - Accent6 11" xfId="18501" hidden="1"/>
    <cellStyle name="40% - Accent6 11" xfId="18577" hidden="1"/>
    <cellStyle name="40% - Accent6 11" xfId="18655" hidden="1"/>
    <cellStyle name="40% - Accent6 11" xfId="18838" hidden="1"/>
    <cellStyle name="40% - Accent6 11" xfId="18914" hidden="1"/>
    <cellStyle name="40% - Accent6 11" xfId="19016" hidden="1"/>
    <cellStyle name="40% - Accent6 11" xfId="19090" hidden="1"/>
    <cellStyle name="40% - Accent6 11" xfId="19166" hidden="1"/>
    <cellStyle name="40% - Accent6 11" xfId="19244" hidden="1"/>
    <cellStyle name="40% - Accent6 11" xfId="19829" hidden="1"/>
    <cellStyle name="40% - Accent6 11" xfId="19905" hidden="1"/>
    <cellStyle name="40% - Accent6 11" xfId="19984" hidden="1"/>
    <cellStyle name="40% - Accent6 11" xfId="19667" hidden="1"/>
    <cellStyle name="40% - Accent6 11" xfId="19569" hidden="1"/>
    <cellStyle name="40% - Accent6 11" xfId="19714" hidden="1"/>
    <cellStyle name="40% - Accent6 11" xfId="20424" hidden="1"/>
    <cellStyle name="40% - Accent6 11" xfId="20500" hidden="1"/>
    <cellStyle name="40% - Accent6 11" xfId="20578" hidden="1"/>
    <cellStyle name="40% - Accent6 11" xfId="19594" hidden="1"/>
    <cellStyle name="40% - Accent6 11" xfId="19540" hidden="1"/>
    <cellStyle name="40% - Accent6 11" xfId="20198" hidden="1"/>
    <cellStyle name="40% - Accent6 11" xfId="20956" hidden="1"/>
    <cellStyle name="40% - Accent6 11" xfId="21032" hidden="1"/>
    <cellStyle name="40% - Accent6 11" xfId="21110" hidden="1"/>
    <cellStyle name="40% - Accent6 11" xfId="21293" hidden="1"/>
    <cellStyle name="40% - Accent6 11" xfId="21369" hidden="1"/>
    <cellStyle name="40% - Accent6 11" xfId="21447" hidden="1"/>
    <cellStyle name="40% - Accent6 11" xfId="21630" hidden="1"/>
    <cellStyle name="40% - Accent6 11" xfId="21706" hidden="1"/>
    <cellStyle name="40% - Accent6 11" xfId="15971" hidden="1"/>
    <cellStyle name="40% - Accent6 11" xfId="15897" hidden="1"/>
    <cellStyle name="40% - Accent6 11" xfId="15816" hidden="1"/>
    <cellStyle name="40% - Accent6 11" xfId="15730" hidden="1"/>
    <cellStyle name="40% - Accent6 11" xfId="7947" hidden="1"/>
    <cellStyle name="40% - Accent6 11" xfId="7741" hidden="1"/>
    <cellStyle name="40% - Accent6 11" xfId="7463" hidden="1"/>
    <cellStyle name="40% - Accent6 11" xfId="8380" hidden="1"/>
    <cellStyle name="40% - Accent6 11" xfId="8724" hidden="1"/>
    <cellStyle name="40% - Accent6 11" xfId="8192" hidden="1"/>
    <cellStyle name="40% - Accent6 11" xfId="5279" hidden="1"/>
    <cellStyle name="40% - Accent6 11" xfId="5078" hidden="1"/>
    <cellStyle name="40% - Accent6 11" xfId="4970" hidden="1"/>
    <cellStyle name="40% - Accent6 11" xfId="8555" hidden="1"/>
    <cellStyle name="40% - Accent6 11" xfId="8863" hidden="1"/>
    <cellStyle name="40% - Accent6 11" xfId="6294" hidden="1"/>
    <cellStyle name="40% - Accent6 11" xfId="3014" hidden="1"/>
    <cellStyle name="40% - Accent6 11" xfId="2881" hidden="1"/>
    <cellStyle name="40% - Accent6 11" xfId="2649" hidden="1"/>
    <cellStyle name="40% - Accent6 11" xfId="1509" hidden="1"/>
    <cellStyle name="40% - Accent6 11" xfId="1320" hidden="1"/>
    <cellStyle name="40% - Accent6 11" xfId="1095" hidden="1"/>
    <cellStyle name="40% - Accent6 11" xfId="21766" hidden="1"/>
    <cellStyle name="40% - Accent6 11" xfId="21846" hidden="1"/>
    <cellStyle name="40% - Accent6 11" xfId="22375" hidden="1"/>
    <cellStyle name="40% - Accent6 11" xfId="22449" hidden="1"/>
    <cellStyle name="40% - Accent6 11" xfId="22525" hidden="1"/>
    <cellStyle name="40% - Accent6 11" xfId="22603" hidden="1"/>
    <cellStyle name="40% - Accent6 11" xfId="23188" hidden="1"/>
    <cellStyle name="40% - Accent6 11" xfId="23264" hidden="1"/>
    <cellStyle name="40% - Accent6 11" xfId="23343" hidden="1"/>
    <cellStyle name="40% - Accent6 11" xfId="23026" hidden="1"/>
    <cellStyle name="40% - Accent6 11" xfId="22928" hidden="1"/>
    <cellStyle name="40% - Accent6 11" xfId="23073" hidden="1"/>
    <cellStyle name="40% - Accent6 11" xfId="23783" hidden="1"/>
    <cellStyle name="40% - Accent6 11" xfId="23859" hidden="1"/>
    <cellStyle name="40% - Accent6 11" xfId="23937" hidden="1"/>
    <cellStyle name="40% - Accent6 11" xfId="22953" hidden="1"/>
    <cellStyle name="40% - Accent6 11" xfId="22899" hidden="1"/>
    <cellStyle name="40% - Accent6 11" xfId="23557" hidden="1"/>
    <cellStyle name="40% - Accent6 11" xfId="24315" hidden="1"/>
    <cellStyle name="40% - Accent6 11" xfId="24391" hidden="1"/>
    <cellStyle name="40% - Accent6 11" xfId="24469" hidden="1"/>
    <cellStyle name="40% - Accent6 11" xfId="24652" hidden="1"/>
    <cellStyle name="40% - Accent6 11" xfId="24728" hidden="1"/>
    <cellStyle name="40% - Accent6 11" xfId="24806" hidden="1"/>
    <cellStyle name="40% - Accent6 11" xfId="24989" hidden="1"/>
    <cellStyle name="40% - Accent6 11" xfId="25065" hidden="1"/>
    <cellStyle name="40% - Accent6 11" xfId="25167" hidden="1"/>
    <cellStyle name="40% - Accent6 11" xfId="25241" hidden="1"/>
    <cellStyle name="40% - Accent6 11" xfId="25317" hidden="1"/>
    <cellStyle name="40% - Accent6 11" xfId="25395" hidden="1"/>
    <cellStyle name="40% - Accent6 11" xfId="25980" hidden="1"/>
    <cellStyle name="40% - Accent6 11" xfId="26056" hidden="1"/>
    <cellStyle name="40% - Accent6 11" xfId="26135" hidden="1"/>
    <cellStyle name="40% - Accent6 11" xfId="25818" hidden="1"/>
    <cellStyle name="40% - Accent6 11" xfId="25720" hidden="1"/>
    <cellStyle name="40% - Accent6 11" xfId="25865" hidden="1"/>
    <cellStyle name="40% - Accent6 11" xfId="26575" hidden="1"/>
    <cellStyle name="40% - Accent6 11" xfId="26651" hidden="1"/>
    <cellStyle name="40% - Accent6 11" xfId="26729" hidden="1"/>
    <cellStyle name="40% - Accent6 11" xfId="25745" hidden="1"/>
    <cellStyle name="40% - Accent6 11" xfId="25691" hidden="1"/>
    <cellStyle name="40% - Accent6 11" xfId="26349" hidden="1"/>
    <cellStyle name="40% - Accent6 11" xfId="27107" hidden="1"/>
    <cellStyle name="40% - Accent6 11" xfId="27183" hidden="1"/>
    <cellStyle name="40% - Accent6 11" xfId="27261" hidden="1"/>
    <cellStyle name="40% - Accent6 11" xfId="27444" hidden="1"/>
    <cellStyle name="40% - Accent6 11" xfId="27520" hidden="1"/>
    <cellStyle name="40% - Accent6 11" xfId="27598" hidden="1"/>
    <cellStyle name="40% - Accent6 11" xfId="27781" hidden="1"/>
    <cellStyle name="40% - Accent6 11" xfId="27857" hidden="1"/>
    <cellStyle name="40% - Accent6 11" xfId="22224" hidden="1"/>
    <cellStyle name="40% - Accent6 11" xfId="22150" hidden="1"/>
    <cellStyle name="40% - Accent6 11" xfId="22069" hidden="1"/>
    <cellStyle name="40% - Accent6 11" xfId="21986" hidden="1"/>
    <cellStyle name="40% - Accent6 11" xfId="8847" hidden="1"/>
    <cellStyle name="40% - Accent6 11" xfId="8550" hidden="1"/>
    <cellStyle name="40% - Accent6 11" xfId="8413" hidden="1"/>
    <cellStyle name="40% - Accent6 11" xfId="9411" hidden="1"/>
    <cellStyle name="40% - Accent6 11" xfId="9790" hidden="1"/>
    <cellStyle name="40% - Accent6 11" xfId="9227" hidden="1"/>
    <cellStyle name="40% - Accent6 11" xfId="5824" hidden="1"/>
    <cellStyle name="40% - Accent6 11" xfId="5585" hidden="1"/>
    <cellStyle name="40% - Accent6 11" xfId="5489" hidden="1"/>
    <cellStyle name="40% - Accent6 11" xfId="9660" hidden="1"/>
    <cellStyle name="40% - Accent6 11" xfId="15472" hidden="1"/>
    <cellStyle name="40% - Accent6 11" xfId="6841" hidden="1"/>
    <cellStyle name="40% - Accent6 11" xfId="3346" hidden="1"/>
    <cellStyle name="40% - Accent6 11" xfId="3155" hidden="1"/>
    <cellStyle name="40% - Accent6 11" xfId="2982" hidden="1"/>
    <cellStyle name="40% - Accent6 11" xfId="1641" hidden="1"/>
    <cellStyle name="40% - Accent6 11" xfId="1481" hidden="1"/>
    <cellStyle name="40% - Accent6 11" xfId="1229" hidden="1"/>
    <cellStyle name="40% - Accent6 11" xfId="27916" hidden="1"/>
    <cellStyle name="40% - Accent6 11" xfId="27992" hidden="1"/>
    <cellStyle name="40% - Accent6 11" xfId="28094" hidden="1"/>
    <cellStyle name="40% - Accent6 11" xfId="28168" hidden="1"/>
    <cellStyle name="40% - Accent6 11" xfId="28244" hidden="1"/>
    <cellStyle name="40% - Accent6 11" xfId="28322" hidden="1"/>
    <cellStyle name="40% - Accent6 11" xfId="28907" hidden="1"/>
    <cellStyle name="40% - Accent6 11" xfId="28983" hidden="1"/>
    <cellStyle name="40% - Accent6 11" xfId="29062" hidden="1"/>
    <cellStyle name="40% - Accent6 11" xfId="28745" hidden="1"/>
    <cellStyle name="40% - Accent6 11" xfId="28647" hidden="1"/>
    <cellStyle name="40% - Accent6 11" xfId="28792" hidden="1"/>
    <cellStyle name="40% - Accent6 11" xfId="29502" hidden="1"/>
    <cellStyle name="40% - Accent6 11" xfId="29578" hidden="1"/>
    <cellStyle name="40% - Accent6 11" xfId="29656" hidden="1"/>
    <cellStyle name="40% - Accent6 11" xfId="28672" hidden="1"/>
    <cellStyle name="40% - Accent6 11" xfId="28618" hidden="1"/>
    <cellStyle name="40% - Accent6 11" xfId="29276" hidden="1"/>
    <cellStyle name="40% - Accent6 11" xfId="30034" hidden="1"/>
    <cellStyle name="40% - Accent6 11" xfId="30110" hidden="1"/>
    <cellStyle name="40% - Accent6 11" xfId="30188" hidden="1"/>
    <cellStyle name="40% - Accent6 11" xfId="30371" hidden="1"/>
    <cellStyle name="40% - Accent6 11" xfId="30447" hidden="1"/>
    <cellStyle name="40% - Accent6 11" xfId="30525" hidden="1"/>
    <cellStyle name="40% - Accent6 11" xfId="30708" hidden="1"/>
    <cellStyle name="40% - Accent6 11" xfId="30784" hidden="1"/>
    <cellStyle name="40% - Accent6 11" xfId="30886" hidden="1"/>
    <cellStyle name="40% - Accent6 11" xfId="30960" hidden="1"/>
    <cellStyle name="40% - Accent6 11" xfId="31036" hidden="1"/>
    <cellStyle name="40% - Accent6 11" xfId="31114" hidden="1"/>
    <cellStyle name="40% - Accent6 11" xfId="31699" hidden="1"/>
    <cellStyle name="40% - Accent6 11" xfId="31775" hidden="1"/>
    <cellStyle name="40% - Accent6 11" xfId="31854" hidden="1"/>
    <cellStyle name="40% - Accent6 11" xfId="31537" hidden="1"/>
    <cellStyle name="40% - Accent6 11" xfId="31439" hidden="1"/>
    <cellStyle name="40% - Accent6 11" xfId="31584" hidden="1"/>
    <cellStyle name="40% - Accent6 11" xfId="32294" hidden="1"/>
    <cellStyle name="40% - Accent6 11" xfId="32370" hidden="1"/>
    <cellStyle name="40% - Accent6 11" xfId="32448" hidden="1"/>
    <cellStyle name="40% - Accent6 11" xfId="31464" hidden="1"/>
    <cellStyle name="40% - Accent6 11" xfId="31410" hidden="1"/>
    <cellStyle name="40% - Accent6 11" xfId="32068" hidden="1"/>
    <cellStyle name="40% - Accent6 11" xfId="32826" hidden="1"/>
    <cellStyle name="40% - Accent6 11" xfId="32902" hidden="1"/>
    <cellStyle name="40% - Accent6 11" xfId="32980" hidden="1"/>
    <cellStyle name="40% - Accent6 11" xfId="33163" hidden="1"/>
    <cellStyle name="40% - Accent6 11" xfId="33239" hidden="1"/>
    <cellStyle name="40% - Accent6 11" xfId="33317" hidden="1"/>
    <cellStyle name="40% - Accent6 11" xfId="33500" hidden="1"/>
    <cellStyle name="40% - Accent6 11" xfId="33576" hidden="1"/>
    <cellStyle name="40% - Accent6 12" xfId="208" hidden="1"/>
    <cellStyle name="40% - Accent6 12" xfId="286" hidden="1"/>
    <cellStyle name="40% - Accent6 12" xfId="435" hidden="1"/>
    <cellStyle name="40% - Accent6 12" xfId="742" hidden="1"/>
    <cellStyle name="40% - Accent6 12" xfId="2458" hidden="1"/>
    <cellStyle name="40% - Accent6 12" xfId="2609" hidden="1"/>
    <cellStyle name="40% - Accent6 12" xfId="2816" hidden="1"/>
    <cellStyle name="40% - Accent6 12" xfId="3816" hidden="1"/>
    <cellStyle name="40% - Accent6 12" xfId="1479" hidden="1"/>
    <cellStyle name="40% - Accent6 12" xfId="1733" hidden="1"/>
    <cellStyle name="40% - Accent6 12" xfId="4438" hidden="1"/>
    <cellStyle name="40% - Accent6 12" xfId="4627" hidden="1"/>
    <cellStyle name="40% - Accent6 12" xfId="4788" hidden="1"/>
    <cellStyle name="40% - Accent6 12" xfId="5839" hidden="1"/>
    <cellStyle name="40% - Accent6 12" xfId="3827" hidden="1"/>
    <cellStyle name="40% - Accent6 12" xfId="114" hidden="1"/>
    <cellStyle name="40% - Accent6 12" xfId="6398" hidden="1"/>
    <cellStyle name="40% - Accent6 12" xfId="6505" hidden="1"/>
    <cellStyle name="40% - Accent6 12" xfId="6701" hidden="1"/>
    <cellStyle name="40% - Accent6 12" xfId="7580" hidden="1"/>
    <cellStyle name="40% - Accent6 12" xfId="7724" hidden="1"/>
    <cellStyle name="40% - Accent6 12" xfId="7896" hidden="1"/>
    <cellStyle name="40% - Accent6 12" xfId="8820" hidden="1"/>
    <cellStyle name="40% - Accent6 12" xfId="8988" hidden="1"/>
    <cellStyle name="40% - Accent6 12" xfId="9896" hidden="1"/>
    <cellStyle name="40% - Accent6 12" xfId="9971" hidden="1"/>
    <cellStyle name="40% - Accent6 12" xfId="10046" hidden="1"/>
    <cellStyle name="40% - Accent6 12" xfId="10124" hidden="1"/>
    <cellStyle name="40% - Accent6 12" xfId="10710" hidden="1"/>
    <cellStyle name="40% - Accent6 12" xfId="10785" hidden="1"/>
    <cellStyle name="40% - Accent6 12" xfId="10864" hidden="1"/>
    <cellStyle name="40% - Accent6 12" xfId="11092" hidden="1"/>
    <cellStyle name="40% - Accent6 12" xfId="10339" hidden="1"/>
    <cellStyle name="40% - Accent6 12" xfId="10409" hidden="1"/>
    <cellStyle name="40% - Accent6 12" xfId="11305" hidden="1"/>
    <cellStyle name="40% - Accent6 12" xfId="11380" hidden="1"/>
    <cellStyle name="40% - Accent6 12" xfId="11458" hidden="1"/>
    <cellStyle name="40% - Accent6 12" xfId="11650" hidden="1"/>
    <cellStyle name="40% - Accent6 12" xfId="11099" hidden="1"/>
    <cellStyle name="40% - Accent6 12" xfId="9811" hidden="1"/>
    <cellStyle name="40% - Accent6 12" xfId="11837" hidden="1"/>
    <cellStyle name="40% - Accent6 12" xfId="11912" hidden="1"/>
    <cellStyle name="40% - Accent6 12" xfId="11990" hidden="1"/>
    <cellStyle name="40% - Accent6 12" xfId="12174" hidden="1"/>
    <cellStyle name="40% - Accent6 12" xfId="12249" hidden="1"/>
    <cellStyle name="40% - Accent6 12" xfId="12327" hidden="1"/>
    <cellStyle name="40% - Accent6 12" xfId="12511" hidden="1"/>
    <cellStyle name="40% - Accent6 12" xfId="12586" hidden="1"/>
    <cellStyle name="40% - Accent6 12" xfId="12688" hidden="1"/>
    <cellStyle name="40% - Accent6 12" xfId="12763" hidden="1"/>
    <cellStyle name="40% - Accent6 12" xfId="12838" hidden="1"/>
    <cellStyle name="40% - Accent6 12" xfId="12916" hidden="1"/>
    <cellStyle name="40% - Accent6 12" xfId="13502" hidden="1"/>
    <cellStyle name="40% - Accent6 12" xfId="13577" hidden="1"/>
    <cellStyle name="40% - Accent6 12" xfId="13656" hidden="1"/>
    <cellStyle name="40% - Accent6 12" xfId="13884" hidden="1"/>
    <cellStyle name="40% - Accent6 12" xfId="13131" hidden="1"/>
    <cellStyle name="40% - Accent6 12" xfId="13201" hidden="1"/>
    <cellStyle name="40% - Accent6 12" xfId="14097" hidden="1"/>
    <cellStyle name="40% - Accent6 12" xfId="14172" hidden="1"/>
    <cellStyle name="40% - Accent6 12" xfId="14250" hidden="1"/>
    <cellStyle name="40% - Accent6 12" xfId="14442" hidden="1"/>
    <cellStyle name="40% - Accent6 12" xfId="13891" hidden="1"/>
    <cellStyle name="40% - Accent6 12" xfId="12603" hidden="1"/>
    <cellStyle name="40% - Accent6 12" xfId="14629" hidden="1"/>
    <cellStyle name="40% - Accent6 12" xfId="14704" hidden="1"/>
    <cellStyle name="40% - Accent6 12" xfId="14782" hidden="1"/>
    <cellStyle name="40% - Accent6 12" xfId="14966" hidden="1"/>
    <cellStyle name="40% - Accent6 12" xfId="15041" hidden="1"/>
    <cellStyle name="40% - Accent6 12" xfId="15119" hidden="1"/>
    <cellStyle name="40% - Accent6 12" xfId="15303" hidden="1"/>
    <cellStyle name="40% - Accent6 12" xfId="15378" hidden="1"/>
    <cellStyle name="40% - Accent6 12" xfId="9554" hidden="1"/>
    <cellStyle name="40% - Accent6 12" xfId="9443" hidden="1"/>
    <cellStyle name="40% - Accent6 12" xfId="9329" hidden="1"/>
    <cellStyle name="40% - Accent6 12" xfId="9212" hidden="1"/>
    <cellStyle name="40% - Accent6 12" xfId="6961" hidden="1"/>
    <cellStyle name="40% - Accent6 12" xfId="6876" hidden="1"/>
    <cellStyle name="40% - Accent6 12" xfId="6782" hidden="1"/>
    <cellStyle name="40% - Accent6 12" xfId="5655" hidden="1"/>
    <cellStyle name="40% - Accent6 12" xfId="8202" hidden="1"/>
    <cellStyle name="40% - Accent6 12" xfId="7966" hidden="1"/>
    <cellStyle name="40% - Accent6 12" xfId="4811" hidden="1"/>
    <cellStyle name="40% - Accent6 12" xfId="4647" hidden="1"/>
    <cellStyle name="40% - Accent6 12" xfId="4338" hidden="1"/>
    <cellStyle name="40% - Accent6 12" xfId="3637" hidden="1"/>
    <cellStyle name="40% - Accent6 12" xfId="5645" hidden="1"/>
    <cellStyle name="40% - Accent6 12" xfId="9770" hidden="1"/>
    <cellStyle name="40% - Accent6 12" xfId="2669" hidden="1"/>
    <cellStyle name="40% - Accent6 12" xfId="2479" hidden="1"/>
    <cellStyle name="40% - Accent6 12" xfId="2305" hidden="1"/>
    <cellStyle name="40% - Accent6 12" xfId="1331" hidden="1"/>
    <cellStyle name="40% - Accent6 12" xfId="1157" hidden="1"/>
    <cellStyle name="40% - Accent6 12" xfId="916" hidden="1"/>
    <cellStyle name="40% - Accent6 12" xfId="15450" hidden="1"/>
    <cellStyle name="40% - Accent6 12" xfId="15557" hidden="1"/>
    <cellStyle name="40% - Accent6 12" xfId="16237" hidden="1"/>
    <cellStyle name="40% - Accent6 12" xfId="16312" hidden="1"/>
    <cellStyle name="40% - Accent6 12" xfId="16387" hidden="1"/>
    <cellStyle name="40% - Accent6 12" xfId="16465" hidden="1"/>
    <cellStyle name="40% - Accent6 12" xfId="17051" hidden="1"/>
    <cellStyle name="40% - Accent6 12" xfId="17126" hidden="1"/>
    <cellStyle name="40% - Accent6 12" xfId="17205" hidden="1"/>
    <cellStyle name="40% - Accent6 12" xfId="17433" hidden="1"/>
    <cellStyle name="40% - Accent6 12" xfId="16680" hidden="1"/>
    <cellStyle name="40% - Accent6 12" xfId="16750" hidden="1"/>
    <cellStyle name="40% - Accent6 12" xfId="17646" hidden="1"/>
    <cellStyle name="40% - Accent6 12" xfId="17721" hidden="1"/>
    <cellStyle name="40% - Accent6 12" xfId="17799" hidden="1"/>
    <cellStyle name="40% - Accent6 12" xfId="17991" hidden="1"/>
    <cellStyle name="40% - Accent6 12" xfId="17440" hidden="1"/>
    <cellStyle name="40% - Accent6 12" xfId="16152" hidden="1"/>
    <cellStyle name="40% - Accent6 12" xfId="18178" hidden="1"/>
    <cellStyle name="40% - Accent6 12" xfId="18253" hidden="1"/>
    <cellStyle name="40% - Accent6 12" xfId="18331" hidden="1"/>
    <cellStyle name="40% - Accent6 12" xfId="18515" hidden="1"/>
    <cellStyle name="40% - Accent6 12" xfId="18590" hidden="1"/>
    <cellStyle name="40% - Accent6 12" xfId="18668" hidden="1"/>
    <cellStyle name="40% - Accent6 12" xfId="18852" hidden="1"/>
    <cellStyle name="40% - Accent6 12" xfId="18927" hidden="1"/>
    <cellStyle name="40% - Accent6 12" xfId="19029" hidden="1"/>
    <cellStyle name="40% - Accent6 12" xfId="19104" hidden="1"/>
    <cellStyle name="40% - Accent6 12" xfId="19179" hidden="1"/>
    <cellStyle name="40% - Accent6 12" xfId="19257" hidden="1"/>
    <cellStyle name="40% - Accent6 12" xfId="19843" hidden="1"/>
    <cellStyle name="40% - Accent6 12" xfId="19918" hidden="1"/>
    <cellStyle name="40% - Accent6 12" xfId="19997" hidden="1"/>
    <cellStyle name="40% - Accent6 12" xfId="20225" hidden="1"/>
    <cellStyle name="40% - Accent6 12" xfId="19472" hidden="1"/>
    <cellStyle name="40% - Accent6 12" xfId="19542" hidden="1"/>
    <cellStyle name="40% - Accent6 12" xfId="20438" hidden="1"/>
    <cellStyle name="40% - Accent6 12" xfId="20513" hidden="1"/>
    <cellStyle name="40% - Accent6 12" xfId="20591" hidden="1"/>
    <cellStyle name="40% - Accent6 12" xfId="20783" hidden="1"/>
    <cellStyle name="40% - Accent6 12" xfId="20232" hidden="1"/>
    <cellStyle name="40% - Accent6 12" xfId="18944" hidden="1"/>
    <cellStyle name="40% - Accent6 12" xfId="20970" hidden="1"/>
    <cellStyle name="40% - Accent6 12" xfId="21045" hidden="1"/>
    <cellStyle name="40% - Accent6 12" xfId="21123" hidden="1"/>
    <cellStyle name="40% - Accent6 12" xfId="21307" hidden="1"/>
    <cellStyle name="40% - Accent6 12" xfId="21382" hidden="1"/>
    <cellStyle name="40% - Accent6 12" xfId="21460" hidden="1"/>
    <cellStyle name="40% - Accent6 12" xfId="21644" hidden="1"/>
    <cellStyle name="40% - Accent6 12" xfId="21719" hidden="1"/>
    <cellStyle name="40% - Accent6 12" xfId="15958" hidden="1"/>
    <cellStyle name="40% - Accent6 12" xfId="15883" hidden="1"/>
    <cellStyle name="40% - Accent6 12" xfId="15803" hidden="1"/>
    <cellStyle name="40% - Accent6 12" xfId="15717" hidden="1"/>
    <cellStyle name="40% - Accent6 12" xfId="7926" hidden="1"/>
    <cellStyle name="40% - Accent6 12" xfId="7704" hidden="1"/>
    <cellStyle name="40% - Accent6 12" xfId="7440" hidden="1"/>
    <cellStyle name="40% - Accent6 12" xfId="6160" hidden="1"/>
    <cellStyle name="40% - Accent6 12" xfId="9245" hidden="1"/>
    <cellStyle name="40% - Accent6 12" xfId="8861" hidden="1"/>
    <cellStyle name="40% - Accent6 12" xfId="5263" hidden="1"/>
    <cellStyle name="40% - Accent6 12" xfId="5064" hidden="1"/>
    <cellStyle name="40% - Accent6 12" xfId="4957" hidden="1"/>
    <cellStyle name="40% - Accent6 12" xfId="3815" hidden="1"/>
    <cellStyle name="40% - Accent6 12" xfId="6153" hidden="1"/>
    <cellStyle name="40% - Accent6 12" xfId="16143" hidden="1"/>
    <cellStyle name="40% - Accent6 12" xfId="2989" hidden="1"/>
    <cellStyle name="40% - Accent6 12" xfId="2864" hidden="1"/>
    <cellStyle name="40% - Accent6 12" xfId="2628" hidden="1"/>
    <cellStyle name="40% - Accent6 12" xfId="1484" hidden="1"/>
    <cellStyle name="40% - Accent6 12" xfId="1298" hidden="1"/>
    <cellStyle name="40% - Accent6 12" xfId="1079" hidden="1"/>
    <cellStyle name="40% - Accent6 12" xfId="21780" hidden="1"/>
    <cellStyle name="40% - Accent6 12" xfId="21859" hidden="1"/>
    <cellStyle name="40% - Accent6 12" xfId="22388" hidden="1"/>
    <cellStyle name="40% - Accent6 12" xfId="22463" hidden="1"/>
    <cellStyle name="40% - Accent6 12" xfId="22538" hidden="1"/>
    <cellStyle name="40% - Accent6 12" xfId="22616" hidden="1"/>
    <cellStyle name="40% - Accent6 12" xfId="23202" hidden="1"/>
    <cellStyle name="40% - Accent6 12" xfId="23277" hidden="1"/>
    <cellStyle name="40% - Accent6 12" xfId="23356" hidden="1"/>
    <cellStyle name="40% - Accent6 12" xfId="23584" hidden="1"/>
    <cellStyle name="40% - Accent6 12" xfId="22831" hidden="1"/>
    <cellStyle name="40% - Accent6 12" xfId="22901" hidden="1"/>
    <cellStyle name="40% - Accent6 12" xfId="23797" hidden="1"/>
    <cellStyle name="40% - Accent6 12" xfId="23872" hidden="1"/>
    <cellStyle name="40% - Accent6 12" xfId="23950" hidden="1"/>
    <cellStyle name="40% - Accent6 12" xfId="24142" hidden="1"/>
    <cellStyle name="40% - Accent6 12" xfId="23591" hidden="1"/>
    <cellStyle name="40% - Accent6 12" xfId="22303" hidden="1"/>
    <cellStyle name="40% - Accent6 12" xfId="24329" hidden="1"/>
    <cellStyle name="40% - Accent6 12" xfId="24404" hidden="1"/>
    <cellStyle name="40% - Accent6 12" xfId="24482" hidden="1"/>
    <cellStyle name="40% - Accent6 12" xfId="24666" hidden="1"/>
    <cellStyle name="40% - Accent6 12" xfId="24741" hidden="1"/>
    <cellStyle name="40% - Accent6 12" xfId="24819" hidden="1"/>
    <cellStyle name="40% - Accent6 12" xfId="25003" hidden="1"/>
    <cellStyle name="40% - Accent6 12" xfId="25078" hidden="1"/>
    <cellStyle name="40% - Accent6 12" xfId="25180" hidden="1"/>
    <cellStyle name="40% - Accent6 12" xfId="25255" hidden="1"/>
    <cellStyle name="40% - Accent6 12" xfId="25330" hidden="1"/>
    <cellStyle name="40% - Accent6 12" xfId="25408" hidden="1"/>
    <cellStyle name="40% - Accent6 12" xfId="25994" hidden="1"/>
    <cellStyle name="40% - Accent6 12" xfId="26069" hidden="1"/>
    <cellStyle name="40% - Accent6 12" xfId="26148" hidden="1"/>
    <cellStyle name="40% - Accent6 12" xfId="26376" hidden="1"/>
    <cellStyle name="40% - Accent6 12" xfId="25623" hidden="1"/>
    <cellStyle name="40% - Accent6 12" xfId="25693" hidden="1"/>
    <cellStyle name="40% - Accent6 12" xfId="26589" hidden="1"/>
    <cellStyle name="40% - Accent6 12" xfId="26664" hidden="1"/>
    <cellStyle name="40% - Accent6 12" xfId="26742" hidden="1"/>
    <cellStyle name="40% - Accent6 12" xfId="26934" hidden="1"/>
    <cellStyle name="40% - Accent6 12" xfId="26383" hidden="1"/>
    <cellStyle name="40% - Accent6 12" xfId="25095" hidden="1"/>
    <cellStyle name="40% - Accent6 12" xfId="27121" hidden="1"/>
    <cellStyle name="40% - Accent6 12" xfId="27196" hidden="1"/>
    <cellStyle name="40% - Accent6 12" xfId="27274" hidden="1"/>
    <cellStyle name="40% - Accent6 12" xfId="27458" hidden="1"/>
    <cellStyle name="40% - Accent6 12" xfId="27533" hidden="1"/>
    <cellStyle name="40% - Accent6 12" xfId="27611" hidden="1"/>
    <cellStyle name="40% - Accent6 12" xfId="27795" hidden="1"/>
    <cellStyle name="40% - Accent6 12" xfId="27870" hidden="1"/>
    <cellStyle name="40% - Accent6 12" xfId="22211" hidden="1"/>
    <cellStyle name="40% - Accent6 12" xfId="22136" hidden="1"/>
    <cellStyle name="40% - Accent6 12" xfId="22056" hidden="1"/>
    <cellStyle name="40% - Accent6 12" xfId="21973" hidden="1"/>
    <cellStyle name="40% - Accent6 12" xfId="8818" hidden="1"/>
    <cellStyle name="40% - Accent6 12" xfId="8531" hidden="1"/>
    <cellStyle name="40% - Accent6 12" xfId="8389" hidden="1"/>
    <cellStyle name="40% - Accent6 12" xfId="6730" hidden="1"/>
    <cellStyle name="40% - Accent6 12" xfId="15744" hidden="1"/>
    <cellStyle name="40% - Accent6 12" xfId="15470" hidden="1"/>
    <cellStyle name="40% - Accent6 12" xfId="5804" hidden="1"/>
    <cellStyle name="40% - Accent6 12" xfId="5570" hidden="1"/>
    <cellStyle name="40% - Accent6 12" xfId="5475" hidden="1"/>
    <cellStyle name="40% - Accent6 12" xfId="4002" hidden="1"/>
    <cellStyle name="40% - Accent6 12" xfId="6719" hidden="1"/>
    <cellStyle name="40% - Accent6 12" xfId="22296" hidden="1"/>
    <cellStyle name="40% - Accent6 12" xfId="3330" hidden="1"/>
    <cellStyle name="40% - Accent6 12" xfId="3142" hidden="1"/>
    <cellStyle name="40% - Accent6 12" xfId="2960" hidden="1"/>
    <cellStyle name="40% - Accent6 12" xfId="1626" hidden="1"/>
    <cellStyle name="40% - Accent6 12" xfId="1457" hidden="1"/>
    <cellStyle name="40% - Accent6 12" xfId="1189" hidden="1"/>
    <cellStyle name="40% - Accent6 12" xfId="27930" hidden="1"/>
    <cellStyle name="40% - Accent6 12" xfId="28005" hidden="1"/>
    <cellStyle name="40% - Accent6 12" xfId="28107" hidden="1"/>
    <cellStyle name="40% - Accent6 12" xfId="28182" hidden="1"/>
    <cellStyle name="40% - Accent6 12" xfId="28257" hidden="1"/>
    <cellStyle name="40% - Accent6 12" xfId="28335" hidden="1"/>
    <cellStyle name="40% - Accent6 12" xfId="28921" hidden="1"/>
    <cellStyle name="40% - Accent6 12" xfId="28996" hidden="1"/>
    <cellStyle name="40% - Accent6 12" xfId="29075" hidden="1"/>
    <cellStyle name="40% - Accent6 12" xfId="29303" hidden="1"/>
    <cellStyle name="40% - Accent6 12" xfId="28550" hidden="1"/>
    <cellStyle name="40% - Accent6 12" xfId="28620" hidden="1"/>
    <cellStyle name="40% - Accent6 12" xfId="29516" hidden="1"/>
    <cellStyle name="40% - Accent6 12" xfId="29591" hidden="1"/>
    <cellStyle name="40% - Accent6 12" xfId="29669" hidden="1"/>
    <cellStyle name="40% - Accent6 12" xfId="29861" hidden="1"/>
    <cellStyle name="40% - Accent6 12" xfId="29310" hidden="1"/>
    <cellStyle name="40% - Accent6 12" xfId="28022" hidden="1"/>
    <cellStyle name="40% - Accent6 12" xfId="30048" hidden="1"/>
    <cellStyle name="40% - Accent6 12" xfId="30123" hidden="1"/>
    <cellStyle name="40% - Accent6 12" xfId="30201" hidden="1"/>
    <cellStyle name="40% - Accent6 12" xfId="30385" hidden="1"/>
    <cellStyle name="40% - Accent6 12" xfId="30460" hidden="1"/>
    <cellStyle name="40% - Accent6 12" xfId="30538" hidden="1"/>
    <cellStyle name="40% - Accent6 12" xfId="30722" hidden="1"/>
    <cellStyle name="40% - Accent6 12" xfId="30797" hidden="1"/>
    <cellStyle name="40% - Accent6 12" xfId="30899" hidden="1"/>
    <cellStyle name="40% - Accent6 12" xfId="30974" hidden="1"/>
    <cellStyle name="40% - Accent6 12" xfId="31049" hidden="1"/>
    <cellStyle name="40% - Accent6 12" xfId="31127" hidden="1"/>
    <cellStyle name="40% - Accent6 12" xfId="31713" hidden="1"/>
    <cellStyle name="40% - Accent6 12" xfId="31788" hidden="1"/>
    <cellStyle name="40% - Accent6 12" xfId="31867" hidden="1"/>
    <cellStyle name="40% - Accent6 12" xfId="32095" hidden="1"/>
    <cellStyle name="40% - Accent6 12" xfId="31342" hidden="1"/>
    <cellStyle name="40% - Accent6 12" xfId="31412" hidden="1"/>
    <cellStyle name="40% - Accent6 12" xfId="32308" hidden="1"/>
    <cellStyle name="40% - Accent6 12" xfId="32383" hidden="1"/>
    <cellStyle name="40% - Accent6 12" xfId="32461" hidden="1"/>
    <cellStyle name="40% - Accent6 12" xfId="32653" hidden="1"/>
    <cellStyle name="40% - Accent6 12" xfId="32102" hidden="1"/>
    <cellStyle name="40% - Accent6 12" xfId="30814" hidden="1"/>
    <cellStyle name="40% - Accent6 12" xfId="32840" hidden="1"/>
    <cellStyle name="40% - Accent6 12" xfId="32915" hidden="1"/>
    <cellStyle name="40% - Accent6 12" xfId="32993" hidden="1"/>
    <cellStyle name="40% - Accent6 12" xfId="33177" hidden="1"/>
    <cellStyle name="40% - Accent6 12" xfId="33252" hidden="1"/>
    <cellStyle name="40% - Accent6 12" xfId="33330" hidden="1"/>
    <cellStyle name="40% - Accent6 12" xfId="33514" hidden="1"/>
    <cellStyle name="40% - Accent6 12" xfId="33589" hidden="1"/>
    <cellStyle name="40% - Accent6 13" xfId="755" hidden="1"/>
    <cellStyle name="40% - Accent6 13" xfId="964" hidden="1"/>
    <cellStyle name="40% - Accent6 13" xfId="3528" hidden="1"/>
    <cellStyle name="40% - Accent6 13" xfId="4043" hidden="1"/>
    <cellStyle name="40% - Accent6 13" xfId="5362" hidden="1"/>
    <cellStyle name="40% - Accent6 13" xfId="6059" hidden="1"/>
    <cellStyle name="40% - Accent6 13" xfId="7076" hidden="1"/>
    <cellStyle name="40% - Accent6 13" xfId="8280" hidden="1"/>
    <cellStyle name="40% - Accent6 13" xfId="10137" hidden="1"/>
    <cellStyle name="40% - Accent6 13" xfId="10252" hidden="1"/>
    <cellStyle name="40% - Accent6 13" xfId="10975" hidden="1"/>
    <cellStyle name="40% - Accent6 13" xfId="11148" hidden="1"/>
    <cellStyle name="40% - Accent6 13" xfId="11541" hidden="1"/>
    <cellStyle name="40% - Accent6 13" xfId="11689" hidden="1"/>
    <cellStyle name="40% - Accent6 13" xfId="12027" hidden="1"/>
    <cellStyle name="40% - Accent6 13" xfId="12364" hidden="1"/>
    <cellStyle name="40% - Accent6 13" xfId="12929" hidden="1"/>
    <cellStyle name="40% - Accent6 13" xfId="13044" hidden="1"/>
    <cellStyle name="40% - Accent6 13" xfId="13767" hidden="1"/>
    <cellStyle name="40% - Accent6 13" xfId="13940" hidden="1"/>
    <cellStyle name="40% - Accent6 13" xfId="14333" hidden="1"/>
    <cellStyle name="40% - Accent6 13" xfId="14481" hidden="1"/>
    <cellStyle name="40% - Accent6 13" xfId="14819" hidden="1"/>
    <cellStyle name="40% - Accent6 13" xfId="15156" hidden="1"/>
    <cellStyle name="40% - Accent6 13" xfId="9196" hidden="1"/>
    <cellStyle name="40% - Accent6 13" xfId="8650" hidden="1"/>
    <cellStyle name="40% - Accent6 13" xfId="6023" hidden="1"/>
    <cellStyle name="40% - Accent6 13" xfId="5231" hidden="1"/>
    <cellStyle name="40% - Accent6 13" xfId="3950" hidden="1"/>
    <cellStyle name="40% - Accent6 13" xfId="3269" hidden="1"/>
    <cellStyle name="40% - Accent6 13" xfId="1836" hidden="1"/>
    <cellStyle name="40% - Accent6 13" xfId="459" hidden="1"/>
    <cellStyle name="40% - Accent6 13" xfId="16478" hidden="1"/>
    <cellStyle name="40% - Accent6 13" xfId="16593" hidden="1"/>
    <cellStyle name="40% - Accent6 13" xfId="17316" hidden="1"/>
    <cellStyle name="40% - Accent6 13" xfId="17489" hidden="1"/>
    <cellStyle name="40% - Accent6 13" xfId="17882" hidden="1"/>
    <cellStyle name="40% - Accent6 13" xfId="18030" hidden="1"/>
    <cellStyle name="40% - Accent6 13" xfId="18368" hidden="1"/>
    <cellStyle name="40% - Accent6 13" xfId="18705" hidden="1"/>
    <cellStyle name="40% - Accent6 13" xfId="19270" hidden="1"/>
    <cellStyle name="40% - Accent6 13" xfId="19385" hidden="1"/>
    <cellStyle name="40% - Accent6 13" xfId="20108" hidden="1"/>
    <cellStyle name="40% - Accent6 13" xfId="20281" hidden="1"/>
    <cellStyle name="40% - Accent6 13" xfId="20674" hidden="1"/>
    <cellStyle name="40% - Accent6 13" xfId="20822" hidden="1"/>
    <cellStyle name="40% - Accent6 13" xfId="21160" hidden="1"/>
    <cellStyle name="40% - Accent6 13" xfId="21497" hidden="1"/>
    <cellStyle name="40% - Accent6 13" xfId="15704" hidden="1"/>
    <cellStyle name="40% - Accent6 13" xfId="9747" hidden="1"/>
    <cellStyle name="40% - Accent6 13" xfId="6606" hidden="1"/>
    <cellStyle name="40% - Accent6 13" xfId="5761" hidden="1"/>
    <cellStyle name="40% - Accent6 13" xfId="4217" hidden="1"/>
    <cellStyle name="40% - Accent6 13" xfId="3498" hidden="1"/>
    <cellStyle name="40% - Accent6 13" xfId="2009" hidden="1"/>
    <cellStyle name="40% - Accent6 13" xfId="569" hidden="1"/>
    <cellStyle name="40% - Accent6 13" xfId="22629" hidden="1"/>
    <cellStyle name="40% - Accent6 13" xfId="22744" hidden="1"/>
    <cellStyle name="40% - Accent6 13" xfId="23467" hidden="1"/>
    <cellStyle name="40% - Accent6 13" xfId="23640" hidden="1"/>
    <cellStyle name="40% - Accent6 13" xfId="24033" hidden="1"/>
    <cellStyle name="40% - Accent6 13" xfId="24181" hidden="1"/>
    <cellStyle name="40% - Accent6 13" xfId="24519" hidden="1"/>
    <cellStyle name="40% - Accent6 13" xfId="24856" hidden="1"/>
    <cellStyle name="40% - Accent6 13" xfId="25421" hidden="1"/>
    <cellStyle name="40% - Accent6 13" xfId="25536" hidden="1"/>
    <cellStyle name="40% - Accent6 13" xfId="26259" hidden="1"/>
    <cellStyle name="40% - Accent6 13" xfId="26432" hidden="1"/>
    <cellStyle name="40% - Accent6 13" xfId="26825" hidden="1"/>
    <cellStyle name="40% - Accent6 13" xfId="26973" hidden="1"/>
    <cellStyle name="40% - Accent6 13" xfId="27311" hidden="1"/>
    <cellStyle name="40% - Accent6 13" xfId="27648" hidden="1"/>
    <cellStyle name="40% - Accent6 13" xfId="21960" hidden="1"/>
    <cellStyle name="40% - Accent6 13" xfId="16128" hidden="1"/>
    <cellStyle name="40% - Accent6 13" xfId="7309" hidden="1"/>
    <cellStyle name="40% - Accent6 13" xfId="6274" hidden="1"/>
    <cellStyle name="40% - Accent6 13" xfId="4525" hidden="1"/>
    <cellStyle name="40% - Accent6 13" xfId="3754" hidden="1"/>
    <cellStyle name="40% - Accent6 13" xfId="2190" hidden="1"/>
    <cellStyle name="40% - Accent6 13" xfId="704" hidden="1"/>
    <cellStyle name="40% - Accent6 13" xfId="28348" hidden="1"/>
    <cellStyle name="40% - Accent6 13" xfId="28463" hidden="1"/>
    <cellStyle name="40% - Accent6 13" xfId="29186" hidden="1"/>
    <cellStyle name="40% - Accent6 13" xfId="29359" hidden="1"/>
    <cellStyle name="40% - Accent6 13" xfId="29752" hidden="1"/>
    <cellStyle name="40% - Accent6 13" xfId="29900" hidden="1"/>
    <cellStyle name="40% - Accent6 13" xfId="30238" hidden="1"/>
    <cellStyle name="40% - Accent6 13" xfId="30575" hidden="1"/>
    <cellStyle name="40% - Accent6 13" xfId="31140" hidden="1"/>
    <cellStyle name="40% - Accent6 13" xfId="31255" hidden="1"/>
    <cellStyle name="40% - Accent6 13" xfId="31978" hidden="1"/>
    <cellStyle name="40% - Accent6 13" xfId="32151" hidden="1"/>
    <cellStyle name="40% - Accent6 13" xfId="32544" hidden="1"/>
    <cellStyle name="40% - Accent6 13" xfId="32692" hidden="1"/>
    <cellStyle name="40% - Accent6 13" xfId="33030" hidden="1"/>
    <cellStyle name="40% - Accent6 13" xfId="33367" hidden="1"/>
    <cellStyle name="40% - Accent6 3 2 3 2" xfId="841" hidden="1"/>
    <cellStyle name="40% - Accent6 3 2 3 2" xfId="1049" hidden="1"/>
    <cellStyle name="40% - Accent6 3 2 3 2" xfId="3613" hidden="1"/>
    <cellStyle name="40% - Accent6 3 2 3 2" xfId="4128" hidden="1"/>
    <cellStyle name="40% - Accent6 3 2 3 2" xfId="5447" hidden="1"/>
    <cellStyle name="40% - Accent6 3 2 3 2" xfId="6144" hidden="1"/>
    <cellStyle name="40% - Accent6 3 2 3 2" xfId="7161" hidden="1"/>
    <cellStyle name="40% - Accent6 3 2 3 2" xfId="8365" hidden="1"/>
    <cellStyle name="40% - Accent6 3 2 3 2" xfId="10222" hidden="1"/>
    <cellStyle name="40% - Accent6 3 2 3 2" xfId="10337" hidden="1"/>
    <cellStyle name="40% - Accent6 3 2 3 2" xfId="11060" hidden="1"/>
    <cellStyle name="40% - Accent6 3 2 3 2" xfId="11233" hidden="1"/>
    <cellStyle name="40% - Accent6 3 2 3 2" xfId="11626" hidden="1"/>
    <cellStyle name="40% - Accent6 3 2 3 2" xfId="11774" hidden="1"/>
    <cellStyle name="40% - Accent6 3 2 3 2" xfId="12112" hidden="1"/>
    <cellStyle name="40% - Accent6 3 2 3 2" xfId="12449" hidden="1"/>
    <cellStyle name="40% - Accent6 3 2 3 2" xfId="13014" hidden="1"/>
    <cellStyle name="40% - Accent6 3 2 3 2" xfId="13129" hidden="1"/>
    <cellStyle name="40% - Accent6 3 2 3 2" xfId="13852" hidden="1"/>
    <cellStyle name="40% - Accent6 3 2 3 2" xfId="14025" hidden="1"/>
    <cellStyle name="40% - Accent6 3 2 3 2" xfId="14418" hidden="1"/>
    <cellStyle name="40% - Accent6 3 2 3 2" xfId="14566" hidden="1"/>
    <cellStyle name="40% - Accent6 3 2 3 2" xfId="14904" hidden="1"/>
    <cellStyle name="40% - Accent6 3 2 3 2" xfId="15241" hidden="1"/>
    <cellStyle name="40% - Accent6 3 2 3 2" xfId="9109" hidden="1"/>
    <cellStyle name="40% - Accent6 3 2 3 2" xfId="8565" hidden="1"/>
    <cellStyle name="40% - Accent6 3 2 3 2" xfId="5937" hidden="1"/>
    <cellStyle name="40% - Accent6 3 2 3 2" xfId="5145" hidden="1"/>
    <cellStyle name="40% - Accent6 3 2 3 2" xfId="3860" hidden="1"/>
    <cellStyle name="40% - Accent6 3 2 3 2" xfId="3181" hidden="1"/>
    <cellStyle name="40% - Accent6 3 2 3 2" xfId="1738" hidden="1"/>
    <cellStyle name="40% - Accent6 3 2 3 2" xfId="328" hidden="1"/>
    <cellStyle name="40% - Accent6 3 2 3 2" xfId="16563" hidden="1"/>
    <cellStyle name="40% - Accent6 3 2 3 2" xfId="16678" hidden="1"/>
    <cellStyle name="40% - Accent6 3 2 3 2" xfId="17401" hidden="1"/>
    <cellStyle name="40% - Accent6 3 2 3 2" xfId="17574" hidden="1"/>
    <cellStyle name="40% - Accent6 3 2 3 2" xfId="17967" hidden="1"/>
    <cellStyle name="40% - Accent6 3 2 3 2" xfId="18115" hidden="1"/>
    <cellStyle name="40% - Accent6 3 2 3 2" xfId="18453" hidden="1"/>
    <cellStyle name="40% - Accent6 3 2 3 2" xfId="18790" hidden="1"/>
    <cellStyle name="40% - Accent6 3 2 3 2" xfId="19355" hidden="1"/>
    <cellStyle name="40% - Accent6 3 2 3 2" xfId="19470" hidden="1"/>
    <cellStyle name="40% - Accent6 3 2 3 2" xfId="20193" hidden="1"/>
    <cellStyle name="40% - Accent6 3 2 3 2" xfId="20366" hidden="1"/>
    <cellStyle name="40% - Accent6 3 2 3 2" xfId="20759" hidden="1"/>
    <cellStyle name="40% - Accent6 3 2 3 2" xfId="20907" hidden="1"/>
    <cellStyle name="40% - Accent6 3 2 3 2" xfId="21245" hidden="1"/>
    <cellStyle name="40% - Accent6 3 2 3 2" xfId="21582" hidden="1"/>
    <cellStyle name="40% - Accent6 3 2 3 2" xfId="15617" hidden="1"/>
    <cellStyle name="40% - Accent6 3 2 3 2" xfId="9662" hidden="1"/>
    <cellStyle name="40% - Accent6 3 2 3 2" xfId="6503" hidden="1"/>
    <cellStyle name="40% - Accent6 3 2 3 2" xfId="5657" hidden="1"/>
    <cellStyle name="40% - Accent6 3 2 3 2" xfId="4131" hidden="1"/>
    <cellStyle name="40% - Accent6 3 2 3 2" xfId="3409" hidden="1"/>
    <cellStyle name="40% - Accent6 3 2 3 2" xfId="1910" hidden="1"/>
    <cellStyle name="40% - Accent6 3 2 3 2" xfId="323" hidden="1"/>
    <cellStyle name="40% - Accent6 3 2 3 2" xfId="22714" hidden="1"/>
    <cellStyle name="40% - Accent6 3 2 3 2" xfId="22829" hidden="1"/>
    <cellStyle name="40% - Accent6 3 2 3 2" xfId="23552" hidden="1"/>
    <cellStyle name="40% - Accent6 3 2 3 2" xfId="23725" hidden="1"/>
    <cellStyle name="40% - Accent6 3 2 3 2" xfId="24118" hidden="1"/>
    <cellStyle name="40% - Accent6 3 2 3 2" xfId="24266" hidden="1"/>
    <cellStyle name="40% - Accent6 3 2 3 2" xfId="24604" hidden="1"/>
    <cellStyle name="40% - Accent6 3 2 3 2" xfId="24941" hidden="1"/>
    <cellStyle name="40% - Accent6 3 2 3 2" xfId="25506" hidden="1"/>
    <cellStyle name="40% - Accent6 3 2 3 2" xfId="25621" hidden="1"/>
    <cellStyle name="40% - Accent6 3 2 3 2" xfId="26344" hidden="1"/>
    <cellStyle name="40% - Accent6 3 2 3 2" xfId="26517" hidden="1"/>
    <cellStyle name="40% - Accent6 3 2 3 2" xfId="26910" hidden="1"/>
    <cellStyle name="40% - Accent6 3 2 3 2" xfId="27058" hidden="1"/>
    <cellStyle name="40% - Accent6 3 2 3 2" xfId="27396" hidden="1"/>
    <cellStyle name="40% - Accent6 3 2 3 2" xfId="27733" hidden="1"/>
    <cellStyle name="40% - Accent6 3 2 3 2" xfId="21873" hidden="1"/>
    <cellStyle name="40% - Accent6 3 2 3 2" xfId="16043" hidden="1"/>
    <cellStyle name="40% - Accent6 3 2 3 2" xfId="7207" hidden="1"/>
    <cellStyle name="40% - Accent6 3 2 3 2" xfId="6164" hidden="1"/>
    <cellStyle name="40% - Accent6 3 2 3 2" xfId="4333" hidden="1"/>
    <cellStyle name="40% - Accent6 3 2 3 2" xfId="3665" hidden="1"/>
    <cellStyle name="40% - Accent6 3 2 3 2" xfId="2096" hidden="1"/>
    <cellStyle name="40% - Accent6 3 2 3 2" xfId="583" hidden="1"/>
    <cellStyle name="40% - Accent6 3 2 3 2" xfId="28433" hidden="1"/>
    <cellStyle name="40% - Accent6 3 2 3 2" xfId="28548" hidden="1"/>
    <cellStyle name="40% - Accent6 3 2 3 2" xfId="29271" hidden="1"/>
    <cellStyle name="40% - Accent6 3 2 3 2" xfId="29444" hidden="1"/>
    <cellStyle name="40% - Accent6 3 2 3 2" xfId="29837" hidden="1"/>
    <cellStyle name="40% - Accent6 3 2 3 2" xfId="29985" hidden="1"/>
    <cellStyle name="40% - Accent6 3 2 3 2" xfId="30323" hidden="1"/>
    <cellStyle name="40% - Accent6 3 2 3 2" xfId="30660" hidden="1"/>
    <cellStyle name="40% - Accent6 3 2 3 2" xfId="31225" hidden="1"/>
    <cellStyle name="40% - Accent6 3 2 3 2" xfId="31340" hidden="1"/>
    <cellStyle name="40% - Accent6 3 2 3 2" xfId="32063" hidden="1"/>
    <cellStyle name="40% - Accent6 3 2 3 2" xfId="32236" hidden="1"/>
    <cellStyle name="40% - Accent6 3 2 3 2" xfId="32629" hidden="1"/>
    <cellStyle name="40% - Accent6 3 2 3 2" xfId="32777" hidden="1"/>
    <cellStyle name="40% - Accent6 3 2 3 2" xfId="33115" hidden="1"/>
    <cellStyle name="40% - Accent6 3 2 3 2" xfId="33452" hidden="1"/>
    <cellStyle name="40% - Accent6 3 2 4 2" xfId="814" hidden="1"/>
    <cellStyle name="40% - Accent6 3 2 4 2" xfId="1022" hidden="1"/>
    <cellStyle name="40% - Accent6 3 2 4 2" xfId="3586" hidden="1"/>
    <cellStyle name="40% - Accent6 3 2 4 2" xfId="4101" hidden="1"/>
    <cellStyle name="40% - Accent6 3 2 4 2" xfId="5420" hidden="1"/>
    <cellStyle name="40% - Accent6 3 2 4 2" xfId="6117" hidden="1"/>
    <cellStyle name="40% - Accent6 3 2 4 2" xfId="7134" hidden="1"/>
    <cellStyle name="40% - Accent6 3 2 4 2" xfId="8338" hidden="1"/>
    <cellStyle name="40% - Accent6 3 2 4 2" xfId="10195" hidden="1"/>
    <cellStyle name="40% - Accent6 3 2 4 2" xfId="10310" hidden="1"/>
    <cellStyle name="40% - Accent6 3 2 4 2" xfId="11033" hidden="1"/>
    <cellStyle name="40% - Accent6 3 2 4 2" xfId="11206" hidden="1"/>
    <cellStyle name="40% - Accent6 3 2 4 2" xfId="11599" hidden="1"/>
    <cellStyle name="40% - Accent6 3 2 4 2" xfId="11747" hidden="1"/>
    <cellStyle name="40% - Accent6 3 2 4 2" xfId="12085" hidden="1"/>
    <cellStyle name="40% - Accent6 3 2 4 2" xfId="12422" hidden="1"/>
    <cellStyle name="40% - Accent6 3 2 4 2" xfId="12987" hidden="1"/>
    <cellStyle name="40% - Accent6 3 2 4 2" xfId="13102" hidden="1"/>
    <cellStyle name="40% - Accent6 3 2 4 2" xfId="13825" hidden="1"/>
    <cellStyle name="40% - Accent6 3 2 4 2" xfId="13998" hidden="1"/>
    <cellStyle name="40% - Accent6 3 2 4 2" xfId="14391" hidden="1"/>
    <cellStyle name="40% - Accent6 3 2 4 2" xfId="14539" hidden="1"/>
    <cellStyle name="40% - Accent6 3 2 4 2" xfId="14877" hidden="1"/>
    <cellStyle name="40% - Accent6 3 2 4 2" xfId="15214" hidden="1"/>
    <cellStyle name="40% - Accent6 3 2 4 2" xfId="9136" hidden="1"/>
    <cellStyle name="40% - Accent6 3 2 4 2" xfId="8592" hidden="1"/>
    <cellStyle name="40% - Accent6 3 2 4 2" xfId="5964" hidden="1"/>
    <cellStyle name="40% - Accent6 3 2 4 2" xfId="5173" hidden="1"/>
    <cellStyle name="40% - Accent6 3 2 4 2" xfId="3889" hidden="1"/>
    <cellStyle name="40% - Accent6 3 2 4 2" xfId="3210" hidden="1"/>
    <cellStyle name="40% - Accent6 3 2 4 2" xfId="1767" hidden="1"/>
    <cellStyle name="40% - Accent6 3 2 4 2" xfId="370" hidden="1"/>
    <cellStyle name="40% - Accent6 3 2 4 2" xfId="16536" hidden="1"/>
    <cellStyle name="40% - Accent6 3 2 4 2" xfId="16651" hidden="1"/>
    <cellStyle name="40% - Accent6 3 2 4 2" xfId="17374" hidden="1"/>
    <cellStyle name="40% - Accent6 3 2 4 2" xfId="17547" hidden="1"/>
    <cellStyle name="40% - Accent6 3 2 4 2" xfId="17940" hidden="1"/>
    <cellStyle name="40% - Accent6 3 2 4 2" xfId="18088" hidden="1"/>
    <cellStyle name="40% - Accent6 3 2 4 2" xfId="18426" hidden="1"/>
    <cellStyle name="40% - Accent6 3 2 4 2" xfId="18763" hidden="1"/>
    <cellStyle name="40% - Accent6 3 2 4 2" xfId="19328" hidden="1"/>
    <cellStyle name="40% - Accent6 3 2 4 2" xfId="19443" hidden="1"/>
    <cellStyle name="40% - Accent6 3 2 4 2" xfId="20166" hidden="1"/>
    <cellStyle name="40% - Accent6 3 2 4 2" xfId="20339" hidden="1"/>
    <cellStyle name="40% - Accent6 3 2 4 2" xfId="20732" hidden="1"/>
    <cellStyle name="40% - Accent6 3 2 4 2" xfId="20880" hidden="1"/>
    <cellStyle name="40% - Accent6 3 2 4 2" xfId="21218" hidden="1"/>
    <cellStyle name="40% - Accent6 3 2 4 2" xfId="21555" hidden="1"/>
    <cellStyle name="40% - Accent6 3 2 4 2" xfId="15644" hidden="1"/>
    <cellStyle name="40% - Accent6 3 2 4 2" xfId="9689" hidden="1"/>
    <cellStyle name="40% - Accent6 3 2 4 2" xfId="6537" hidden="1"/>
    <cellStyle name="40% - Accent6 3 2 4 2" xfId="5689" hidden="1"/>
    <cellStyle name="40% - Accent6 3 2 4 2" xfId="4159" hidden="1"/>
    <cellStyle name="40% - Accent6 3 2 4 2" xfId="3437" hidden="1"/>
    <cellStyle name="40% - Accent6 3 2 4 2" xfId="1941" hidden="1"/>
    <cellStyle name="40% - Accent6 3 2 4 2" xfId="504" hidden="1"/>
    <cellStyle name="40% - Accent6 3 2 4 2" xfId="22687" hidden="1"/>
    <cellStyle name="40% - Accent6 3 2 4 2" xfId="22802" hidden="1"/>
    <cellStyle name="40% - Accent6 3 2 4 2" xfId="23525" hidden="1"/>
    <cellStyle name="40% - Accent6 3 2 4 2" xfId="23698" hidden="1"/>
    <cellStyle name="40% - Accent6 3 2 4 2" xfId="24091" hidden="1"/>
    <cellStyle name="40% - Accent6 3 2 4 2" xfId="24239" hidden="1"/>
    <cellStyle name="40% - Accent6 3 2 4 2" xfId="24577" hidden="1"/>
    <cellStyle name="40% - Accent6 3 2 4 2" xfId="24914" hidden="1"/>
    <cellStyle name="40% - Accent6 3 2 4 2" xfId="25479" hidden="1"/>
    <cellStyle name="40% - Accent6 3 2 4 2" xfId="25594" hidden="1"/>
    <cellStyle name="40% - Accent6 3 2 4 2" xfId="26317" hidden="1"/>
    <cellStyle name="40% - Accent6 3 2 4 2" xfId="26490" hidden="1"/>
    <cellStyle name="40% - Accent6 3 2 4 2" xfId="26883" hidden="1"/>
    <cellStyle name="40% - Accent6 3 2 4 2" xfId="27031" hidden="1"/>
    <cellStyle name="40% - Accent6 3 2 4 2" xfId="27369" hidden="1"/>
    <cellStyle name="40% - Accent6 3 2 4 2" xfId="27706" hidden="1"/>
    <cellStyle name="40% - Accent6 3 2 4 2" xfId="21900" hidden="1"/>
    <cellStyle name="40% - Accent6 3 2 4 2" xfId="16070" hidden="1"/>
    <cellStyle name="40% - Accent6 3 2 4 2" xfId="7242" hidden="1"/>
    <cellStyle name="40% - Accent6 3 2 4 2" xfId="6199" hidden="1"/>
    <cellStyle name="40% - Accent6 3 2 4 2" xfId="4404" hidden="1"/>
    <cellStyle name="40% - Accent6 3 2 4 2" xfId="3693" hidden="1"/>
    <cellStyle name="40% - Accent6 3 2 4 2" xfId="2129" hidden="1"/>
    <cellStyle name="40% - Accent6 3 2 4 2" xfId="616" hidden="1"/>
    <cellStyle name="40% - Accent6 3 2 4 2" xfId="28406" hidden="1"/>
    <cellStyle name="40% - Accent6 3 2 4 2" xfId="28521" hidden="1"/>
    <cellStyle name="40% - Accent6 3 2 4 2" xfId="29244" hidden="1"/>
    <cellStyle name="40% - Accent6 3 2 4 2" xfId="29417" hidden="1"/>
    <cellStyle name="40% - Accent6 3 2 4 2" xfId="29810" hidden="1"/>
    <cellStyle name="40% - Accent6 3 2 4 2" xfId="29958" hidden="1"/>
    <cellStyle name="40% - Accent6 3 2 4 2" xfId="30296" hidden="1"/>
    <cellStyle name="40% - Accent6 3 2 4 2" xfId="30633" hidden="1"/>
    <cellStyle name="40% - Accent6 3 2 4 2" xfId="31198" hidden="1"/>
    <cellStyle name="40% - Accent6 3 2 4 2" xfId="31313" hidden="1"/>
    <cellStyle name="40% - Accent6 3 2 4 2" xfId="32036" hidden="1"/>
    <cellStyle name="40% - Accent6 3 2 4 2" xfId="32209" hidden="1"/>
    <cellStyle name="40% - Accent6 3 2 4 2" xfId="32602" hidden="1"/>
    <cellStyle name="40% - Accent6 3 2 4 2" xfId="32750" hidden="1"/>
    <cellStyle name="40% - Accent6 3 2 4 2" xfId="33088" hidden="1"/>
    <cellStyle name="40% - Accent6 3 2 4 2" xfId="33425" hidden="1"/>
    <cellStyle name="40% - Accent6 3 3 3 2" xfId="813" hidden="1"/>
    <cellStyle name="40% - Accent6 3 3 3 2" xfId="1021" hidden="1"/>
    <cellStyle name="40% - Accent6 3 3 3 2" xfId="3585" hidden="1"/>
    <cellStyle name="40% - Accent6 3 3 3 2" xfId="4100" hidden="1"/>
    <cellStyle name="40% - Accent6 3 3 3 2" xfId="5419" hidden="1"/>
    <cellStyle name="40% - Accent6 3 3 3 2" xfId="6116" hidden="1"/>
    <cellStyle name="40% - Accent6 3 3 3 2" xfId="7133" hidden="1"/>
    <cellStyle name="40% - Accent6 3 3 3 2" xfId="8337" hidden="1"/>
    <cellStyle name="40% - Accent6 3 3 3 2" xfId="10194" hidden="1"/>
    <cellStyle name="40% - Accent6 3 3 3 2" xfId="10309" hidden="1"/>
    <cellStyle name="40% - Accent6 3 3 3 2" xfId="11032" hidden="1"/>
    <cellStyle name="40% - Accent6 3 3 3 2" xfId="11205" hidden="1"/>
    <cellStyle name="40% - Accent6 3 3 3 2" xfId="11598" hidden="1"/>
    <cellStyle name="40% - Accent6 3 3 3 2" xfId="11746" hidden="1"/>
    <cellStyle name="40% - Accent6 3 3 3 2" xfId="12084" hidden="1"/>
    <cellStyle name="40% - Accent6 3 3 3 2" xfId="12421" hidden="1"/>
    <cellStyle name="40% - Accent6 3 3 3 2" xfId="12986" hidden="1"/>
    <cellStyle name="40% - Accent6 3 3 3 2" xfId="13101" hidden="1"/>
    <cellStyle name="40% - Accent6 3 3 3 2" xfId="13824" hidden="1"/>
    <cellStyle name="40% - Accent6 3 3 3 2" xfId="13997" hidden="1"/>
    <cellStyle name="40% - Accent6 3 3 3 2" xfId="14390" hidden="1"/>
    <cellStyle name="40% - Accent6 3 3 3 2" xfId="14538" hidden="1"/>
    <cellStyle name="40% - Accent6 3 3 3 2" xfId="14876" hidden="1"/>
    <cellStyle name="40% - Accent6 3 3 3 2" xfId="15213" hidden="1"/>
    <cellStyle name="40% - Accent6 3 3 3 2" xfId="9137" hidden="1"/>
    <cellStyle name="40% - Accent6 3 3 3 2" xfId="8593" hidden="1"/>
    <cellStyle name="40% - Accent6 3 3 3 2" xfId="5965" hidden="1"/>
    <cellStyle name="40% - Accent6 3 3 3 2" xfId="5174" hidden="1"/>
    <cellStyle name="40% - Accent6 3 3 3 2" xfId="3890" hidden="1"/>
    <cellStyle name="40% - Accent6 3 3 3 2" xfId="3211" hidden="1"/>
    <cellStyle name="40% - Accent6 3 3 3 2" xfId="1768" hidden="1"/>
    <cellStyle name="40% - Accent6 3 3 3 2" xfId="371" hidden="1"/>
    <cellStyle name="40% - Accent6 3 3 3 2" xfId="16535" hidden="1"/>
    <cellStyle name="40% - Accent6 3 3 3 2" xfId="16650" hidden="1"/>
    <cellStyle name="40% - Accent6 3 3 3 2" xfId="17373" hidden="1"/>
    <cellStyle name="40% - Accent6 3 3 3 2" xfId="17546" hidden="1"/>
    <cellStyle name="40% - Accent6 3 3 3 2" xfId="17939" hidden="1"/>
    <cellStyle name="40% - Accent6 3 3 3 2" xfId="18087" hidden="1"/>
    <cellStyle name="40% - Accent6 3 3 3 2" xfId="18425" hidden="1"/>
    <cellStyle name="40% - Accent6 3 3 3 2" xfId="18762" hidden="1"/>
    <cellStyle name="40% - Accent6 3 3 3 2" xfId="19327" hidden="1"/>
    <cellStyle name="40% - Accent6 3 3 3 2" xfId="19442" hidden="1"/>
    <cellStyle name="40% - Accent6 3 3 3 2" xfId="20165" hidden="1"/>
    <cellStyle name="40% - Accent6 3 3 3 2" xfId="20338" hidden="1"/>
    <cellStyle name="40% - Accent6 3 3 3 2" xfId="20731" hidden="1"/>
    <cellStyle name="40% - Accent6 3 3 3 2" xfId="20879" hidden="1"/>
    <cellStyle name="40% - Accent6 3 3 3 2" xfId="21217" hidden="1"/>
    <cellStyle name="40% - Accent6 3 3 3 2" xfId="21554" hidden="1"/>
    <cellStyle name="40% - Accent6 3 3 3 2" xfId="15645" hidden="1"/>
    <cellStyle name="40% - Accent6 3 3 3 2" xfId="9690" hidden="1"/>
    <cellStyle name="40% - Accent6 3 3 3 2" xfId="6538" hidden="1"/>
    <cellStyle name="40% - Accent6 3 3 3 2" xfId="5690" hidden="1"/>
    <cellStyle name="40% - Accent6 3 3 3 2" xfId="4160" hidden="1"/>
    <cellStyle name="40% - Accent6 3 3 3 2" xfId="3438" hidden="1"/>
    <cellStyle name="40% - Accent6 3 3 3 2" xfId="1942" hidden="1"/>
    <cellStyle name="40% - Accent6 3 3 3 2" xfId="505" hidden="1"/>
    <cellStyle name="40% - Accent6 3 3 3 2" xfId="22686" hidden="1"/>
    <cellStyle name="40% - Accent6 3 3 3 2" xfId="22801" hidden="1"/>
    <cellStyle name="40% - Accent6 3 3 3 2" xfId="23524" hidden="1"/>
    <cellStyle name="40% - Accent6 3 3 3 2" xfId="23697" hidden="1"/>
    <cellStyle name="40% - Accent6 3 3 3 2" xfId="24090" hidden="1"/>
    <cellStyle name="40% - Accent6 3 3 3 2" xfId="24238" hidden="1"/>
    <cellStyle name="40% - Accent6 3 3 3 2" xfId="24576" hidden="1"/>
    <cellStyle name="40% - Accent6 3 3 3 2" xfId="24913" hidden="1"/>
    <cellStyle name="40% - Accent6 3 3 3 2" xfId="25478" hidden="1"/>
    <cellStyle name="40% - Accent6 3 3 3 2" xfId="25593" hidden="1"/>
    <cellStyle name="40% - Accent6 3 3 3 2" xfId="26316" hidden="1"/>
    <cellStyle name="40% - Accent6 3 3 3 2" xfId="26489" hidden="1"/>
    <cellStyle name="40% - Accent6 3 3 3 2" xfId="26882" hidden="1"/>
    <cellStyle name="40% - Accent6 3 3 3 2" xfId="27030" hidden="1"/>
    <cellStyle name="40% - Accent6 3 3 3 2" xfId="27368" hidden="1"/>
    <cellStyle name="40% - Accent6 3 3 3 2" xfId="27705" hidden="1"/>
    <cellStyle name="40% - Accent6 3 3 3 2" xfId="21901" hidden="1"/>
    <cellStyle name="40% - Accent6 3 3 3 2" xfId="16071" hidden="1"/>
    <cellStyle name="40% - Accent6 3 3 3 2" xfId="7244" hidden="1"/>
    <cellStyle name="40% - Accent6 3 3 3 2" xfId="6200" hidden="1"/>
    <cellStyle name="40% - Accent6 3 3 3 2" xfId="4406" hidden="1"/>
    <cellStyle name="40% - Accent6 3 3 3 2" xfId="3694" hidden="1"/>
    <cellStyle name="40% - Accent6 3 3 3 2" xfId="2130" hidden="1"/>
    <cellStyle name="40% - Accent6 3 3 3 2" xfId="617" hidden="1"/>
    <cellStyle name="40% - Accent6 3 3 3 2" xfId="28405" hidden="1"/>
    <cellStyle name="40% - Accent6 3 3 3 2" xfId="28520" hidden="1"/>
    <cellStyle name="40% - Accent6 3 3 3 2" xfId="29243" hidden="1"/>
    <cellStyle name="40% - Accent6 3 3 3 2" xfId="29416" hidden="1"/>
    <cellStyle name="40% - Accent6 3 3 3 2" xfId="29809" hidden="1"/>
    <cellStyle name="40% - Accent6 3 3 3 2" xfId="29957" hidden="1"/>
    <cellStyle name="40% - Accent6 3 3 3 2" xfId="30295" hidden="1"/>
    <cellStyle name="40% - Accent6 3 3 3 2" xfId="30632" hidden="1"/>
    <cellStyle name="40% - Accent6 3 3 3 2" xfId="31197" hidden="1"/>
    <cellStyle name="40% - Accent6 3 3 3 2" xfId="31312" hidden="1"/>
    <cellStyle name="40% - Accent6 3 3 3 2" xfId="32035" hidden="1"/>
    <cellStyle name="40% - Accent6 3 3 3 2" xfId="32208" hidden="1"/>
    <cellStyle name="40% - Accent6 3 3 3 2" xfId="32601" hidden="1"/>
    <cellStyle name="40% - Accent6 3 3 3 2" xfId="32749" hidden="1"/>
    <cellStyle name="40% - Accent6 3 3 3 2" xfId="33087" hidden="1"/>
    <cellStyle name="40% - Accent6 3 3 3 2" xfId="33424" hidden="1"/>
    <cellStyle name="40% - Accent6 4 2 3 2" xfId="842" hidden="1"/>
    <cellStyle name="40% - Accent6 4 2 3 2" xfId="1050" hidden="1"/>
    <cellStyle name="40% - Accent6 4 2 3 2" xfId="3614" hidden="1"/>
    <cellStyle name="40% - Accent6 4 2 3 2" xfId="4129" hidden="1"/>
    <cellStyle name="40% - Accent6 4 2 3 2" xfId="5448" hidden="1"/>
    <cellStyle name="40% - Accent6 4 2 3 2" xfId="6145" hidden="1"/>
    <cellStyle name="40% - Accent6 4 2 3 2" xfId="7162" hidden="1"/>
    <cellStyle name="40% - Accent6 4 2 3 2" xfId="8366" hidden="1"/>
    <cellStyle name="40% - Accent6 4 2 3 2" xfId="10223" hidden="1"/>
    <cellStyle name="40% - Accent6 4 2 3 2" xfId="10338" hidden="1"/>
    <cellStyle name="40% - Accent6 4 2 3 2" xfId="11061" hidden="1"/>
    <cellStyle name="40% - Accent6 4 2 3 2" xfId="11234" hidden="1"/>
    <cellStyle name="40% - Accent6 4 2 3 2" xfId="11627" hidden="1"/>
    <cellStyle name="40% - Accent6 4 2 3 2" xfId="11775" hidden="1"/>
    <cellStyle name="40% - Accent6 4 2 3 2" xfId="12113" hidden="1"/>
    <cellStyle name="40% - Accent6 4 2 3 2" xfId="12450" hidden="1"/>
    <cellStyle name="40% - Accent6 4 2 3 2" xfId="13015" hidden="1"/>
    <cellStyle name="40% - Accent6 4 2 3 2" xfId="13130" hidden="1"/>
    <cellStyle name="40% - Accent6 4 2 3 2" xfId="13853" hidden="1"/>
    <cellStyle name="40% - Accent6 4 2 3 2" xfId="14026" hidden="1"/>
    <cellStyle name="40% - Accent6 4 2 3 2" xfId="14419" hidden="1"/>
    <cellStyle name="40% - Accent6 4 2 3 2" xfId="14567" hidden="1"/>
    <cellStyle name="40% - Accent6 4 2 3 2" xfId="14905" hidden="1"/>
    <cellStyle name="40% - Accent6 4 2 3 2" xfId="15242" hidden="1"/>
    <cellStyle name="40% - Accent6 4 2 3 2" xfId="9108" hidden="1"/>
    <cellStyle name="40% - Accent6 4 2 3 2" xfId="8564" hidden="1"/>
    <cellStyle name="40% - Accent6 4 2 3 2" xfId="5936" hidden="1"/>
    <cellStyle name="40% - Accent6 4 2 3 2" xfId="5144" hidden="1"/>
    <cellStyle name="40% - Accent6 4 2 3 2" xfId="3859" hidden="1"/>
    <cellStyle name="40% - Accent6 4 2 3 2" xfId="3180" hidden="1"/>
    <cellStyle name="40% - Accent6 4 2 3 2" xfId="1737" hidden="1"/>
    <cellStyle name="40% - Accent6 4 2 3 2" xfId="327" hidden="1"/>
    <cellStyle name="40% - Accent6 4 2 3 2" xfId="16564" hidden="1"/>
    <cellStyle name="40% - Accent6 4 2 3 2" xfId="16679" hidden="1"/>
    <cellStyle name="40% - Accent6 4 2 3 2" xfId="17402" hidden="1"/>
    <cellStyle name="40% - Accent6 4 2 3 2" xfId="17575" hidden="1"/>
    <cellStyle name="40% - Accent6 4 2 3 2" xfId="17968" hidden="1"/>
    <cellStyle name="40% - Accent6 4 2 3 2" xfId="18116" hidden="1"/>
    <cellStyle name="40% - Accent6 4 2 3 2" xfId="18454" hidden="1"/>
    <cellStyle name="40% - Accent6 4 2 3 2" xfId="18791" hidden="1"/>
    <cellStyle name="40% - Accent6 4 2 3 2" xfId="19356" hidden="1"/>
    <cellStyle name="40% - Accent6 4 2 3 2" xfId="19471" hidden="1"/>
    <cellStyle name="40% - Accent6 4 2 3 2" xfId="20194" hidden="1"/>
    <cellStyle name="40% - Accent6 4 2 3 2" xfId="20367" hidden="1"/>
    <cellStyle name="40% - Accent6 4 2 3 2" xfId="20760" hidden="1"/>
    <cellStyle name="40% - Accent6 4 2 3 2" xfId="20908" hidden="1"/>
    <cellStyle name="40% - Accent6 4 2 3 2" xfId="21246" hidden="1"/>
    <cellStyle name="40% - Accent6 4 2 3 2" xfId="21583" hidden="1"/>
    <cellStyle name="40% - Accent6 4 2 3 2" xfId="15616" hidden="1"/>
    <cellStyle name="40% - Accent6 4 2 3 2" xfId="9661" hidden="1"/>
    <cellStyle name="40% - Accent6 4 2 3 2" xfId="6502" hidden="1"/>
    <cellStyle name="40% - Accent6 4 2 3 2" xfId="5656" hidden="1"/>
    <cellStyle name="40% - Accent6 4 2 3 2" xfId="4130" hidden="1"/>
    <cellStyle name="40% - Accent6 4 2 3 2" xfId="3408" hidden="1"/>
    <cellStyle name="40% - Accent6 4 2 3 2" xfId="1909" hidden="1"/>
    <cellStyle name="40% - Accent6 4 2 3 2" xfId="320" hidden="1"/>
    <cellStyle name="40% - Accent6 4 2 3 2" xfId="22715" hidden="1"/>
    <cellStyle name="40% - Accent6 4 2 3 2" xfId="22830" hidden="1"/>
    <cellStyle name="40% - Accent6 4 2 3 2" xfId="23553" hidden="1"/>
    <cellStyle name="40% - Accent6 4 2 3 2" xfId="23726" hidden="1"/>
    <cellStyle name="40% - Accent6 4 2 3 2" xfId="24119" hidden="1"/>
    <cellStyle name="40% - Accent6 4 2 3 2" xfId="24267" hidden="1"/>
    <cellStyle name="40% - Accent6 4 2 3 2" xfId="24605" hidden="1"/>
    <cellStyle name="40% - Accent6 4 2 3 2" xfId="24942" hidden="1"/>
    <cellStyle name="40% - Accent6 4 2 3 2" xfId="25507" hidden="1"/>
    <cellStyle name="40% - Accent6 4 2 3 2" xfId="25622" hidden="1"/>
    <cellStyle name="40% - Accent6 4 2 3 2" xfId="26345" hidden="1"/>
    <cellStyle name="40% - Accent6 4 2 3 2" xfId="26518" hidden="1"/>
    <cellStyle name="40% - Accent6 4 2 3 2" xfId="26911" hidden="1"/>
    <cellStyle name="40% - Accent6 4 2 3 2" xfId="27059" hidden="1"/>
    <cellStyle name="40% - Accent6 4 2 3 2" xfId="27397" hidden="1"/>
    <cellStyle name="40% - Accent6 4 2 3 2" xfId="27734" hidden="1"/>
    <cellStyle name="40% - Accent6 4 2 3 2" xfId="21872" hidden="1"/>
    <cellStyle name="40% - Accent6 4 2 3 2" xfId="16042" hidden="1"/>
    <cellStyle name="40% - Accent6 4 2 3 2" xfId="7206" hidden="1"/>
    <cellStyle name="40% - Accent6 4 2 3 2" xfId="6163" hidden="1"/>
    <cellStyle name="40% - Accent6 4 2 3 2" xfId="4332" hidden="1"/>
    <cellStyle name="40% - Accent6 4 2 3 2" xfId="3664" hidden="1"/>
    <cellStyle name="40% - Accent6 4 2 3 2" xfId="2094" hidden="1"/>
    <cellStyle name="40% - Accent6 4 2 3 2" xfId="580" hidden="1"/>
    <cellStyle name="40% - Accent6 4 2 3 2" xfId="28434" hidden="1"/>
    <cellStyle name="40% - Accent6 4 2 3 2" xfId="28549" hidden="1"/>
    <cellStyle name="40% - Accent6 4 2 3 2" xfId="29272" hidden="1"/>
    <cellStyle name="40% - Accent6 4 2 3 2" xfId="29445" hidden="1"/>
    <cellStyle name="40% - Accent6 4 2 3 2" xfId="29838" hidden="1"/>
    <cellStyle name="40% - Accent6 4 2 3 2" xfId="29986" hidden="1"/>
    <cellStyle name="40% - Accent6 4 2 3 2" xfId="30324" hidden="1"/>
    <cellStyle name="40% - Accent6 4 2 3 2" xfId="30661" hidden="1"/>
    <cellStyle name="40% - Accent6 4 2 3 2" xfId="31226" hidden="1"/>
    <cellStyle name="40% - Accent6 4 2 3 2" xfId="31341" hidden="1"/>
    <cellStyle name="40% - Accent6 4 2 3 2" xfId="32064" hidden="1"/>
    <cellStyle name="40% - Accent6 4 2 3 2" xfId="32237" hidden="1"/>
    <cellStyle name="40% - Accent6 4 2 3 2" xfId="32630" hidden="1"/>
    <cellStyle name="40% - Accent6 4 2 3 2" xfId="32778" hidden="1"/>
    <cellStyle name="40% - Accent6 4 2 3 2" xfId="33116" hidden="1"/>
    <cellStyle name="40% - Accent6 4 2 3 2" xfId="33453" hidden="1"/>
    <cellStyle name="40% - Accent6 4 2 4 2" xfId="816" hidden="1"/>
    <cellStyle name="40% - Accent6 4 2 4 2" xfId="1024" hidden="1"/>
    <cellStyle name="40% - Accent6 4 2 4 2" xfId="3588" hidden="1"/>
    <cellStyle name="40% - Accent6 4 2 4 2" xfId="4103" hidden="1"/>
    <cellStyle name="40% - Accent6 4 2 4 2" xfId="5422" hidden="1"/>
    <cellStyle name="40% - Accent6 4 2 4 2" xfId="6119" hidden="1"/>
    <cellStyle name="40% - Accent6 4 2 4 2" xfId="7136" hidden="1"/>
    <cellStyle name="40% - Accent6 4 2 4 2" xfId="8340" hidden="1"/>
    <cellStyle name="40% - Accent6 4 2 4 2" xfId="10197" hidden="1"/>
    <cellStyle name="40% - Accent6 4 2 4 2" xfId="10312" hidden="1"/>
    <cellStyle name="40% - Accent6 4 2 4 2" xfId="11035" hidden="1"/>
    <cellStyle name="40% - Accent6 4 2 4 2" xfId="11208" hidden="1"/>
    <cellStyle name="40% - Accent6 4 2 4 2" xfId="11601" hidden="1"/>
    <cellStyle name="40% - Accent6 4 2 4 2" xfId="11749" hidden="1"/>
    <cellStyle name="40% - Accent6 4 2 4 2" xfId="12087" hidden="1"/>
    <cellStyle name="40% - Accent6 4 2 4 2" xfId="12424" hidden="1"/>
    <cellStyle name="40% - Accent6 4 2 4 2" xfId="12989" hidden="1"/>
    <cellStyle name="40% - Accent6 4 2 4 2" xfId="13104" hidden="1"/>
    <cellStyle name="40% - Accent6 4 2 4 2" xfId="13827" hidden="1"/>
    <cellStyle name="40% - Accent6 4 2 4 2" xfId="14000" hidden="1"/>
    <cellStyle name="40% - Accent6 4 2 4 2" xfId="14393" hidden="1"/>
    <cellStyle name="40% - Accent6 4 2 4 2" xfId="14541" hidden="1"/>
    <cellStyle name="40% - Accent6 4 2 4 2" xfId="14879" hidden="1"/>
    <cellStyle name="40% - Accent6 4 2 4 2" xfId="15216" hidden="1"/>
    <cellStyle name="40% - Accent6 4 2 4 2" xfId="9134" hidden="1"/>
    <cellStyle name="40% - Accent6 4 2 4 2" xfId="8590" hidden="1"/>
    <cellStyle name="40% - Accent6 4 2 4 2" xfId="5962" hidden="1"/>
    <cellStyle name="40% - Accent6 4 2 4 2" xfId="5171" hidden="1"/>
    <cellStyle name="40% - Accent6 4 2 4 2" xfId="3886" hidden="1"/>
    <cellStyle name="40% - Accent6 4 2 4 2" xfId="3208" hidden="1"/>
    <cellStyle name="40% - Accent6 4 2 4 2" xfId="1765" hidden="1"/>
    <cellStyle name="40% - Accent6 4 2 4 2" xfId="368" hidden="1"/>
    <cellStyle name="40% - Accent6 4 2 4 2" xfId="16538" hidden="1"/>
    <cellStyle name="40% - Accent6 4 2 4 2" xfId="16653" hidden="1"/>
    <cellStyle name="40% - Accent6 4 2 4 2" xfId="17376" hidden="1"/>
    <cellStyle name="40% - Accent6 4 2 4 2" xfId="17549" hidden="1"/>
    <cellStyle name="40% - Accent6 4 2 4 2" xfId="17942" hidden="1"/>
    <cellStyle name="40% - Accent6 4 2 4 2" xfId="18090" hidden="1"/>
    <cellStyle name="40% - Accent6 4 2 4 2" xfId="18428" hidden="1"/>
    <cellStyle name="40% - Accent6 4 2 4 2" xfId="18765" hidden="1"/>
    <cellStyle name="40% - Accent6 4 2 4 2" xfId="19330" hidden="1"/>
    <cellStyle name="40% - Accent6 4 2 4 2" xfId="19445" hidden="1"/>
    <cellStyle name="40% - Accent6 4 2 4 2" xfId="20168" hidden="1"/>
    <cellStyle name="40% - Accent6 4 2 4 2" xfId="20341" hidden="1"/>
    <cellStyle name="40% - Accent6 4 2 4 2" xfId="20734" hidden="1"/>
    <cellStyle name="40% - Accent6 4 2 4 2" xfId="20882" hidden="1"/>
    <cellStyle name="40% - Accent6 4 2 4 2" xfId="21220" hidden="1"/>
    <cellStyle name="40% - Accent6 4 2 4 2" xfId="21557" hidden="1"/>
    <cellStyle name="40% - Accent6 4 2 4 2" xfId="15642" hidden="1"/>
    <cellStyle name="40% - Accent6 4 2 4 2" xfId="9687" hidden="1"/>
    <cellStyle name="40% - Accent6 4 2 4 2" xfId="6535" hidden="1"/>
    <cellStyle name="40% - Accent6 4 2 4 2" xfId="5687" hidden="1"/>
    <cellStyle name="40% - Accent6 4 2 4 2" xfId="4156" hidden="1"/>
    <cellStyle name="40% - Accent6 4 2 4 2" xfId="3435" hidden="1"/>
    <cellStyle name="40% - Accent6 4 2 4 2" xfId="1938" hidden="1"/>
    <cellStyle name="40% - Accent6 4 2 4 2" xfId="502" hidden="1"/>
    <cellStyle name="40% - Accent6 4 2 4 2" xfId="22689" hidden="1"/>
    <cellStyle name="40% - Accent6 4 2 4 2" xfId="22804" hidden="1"/>
    <cellStyle name="40% - Accent6 4 2 4 2" xfId="23527" hidden="1"/>
    <cellStyle name="40% - Accent6 4 2 4 2" xfId="23700" hidden="1"/>
    <cellStyle name="40% - Accent6 4 2 4 2" xfId="24093" hidden="1"/>
    <cellStyle name="40% - Accent6 4 2 4 2" xfId="24241" hidden="1"/>
    <cellStyle name="40% - Accent6 4 2 4 2" xfId="24579" hidden="1"/>
    <cellStyle name="40% - Accent6 4 2 4 2" xfId="24916" hidden="1"/>
    <cellStyle name="40% - Accent6 4 2 4 2" xfId="25481" hidden="1"/>
    <cellStyle name="40% - Accent6 4 2 4 2" xfId="25596" hidden="1"/>
    <cellStyle name="40% - Accent6 4 2 4 2" xfId="26319" hidden="1"/>
    <cellStyle name="40% - Accent6 4 2 4 2" xfId="26492" hidden="1"/>
    <cellStyle name="40% - Accent6 4 2 4 2" xfId="26885" hidden="1"/>
    <cellStyle name="40% - Accent6 4 2 4 2" xfId="27033" hidden="1"/>
    <cellStyle name="40% - Accent6 4 2 4 2" xfId="27371" hidden="1"/>
    <cellStyle name="40% - Accent6 4 2 4 2" xfId="27708" hidden="1"/>
    <cellStyle name="40% - Accent6 4 2 4 2" xfId="21898" hidden="1"/>
    <cellStyle name="40% - Accent6 4 2 4 2" xfId="16068" hidden="1"/>
    <cellStyle name="40% - Accent6 4 2 4 2" xfId="7239" hidden="1"/>
    <cellStyle name="40% - Accent6 4 2 4 2" xfId="6196" hidden="1"/>
    <cellStyle name="40% - Accent6 4 2 4 2" xfId="4396" hidden="1"/>
    <cellStyle name="40% - Accent6 4 2 4 2" xfId="3691" hidden="1"/>
    <cellStyle name="40% - Accent6 4 2 4 2" xfId="2125" hidden="1"/>
    <cellStyle name="40% - Accent6 4 2 4 2" xfId="614" hidden="1"/>
    <cellStyle name="40% - Accent6 4 2 4 2" xfId="28408" hidden="1"/>
    <cellStyle name="40% - Accent6 4 2 4 2" xfId="28523" hidden="1"/>
    <cellStyle name="40% - Accent6 4 2 4 2" xfId="29246" hidden="1"/>
    <cellStyle name="40% - Accent6 4 2 4 2" xfId="29419" hidden="1"/>
    <cellStyle name="40% - Accent6 4 2 4 2" xfId="29812" hidden="1"/>
    <cellStyle name="40% - Accent6 4 2 4 2" xfId="29960" hidden="1"/>
    <cellStyle name="40% - Accent6 4 2 4 2" xfId="30298" hidden="1"/>
    <cellStyle name="40% - Accent6 4 2 4 2" xfId="30635" hidden="1"/>
    <cellStyle name="40% - Accent6 4 2 4 2" xfId="31200" hidden="1"/>
    <cellStyle name="40% - Accent6 4 2 4 2" xfId="31315" hidden="1"/>
    <cellStyle name="40% - Accent6 4 2 4 2" xfId="32038" hidden="1"/>
    <cellStyle name="40% - Accent6 4 2 4 2" xfId="32211" hidden="1"/>
    <cellStyle name="40% - Accent6 4 2 4 2" xfId="32604" hidden="1"/>
    <cellStyle name="40% - Accent6 4 2 4 2" xfId="32752" hidden="1"/>
    <cellStyle name="40% - Accent6 4 2 4 2" xfId="33090" hidden="1"/>
    <cellStyle name="40% - Accent6 4 2 4 2" xfId="33427" hidden="1"/>
    <cellStyle name="40% - Accent6 4 3 3 2" xfId="815" hidden="1"/>
    <cellStyle name="40% - Accent6 4 3 3 2" xfId="1023" hidden="1"/>
    <cellStyle name="40% - Accent6 4 3 3 2" xfId="3587" hidden="1"/>
    <cellStyle name="40% - Accent6 4 3 3 2" xfId="4102" hidden="1"/>
    <cellStyle name="40% - Accent6 4 3 3 2" xfId="5421" hidden="1"/>
    <cellStyle name="40% - Accent6 4 3 3 2" xfId="6118" hidden="1"/>
    <cellStyle name="40% - Accent6 4 3 3 2" xfId="7135" hidden="1"/>
    <cellStyle name="40% - Accent6 4 3 3 2" xfId="8339" hidden="1"/>
    <cellStyle name="40% - Accent6 4 3 3 2" xfId="10196" hidden="1"/>
    <cellStyle name="40% - Accent6 4 3 3 2" xfId="10311" hidden="1"/>
    <cellStyle name="40% - Accent6 4 3 3 2" xfId="11034" hidden="1"/>
    <cellStyle name="40% - Accent6 4 3 3 2" xfId="11207" hidden="1"/>
    <cellStyle name="40% - Accent6 4 3 3 2" xfId="11600" hidden="1"/>
    <cellStyle name="40% - Accent6 4 3 3 2" xfId="11748" hidden="1"/>
    <cellStyle name="40% - Accent6 4 3 3 2" xfId="12086" hidden="1"/>
    <cellStyle name="40% - Accent6 4 3 3 2" xfId="12423" hidden="1"/>
    <cellStyle name="40% - Accent6 4 3 3 2" xfId="12988" hidden="1"/>
    <cellStyle name="40% - Accent6 4 3 3 2" xfId="13103" hidden="1"/>
    <cellStyle name="40% - Accent6 4 3 3 2" xfId="13826" hidden="1"/>
    <cellStyle name="40% - Accent6 4 3 3 2" xfId="13999" hidden="1"/>
    <cellStyle name="40% - Accent6 4 3 3 2" xfId="14392" hidden="1"/>
    <cellStyle name="40% - Accent6 4 3 3 2" xfId="14540" hidden="1"/>
    <cellStyle name="40% - Accent6 4 3 3 2" xfId="14878" hidden="1"/>
    <cellStyle name="40% - Accent6 4 3 3 2" xfId="15215" hidden="1"/>
    <cellStyle name="40% - Accent6 4 3 3 2" xfId="9135" hidden="1"/>
    <cellStyle name="40% - Accent6 4 3 3 2" xfId="8591" hidden="1"/>
    <cellStyle name="40% - Accent6 4 3 3 2" xfId="5963" hidden="1"/>
    <cellStyle name="40% - Accent6 4 3 3 2" xfId="5172" hidden="1"/>
    <cellStyle name="40% - Accent6 4 3 3 2" xfId="3888" hidden="1"/>
    <cellStyle name="40% - Accent6 4 3 3 2" xfId="3209" hidden="1"/>
    <cellStyle name="40% - Accent6 4 3 3 2" xfId="1766" hidden="1"/>
    <cellStyle name="40% - Accent6 4 3 3 2" xfId="369" hidden="1"/>
    <cellStyle name="40% - Accent6 4 3 3 2" xfId="16537" hidden="1"/>
    <cellStyle name="40% - Accent6 4 3 3 2" xfId="16652" hidden="1"/>
    <cellStyle name="40% - Accent6 4 3 3 2" xfId="17375" hidden="1"/>
    <cellStyle name="40% - Accent6 4 3 3 2" xfId="17548" hidden="1"/>
    <cellStyle name="40% - Accent6 4 3 3 2" xfId="17941" hidden="1"/>
    <cellStyle name="40% - Accent6 4 3 3 2" xfId="18089" hidden="1"/>
    <cellStyle name="40% - Accent6 4 3 3 2" xfId="18427" hidden="1"/>
    <cellStyle name="40% - Accent6 4 3 3 2" xfId="18764" hidden="1"/>
    <cellStyle name="40% - Accent6 4 3 3 2" xfId="19329" hidden="1"/>
    <cellStyle name="40% - Accent6 4 3 3 2" xfId="19444" hidden="1"/>
    <cellStyle name="40% - Accent6 4 3 3 2" xfId="20167" hidden="1"/>
    <cellStyle name="40% - Accent6 4 3 3 2" xfId="20340" hidden="1"/>
    <cellStyle name="40% - Accent6 4 3 3 2" xfId="20733" hidden="1"/>
    <cellStyle name="40% - Accent6 4 3 3 2" xfId="20881" hidden="1"/>
    <cellStyle name="40% - Accent6 4 3 3 2" xfId="21219" hidden="1"/>
    <cellStyle name="40% - Accent6 4 3 3 2" xfId="21556" hidden="1"/>
    <cellStyle name="40% - Accent6 4 3 3 2" xfId="15643" hidden="1"/>
    <cellStyle name="40% - Accent6 4 3 3 2" xfId="9688" hidden="1"/>
    <cellStyle name="40% - Accent6 4 3 3 2" xfId="6536" hidden="1"/>
    <cellStyle name="40% - Accent6 4 3 3 2" xfId="5688" hidden="1"/>
    <cellStyle name="40% - Accent6 4 3 3 2" xfId="4158" hidden="1"/>
    <cellStyle name="40% - Accent6 4 3 3 2" xfId="3436" hidden="1"/>
    <cellStyle name="40% - Accent6 4 3 3 2" xfId="1939" hidden="1"/>
    <cellStyle name="40% - Accent6 4 3 3 2" xfId="503" hidden="1"/>
    <cellStyle name="40% - Accent6 4 3 3 2" xfId="22688" hidden="1"/>
    <cellStyle name="40% - Accent6 4 3 3 2" xfId="22803" hidden="1"/>
    <cellStyle name="40% - Accent6 4 3 3 2" xfId="23526" hidden="1"/>
    <cellStyle name="40% - Accent6 4 3 3 2" xfId="23699" hidden="1"/>
    <cellStyle name="40% - Accent6 4 3 3 2" xfId="24092" hidden="1"/>
    <cellStyle name="40% - Accent6 4 3 3 2" xfId="24240" hidden="1"/>
    <cellStyle name="40% - Accent6 4 3 3 2" xfId="24578" hidden="1"/>
    <cellStyle name="40% - Accent6 4 3 3 2" xfId="24915" hidden="1"/>
    <cellStyle name="40% - Accent6 4 3 3 2" xfId="25480" hidden="1"/>
    <cellStyle name="40% - Accent6 4 3 3 2" xfId="25595" hidden="1"/>
    <cellStyle name="40% - Accent6 4 3 3 2" xfId="26318" hidden="1"/>
    <cellStyle name="40% - Accent6 4 3 3 2" xfId="26491" hidden="1"/>
    <cellStyle name="40% - Accent6 4 3 3 2" xfId="26884" hidden="1"/>
    <cellStyle name="40% - Accent6 4 3 3 2" xfId="27032" hidden="1"/>
    <cellStyle name="40% - Accent6 4 3 3 2" xfId="27370" hidden="1"/>
    <cellStyle name="40% - Accent6 4 3 3 2" xfId="27707" hidden="1"/>
    <cellStyle name="40% - Accent6 4 3 3 2" xfId="21899" hidden="1"/>
    <cellStyle name="40% - Accent6 4 3 3 2" xfId="16069" hidden="1"/>
    <cellStyle name="40% - Accent6 4 3 3 2" xfId="7240" hidden="1"/>
    <cellStyle name="40% - Accent6 4 3 3 2" xfId="6198" hidden="1"/>
    <cellStyle name="40% - Accent6 4 3 3 2" xfId="4397" hidden="1"/>
    <cellStyle name="40% - Accent6 4 3 3 2" xfId="3692" hidden="1"/>
    <cellStyle name="40% - Accent6 4 3 3 2" xfId="2126" hidden="1"/>
    <cellStyle name="40% - Accent6 4 3 3 2" xfId="615" hidden="1"/>
    <cellStyle name="40% - Accent6 4 3 3 2" xfId="28407" hidden="1"/>
    <cellStyle name="40% - Accent6 4 3 3 2" xfId="28522" hidden="1"/>
    <cellStyle name="40% - Accent6 4 3 3 2" xfId="29245" hidden="1"/>
    <cellStyle name="40% - Accent6 4 3 3 2" xfId="29418" hidden="1"/>
    <cellStyle name="40% - Accent6 4 3 3 2" xfId="29811" hidden="1"/>
    <cellStyle name="40% - Accent6 4 3 3 2" xfId="29959" hidden="1"/>
    <cellStyle name="40% - Accent6 4 3 3 2" xfId="30297" hidden="1"/>
    <cellStyle name="40% - Accent6 4 3 3 2" xfId="30634" hidden="1"/>
    <cellStyle name="40% - Accent6 4 3 3 2" xfId="31199" hidden="1"/>
    <cellStyle name="40% - Accent6 4 3 3 2" xfId="31314" hidden="1"/>
    <cellStyle name="40% - Accent6 4 3 3 2" xfId="32037" hidden="1"/>
    <cellStyle name="40% - Accent6 4 3 3 2" xfId="32210" hidden="1"/>
    <cellStyle name="40% - Accent6 4 3 3 2" xfId="32603" hidden="1"/>
    <cellStyle name="40% - Accent6 4 3 3 2" xfId="32751" hidden="1"/>
    <cellStyle name="40% - Accent6 4 3 3 2" xfId="33089" hidden="1"/>
    <cellStyle name="40% - Accent6 4 3 3 2" xfId="33426" hidden="1"/>
    <cellStyle name="40% - Accent6 5 2" xfId="770" hidden="1"/>
    <cellStyle name="40% - Accent6 5 2" xfId="978" hidden="1"/>
    <cellStyle name="40% - Accent6 5 2" xfId="3542" hidden="1"/>
    <cellStyle name="40% - Accent6 5 2" xfId="4057" hidden="1"/>
    <cellStyle name="40% - Accent6 5 2" xfId="5376" hidden="1"/>
    <cellStyle name="40% - Accent6 5 2" xfId="6073" hidden="1"/>
    <cellStyle name="40% - Accent6 5 2" xfId="7090" hidden="1"/>
    <cellStyle name="40% - Accent6 5 2" xfId="8294" hidden="1"/>
    <cellStyle name="40% - Accent6 5 2" xfId="10151" hidden="1"/>
    <cellStyle name="40% - Accent6 5 2" xfId="10266" hidden="1"/>
    <cellStyle name="40% - Accent6 5 2" xfId="10989" hidden="1"/>
    <cellStyle name="40% - Accent6 5 2" xfId="11162" hidden="1"/>
    <cellStyle name="40% - Accent6 5 2" xfId="11555" hidden="1"/>
    <cellStyle name="40% - Accent6 5 2" xfId="11703" hidden="1"/>
    <cellStyle name="40% - Accent6 5 2" xfId="12041" hidden="1"/>
    <cellStyle name="40% - Accent6 5 2" xfId="12378" hidden="1"/>
    <cellStyle name="40% - Accent6 5 2" xfId="12943" hidden="1"/>
    <cellStyle name="40% - Accent6 5 2" xfId="13058" hidden="1"/>
    <cellStyle name="40% - Accent6 5 2" xfId="13781" hidden="1"/>
    <cellStyle name="40% - Accent6 5 2" xfId="13954" hidden="1"/>
    <cellStyle name="40% - Accent6 5 2" xfId="14347" hidden="1"/>
    <cellStyle name="40% - Accent6 5 2" xfId="14495" hidden="1"/>
    <cellStyle name="40% - Accent6 5 2" xfId="14833" hidden="1"/>
    <cellStyle name="40% - Accent6 5 2" xfId="15170" hidden="1"/>
    <cellStyle name="40% - Accent6 5 2" xfId="9181" hidden="1"/>
    <cellStyle name="40% - Accent6 5 2" xfId="8636" hidden="1"/>
    <cellStyle name="40% - Accent6 5 2" xfId="6008" hidden="1"/>
    <cellStyle name="40% - Accent6 5 2" xfId="5217" hidden="1"/>
    <cellStyle name="40% - Accent6 5 2" xfId="3935" hidden="1"/>
    <cellStyle name="40% - Accent6 5 2" xfId="3254" hidden="1"/>
    <cellStyle name="40% - Accent6 5 2" xfId="1818" hidden="1"/>
    <cellStyle name="40% - Accent6 5 2" xfId="443" hidden="1"/>
    <cellStyle name="40% - Accent6 5 2" xfId="16492" hidden="1"/>
    <cellStyle name="40% - Accent6 5 2" xfId="16607" hidden="1"/>
    <cellStyle name="40% - Accent6 5 2" xfId="17330" hidden="1"/>
    <cellStyle name="40% - Accent6 5 2" xfId="17503" hidden="1"/>
    <cellStyle name="40% - Accent6 5 2" xfId="17896" hidden="1"/>
    <cellStyle name="40% - Accent6 5 2" xfId="18044" hidden="1"/>
    <cellStyle name="40% - Accent6 5 2" xfId="18382" hidden="1"/>
    <cellStyle name="40% - Accent6 5 2" xfId="18719" hidden="1"/>
    <cellStyle name="40% - Accent6 5 2" xfId="19284" hidden="1"/>
    <cellStyle name="40% - Accent6 5 2" xfId="19399" hidden="1"/>
    <cellStyle name="40% - Accent6 5 2" xfId="20122" hidden="1"/>
    <cellStyle name="40% - Accent6 5 2" xfId="20295" hidden="1"/>
    <cellStyle name="40% - Accent6 5 2" xfId="20688" hidden="1"/>
    <cellStyle name="40% - Accent6 5 2" xfId="20836" hidden="1"/>
    <cellStyle name="40% - Accent6 5 2" xfId="21174" hidden="1"/>
    <cellStyle name="40% - Accent6 5 2" xfId="21511" hidden="1"/>
    <cellStyle name="40% - Accent6 5 2" xfId="15689" hidden="1"/>
    <cellStyle name="40% - Accent6 5 2" xfId="9733" hidden="1"/>
    <cellStyle name="40% - Accent6 5 2" xfId="6592" hidden="1"/>
    <cellStyle name="40% - Accent6 5 2" xfId="5746" hidden="1"/>
    <cellStyle name="40% - Accent6 5 2" xfId="4203" hidden="1"/>
    <cellStyle name="40% - Accent6 5 2" xfId="3484" hidden="1"/>
    <cellStyle name="40% - Accent6 5 2" xfId="1994" hidden="1"/>
    <cellStyle name="40% - Accent6 5 2" xfId="555" hidden="1"/>
    <cellStyle name="40% - Accent6 5 2" xfId="22643" hidden="1"/>
    <cellStyle name="40% - Accent6 5 2" xfId="22758" hidden="1"/>
    <cellStyle name="40% - Accent6 5 2" xfId="23481" hidden="1"/>
    <cellStyle name="40% - Accent6 5 2" xfId="23654" hidden="1"/>
    <cellStyle name="40% - Accent6 5 2" xfId="24047" hidden="1"/>
    <cellStyle name="40% - Accent6 5 2" xfId="24195" hidden="1"/>
    <cellStyle name="40% - Accent6 5 2" xfId="24533" hidden="1"/>
    <cellStyle name="40% - Accent6 5 2" xfId="24870" hidden="1"/>
    <cellStyle name="40% - Accent6 5 2" xfId="25435" hidden="1"/>
    <cellStyle name="40% - Accent6 5 2" xfId="25550" hidden="1"/>
    <cellStyle name="40% - Accent6 5 2" xfId="26273" hidden="1"/>
    <cellStyle name="40% - Accent6 5 2" xfId="26446" hidden="1"/>
    <cellStyle name="40% - Accent6 5 2" xfId="26839" hidden="1"/>
    <cellStyle name="40% - Accent6 5 2" xfId="26987" hidden="1"/>
    <cellStyle name="40% - Accent6 5 2" xfId="27325" hidden="1"/>
    <cellStyle name="40% - Accent6 5 2" xfId="27662" hidden="1"/>
    <cellStyle name="40% - Accent6 5 2" xfId="21945" hidden="1"/>
    <cellStyle name="40% - Accent6 5 2" xfId="16114" hidden="1"/>
    <cellStyle name="40% - Accent6 5 2" xfId="7295" hidden="1"/>
    <cellStyle name="40% - Accent6 5 2" xfId="6255" hidden="1"/>
    <cellStyle name="40% - Accent6 5 2" xfId="4497" hidden="1"/>
    <cellStyle name="40% - Accent6 5 2" xfId="3740" hidden="1"/>
    <cellStyle name="40% - Accent6 5 2" xfId="2175" hidden="1"/>
    <cellStyle name="40% - Accent6 5 2" xfId="680" hidden="1"/>
    <cellStyle name="40% - Accent6 5 2" xfId="28362" hidden="1"/>
    <cellStyle name="40% - Accent6 5 2" xfId="28477" hidden="1"/>
    <cellStyle name="40% - Accent6 5 2" xfId="29200" hidden="1"/>
    <cellStyle name="40% - Accent6 5 2" xfId="29373" hidden="1"/>
    <cellStyle name="40% - Accent6 5 2" xfId="29766" hidden="1"/>
    <cellStyle name="40% - Accent6 5 2" xfId="29914" hidden="1"/>
    <cellStyle name="40% - Accent6 5 2" xfId="30252" hidden="1"/>
    <cellStyle name="40% - Accent6 5 2" xfId="30589" hidden="1"/>
    <cellStyle name="40% - Accent6 5 2" xfId="31154" hidden="1"/>
    <cellStyle name="40% - Accent6 5 2" xfId="31269" hidden="1"/>
    <cellStyle name="40% - Accent6 5 2" xfId="31992" hidden="1"/>
    <cellStyle name="40% - Accent6 5 2" xfId="32165" hidden="1"/>
    <cellStyle name="40% - Accent6 5 2" xfId="32558" hidden="1"/>
    <cellStyle name="40% - Accent6 5 2" xfId="32706" hidden="1"/>
    <cellStyle name="40% - Accent6 5 2" xfId="33044" hidden="1"/>
    <cellStyle name="40% - Accent6 5 2" xfId="33381" hidden="1"/>
    <cellStyle name="40% - Accent6 7" xfId="138" hidden="1"/>
    <cellStyle name="40% - Accent6 7" xfId="222" hidden="1"/>
    <cellStyle name="40% - Accent6 7" xfId="303" hidden="1"/>
    <cellStyle name="40% - Accent6 7" xfId="547" hidden="1"/>
    <cellStyle name="40% - Accent6 7" xfId="2365" hidden="1"/>
    <cellStyle name="40% - Accent6 7" xfId="2496" hidden="1"/>
    <cellStyle name="40% - Accent6 7" xfId="2654" hidden="1"/>
    <cellStyle name="40% - Accent6 7" xfId="1682" hidden="1"/>
    <cellStyle name="40% - Accent6 7" xfId="2899" hidden="1"/>
    <cellStyle name="40% - Accent6 7" xfId="2223" hidden="1"/>
    <cellStyle name="40% - Accent6 7" xfId="1608" hidden="1"/>
    <cellStyle name="40% - Accent6 7" xfId="4527" hidden="1"/>
    <cellStyle name="40% - Accent6 7" xfId="4680" hidden="1"/>
    <cellStyle name="40% - Accent6 7" xfId="2230" hidden="1"/>
    <cellStyle name="40% - Accent6 7" xfId="4874" hidden="1"/>
    <cellStyle name="40% - Accent6 7" xfId="2076" hidden="1"/>
    <cellStyle name="40% - Accent6 7" xfId="2292" hidden="1"/>
    <cellStyle name="40% - Accent6 7" xfId="6420" hidden="1"/>
    <cellStyle name="40% - Accent6 7" xfId="6612" hidden="1"/>
    <cellStyle name="40% - Accent6 7" xfId="3829" hidden="1"/>
    <cellStyle name="40% - Accent6 7" xfId="7615" hidden="1"/>
    <cellStyle name="40% - Accent6 7" xfId="7787" hidden="1"/>
    <cellStyle name="40% - Accent6 7" xfId="5926" hidden="1"/>
    <cellStyle name="40% - Accent6 7" xfId="8871" hidden="1"/>
    <cellStyle name="40% - Accent6 7" xfId="9829" hidden="1"/>
    <cellStyle name="40% - Accent6 7" xfId="9907" hidden="1"/>
    <cellStyle name="40% - Accent6 7" xfId="9985" hidden="1"/>
    <cellStyle name="40% - Accent6 7" xfId="10063" hidden="1"/>
    <cellStyle name="40% - Accent6 7" xfId="10645" hidden="1"/>
    <cellStyle name="40% - Accent6 7" xfId="10724" hidden="1"/>
    <cellStyle name="40% - Accent6 7" xfId="10803" hidden="1"/>
    <cellStyle name="40% - Accent6 7" xfId="10375" hidden="1"/>
    <cellStyle name="40% - Accent6 7" xfId="10892" hidden="1"/>
    <cellStyle name="40% - Accent6 7" xfId="10573" hidden="1"/>
    <cellStyle name="40% - Accent6 7" xfId="10359" hidden="1"/>
    <cellStyle name="40% - Accent6 7" xfId="11319" hidden="1"/>
    <cellStyle name="40% - Accent6 7" xfId="11397" hidden="1"/>
    <cellStyle name="40% - Accent6 7" xfId="10579" hidden="1"/>
    <cellStyle name="40% - Accent6 7" xfId="11480" hidden="1"/>
    <cellStyle name="40% - Accent6 7" xfId="10538" hidden="1"/>
    <cellStyle name="40% - Accent6 7" xfId="10628" hidden="1"/>
    <cellStyle name="40% - Accent6 7" xfId="11851" hidden="1"/>
    <cellStyle name="40% - Accent6 7" xfId="11929" hidden="1"/>
    <cellStyle name="40% - Accent6 7" xfId="11100" hidden="1"/>
    <cellStyle name="40% - Accent6 7" xfId="12188" hidden="1"/>
    <cellStyle name="40% - Accent6 7" xfId="12266" hidden="1"/>
    <cellStyle name="40% - Accent6 7" xfId="11669" hidden="1"/>
    <cellStyle name="40% - Accent6 7" xfId="12525" hidden="1"/>
    <cellStyle name="40% - Accent6 7" xfId="12621" hidden="1"/>
    <cellStyle name="40% - Accent6 7" xfId="12699" hidden="1"/>
    <cellStyle name="40% - Accent6 7" xfId="12777" hidden="1"/>
    <cellStyle name="40% - Accent6 7" xfId="12855" hidden="1"/>
    <cellStyle name="40% - Accent6 7" xfId="13437" hidden="1"/>
    <cellStyle name="40% - Accent6 7" xfId="13516" hidden="1"/>
    <cellStyle name="40% - Accent6 7" xfId="13595" hidden="1"/>
    <cellStyle name="40% - Accent6 7" xfId="13167" hidden="1"/>
    <cellStyle name="40% - Accent6 7" xfId="13684" hidden="1"/>
    <cellStyle name="40% - Accent6 7" xfId="13365" hidden="1"/>
    <cellStyle name="40% - Accent6 7" xfId="13151" hidden="1"/>
    <cellStyle name="40% - Accent6 7" xfId="14111" hidden="1"/>
    <cellStyle name="40% - Accent6 7" xfId="14189" hidden="1"/>
    <cellStyle name="40% - Accent6 7" xfId="13371" hidden="1"/>
    <cellStyle name="40% - Accent6 7" xfId="14272" hidden="1"/>
    <cellStyle name="40% - Accent6 7" xfId="13330" hidden="1"/>
    <cellStyle name="40% - Accent6 7" xfId="13420" hidden="1"/>
    <cellStyle name="40% - Accent6 7" xfId="14643" hidden="1"/>
    <cellStyle name="40% - Accent6 7" xfId="14721" hidden="1"/>
    <cellStyle name="40% - Accent6 7" xfId="13892" hidden="1"/>
    <cellStyle name="40% - Accent6 7" xfId="14980" hidden="1"/>
    <cellStyle name="40% - Accent6 7" xfId="15058" hidden="1"/>
    <cellStyle name="40% - Accent6 7" xfId="14461" hidden="1"/>
    <cellStyle name="40% - Accent6 7" xfId="15317" hidden="1"/>
    <cellStyle name="40% - Accent6 7" xfId="9636" hidden="1"/>
    <cellStyle name="40% - Accent6 7" xfId="9535" hidden="1"/>
    <cellStyle name="40% - Accent6 7" xfId="9416" hidden="1"/>
    <cellStyle name="40% - Accent6 7" xfId="9307" hidden="1"/>
    <cellStyle name="40% - Accent6 7" xfId="7041" hidden="1"/>
    <cellStyle name="40% - Accent6 7" xfId="6945" hidden="1"/>
    <cellStyle name="40% - Accent6 7" xfId="6855" hidden="1"/>
    <cellStyle name="40% - Accent6 7" xfId="8071" hidden="1"/>
    <cellStyle name="40% - Accent6 7" xfId="6706" hidden="1"/>
    <cellStyle name="40% - Accent6 7" xfId="7357" hidden="1"/>
    <cellStyle name="40% - Accent6 7" xfId="8128" hidden="1"/>
    <cellStyle name="40% - Accent6 7" xfId="4789" hidden="1"/>
    <cellStyle name="40% - Accent6 7" xfId="4565" hidden="1"/>
    <cellStyle name="40% - Accent6 7" xfId="7347" hidden="1"/>
    <cellStyle name="40% - Accent6 7" xfId="4290" hidden="1"/>
    <cellStyle name="40% - Accent6 7" xfId="7426" hidden="1"/>
    <cellStyle name="40% - Accent6 7" xfId="7179" hidden="1"/>
    <cellStyle name="40% - Accent6 7" xfId="2618" hidden="1"/>
    <cellStyle name="40% - Accent6 7" xfId="2407" hidden="1"/>
    <cellStyle name="40% - Accent6 7" xfId="5644" hidden="1"/>
    <cellStyle name="40% - Accent6 7" xfId="1279" hidden="1"/>
    <cellStyle name="40% - Accent6 7" xfId="1104" hidden="1"/>
    <cellStyle name="40% - Accent6 7" xfId="3380" hidden="1"/>
    <cellStyle name="40% - Accent6 7" xfId="15475" hidden="1"/>
    <cellStyle name="40% - Accent6 7" xfId="16170" hidden="1"/>
    <cellStyle name="40% - Accent6 7" xfId="16248" hidden="1"/>
    <cellStyle name="40% - Accent6 7" xfId="16326" hidden="1"/>
    <cellStyle name="40% - Accent6 7" xfId="16404" hidden="1"/>
    <cellStyle name="40% - Accent6 7" xfId="16986" hidden="1"/>
    <cellStyle name="40% - Accent6 7" xfId="17065" hidden="1"/>
    <cellStyle name="40% - Accent6 7" xfId="17144" hidden="1"/>
    <cellStyle name="40% - Accent6 7" xfId="16716" hidden="1"/>
    <cellStyle name="40% - Accent6 7" xfId="17233" hidden="1"/>
    <cellStyle name="40% - Accent6 7" xfId="16914" hidden="1"/>
    <cellStyle name="40% - Accent6 7" xfId="16700" hidden="1"/>
    <cellStyle name="40% - Accent6 7" xfId="17660" hidden="1"/>
    <cellStyle name="40% - Accent6 7" xfId="17738" hidden="1"/>
    <cellStyle name="40% - Accent6 7" xfId="16920" hidden="1"/>
    <cellStyle name="40% - Accent6 7" xfId="17821" hidden="1"/>
    <cellStyle name="40% - Accent6 7" xfId="16879" hidden="1"/>
    <cellStyle name="40% - Accent6 7" xfId="16969" hidden="1"/>
    <cellStyle name="40% - Accent6 7" xfId="18192" hidden="1"/>
    <cellStyle name="40% - Accent6 7" xfId="18270" hidden="1"/>
    <cellStyle name="40% - Accent6 7" xfId="17441" hidden="1"/>
    <cellStyle name="40% - Accent6 7" xfId="18529" hidden="1"/>
    <cellStyle name="40% - Accent6 7" xfId="18607" hidden="1"/>
    <cellStyle name="40% - Accent6 7" xfId="18010" hidden="1"/>
    <cellStyle name="40% - Accent6 7" xfId="18866" hidden="1"/>
    <cellStyle name="40% - Accent6 7" xfId="18962" hidden="1"/>
    <cellStyle name="40% - Accent6 7" xfId="19040" hidden="1"/>
    <cellStyle name="40% - Accent6 7" xfId="19118" hidden="1"/>
    <cellStyle name="40% - Accent6 7" xfId="19196" hidden="1"/>
    <cellStyle name="40% - Accent6 7" xfId="19778" hidden="1"/>
    <cellStyle name="40% - Accent6 7" xfId="19857" hidden="1"/>
    <cellStyle name="40% - Accent6 7" xfId="19936" hidden="1"/>
    <cellStyle name="40% - Accent6 7" xfId="19508" hidden="1"/>
    <cellStyle name="40% - Accent6 7" xfId="20025" hidden="1"/>
    <cellStyle name="40% - Accent6 7" xfId="19706" hidden="1"/>
    <cellStyle name="40% - Accent6 7" xfId="19492" hidden="1"/>
    <cellStyle name="40% - Accent6 7" xfId="20452" hidden="1"/>
    <cellStyle name="40% - Accent6 7" xfId="20530" hidden="1"/>
    <cellStyle name="40% - Accent6 7" xfId="19712" hidden="1"/>
    <cellStyle name="40% - Accent6 7" xfId="20613" hidden="1"/>
    <cellStyle name="40% - Accent6 7" xfId="19671" hidden="1"/>
    <cellStyle name="40% - Accent6 7" xfId="19761" hidden="1"/>
    <cellStyle name="40% - Accent6 7" xfId="20984" hidden="1"/>
    <cellStyle name="40% - Accent6 7" xfId="21062" hidden="1"/>
    <cellStyle name="40% - Accent6 7" xfId="20233" hidden="1"/>
    <cellStyle name="40% - Accent6 7" xfId="21321" hidden="1"/>
    <cellStyle name="40% - Accent6 7" xfId="21399" hidden="1"/>
    <cellStyle name="40% - Accent6 7" xfId="20802" hidden="1"/>
    <cellStyle name="40% - Accent6 7" xfId="21658" hidden="1"/>
    <cellStyle name="40% - Accent6 7" xfId="16025" hidden="1"/>
    <cellStyle name="40% - Accent6 7" xfId="15947" hidden="1"/>
    <cellStyle name="40% - Accent6 7" xfId="15868" hidden="1"/>
    <cellStyle name="40% - Accent6 7" xfId="15785" hidden="1"/>
    <cellStyle name="40% - Accent6 7" xfId="8041" hidden="1"/>
    <cellStyle name="40% - Accent6 7" xfId="7882" hidden="1"/>
    <cellStyle name="40% - Accent6 7" xfId="7618" hidden="1"/>
    <cellStyle name="40% - Accent6 7" xfId="9017" hidden="1"/>
    <cellStyle name="40% - Accent6 7" xfId="7378" hidden="1"/>
    <cellStyle name="40% - Accent6 7" xfId="8207" hidden="1"/>
    <cellStyle name="40% - Accent6 7" xfId="9055" hidden="1"/>
    <cellStyle name="40% - Accent6 7" xfId="5140" hidden="1"/>
    <cellStyle name="40% - Accent6 7" xfId="5038" hidden="1"/>
    <cellStyle name="40% - Accent6 7" xfId="8196" hidden="1"/>
    <cellStyle name="40% - Accent6 7" xfId="4911" hidden="1"/>
    <cellStyle name="40% - Accent6 7" xfId="8376" hidden="1"/>
    <cellStyle name="40% - Accent6 7" xfId="8105" hidden="1"/>
    <cellStyle name="40% - Accent6 7" xfId="2956" hidden="1"/>
    <cellStyle name="40% - Accent6 7" xfId="2829" hidden="1"/>
    <cellStyle name="40% - Accent6 7" xfId="6152" hidden="1"/>
    <cellStyle name="40% - Accent6 7" xfId="1444" hidden="1"/>
    <cellStyle name="40% - Accent6 7" xfId="1233" hidden="1"/>
    <cellStyle name="40% - Accent6 7" xfId="3633" hidden="1"/>
    <cellStyle name="40% - Accent6 7" xfId="21795" hidden="1"/>
    <cellStyle name="40% - Accent6 7" xfId="22321" hidden="1"/>
    <cellStyle name="40% - Accent6 7" xfId="22399" hidden="1"/>
    <cellStyle name="40% - Accent6 7" xfId="22477" hidden="1"/>
    <cellStyle name="40% - Accent6 7" xfId="22555" hidden="1"/>
    <cellStyle name="40% - Accent6 7" xfId="23137" hidden="1"/>
    <cellStyle name="40% - Accent6 7" xfId="23216" hidden="1"/>
    <cellStyle name="40% - Accent6 7" xfId="23295" hidden="1"/>
    <cellStyle name="40% - Accent6 7" xfId="22867" hidden="1"/>
    <cellStyle name="40% - Accent6 7" xfId="23384" hidden="1"/>
    <cellStyle name="40% - Accent6 7" xfId="23065" hidden="1"/>
    <cellStyle name="40% - Accent6 7" xfId="22851" hidden="1"/>
    <cellStyle name="40% - Accent6 7" xfId="23811" hidden="1"/>
    <cellStyle name="40% - Accent6 7" xfId="23889" hidden="1"/>
    <cellStyle name="40% - Accent6 7" xfId="23071" hidden="1"/>
    <cellStyle name="40% - Accent6 7" xfId="23972" hidden="1"/>
    <cellStyle name="40% - Accent6 7" xfId="23030" hidden="1"/>
    <cellStyle name="40% - Accent6 7" xfId="23120" hidden="1"/>
    <cellStyle name="40% - Accent6 7" xfId="24343" hidden="1"/>
    <cellStyle name="40% - Accent6 7" xfId="24421" hidden="1"/>
    <cellStyle name="40% - Accent6 7" xfId="23592" hidden="1"/>
    <cellStyle name="40% - Accent6 7" xfId="24680" hidden="1"/>
    <cellStyle name="40% - Accent6 7" xfId="24758" hidden="1"/>
    <cellStyle name="40% - Accent6 7" xfId="24161" hidden="1"/>
    <cellStyle name="40% - Accent6 7" xfId="25017" hidden="1"/>
    <cellStyle name="40% - Accent6 7" xfId="25113" hidden="1"/>
    <cellStyle name="40% - Accent6 7" xfId="25191" hidden="1"/>
    <cellStyle name="40% - Accent6 7" xfId="25269" hidden="1"/>
    <cellStyle name="40% - Accent6 7" xfId="25347" hidden="1"/>
    <cellStyle name="40% - Accent6 7" xfId="25929" hidden="1"/>
    <cellStyle name="40% - Accent6 7" xfId="26008" hidden="1"/>
    <cellStyle name="40% - Accent6 7" xfId="26087" hidden="1"/>
    <cellStyle name="40% - Accent6 7" xfId="25659" hidden="1"/>
    <cellStyle name="40% - Accent6 7" xfId="26176" hidden="1"/>
    <cellStyle name="40% - Accent6 7" xfId="25857" hidden="1"/>
    <cellStyle name="40% - Accent6 7" xfId="25643" hidden="1"/>
    <cellStyle name="40% - Accent6 7" xfId="26603" hidden="1"/>
    <cellStyle name="40% - Accent6 7" xfId="26681" hidden="1"/>
    <cellStyle name="40% - Accent6 7" xfId="25863" hidden="1"/>
    <cellStyle name="40% - Accent6 7" xfId="26764" hidden="1"/>
    <cellStyle name="40% - Accent6 7" xfId="25822" hidden="1"/>
    <cellStyle name="40% - Accent6 7" xfId="25912" hidden="1"/>
    <cellStyle name="40% - Accent6 7" xfId="27135" hidden="1"/>
    <cellStyle name="40% - Accent6 7" xfId="27213" hidden="1"/>
    <cellStyle name="40% - Accent6 7" xfId="26384" hidden="1"/>
    <cellStyle name="40% - Accent6 7" xfId="27472" hidden="1"/>
    <cellStyle name="40% - Accent6 7" xfId="27550" hidden="1"/>
    <cellStyle name="40% - Accent6 7" xfId="26953" hidden="1"/>
    <cellStyle name="40% - Accent6 7" xfId="27809" hidden="1"/>
    <cellStyle name="40% - Accent6 7" xfId="22278" hidden="1"/>
    <cellStyle name="40% - Accent6 7" xfId="22200" hidden="1"/>
    <cellStyle name="40% - Accent6 7" xfId="22121" hidden="1"/>
    <cellStyle name="40% - Accent6 7" xfId="22038" hidden="1"/>
    <cellStyle name="40% - Accent6 7" xfId="8997" hidden="1"/>
    <cellStyle name="40% - Accent6 7" xfId="8735" hidden="1"/>
    <cellStyle name="40% - Accent6 7" xfId="8496" hidden="1"/>
    <cellStyle name="40% - Accent6 7" xfId="15572" hidden="1"/>
    <cellStyle name="40% - Accent6 7" xfId="8231" hidden="1"/>
    <cellStyle name="40% - Accent6 7" xfId="9263" hidden="1"/>
    <cellStyle name="40% - Accent6 7" xfId="15594" hidden="1"/>
    <cellStyle name="40% - Accent6 7" xfId="5651" hidden="1"/>
    <cellStyle name="40% - Accent6 7" xfId="5548" hidden="1"/>
    <cellStyle name="40% - Accent6 7" xfId="9239" hidden="1"/>
    <cellStyle name="40% - Accent6 7" xfId="5344" hidden="1"/>
    <cellStyle name="40% - Accent6 7" xfId="9404" hidden="1"/>
    <cellStyle name="40% - Accent6 7" xfId="9038" hidden="1"/>
    <cellStyle name="40% - Accent6 7" xfId="3313" hidden="1"/>
    <cellStyle name="40% - Accent6 7" xfId="3112" hidden="1"/>
    <cellStyle name="40% - Accent6 7" xfId="6716" hidden="1"/>
    <cellStyle name="40% - Accent6 7" xfId="1599" hidden="1"/>
    <cellStyle name="40% - Accent6 7" xfId="1427" hidden="1"/>
    <cellStyle name="40% - Accent6 7" xfId="3814" hidden="1"/>
    <cellStyle name="40% - Accent6 7" xfId="27944" hidden="1"/>
    <cellStyle name="40% - Accent6 7" xfId="28040" hidden="1"/>
    <cellStyle name="40% - Accent6 7" xfId="28118" hidden="1"/>
    <cellStyle name="40% - Accent6 7" xfId="28196" hidden="1"/>
    <cellStyle name="40% - Accent6 7" xfId="28274" hidden="1"/>
    <cellStyle name="40% - Accent6 7" xfId="28856" hidden="1"/>
    <cellStyle name="40% - Accent6 7" xfId="28935" hidden="1"/>
    <cellStyle name="40% - Accent6 7" xfId="29014" hidden="1"/>
    <cellStyle name="40% - Accent6 7" xfId="28586" hidden="1"/>
    <cellStyle name="40% - Accent6 7" xfId="29103" hidden="1"/>
    <cellStyle name="40% - Accent6 7" xfId="28784" hidden="1"/>
    <cellStyle name="40% - Accent6 7" xfId="28570" hidden="1"/>
    <cellStyle name="40% - Accent6 7" xfId="29530" hidden="1"/>
    <cellStyle name="40% - Accent6 7" xfId="29608" hidden="1"/>
    <cellStyle name="40% - Accent6 7" xfId="28790" hidden="1"/>
    <cellStyle name="40% - Accent6 7" xfId="29691" hidden="1"/>
    <cellStyle name="40% - Accent6 7" xfId="28749" hidden="1"/>
    <cellStyle name="40% - Accent6 7" xfId="28839" hidden="1"/>
    <cellStyle name="40% - Accent6 7" xfId="30062" hidden="1"/>
    <cellStyle name="40% - Accent6 7" xfId="30140" hidden="1"/>
    <cellStyle name="40% - Accent6 7" xfId="29311" hidden="1"/>
    <cellStyle name="40% - Accent6 7" xfId="30399" hidden="1"/>
    <cellStyle name="40% - Accent6 7" xfId="30477" hidden="1"/>
    <cellStyle name="40% - Accent6 7" xfId="29880" hidden="1"/>
    <cellStyle name="40% - Accent6 7" xfId="30736" hidden="1"/>
    <cellStyle name="40% - Accent6 7" xfId="30832" hidden="1"/>
    <cellStyle name="40% - Accent6 7" xfId="30910" hidden="1"/>
    <cellStyle name="40% - Accent6 7" xfId="30988" hidden="1"/>
    <cellStyle name="40% - Accent6 7" xfId="31066" hidden="1"/>
    <cellStyle name="40% - Accent6 7" xfId="31648" hidden="1"/>
    <cellStyle name="40% - Accent6 7" xfId="31727" hidden="1"/>
    <cellStyle name="40% - Accent6 7" xfId="31806" hidden="1"/>
    <cellStyle name="40% - Accent6 7" xfId="31378" hidden="1"/>
    <cellStyle name="40% - Accent6 7" xfId="31895" hidden="1"/>
    <cellStyle name="40% - Accent6 7" xfId="31576" hidden="1"/>
    <cellStyle name="40% - Accent6 7" xfId="31362" hidden="1"/>
    <cellStyle name="40% - Accent6 7" xfId="32322" hidden="1"/>
    <cellStyle name="40% - Accent6 7" xfId="32400" hidden="1"/>
    <cellStyle name="40% - Accent6 7" xfId="31582" hidden="1"/>
    <cellStyle name="40% - Accent6 7" xfId="32483" hidden="1"/>
    <cellStyle name="40% - Accent6 7" xfId="31541" hidden="1"/>
    <cellStyle name="40% - Accent6 7" xfId="31631" hidden="1"/>
    <cellStyle name="40% - Accent6 7" xfId="32854" hidden="1"/>
    <cellStyle name="40% - Accent6 7" xfId="32932" hidden="1"/>
    <cellStyle name="40% - Accent6 7" xfId="32103" hidden="1"/>
    <cellStyle name="40% - Accent6 7" xfId="33191" hidden="1"/>
    <cellStyle name="40% - Accent6 7" xfId="33269" hidden="1"/>
    <cellStyle name="40% - Accent6 7" xfId="32672" hidden="1"/>
    <cellStyle name="40% - Accent6 7" xfId="33528" hidden="1"/>
    <cellStyle name="40% - Accent6 8" xfId="153" hidden="1"/>
    <cellStyle name="40% - Accent6 8" xfId="123" hidden="1"/>
    <cellStyle name="40% - Accent6 8" xfId="288" hidden="1"/>
    <cellStyle name="40% - Accent6 8" xfId="462" hidden="1"/>
    <cellStyle name="40% - Accent6 8" xfId="2293" hidden="1"/>
    <cellStyle name="40% - Accent6 8" xfId="2461" hidden="1"/>
    <cellStyle name="40% - Accent6 8" xfId="2616" hidden="1"/>
    <cellStyle name="40% - Accent6 8" xfId="2211" hidden="1"/>
    <cellStyle name="40% - Accent6 8" xfId="3778" hidden="1"/>
    <cellStyle name="40% - Accent6 8" xfId="2263" hidden="1"/>
    <cellStyle name="40% - Accent6 8" xfId="4232" hidden="1"/>
    <cellStyle name="40% - Accent6 8" xfId="4443" hidden="1"/>
    <cellStyle name="40% - Accent6 8" xfId="4637" hidden="1"/>
    <cellStyle name="40% - Accent6 8" xfId="3971" hidden="1"/>
    <cellStyle name="40% - Accent6 8" xfId="5779" hidden="1"/>
    <cellStyle name="40% - Accent6 8" xfId="1752" hidden="1"/>
    <cellStyle name="40% - Accent6 8" xfId="6205" hidden="1"/>
    <cellStyle name="40% - Accent6 8" xfId="6400" hidden="1"/>
    <cellStyle name="40% - Accent6 8" xfId="6532" hidden="1"/>
    <cellStyle name="40% - Accent6 8" xfId="7192" hidden="1"/>
    <cellStyle name="40% - Accent6 8" xfId="7583" hidden="1"/>
    <cellStyle name="40% - Accent6 8" xfId="7739" hidden="1"/>
    <cellStyle name="40% - Accent6 8" xfId="8394" hidden="1"/>
    <cellStyle name="40% - Accent6 8" xfId="8823" hidden="1"/>
    <cellStyle name="40% - Accent6 8" xfId="9844" hidden="1"/>
    <cellStyle name="40% - Accent6 8" xfId="9814" hidden="1"/>
    <cellStyle name="40% - Accent6 8" xfId="9973" hidden="1"/>
    <cellStyle name="40% - Accent6 8" xfId="10051" hidden="1"/>
    <cellStyle name="40% - Accent6 8" xfId="10629" hidden="1"/>
    <cellStyle name="40% - Accent6 8" xfId="10712" hidden="1"/>
    <cellStyle name="40% - Accent6 8" xfId="10790" hidden="1"/>
    <cellStyle name="40% - Accent6 8" xfId="10565" hidden="1"/>
    <cellStyle name="40% - Accent6 8" xfId="11066" hidden="1"/>
    <cellStyle name="40% - Accent6 8" xfId="10604" hidden="1"/>
    <cellStyle name="40% - Accent6 8" xfId="11235" hidden="1"/>
    <cellStyle name="40% - Accent6 8" xfId="11307" hidden="1"/>
    <cellStyle name="40% - Accent6 8" xfId="11385" hidden="1"/>
    <cellStyle name="40% - Accent6 8" xfId="11120" hidden="1"/>
    <cellStyle name="40% - Accent6 8" xfId="11630" hidden="1"/>
    <cellStyle name="40% - Accent6 8" xfId="10414" hidden="1"/>
    <cellStyle name="40% - Accent6 8" xfId="11776" hidden="1"/>
    <cellStyle name="40% - Accent6 8" xfId="11839" hidden="1"/>
    <cellStyle name="40% - Accent6 8" xfId="11917" hidden="1"/>
    <cellStyle name="40% - Accent6 8" xfId="12114" hidden="1"/>
    <cellStyle name="40% - Accent6 8" xfId="12176" hidden="1"/>
    <cellStyle name="40% - Accent6 8" xfId="12254" hidden="1"/>
    <cellStyle name="40% - Accent6 8" xfId="12451" hidden="1"/>
    <cellStyle name="40% - Accent6 8" xfId="12513" hidden="1"/>
    <cellStyle name="40% - Accent6 8" xfId="12636" hidden="1"/>
    <cellStyle name="40% - Accent6 8" xfId="12606" hidden="1"/>
    <cellStyle name="40% - Accent6 8" xfId="12765" hidden="1"/>
    <cellStyle name="40% - Accent6 8" xfId="12843" hidden="1"/>
    <cellStyle name="40% - Accent6 8" xfId="13421" hidden="1"/>
    <cellStyle name="40% - Accent6 8" xfId="13504" hidden="1"/>
    <cellStyle name="40% - Accent6 8" xfId="13582" hidden="1"/>
    <cellStyle name="40% - Accent6 8" xfId="13357" hidden="1"/>
    <cellStyle name="40% - Accent6 8" xfId="13858" hidden="1"/>
    <cellStyle name="40% - Accent6 8" xfId="13396" hidden="1"/>
    <cellStyle name="40% - Accent6 8" xfId="14027" hidden="1"/>
    <cellStyle name="40% - Accent6 8" xfId="14099" hidden="1"/>
    <cellStyle name="40% - Accent6 8" xfId="14177" hidden="1"/>
    <cellStyle name="40% - Accent6 8" xfId="13912" hidden="1"/>
    <cellStyle name="40% - Accent6 8" xfId="14422" hidden="1"/>
    <cellStyle name="40% - Accent6 8" xfId="13206" hidden="1"/>
    <cellStyle name="40% - Accent6 8" xfId="14568" hidden="1"/>
    <cellStyle name="40% - Accent6 8" xfId="14631" hidden="1"/>
    <cellStyle name="40% - Accent6 8" xfId="14709" hidden="1"/>
    <cellStyle name="40% - Accent6 8" xfId="14906" hidden="1"/>
    <cellStyle name="40% - Accent6 8" xfId="14968" hidden="1"/>
    <cellStyle name="40% - Accent6 8" xfId="15046" hidden="1"/>
    <cellStyle name="40% - Accent6 8" xfId="15243" hidden="1"/>
    <cellStyle name="40% - Accent6 8" xfId="15305" hidden="1"/>
    <cellStyle name="40% - Accent6 8" xfId="9619" hidden="1"/>
    <cellStyle name="40% - Accent6 8" xfId="9651" hidden="1"/>
    <cellStyle name="40% - Accent6 8" xfId="9441" hidden="1"/>
    <cellStyle name="40% - Accent6 8" xfId="9323" hidden="1"/>
    <cellStyle name="40% - Accent6 8" xfId="7178" hidden="1"/>
    <cellStyle name="40% - Accent6 8" xfId="6959" hidden="1"/>
    <cellStyle name="40% - Accent6 8" xfId="6870" hidden="1"/>
    <cellStyle name="40% - Accent6 8" xfId="7366" hidden="1"/>
    <cellStyle name="40% - Accent6 8" xfId="5787" hidden="1"/>
    <cellStyle name="40% - Accent6 8" xfId="7225" hidden="1"/>
    <cellStyle name="40% - Accent6 8" xfId="5108" hidden="1"/>
    <cellStyle name="40% - Accent6 8" xfId="4809" hidden="1"/>
    <cellStyle name="40% - Accent6 8" xfId="4633" hidden="1"/>
    <cellStyle name="40% - Accent6 8" xfId="5497" hidden="1"/>
    <cellStyle name="40% - Accent6 8" xfId="3658" hidden="1"/>
    <cellStyle name="40% - Accent6 8" xfId="7949" hidden="1"/>
    <cellStyle name="40% - Accent6 8" xfId="3124" hidden="1"/>
    <cellStyle name="40% - Accent6 8" xfId="2665" hidden="1"/>
    <cellStyle name="40% - Accent6 8" xfId="2468" hidden="1"/>
    <cellStyle name="40% - Accent6 8" xfId="1713" hidden="1"/>
    <cellStyle name="40% - Accent6 8" xfId="1328" hidden="1"/>
    <cellStyle name="40% - Accent6 8" xfId="1145" hidden="1"/>
    <cellStyle name="40% - Accent6 8" xfId="297" hidden="1"/>
    <cellStyle name="40% - Accent6 8" xfId="15452" hidden="1"/>
    <cellStyle name="40% - Accent6 8" xfId="16185" hidden="1"/>
    <cellStyle name="40% - Accent6 8" xfId="16155" hidden="1"/>
    <cellStyle name="40% - Accent6 8" xfId="16314" hidden="1"/>
    <cellStyle name="40% - Accent6 8" xfId="16392" hidden="1"/>
    <cellStyle name="40% - Accent6 8" xfId="16970" hidden="1"/>
    <cellStyle name="40% - Accent6 8" xfId="17053" hidden="1"/>
    <cellStyle name="40% - Accent6 8" xfId="17131" hidden="1"/>
    <cellStyle name="40% - Accent6 8" xfId="16906" hidden="1"/>
    <cellStyle name="40% - Accent6 8" xfId="17407" hidden="1"/>
    <cellStyle name="40% - Accent6 8" xfId="16945" hidden="1"/>
    <cellStyle name="40% - Accent6 8" xfId="17576" hidden="1"/>
    <cellStyle name="40% - Accent6 8" xfId="17648" hidden="1"/>
    <cellStyle name="40% - Accent6 8" xfId="17726" hidden="1"/>
    <cellStyle name="40% - Accent6 8" xfId="17461" hidden="1"/>
    <cellStyle name="40% - Accent6 8" xfId="17971" hidden="1"/>
    <cellStyle name="40% - Accent6 8" xfId="16755" hidden="1"/>
    <cellStyle name="40% - Accent6 8" xfId="18117" hidden="1"/>
    <cellStyle name="40% - Accent6 8" xfId="18180" hidden="1"/>
    <cellStyle name="40% - Accent6 8" xfId="18258" hidden="1"/>
    <cellStyle name="40% - Accent6 8" xfId="18455" hidden="1"/>
    <cellStyle name="40% - Accent6 8" xfId="18517" hidden="1"/>
    <cellStyle name="40% - Accent6 8" xfId="18595" hidden="1"/>
    <cellStyle name="40% - Accent6 8" xfId="18792" hidden="1"/>
    <cellStyle name="40% - Accent6 8" xfId="18854" hidden="1"/>
    <cellStyle name="40% - Accent6 8" xfId="18977" hidden="1"/>
    <cellStyle name="40% - Accent6 8" xfId="18947" hidden="1"/>
    <cellStyle name="40% - Accent6 8" xfId="19106" hidden="1"/>
    <cellStyle name="40% - Accent6 8" xfId="19184" hidden="1"/>
    <cellStyle name="40% - Accent6 8" xfId="19762" hidden="1"/>
    <cellStyle name="40% - Accent6 8" xfId="19845" hidden="1"/>
    <cellStyle name="40% - Accent6 8" xfId="19923" hidden="1"/>
    <cellStyle name="40% - Accent6 8" xfId="19698" hidden="1"/>
    <cellStyle name="40% - Accent6 8" xfId="20199" hidden="1"/>
    <cellStyle name="40% - Accent6 8" xfId="19737" hidden="1"/>
    <cellStyle name="40% - Accent6 8" xfId="20368" hidden="1"/>
    <cellStyle name="40% - Accent6 8" xfId="20440" hidden="1"/>
    <cellStyle name="40% - Accent6 8" xfId="20518" hidden="1"/>
    <cellStyle name="40% - Accent6 8" xfId="20253" hidden="1"/>
    <cellStyle name="40% - Accent6 8" xfId="20763" hidden="1"/>
    <cellStyle name="40% - Accent6 8" xfId="19547" hidden="1"/>
    <cellStyle name="40% - Accent6 8" xfId="20909" hidden="1"/>
    <cellStyle name="40% - Accent6 8" xfId="20972" hidden="1"/>
    <cellStyle name="40% - Accent6 8" xfId="21050" hidden="1"/>
    <cellStyle name="40% - Accent6 8" xfId="21247" hidden="1"/>
    <cellStyle name="40% - Accent6 8" xfId="21309" hidden="1"/>
    <cellStyle name="40% - Accent6 8" xfId="21387" hidden="1"/>
    <cellStyle name="40% - Accent6 8" xfId="21584" hidden="1"/>
    <cellStyle name="40% - Accent6 8" xfId="21646" hidden="1"/>
    <cellStyle name="40% - Accent6 8" xfId="16010" hidden="1"/>
    <cellStyle name="40% - Accent6 8" xfId="16040" hidden="1"/>
    <cellStyle name="40% - Accent6 8" xfId="15881" hidden="1"/>
    <cellStyle name="40% - Accent6 8" xfId="15798" hidden="1"/>
    <cellStyle name="40% - Accent6 8" xfId="8104" hidden="1"/>
    <cellStyle name="40% - Accent6 8" xfId="7924" hidden="1"/>
    <cellStyle name="40% - Accent6 8" xfId="7684" hidden="1"/>
    <cellStyle name="40% - Accent6 8" xfId="8219" hidden="1"/>
    <cellStyle name="40% - Accent6 8" xfId="6289" hidden="1"/>
    <cellStyle name="40% - Accent6 8" xfId="8159" hidden="1"/>
    <cellStyle name="40% - Accent6 8" xfId="5613" hidden="1"/>
    <cellStyle name="40% - Accent6 8" xfId="5260" hidden="1"/>
    <cellStyle name="40% - Accent6 8" xfId="5056" hidden="1"/>
    <cellStyle name="40% - Accent6 8" xfId="5910" hidden="1"/>
    <cellStyle name="40% - Accent6 8" xfId="3852" hidden="1"/>
    <cellStyle name="40% - Accent6 8" xfId="8842" hidden="1"/>
    <cellStyle name="40% - Accent6 8" xfId="3401" hidden="1"/>
    <cellStyle name="40% - Accent6 8" xfId="2985" hidden="1"/>
    <cellStyle name="40% - Accent6 8" xfId="2853" hidden="1"/>
    <cellStyle name="40% - Accent6 8" xfId="1885" hidden="1"/>
    <cellStyle name="40% - Accent6 8" xfId="1478" hidden="1"/>
    <cellStyle name="40% - Accent6 8" xfId="1282" hidden="1"/>
    <cellStyle name="40% - Accent6 8" xfId="294" hidden="1"/>
    <cellStyle name="40% - Accent6 8" xfId="21782" hidden="1"/>
    <cellStyle name="40% - Accent6 8" xfId="22336" hidden="1"/>
    <cellStyle name="40% - Accent6 8" xfId="22306" hidden="1"/>
    <cellStyle name="40% - Accent6 8" xfId="22465" hidden="1"/>
    <cellStyle name="40% - Accent6 8" xfId="22543" hidden="1"/>
    <cellStyle name="40% - Accent6 8" xfId="23121" hidden="1"/>
    <cellStyle name="40% - Accent6 8" xfId="23204" hidden="1"/>
    <cellStyle name="40% - Accent6 8" xfId="23282" hidden="1"/>
    <cellStyle name="40% - Accent6 8" xfId="23057" hidden="1"/>
    <cellStyle name="40% - Accent6 8" xfId="23558" hidden="1"/>
    <cellStyle name="40% - Accent6 8" xfId="23096" hidden="1"/>
    <cellStyle name="40% - Accent6 8" xfId="23727" hidden="1"/>
    <cellStyle name="40% - Accent6 8" xfId="23799" hidden="1"/>
    <cellStyle name="40% - Accent6 8" xfId="23877" hidden="1"/>
    <cellStyle name="40% - Accent6 8" xfId="23612" hidden="1"/>
    <cellStyle name="40% - Accent6 8" xfId="24122" hidden="1"/>
    <cellStyle name="40% - Accent6 8" xfId="22906" hidden="1"/>
    <cellStyle name="40% - Accent6 8" xfId="24268" hidden="1"/>
    <cellStyle name="40% - Accent6 8" xfId="24331" hidden="1"/>
    <cellStyle name="40% - Accent6 8" xfId="24409" hidden="1"/>
    <cellStyle name="40% - Accent6 8" xfId="24606" hidden="1"/>
    <cellStyle name="40% - Accent6 8" xfId="24668" hidden="1"/>
    <cellStyle name="40% - Accent6 8" xfId="24746" hidden="1"/>
    <cellStyle name="40% - Accent6 8" xfId="24943" hidden="1"/>
    <cellStyle name="40% - Accent6 8" xfId="25005" hidden="1"/>
    <cellStyle name="40% - Accent6 8" xfId="25128" hidden="1"/>
    <cellStyle name="40% - Accent6 8" xfId="25098" hidden="1"/>
    <cellStyle name="40% - Accent6 8" xfId="25257" hidden="1"/>
    <cellStyle name="40% - Accent6 8" xfId="25335" hidden="1"/>
    <cellStyle name="40% - Accent6 8" xfId="25913" hidden="1"/>
    <cellStyle name="40% - Accent6 8" xfId="25996" hidden="1"/>
    <cellStyle name="40% - Accent6 8" xfId="26074" hidden="1"/>
    <cellStyle name="40% - Accent6 8" xfId="25849" hidden="1"/>
    <cellStyle name="40% - Accent6 8" xfId="26350" hidden="1"/>
    <cellStyle name="40% - Accent6 8" xfId="25888" hidden="1"/>
    <cellStyle name="40% - Accent6 8" xfId="26519" hidden="1"/>
    <cellStyle name="40% - Accent6 8" xfId="26591" hidden="1"/>
    <cellStyle name="40% - Accent6 8" xfId="26669" hidden="1"/>
    <cellStyle name="40% - Accent6 8" xfId="26404" hidden="1"/>
    <cellStyle name="40% - Accent6 8" xfId="26914" hidden="1"/>
    <cellStyle name="40% - Accent6 8" xfId="25698" hidden="1"/>
    <cellStyle name="40% - Accent6 8" xfId="27060" hidden="1"/>
    <cellStyle name="40% - Accent6 8" xfId="27123" hidden="1"/>
    <cellStyle name="40% - Accent6 8" xfId="27201" hidden="1"/>
    <cellStyle name="40% - Accent6 8" xfId="27398" hidden="1"/>
    <cellStyle name="40% - Accent6 8" xfId="27460" hidden="1"/>
    <cellStyle name="40% - Accent6 8" xfId="27538" hidden="1"/>
    <cellStyle name="40% - Accent6 8" xfId="27735" hidden="1"/>
    <cellStyle name="40% - Accent6 8" xfId="27797" hidden="1"/>
    <cellStyle name="40% - Accent6 8" xfId="22263" hidden="1"/>
    <cellStyle name="40% - Accent6 8" xfId="22293" hidden="1"/>
    <cellStyle name="40% - Accent6 8" xfId="22134" hidden="1"/>
    <cellStyle name="40% - Accent6 8" xfId="22051" hidden="1"/>
    <cellStyle name="40% - Accent6 8" xfId="9037" hidden="1"/>
    <cellStyle name="40% - Accent6 8" xfId="8809" hidden="1"/>
    <cellStyle name="40% - Accent6 8" xfId="8525" hidden="1"/>
    <cellStyle name="40% - Accent6 8" xfId="9290" hidden="1"/>
    <cellStyle name="40% - Accent6 8" xfId="6779" hidden="1"/>
    <cellStyle name="40% - Accent6 8" xfId="9086" hidden="1"/>
    <cellStyle name="40% - Accent6 8" xfId="6043" hidden="1"/>
    <cellStyle name="40% - Accent6 8" xfId="5799" hidden="1"/>
    <cellStyle name="40% - Accent6 8" xfId="5564" hidden="1"/>
    <cellStyle name="40% - Accent6 8" xfId="6330" hidden="1"/>
    <cellStyle name="40% - Accent6 8" xfId="4026" hidden="1"/>
    <cellStyle name="40% - Accent6 8" xfId="15460" hidden="1"/>
    <cellStyle name="40% - Accent6 8" xfId="3660" hidden="1"/>
    <cellStyle name="40% - Accent6 8" xfId="3328" hidden="1"/>
    <cellStyle name="40% - Accent6 8" xfId="3135" hidden="1"/>
    <cellStyle name="40% - Accent6 8" xfId="2068" hidden="1"/>
    <cellStyle name="40% - Accent6 8" xfId="1624" hidden="1"/>
    <cellStyle name="40% - Accent6 8" xfId="1449" hidden="1"/>
    <cellStyle name="40% - Accent6 8" xfId="298" hidden="1"/>
    <cellStyle name="40% - Accent6 8" xfId="27932" hidden="1"/>
    <cellStyle name="40% - Accent6 8" xfId="28055" hidden="1"/>
    <cellStyle name="40% - Accent6 8" xfId="28025" hidden="1"/>
    <cellStyle name="40% - Accent6 8" xfId="28184" hidden="1"/>
    <cellStyle name="40% - Accent6 8" xfId="28262" hidden="1"/>
    <cellStyle name="40% - Accent6 8" xfId="28840" hidden="1"/>
    <cellStyle name="40% - Accent6 8" xfId="28923" hidden="1"/>
    <cellStyle name="40% - Accent6 8" xfId="29001" hidden="1"/>
    <cellStyle name="40% - Accent6 8" xfId="28776" hidden="1"/>
    <cellStyle name="40% - Accent6 8" xfId="29277" hidden="1"/>
    <cellStyle name="40% - Accent6 8" xfId="28815" hidden="1"/>
    <cellStyle name="40% - Accent6 8" xfId="29446" hidden="1"/>
    <cellStyle name="40% - Accent6 8" xfId="29518" hidden="1"/>
    <cellStyle name="40% - Accent6 8" xfId="29596" hidden="1"/>
    <cellStyle name="40% - Accent6 8" xfId="29331" hidden="1"/>
    <cellStyle name="40% - Accent6 8" xfId="29841" hidden="1"/>
    <cellStyle name="40% - Accent6 8" xfId="28625" hidden="1"/>
    <cellStyle name="40% - Accent6 8" xfId="29987" hidden="1"/>
    <cellStyle name="40% - Accent6 8" xfId="30050" hidden="1"/>
    <cellStyle name="40% - Accent6 8" xfId="30128" hidden="1"/>
    <cellStyle name="40% - Accent6 8" xfId="30325" hidden="1"/>
    <cellStyle name="40% - Accent6 8" xfId="30387" hidden="1"/>
    <cellStyle name="40% - Accent6 8" xfId="30465" hidden="1"/>
    <cellStyle name="40% - Accent6 8" xfId="30662" hidden="1"/>
    <cellStyle name="40% - Accent6 8" xfId="30724" hidden="1"/>
    <cellStyle name="40% - Accent6 8" xfId="30847" hidden="1"/>
    <cellStyle name="40% - Accent6 8" xfId="30817" hidden="1"/>
    <cellStyle name="40% - Accent6 8" xfId="30976" hidden="1"/>
    <cellStyle name="40% - Accent6 8" xfId="31054" hidden="1"/>
    <cellStyle name="40% - Accent6 8" xfId="31632" hidden="1"/>
    <cellStyle name="40% - Accent6 8" xfId="31715" hidden="1"/>
    <cellStyle name="40% - Accent6 8" xfId="31793" hidden="1"/>
    <cellStyle name="40% - Accent6 8" xfId="31568" hidden="1"/>
    <cellStyle name="40% - Accent6 8" xfId="32069" hidden="1"/>
    <cellStyle name="40% - Accent6 8" xfId="31607" hidden="1"/>
    <cellStyle name="40% - Accent6 8" xfId="32238" hidden="1"/>
    <cellStyle name="40% - Accent6 8" xfId="32310" hidden="1"/>
    <cellStyle name="40% - Accent6 8" xfId="32388" hidden="1"/>
    <cellStyle name="40% - Accent6 8" xfId="32123" hidden="1"/>
    <cellStyle name="40% - Accent6 8" xfId="32633" hidden="1"/>
    <cellStyle name="40% - Accent6 8" xfId="31417" hidden="1"/>
    <cellStyle name="40% - Accent6 8" xfId="32779" hidden="1"/>
    <cellStyle name="40% - Accent6 8" xfId="32842" hidden="1"/>
    <cellStyle name="40% - Accent6 8" xfId="32920" hidden="1"/>
    <cellStyle name="40% - Accent6 8" xfId="33117" hidden="1"/>
    <cellStyle name="40% - Accent6 8" xfId="33179" hidden="1"/>
    <cellStyle name="40% - Accent6 8" xfId="33257" hidden="1"/>
    <cellStyle name="40% - Accent6 8" xfId="33454" hidden="1"/>
    <cellStyle name="40% - Accent6 8" xfId="33516" hidden="1"/>
    <cellStyle name="40% - Accent6 9" xfId="166" hidden="1"/>
    <cellStyle name="40% - Accent6 9" xfId="246" hidden="1"/>
    <cellStyle name="40% - Accent6 9" xfId="330" hidden="1"/>
    <cellStyle name="40% - Accent6 9" xfId="664" hidden="1"/>
    <cellStyle name="40% - Accent6 9" xfId="2409" hidden="1"/>
    <cellStyle name="40% - Accent6 9" xfId="2560" hidden="1"/>
    <cellStyle name="40% - Accent6 9" xfId="2740" hidden="1"/>
    <cellStyle name="40% - Accent6 9" xfId="2861" hidden="1"/>
    <cellStyle name="40% - Accent6 9" xfId="1883" hidden="1"/>
    <cellStyle name="40% - Accent6 9" xfId="1700" hidden="1"/>
    <cellStyle name="40% - Accent6 9" xfId="4331" hidden="1"/>
    <cellStyle name="40% - Accent6 9" xfId="4576" hidden="1"/>
    <cellStyle name="40% - Accent6 9" xfId="4736" hidden="1"/>
    <cellStyle name="40% - Accent6 9" xfId="4846" hidden="1"/>
    <cellStyle name="40% - Accent6 9" xfId="2216" hidden="1"/>
    <cellStyle name="40% - Accent6 9" xfId="1698" hidden="1"/>
    <cellStyle name="40% - Accent6 9" xfId="6350" hidden="1"/>
    <cellStyle name="40% - Accent6 9" xfId="6459" hidden="1"/>
    <cellStyle name="40% - Accent6 9" xfId="6655" hidden="1"/>
    <cellStyle name="40% - Accent6 9" xfId="7511" hidden="1"/>
    <cellStyle name="40% - Accent6 9" xfId="7662" hidden="1"/>
    <cellStyle name="40% - Accent6 9" xfId="7843" hidden="1"/>
    <cellStyle name="40% - Accent6 9" xfId="8757" hidden="1"/>
    <cellStyle name="40% - Accent6 9" xfId="8935" hidden="1"/>
    <cellStyle name="40% - Accent6 9" xfId="9857" hidden="1"/>
    <cellStyle name="40% - Accent6 9" xfId="9931" hidden="1"/>
    <cellStyle name="40% - Accent6 9" xfId="10007" hidden="1"/>
    <cellStyle name="40% - Accent6 9" xfId="10085" hidden="1"/>
    <cellStyle name="40% - Accent6 9" xfId="10670" hidden="1"/>
    <cellStyle name="40% - Accent6 9" xfId="10746" hidden="1"/>
    <cellStyle name="40% - Accent6 9" xfId="10825" hidden="1"/>
    <cellStyle name="40% - Accent6 9" xfId="10881" hidden="1"/>
    <cellStyle name="40% - Accent6 9" xfId="10457" hidden="1"/>
    <cellStyle name="40% - Accent6 9" xfId="10381" hidden="1"/>
    <cellStyle name="40% - Accent6 9" xfId="11265" hidden="1"/>
    <cellStyle name="40% - Accent6 9" xfId="11341" hidden="1"/>
    <cellStyle name="40% - Accent6 9" xfId="11419" hidden="1"/>
    <cellStyle name="40% - Accent6 9" xfId="11470" hidden="1"/>
    <cellStyle name="40% - Accent6 9" xfId="10568" hidden="1"/>
    <cellStyle name="40% - Accent6 9" xfId="10379" hidden="1"/>
    <cellStyle name="40% - Accent6 9" xfId="11797" hidden="1"/>
    <cellStyle name="40% - Accent6 9" xfId="11873" hidden="1"/>
    <cellStyle name="40% - Accent6 9" xfId="11951" hidden="1"/>
    <cellStyle name="40% - Accent6 9" xfId="12134" hidden="1"/>
    <cellStyle name="40% - Accent6 9" xfId="12210" hidden="1"/>
    <cellStyle name="40% - Accent6 9" xfId="12288" hidden="1"/>
    <cellStyle name="40% - Accent6 9" xfId="12471" hidden="1"/>
    <cellStyle name="40% - Accent6 9" xfId="12547" hidden="1"/>
    <cellStyle name="40% - Accent6 9" xfId="12649" hidden="1"/>
    <cellStyle name="40% - Accent6 9" xfId="12723" hidden="1"/>
    <cellStyle name="40% - Accent6 9" xfId="12799" hidden="1"/>
    <cellStyle name="40% - Accent6 9" xfId="12877" hidden="1"/>
    <cellStyle name="40% - Accent6 9" xfId="13462" hidden="1"/>
    <cellStyle name="40% - Accent6 9" xfId="13538" hidden="1"/>
    <cellStyle name="40% - Accent6 9" xfId="13617" hidden="1"/>
    <cellStyle name="40% - Accent6 9" xfId="13673" hidden="1"/>
    <cellStyle name="40% - Accent6 9" xfId="13249" hidden="1"/>
    <cellStyle name="40% - Accent6 9" xfId="13173" hidden="1"/>
    <cellStyle name="40% - Accent6 9" xfId="14057" hidden="1"/>
    <cellStyle name="40% - Accent6 9" xfId="14133" hidden="1"/>
    <cellStyle name="40% - Accent6 9" xfId="14211" hidden="1"/>
    <cellStyle name="40% - Accent6 9" xfId="14262" hidden="1"/>
    <cellStyle name="40% - Accent6 9" xfId="13360" hidden="1"/>
    <cellStyle name="40% - Accent6 9" xfId="13171" hidden="1"/>
    <cellStyle name="40% - Accent6 9" xfId="14589" hidden="1"/>
    <cellStyle name="40% - Accent6 9" xfId="14665" hidden="1"/>
    <cellStyle name="40% - Accent6 9" xfId="14743" hidden="1"/>
    <cellStyle name="40% - Accent6 9" xfId="14926" hidden="1"/>
    <cellStyle name="40% - Accent6 9" xfId="15002" hidden="1"/>
    <cellStyle name="40% - Accent6 9" xfId="15080" hidden="1"/>
    <cellStyle name="40% - Accent6 9" xfId="15263" hidden="1"/>
    <cellStyle name="40% - Accent6 9" xfId="15339" hidden="1"/>
    <cellStyle name="40% - Accent6 9" xfId="9604" hidden="1"/>
    <cellStyle name="40% - Accent6 9" xfId="9495" hidden="1"/>
    <cellStyle name="40% - Accent6 9" xfId="9375" hidden="1"/>
    <cellStyle name="40% - Accent6 9" xfId="9269" hidden="1"/>
    <cellStyle name="40% - Accent6 9" xfId="7007" hidden="1"/>
    <cellStyle name="40% - Accent6 9" xfId="6918" hidden="1"/>
    <cellStyle name="40% - Accent6 9" xfId="6825" hidden="1"/>
    <cellStyle name="40% - Accent6 9" xfId="6732" hidden="1"/>
    <cellStyle name="40% - Accent6 9" xfId="7780" hidden="1"/>
    <cellStyle name="40% - Accent6 9" xfId="8052" hidden="1"/>
    <cellStyle name="40% - Accent6 9" xfId="4871" hidden="1"/>
    <cellStyle name="40% - Accent6 9" xfId="4699" hidden="1"/>
    <cellStyle name="40% - Accent6 9" xfId="4493" hidden="1"/>
    <cellStyle name="40% - Accent6 9" xfId="4301" hidden="1"/>
    <cellStyle name="40% - Accent6 9" xfId="7362" hidden="1"/>
    <cellStyle name="40% - Accent6 9" xfId="8059" hidden="1"/>
    <cellStyle name="40% - Accent6 9" xfId="2771" hidden="1"/>
    <cellStyle name="40% - Accent6 9" xfId="2530" hidden="1"/>
    <cellStyle name="40% - Accent6 9" xfId="2356" hidden="1"/>
    <cellStyle name="40% - Accent6 9" xfId="1403" hidden="1"/>
    <cellStyle name="40% - Accent6 9" xfId="1213" hidden="1"/>
    <cellStyle name="40% - Accent6 9" xfId="1058" hidden="1"/>
    <cellStyle name="40% - Accent6 9" xfId="106" hidden="1"/>
    <cellStyle name="40% - Accent6 9" xfId="15510" hidden="1"/>
    <cellStyle name="40% - Accent6 9" xfId="16198" hidden="1"/>
    <cellStyle name="40% - Accent6 9" xfId="16272" hidden="1"/>
    <cellStyle name="40% - Accent6 9" xfId="16348" hidden="1"/>
    <cellStyle name="40% - Accent6 9" xfId="16426" hidden="1"/>
    <cellStyle name="40% - Accent6 9" xfId="17011" hidden="1"/>
    <cellStyle name="40% - Accent6 9" xfId="17087" hidden="1"/>
    <cellStyle name="40% - Accent6 9" xfId="17166" hidden="1"/>
    <cellStyle name="40% - Accent6 9" xfId="17222" hidden="1"/>
    <cellStyle name="40% - Accent6 9" xfId="16798" hidden="1"/>
    <cellStyle name="40% - Accent6 9" xfId="16722" hidden="1"/>
    <cellStyle name="40% - Accent6 9" xfId="17606" hidden="1"/>
    <cellStyle name="40% - Accent6 9" xfId="17682" hidden="1"/>
    <cellStyle name="40% - Accent6 9" xfId="17760" hidden="1"/>
    <cellStyle name="40% - Accent6 9" xfId="17811" hidden="1"/>
    <cellStyle name="40% - Accent6 9" xfId="16909" hidden="1"/>
    <cellStyle name="40% - Accent6 9" xfId="16720" hidden="1"/>
    <cellStyle name="40% - Accent6 9" xfId="18138" hidden="1"/>
    <cellStyle name="40% - Accent6 9" xfId="18214" hidden="1"/>
    <cellStyle name="40% - Accent6 9" xfId="18292" hidden="1"/>
    <cellStyle name="40% - Accent6 9" xfId="18475" hidden="1"/>
    <cellStyle name="40% - Accent6 9" xfId="18551" hidden="1"/>
    <cellStyle name="40% - Accent6 9" xfId="18629" hidden="1"/>
    <cellStyle name="40% - Accent6 9" xfId="18812" hidden="1"/>
    <cellStyle name="40% - Accent6 9" xfId="18888" hidden="1"/>
    <cellStyle name="40% - Accent6 9" xfId="18990" hidden="1"/>
    <cellStyle name="40% - Accent6 9" xfId="19064" hidden="1"/>
    <cellStyle name="40% - Accent6 9" xfId="19140" hidden="1"/>
    <cellStyle name="40% - Accent6 9" xfId="19218" hidden="1"/>
    <cellStyle name="40% - Accent6 9" xfId="19803" hidden="1"/>
    <cellStyle name="40% - Accent6 9" xfId="19879" hidden="1"/>
    <cellStyle name="40% - Accent6 9" xfId="19958" hidden="1"/>
    <cellStyle name="40% - Accent6 9" xfId="20014" hidden="1"/>
    <cellStyle name="40% - Accent6 9" xfId="19590" hidden="1"/>
    <cellStyle name="40% - Accent6 9" xfId="19514" hidden="1"/>
    <cellStyle name="40% - Accent6 9" xfId="20398" hidden="1"/>
    <cellStyle name="40% - Accent6 9" xfId="20474" hidden="1"/>
    <cellStyle name="40% - Accent6 9" xfId="20552" hidden="1"/>
    <cellStyle name="40% - Accent6 9" xfId="20603" hidden="1"/>
    <cellStyle name="40% - Accent6 9" xfId="19701" hidden="1"/>
    <cellStyle name="40% - Accent6 9" xfId="19512" hidden="1"/>
    <cellStyle name="40% - Accent6 9" xfId="20930" hidden="1"/>
    <cellStyle name="40% - Accent6 9" xfId="21006" hidden="1"/>
    <cellStyle name="40% - Accent6 9" xfId="21084" hidden="1"/>
    <cellStyle name="40% - Accent6 9" xfId="21267" hidden="1"/>
    <cellStyle name="40% - Accent6 9" xfId="21343" hidden="1"/>
    <cellStyle name="40% - Accent6 9" xfId="21421" hidden="1"/>
    <cellStyle name="40% - Accent6 9" xfId="21604" hidden="1"/>
    <cellStyle name="40% - Accent6 9" xfId="21680" hidden="1"/>
    <cellStyle name="40% - Accent6 9" xfId="15997" hidden="1"/>
    <cellStyle name="40% - Accent6 9" xfId="15923" hidden="1"/>
    <cellStyle name="40% - Accent6 9" xfId="15843" hidden="1"/>
    <cellStyle name="40% - Accent6 9" xfId="15760" hidden="1"/>
    <cellStyle name="40% - Accent6 9" xfId="7987" hidden="1"/>
    <cellStyle name="40% - Accent6 9" xfId="7789" hidden="1"/>
    <cellStyle name="40% - Accent6 9" xfId="7530" hidden="1"/>
    <cellStyle name="40% - Accent6 9" xfId="7391" hidden="1"/>
    <cellStyle name="40% - Accent6 9" xfId="8672" hidden="1"/>
    <cellStyle name="40% - Accent6 9" xfId="9001" hidden="1"/>
    <cellStyle name="40% - Accent6 9" xfId="5309" hidden="1"/>
    <cellStyle name="40% - Accent6 9" xfId="5109" hidden="1"/>
    <cellStyle name="40% - Accent6 9" xfId="5003" hidden="1"/>
    <cellStyle name="40% - Accent6 9" xfId="4924" hidden="1"/>
    <cellStyle name="40% - Accent6 9" xfId="8215" hidden="1"/>
    <cellStyle name="40% - Accent6 9" xfId="9007" hidden="1"/>
    <cellStyle name="40% - Accent6 9" xfId="3064" hidden="1"/>
    <cellStyle name="40% - Accent6 9" xfId="2917" hidden="1"/>
    <cellStyle name="40% - Accent6 9" xfId="2745" hidden="1"/>
    <cellStyle name="40% - Accent6 9" xfId="1551" hidden="1"/>
    <cellStyle name="40% - Accent6 9" xfId="1395" hidden="1"/>
    <cellStyle name="40% - Accent6 9" xfId="1130" hidden="1"/>
    <cellStyle name="40% - Accent6 9" xfId="9795" hidden="1"/>
    <cellStyle name="40% - Accent6 9" xfId="21818" hidden="1"/>
    <cellStyle name="40% - Accent6 9" xfId="22349" hidden="1"/>
    <cellStyle name="40% - Accent6 9" xfId="22423" hidden="1"/>
    <cellStyle name="40% - Accent6 9" xfId="22499" hidden="1"/>
    <cellStyle name="40% - Accent6 9" xfId="22577" hidden="1"/>
    <cellStyle name="40% - Accent6 9" xfId="23162" hidden="1"/>
    <cellStyle name="40% - Accent6 9" xfId="23238" hidden="1"/>
    <cellStyle name="40% - Accent6 9" xfId="23317" hidden="1"/>
    <cellStyle name="40% - Accent6 9" xfId="23373" hidden="1"/>
    <cellStyle name="40% - Accent6 9" xfId="22949" hidden="1"/>
    <cellStyle name="40% - Accent6 9" xfId="22873" hidden="1"/>
    <cellStyle name="40% - Accent6 9" xfId="23757" hidden="1"/>
    <cellStyle name="40% - Accent6 9" xfId="23833" hidden="1"/>
    <cellStyle name="40% - Accent6 9" xfId="23911" hidden="1"/>
    <cellStyle name="40% - Accent6 9" xfId="23962" hidden="1"/>
    <cellStyle name="40% - Accent6 9" xfId="23060" hidden="1"/>
    <cellStyle name="40% - Accent6 9" xfId="22871" hidden="1"/>
    <cellStyle name="40% - Accent6 9" xfId="24289" hidden="1"/>
    <cellStyle name="40% - Accent6 9" xfId="24365" hidden="1"/>
    <cellStyle name="40% - Accent6 9" xfId="24443" hidden="1"/>
    <cellStyle name="40% - Accent6 9" xfId="24626" hidden="1"/>
    <cellStyle name="40% - Accent6 9" xfId="24702" hidden="1"/>
    <cellStyle name="40% - Accent6 9" xfId="24780" hidden="1"/>
    <cellStyle name="40% - Accent6 9" xfId="24963" hidden="1"/>
    <cellStyle name="40% - Accent6 9" xfId="25039" hidden="1"/>
    <cellStyle name="40% - Accent6 9" xfId="25141" hidden="1"/>
    <cellStyle name="40% - Accent6 9" xfId="25215" hidden="1"/>
    <cellStyle name="40% - Accent6 9" xfId="25291" hidden="1"/>
    <cellStyle name="40% - Accent6 9" xfId="25369" hidden="1"/>
    <cellStyle name="40% - Accent6 9" xfId="25954" hidden="1"/>
    <cellStyle name="40% - Accent6 9" xfId="26030" hidden="1"/>
    <cellStyle name="40% - Accent6 9" xfId="26109" hidden="1"/>
    <cellStyle name="40% - Accent6 9" xfId="26165" hidden="1"/>
    <cellStyle name="40% - Accent6 9" xfId="25741" hidden="1"/>
    <cellStyle name="40% - Accent6 9" xfId="25665" hidden="1"/>
    <cellStyle name="40% - Accent6 9" xfId="26549" hidden="1"/>
    <cellStyle name="40% - Accent6 9" xfId="26625" hidden="1"/>
    <cellStyle name="40% - Accent6 9" xfId="26703" hidden="1"/>
    <cellStyle name="40% - Accent6 9" xfId="26754" hidden="1"/>
    <cellStyle name="40% - Accent6 9" xfId="25852" hidden="1"/>
    <cellStyle name="40% - Accent6 9" xfId="25663" hidden="1"/>
    <cellStyle name="40% - Accent6 9" xfId="27081" hidden="1"/>
    <cellStyle name="40% - Accent6 9" xfId="27157" hidden="1"/>
    <cellStyle name="40% - Accent6 9" xfId="27235" hidden="1"/>
    <cellStyle name="40% - Accent6 9" xfId="27418" hidden="1"/>
    <cellStyle name="40% - Accent6 9" xfId="27494" hidden="1"/>
    <cellStyle name="40% - Accent6 9" xfId="27572" hidden="1"/>
    <cellStyle name="40% - Accent6 9" xfId="27755" hidden="1"/>
    <cellStyle name="40% - Accent6 9" xfId="27831" hidden="1"/>
    <cellStyle name="40% - Accent6 9" xfId="22250" hidden="1"/>
    <cellStyle name="40% - Accent6 9" xfId="22176" hidden="1"/>
    <cellStyle name="40% - Accent6 9" xfId="22096" hidden="1"/>
    <cellStyle name="40% - Accent6 9" xfId="22013" hidden="1"/>
    <cellStyle name="40% - Accent6 9" xfId="8894" hidden="1"/>
    <cellStyle name="40% - Accent6 9" xfId="8684" hidden="1"/>
    <cellStyle name="40% - Accent6 9" xfId="8454" hidden="1"/>
    <cellStyle name="40% - Accent6 9" xfId="8246" hidden="1"/>
    <cellStyle name="40% - Accent6 9" xfId="9763" hidden="1"/>
    <cellStyle name="40% - Accent6 9" xfId="15565" hidden="1"/>
    <cellStyle name="40% - Accent6 9" xfId="5862" hidden="1"/>
    <cellStyle name="40% - Accent6 9" xfId="5616" hidden="1"/>
    <cellStyle name="40% - Accent6 9" xfId="5517" hidden="1"/>
    <cellStyle name="40% - Accent6 9" xfId="5453" hidden="1"/>
    <cellStyle name="40% - Accent6 9" xfId="9284" hidden="1"/>
    <cellStyle name="40% - Accent6 9" xfId="15567" hidden="1"/>
    <cellStyle name="40% - Accent6 9" xfId="3381" hidden="1"/>
    <cellStyle name="40% - Accent6 9" xfId="3286" hidden="1"/>
    <cellStyle name="40% - Accent6 9" xfId="3060" hidden="1"/>
    <cellStyle name="40% - Accent6 9" xfId="1676" hidden="1"/>
    <cellStyle name="40% - Accent6 9" xfId="1549" hidden="1"/>
    <cellStyle name="40% - Accent6 9" xfId="1276" hidden="1"/>
    <cellStyle name="40% - Accent6 9" xfId="22301" hidden="1"/>
    <cellStyle name="40% - Accent6 9" xfId="27966" hidden="1"/>
    <cellStyle name="40% - Accent6 9" xfId="28068" hidden="1"/>
    <cellStyle name="40% - Accent6 9" xfId="28142" hidden="1"/>
    <cellStyle name="40% - Accent6 9" xfId="28218" hidden="1"/>
    <cellStyle name="40% - Accent6 9" xfId="28296" hidden="1"/>
    <cellStyle name="40% - Accent6 9" xfId="28881" hidden="1"/>
    <cellStyle name="40% - Accent6 9" xfId="28957" hidden="1"/>
    <cellStyle name="40% - Accent6 9" xfId="29036" hidden="1"/>
    <cellStyle name="40% - Accent6 9" xfId="29092" hidden="1"/>
    <cellStyle name="40% - Accent6 9" xfId="28668" hidden="1"/>
    <cellStyle name="40% - Accent6 9" xfId="28592" hidden="1"/>
    <cellStyle name="40% - Accent6 9" xfId="29476" hidden="1"/>
    <cellStyle name="40% - Accent6 9" xfId="29552" hidden="1"/>
    <cellStyle name="40% - Accent6 9" xfId="29630" hidden="1"/>
    <cellStyle name="40% - Accent6 9" xfId="29681" hidden="1"/>
    <cellStyle name="40% - Accent6 9" xfId="28779" hidden="1"/>
    <cellStyle name="40% - Accent6 9" xfId="28590" hidden="1"/>
    <cellStyle name="40% - Accent6 9" xfId="30008" hidden="1"/>
    <cellStyle name="40% - Accent6 9" xfId="30084" hidden="1"/>
    <cellStyle name="40% - Accent6 9" xfId="30162" hidden="1"/>
    <cellStyle name="40% - Accent6 9" xfId="30345" hidden="1"/>
    <cellStyle name="40% - Accent6 9" xfId="30421" hidden="1"/>
    <cellStyle name="40% - Accent6 9" xfId="30499" hidden="1"/>
    <cellStyle name="40% - Accent6 9" xfId="30682" hidden="1"/>
    <cellStyle name="40% - Accent6 9" xfId="30758" hidden="1"/>
    <cellStyle name="40% - Accent6 9" xfId="30860" hidden="1"/>
    <cellStyle name="40% - Accent6 9" xfId="30934" hidden="1"/>
    <cellStyle name="40% - Accent6 9" xfId="31010" hidden="1"/>
    <cellStyle name="40% - Accent6 9" xfId="31088" hidden="1"/>
    <cellStyle name="40% - Accent6 9" xfId="31673" hidden="1"/>
    <cellStyle name="40% - Accent6 9" xfId="31749" hidden="1"/>
    <cellStyle name="40% - Accent6 9" xfId="31828" hidden="1"/>
    <cellStyle name="40% - Accent6 9" xfId="31884" hidden="1"/>
    <cellStyle name="40% - Accent6 9" xfId="31460" hidden="1"/>
    <cellStyle name="40% - Accent6 9" xfId="31384" hidden="1"/>
    <cellStyle name="40% - Accent6 9" xfId="32268" hidden="1"/>
    <cellStyle name="40% - Accent6 9" xfId="32344" hidden="1"/>
    <cellStyle name="40% - Accent6 9" xfId="32422" hidden="1"/>
    <cellStyle name="40% - Accent6 9" xfId="32473" hidden="1"/>
    <cellStyle name="40% - Accent6 9" xfId="31571" hidden="1"/>
    <cellStyle name="40% - Accent6 9" xfId="31382" hidden="1"/>
    <cellStyle name="40% - Accent6 9" xfId="32800" hidden="1"/>
    <cellStyle name="40% - Accent6 9" xfId="32876" hidden="1"/>
    <cellStyle name="40% - Accent6 9" xfId="32954" hidden="1"/>
    <cellStyle name="40% - Accent6 9" xfId="33137" hidden="1"/>
    <cellStyle name="40% - Accent6 9" xfId="33213" hidden="1"/>
    <cellStyle name="40% - Accent6 9" xfId="33291" hidden="1"/>
    <cellStyle name="40% - Accent6 9" xfId="33474" hidden="1"/>
    <cellStyle name="40% - Accent6 9" xfId="33550" hidden="1"/>
    <cellStyle name="60% - Accent1" xfId="25" builtinId="32" hidden="1"/>
    <cellStyle name="60% - Accent1" xfId="68" builtinId="32" hidden="1" customBuiltin="1"/>
    <cellStyle name="60% - Accent2" xfId="29" builtinId="36" hidden="1"/>
    <cellStyle name="60% - Accent2" xfId="72" builtinId="36" hidden="1" customBuiltin="1"/>
    <cellStyle name="60% - Accent3" xfId="33" builtinId="40" hidden="1"/>
    <cellStyle name="60% - Accent3" xfId="76" builtinId="40" hidden="1" customBuiltin="1"/>
    <cellStyle name="60% - Accent4" xfId="37" builtinId="44" hidden="1"/>
    <cellStyle name="60% - Accent4" xfId="80" builtinId="44" hidden="1" customBuiltin="1"/>
    <cellStyle name="60% - Accent5" xfId="41" builtinId="48" hidden="1"/>
    <cellStyle name="60% - Accent5" xfId="84" builtinId="48" hidden="1" customBuiltin="1"/>
    <cellStyle name="60% - Accent6" xfId="45" builtinId="52" hidden="1"/>
    <cellStyle name="60% - Accent6" xfId="88" builtinId="52" hidden="1" customBuiltin="1"/>
    <cellStyle name="Accent1" xfId="22" builtinId="29" hidden="1"/>
    <cellStyle name="Accent1" xfId="65" builtinId="29" hidden="1" customBuiltin="1"/>
    <cellStyle name="Accent2" xfId="26" builtinId="33" hidden="1"/>
    <cellStyle name="Accent2" xfId="69" builtinId="33" hidden="1" customBuiltin="1"/>
    <cellStyle name="Accent3" xfId="30" builtinId="37" hidden="1"/>
    <cellStyle name="Accent3" xfId="73" builtinId="37" hidden="1" customBuiltin="1"/>
    <cellStyle name="Accent4" xfId="34" builtinId="41" hidden="1"/>
    <cellStyle name="Accent4" xfId="77" builtinId="41" hidden="1" customBuiltin="1"/>
    <cellStyle name="Accent5" xfId="38" builtinId="45" hidden="1"/>
    <cellStyle name="Accent5" xfId="81" builtinId="45" hidden="1" customBuiltin="1"/>
    <cellStyle name="Accent6" xfId="42" builtinId="49" hidden="1"/>
    <cellStyle name="Accent6" xfId="85" builtinId="49" hidden="1" customBuiltin="1"/>
    <cellStyle name="Bad" xfId="11" builtinId="27" hidden="1"/>
    <cellStyle name="Bad" xfId="57" builtinId="27" hidden="1" customBuiltin="1"/>
    <cellStyle name="Calculation" xfId="15" builtinId="22" hidden="1"/>
    <cellStyle name="Calculation" xfId="59" builtinId="22" hidden="1" customBuiltin="1"/>
    <cellStyle name="Check Cell" xfId="17" builtinId="23" hidden="1"/>
    <cellStyle name="Check Cell" xfId="61" builtinId="23" hidden="1" customBuiltin="1"/>
    <cellStyle name="Comma" xfId="1" builtinId="3" hidden="1"/>
    <cellStyle name="Comma [0]" xfId="2" builtinId="6" hidden="1" customBuiltin="1"/>
    <cellStyle name="Comma [0]" xfId="50"/>
    <cellStyle name="Comma [1]" xfId="51"/>
    <cellStyle name="Comma [2]" xfId="98"/>
    <cellStyle name="Comma [4]" xfId="97"/>
    <cellStyle name="Currency" xfId="3" builtinId="4" hidden="1"/>
    <cellStyle name="Currency [0]" xfId="4" builtinId="7" hidden="1"/>
    <cellStyle name="Currency [0] 10" xfId="882" hidden="1"/>
    <cellStyle name="Currency [0] 10" xfId="3366" hidden="1"/>
    <cellStyle name="Currency [0] 10" xfId="3981" hidden="1"/>
    <cellStyle name="Currency [0] 10" xfId="5152" hidden="1"/>
    <cellStyle name="Currency [0] 10" xfId="5913" hidden="1"/>
    <cellStyle name="Currency [0] 10" xfId="6940" hidden="1"/>
    <cellStyle name="Currency [0] 10" xfId="8154" hidden="1"/>
    <cellStyle name="Currency [0] 10" xfId="9305" hidden="1"/>
    <cellStyle name="Currency [0] 10" xfId="10233" hidden="1"/>
    <cellStyle name="Currency [0] 10" xfId="10952" hidden="1"/>
    <cellStyle name="Currency [0] 10" xfId="11124" hidden="1"/>
    <cellStyle name="Currency [0] 10" xfId="11522" hidden="1"/>
    <cellStyle name="Currency [0] 10" xfId="11667" hidden="1"/>
    <cellStyle name="Currency [0] 10" xfId="12008" hidden="1"/>
    <cellStyle name="Currency [0] 10" xfId="12345" hidden="1"/>
    <cellStyle name="Currency [0] 10" xfId="12596" hidden="1"/>
    <cellStyle name="Currency [0] 10" xfId="13025" hidden="1"/>
    <cellStyle name="Currency [0] 10" xfId="13744" hidden="1"/>
    <cellStyle name="Currency [0] 10" xfId="13916" hidden="1"/>
    <cellStyle name="Currency [0] 10" xfId="14314" hidden="1"/>
    <cellStyle name="Currency [0] 10" xfId="14459" hidden="1"/>
    <cellStyle name="Currency [0] 10" xfId="14800" hidden="1"/>
    <cellStyle name="Currency [0] 10" xfId="15137" hidden="1"/>
    <cellStyle name="Currency [0] 10" xfId="15388" hidden="1"/>
    <cellStyle name="Currency [0] 10" xfId="8937" hidden="1"/>
    <cellStyle name="Currency [0] 10" xfId="6297" hidden="1"/>
    <cellStyle name="Currency [0] 10" xfId="5469" hidden="1"/>
    <cellStyle name="Currency [0] 10" xfId="3995" hidden="1"/>
    <cellStyle name="Currency [0] 10" xfId="3402" hidden="1"/>
    <cellStyle name="Currency [0] 10" xfId="2042" hidden="1"/>
    <cellStyle name="Currency [0] 10" xfId="856" hidden="1"/>
    <cellStyle name="Currency [0] 10" xfId="15783" hidden="1"/>
    <cellStyle name="Currency [0] 10" xfId="16574" hidden="1"/>
    <cellStyle name="Currency [0] 10" xfId="17293" hidden="1"/>
    <cellStyle name="Currency [0] 10" xfId="17465" hidden="1"/>
    <cellStyle name="Currency [0] 10" xfId="17863" hidden="1"/>
    <cellStyle name="Currency [0] 10" xfId="18008" hidden="1"/>
    <cellStyle name="Currency [0] 10" xfId="18349" hidden="1"/>
    <cellStyle name="Currency [0] 10" xfId="18686" hidden="1"/>
    <cellStyle name="Currency [0] 10" xfId="18937" hidden="1"/>
    <cellStyle name="Currency [0] 10" xfId="19366" hidden="1"/>
    <cellStyle name="Currency [0] 10" xfId="20085" hidden="1"/>
    <cellStyle name="Currency [0] 10" xfId="20257" hidden="1"/>
    <cellStyle name="Currency [0] 10" xfId="20655" hidden="1"/>
    <cellStyle name="Currency [0] 10" xfId="20800" hidden="1"/>
    <cellStyle name="Currency [0] 10" xfId="21141" hidden="1"/>
    <cellStyle name="Currency [0] 10" xfId="21478" hidden="1"/>
    <cellStyle name="Currency [0] 10" xfId="21729" hidden="1"/>
    <cellStyle name="Currency [0] 10" xfId="15512" hidden="1"/>
    <cellStyle name="Currency [0] 10" xfId="6845" hidden="1"/>
    <cellStyle name="Currency [0] 10" xfId="5902" hidden="1"/>
    <cellStyle name="Currency [0] 10" xfId="4278" hidden="1"/>
    <cellStyle name="Currency [0] 10" xfId="3659" hidden="1"/>
    <cellStyle name="Currency [0] 10" xfId="2220" hidden="1"/>
    <cellStyle name="Currency [0] 10" xfId="864" hidden="1"/>
    <cellStyle name="Currency [0] 10" xfId="22036" hidden="1"/>
    <cellStyle name="Currency [0] 10" xfId="22725" hidden="1"/>
    <cellStyle name="Currency [0] 10" xfId="23444" hidden="1"/>
    <cellStyle name="Currency [0] 10" xfId="23616" hidden="1"/>
    <cellStyle name="Currency [0] 10" xfId="24014" hidden="1"/>
    <cellStyle name="Currency [0] 10" xfId="24159" hidden="1"/>
    <cellStyle name="Currency [0] 10" xfId="24500" hidden="1"/>
    <cellStyle name="Currency [0] 10" xfId="24837" hidden="1"/>
    <cellStyle name="Currency [0] 10" xfId="25088" hidden="1"/>
    <cellStyle name="Currency [0] 10" xfId="25517" hidden="1"/>
    <cellStyle name="Currency [0] 10" xfId="26236" hidden="1"/>
    <cellStyle name="Currency [0] 10" xfId="26408" hidden="1"/>
    <cellStyle name="Currency [0] 10" xfId="26806" hidden="1"/>
    <cellStyle name="Currency [0] 10" xfId="26951" hidden="1"/>
    <cellStyle name="Currency [0] 10" xfId="27292" hidden="1"/>
    <cellStyle name="Currency [0] 10" xfId="27629" hidden="1"/>
    <cellStyle name="Currency [0] 10" xfId="27880" hidden="1"/>
    <cellStyle name="Currency [0] 10" xfId="21819" hidden="1"/>
    <cellStyle name="Currency [0] 10" xfId="7602" hidden="1"/>
    <cellStyle name="Currency [0] 10" xfId="6320" hidden="1"/>
    <cellStyle name="Currency [0] 10" xfId="4896" hidden="1"/>
    <cellStyle name="Currency [0] 10" xfId="3854" hidden="1"/>
    <cellStyle name="Currency [0] 10" xfId="2355" hidden="1"/>
    <cellStyle name="Currency [0] 10" xfId="871" hidden="1"/>
    <cellStyle name="Currency [0] 10" xfId="28015" hidden="1"/>
    <cellStyle name="Currency [0] 10" xfId="28444" hidden="1"/>
    <cellStyle name="Currency [0] 10" xfId="29163" hidden="1"/>
    <cellStyle name="Currency [0] 10" xfId="29335" hidden="1"/>
    <cellStyle name="Currency [0] 10" xfId="29733" hidden="1"/>
    <cellStyle name="Currency [0] 10" xfId="29878" hidden="1"/>
    <cellStyle name="Currency [0] 10" xfId="30219" hidden="1"/>
    <cellStyle name="Currency [0] 10" xfId="30556" hidden="1"/>
    <cellStyle name="Currency [0] 10" xfId="30807" hidden="1"/>
    <cellStyle name="Currency [0] 10" xfId="31236" hidden="1"/>
    <cellStyle name="Currency [0] 10" xfId="31955" hidden="1"/>
    <cellStyle name="Currency [0] 10" xfId="32127" hidden="1"/>
    <cellStyle name="Currency [0] 10" xfId="32525" hidden="1"/>
    <cellStyle name="Currency [0] 10" xfId="32670" hidden="1"/>
    <cellStyle name="Currency [0] 10" xfId="33011" hidden="1"/>
    <cellStyle name="Currency [0] 10" xfId="33348" hidden="1"/>
    <cellStyle name="Currency [0] 10" xfId="33599" hidden="1"/>
    <cellStyle name="Currency [0] 11" xfId="890" hidden="1"/>
    <cellStyle name="Currency [0] 11" xfId="3397" hidden="1"/>
    <cellStyle name="Currency [0] 11" xfId="3987" hidden="1"/>
    <cellStyle name="Currency [0] 11" xfId="5237" hidden="1"/>
    <cellStyle name="Currency [0] 11" xfId="5918" hidden="1"/>
    <cellStyle name="Currency [0] 11" xfId="6950" hidden="1"/>
    <cellStyle name="Currency [0] 11" xfId="8174" hidden="1"/>
    <cellStyle name="Currency [0] 11" xfId="9318" hidden="1"/>
    <cellStyle name="Currency [0] 11" xfId="10234" hidden="1"/>
    <cellStyle name="Currency [0] 11" xfId="10955" hidden="1"/>
    <cellStyle name="Currency [0] 11" xfId="11126" hidden="1"/>
    <cellStyle name="Currency [0] 11" xfId="11523" hidden="1"/>
    <cellStyle name="Currency [0] 11" xfId="11668" hidden="1"/>
    <cellStyle name="Currency [0] 11" xfId="12009" hidden="1"/>
    <cellStyle name="Currency [0] 11" xfId="12346" hidden="1"/>
    <cellStyle name="Currency [0] 11" xfId="12597" hidden="1"/>
    <cellStyle name="Currency [0] 11" xfId="13026" hidden="1"/>
    <cellStyle name="Currency [0] 11" xfId="13747" hidden="1"/>
    <cellStyle name="Currency [0] 11" xfId="13918" hidden="1"/>
    <cellStyle name="Currency [0] 11" xfId="14315" hidden="1"/>
    <cellStyle name="Currency [0] 11" xfId="14460" hidden="1"/>
    <cellStyle name="Currency [0] 11" xfId="14801" hidden="1"/>
    <cellStyle name="Currency [0] 11" xfId="15138" hidden="1"/>
    <cellStyle name="Currency [0] 11" xfId="15389" hidden="1"/>
    <cellStyle name="Currency [0] 11" xfId="8882" hidden="1"/>
    <cellStyle name="Currency [0] 11" xfId="6292" hidden="1"/>
    <cellStyle name="Currency [0] 11" xfId="5455" hidden="1"/>
    <cellStyle name="Currency [0] 11" xfId="3989" hidden="1"/>
    <cellStyle name="Currency [0] 11" xfId="3398" hidden="1"/>
    <cellStyle name="Currency [0] 11" xfId="2019" hidden="1"/>
    <cellStyle name="Currency [0] 11" xfId="852" hidden="1"/>
    <cellStyle name="Currency [0] 11" xfId="15795" hidden="1"/>
    <cellStyle name="Currency [0] 11" xfId="16575" hidden="1"/>
    <cellStyle name="Currency [0] 11" xfId="17296" hidden="1"/>
    <cellStyle name="Currency [0] 11" xfId="17467" hidden="1"/>
    <cellStyle name="Currency [0] 11" xfId="17864" hidden="1"/>
    <cellStyle name="Currency [0] 11" xfId="18009" hidden="1"/>
    <cellStyle name="Currency [0] 11" xfId="18350" hidden="1"/>
    <cellStyle name="Currency [0] 11" xfId="18687" hidden="1"/>
    <cellStyle name="Currency [0] 11" xfId="18938" hidden="1"/>
    <cellStyle name="Currency [0] 11" xfId="19367" hidden="1"/>
    <cellStyle name="Currency [0] 11" xfId="20088" hidden="1"/>
    <cellStyle name="Currency [0] 11" xfId="20259" hidden="1"/>
    <cellStyle name="Currency [0] 11" xfId="20656" hidden="1"/>
    <cellStyle name="Currency [0] 11" xfId="20801" hidden="1"/>
    <cellStyle name="Currency [0] 11" xfId="21142" hidden="1"/>
    <cellStyle name="Currency [0] 11" xfId="21479" hidden="1"/>
    <cellStyle name="Currency [0] 11" xfId="21730" hidden="1"/>
    <cellStyle name="Currency [0] 11" xfId="15478" hidden="1"/>
    <cellStyle name="Currency [0] 11" xfId="6796" hidden="1"/>
    <cellStyle name="Currency [0] 11" xfId="5895" hidden="1"/>
    <cellStyle name="Currency [0] 11" xfId="4272" hidden="1"/>
    <cellStyle name="Currency [0] 11" xfId="3655" hidden="1"/>
    <cellStyle name="Currency [0] 11" xfId="2193" hidden="1"/>
    <cellStyle name="Currency [0] 11" xfId="858" hidden="1"/>
    <cellStyle name="Currency [0] 11" xfId="22048" hidden="1"/>
    <cellStyle name="Currency [0] 11" xfId="22726" hidden="1"/>
    <cellStyle name="Currency [0] 11" xfId="23447" hidden="1"/>
    <cellStyle name="Currency [0] 11" xfId="23618" hidden="1"/>
    <cellStyle name="Currency [0] 11" xfId="24015" hidden="1"/>
    <cellStyle name="Currency [0] 11" xfId="24160" hidden="1"/>
    <cellStyle name="Currency [0] 11" xfId="24501" hidden="1"/>
    <cellStyle name="Currency [0] 11" xfId="24838" hidden="1"/>
    <cellStyle name="Currency [0] 11" xfId="25089" hidden="1"/>
    <cellStyle name="Currency [0] 11" xfId="25518" hidden="1"/>
    <cellStyle name="Currency [0] 11" xfId="26239" hidden="1"/>
    <cellStyle name="Currency [0] 11" xfId="26410" hidden="1"/>
    <cellStyle name="Currency [0] 11" xfId="26807" hidden="1"/>
    <cellStyle name="Currency [0] 11" xfId="26952" hidden="1"/>
    <cellStyle name="Currency [0] 11" xfId="27293" hidden="1"/>
    <cellStyle name="Currency [0] 11" xfId="27630" hidden="1"/>
    <cellStyle name="Currency [0] 11" xfId="27881" hidden="1"/>
    <cellStyle name="Currency [0] 11" xfId="21797" hidden="1"/>
    <cellStyle name="Currency [0] 11" xfId="7470" hidden="1"/>
    <cellStyle name="Currency [0] 11" xfId="6315" hidden="1"/>
    <cellStyle name="Currency [0] 11" xfId="4863" hidden="1"/>
    <cellStyle name="Currency [0] 11" xfId="3849" hidden="1"/>
    <cellStyle name="Currency [0] 11" xfId="2304" hidden="1"/>
    <cellStyle name="Currency [0] 11" xfId="866" hidden="1"/>
    <cellStyle name="Currency [0] 11" xfId="28016" hidden="1"/>
    <cellStyle name="Currency [0] 11" xfId="28445" hidden="1"/>
    <cellStyle name="Currency [0] 11" xfId="29166" hidden="1"/>
    <cellStyle name="Currency [0] 11" xfId="29337" hidden="1"/>
    <cellStyle name="Currency [0] 11" xfId="29734" hidden="1"/>
    <cellStyle name="Currency [0] 11" xfId="29879" hidden="1"/>
    <cellStyle name="Currency [0] 11" xfId="30220" hidden="1"/>
    <cellStyle name="Currency [0] 11" xfId="30557" hidden="1"/>
    <cellStyle name="Currency [0] 11" xfId="30808" hidden="1"/>
    <cellStyle name="Currency [0] 11" xfId="31237" hidden="1"/>
    <cellStyle name="Currency [0] 11" xfId="31958" hidden="1"/>
    <cellStyle name="Currency [0] 11" xfId="32129" hidden="1"/>
    <cellStyle name="Currency [0] 11" xfId="32526" hidden="1"/>
    <cellStyle name="Currency [0] 11" xfId="32671" hidden="1"/>
    <cellStyle name="Currency [0] 11" xfId="33012" hidden="1"/>
    <cellStyle name="Currency [0] 11" xfId="33349" hidden="1"/>
    <cellStyle name="Currency [0] 11" xfId="33600" hidden="1"/>
    <cellStyle name="Currency [0] 12" xfId="881" hidden="1"/>
    <cellStyle name="Currency [0] 12" xfId="3361" hidden="1"/>
    <cellStyle name="Currency [0] 12" xfId="3977" hidden="1"/>
    <cellStyle name="Currency [0] 12" xfId="5143" hidden="1"/>
    <cellStyle name="Currency [0] 12" xfId="5912" hidden="1"/>
    <cellStyle name="Currency [0] 12" xfId="6936" hidden="1"/>
    <cellStyle name="Currency [0] 12" xfId="8147" hidden="1"/>
    <cellStyle name="Currency [0] 12" xfId="9301" hidden="1"/>
    <cellStyle name="Currency [0] 12" xfId="10232" hidden="1"/>
    <cellStyle name="Currency [0] 12" xfId="10950" hidden="1"/>
    <cellStyle name="Currency [0] 12" xfId="11122" hidden="1"/>
    <cellStyle name="Currency [0] 12" xfId="11521" hidden="1"/>
    <cellStyle name="Currency [0] 12" xfId="11666" hidden="1"/>
    <cellStyle name="Currency [0] 12" xfId="12007" hidden="1"/>
    <cellStyle name="Currency [0] 12" xfId="12344" hidden="1"/>
    <cellStyle name="Currency [0] 12" xfId="12595" hidden="1"/>
    <cellStyle name="Currency [0] 12" xfId="13024" hidden="1"/>
    <cellStyle name="Currency [0] 12" xfId="13742" hidden="1"/>
    <cellStyle name="Currency [0] 12" xfId="13914" hidden="1"/>
    <cellStyle name="Currency [0] 12" xfId="14313" hidden="1"/>
    <cellStyle name="Currency [0] 12" xfId="14458" hidden="1"/>
    <cellStyle name="Currency [0] 12" xfId="14799" hidden="1"/>
    <cellStyle name="Currency [0] 12" xfId="15136" hidden="1"/>
    <cellStyle name="Currency [0] 12" xfId="15387" hidden="1"/>
    <cellStyle name="Currency [0] 12" xfId="8953" hidden="1"/>
    <cellStyle name="Currency [0] 12" xfId="6300" hidden="1"/>
    <cellStyle name="Currency [0] 12" xfId="5472" hidden="1"/>
    <cellStyle name="Currency [0] 12" xfId="4001" hidden="1"/>
    <cellStyle name="Currency [0] 12" xfId="3404" hidden="1"/>
    <cellStyle name="Currency [0] 12" xfId="2053" hidden="1"/>
    <cellStyle name="Currency [0] 12" xfId="860" hidden="1"/>
    <cellStyle name="Currency [0] 12" xfId="15781" hidden="1"/>
    <cellStyle name="Currency [0] 12" xfId="16573" hidden="1"/>
    <cellStyle name="Currency [0] 12" xfId="17291" hidden="1"/>
    <cellStyle name="Currency [0] 12" xfId="17463" hidden="1"/>
    <cellStyle name="Currency [0] 12" xfId="17862" hidden="1"/>
    <cellStyle name="Currency [0] 12" xfId="18007" hidden="1"/>
    <cellStyle name="Currency [0] 12" xfId="18348" hidden="1"/>
    <cellStyle name="Currency [0] 12" xfId="18685" hidden="1"/>
    <cellStyle name="Currency [0] 12" xfId="18936" hidden="1"/>
    <cellStyle name="Currency [0] 12" xfId="19365" hidden="1"/>
    <cellStyle name="Currency [0] 12" xfId="20083" hidden="1"/>
    <cellStyle name="Currency [0] 12" xfId="20255" hidden="1"/>
    <cellStyle name="Currency [0] 12" xfId="20654" hidden="1"/>
    <cellStyle name="Currency [0] 12" xfId="20799" hidden="1"/>
    <cellStyle name="Currency [0] 12" xfId="21140" hidden="1"/>
    <cellStyle name="Currency [0] 12" xfId="21477" hidden="1"/>
    <cellStyle name="Currency [0] 12" xfId="21728" hidden="1"/>
    <cellStyle name="Currency [0] 12" xfId="15526" hidden="1"/>
    <cellStyle name="Currency [0] 12" xfId="6848" hidden="1"/>
    <cellStyle name="Currency [0] 12" xfId="5905" hidden="1"/>
    <cellStyle name="Currency [0] 12" xfId="4281" hidden="1"/>
    <cellStyle name="Currency [0] 12" xfId="3661" hidden="1"/>
    <cellStyle name="Currency [0] 12" xfId="2228" hidden="1"/>
    <cellStyle name="Currency [0] 12" xfId="865" hidden="1"/>
    <cellStyle name="Currency [0] 12" xfId="22034" hidden="1"/>
    <cellStyle name="Currency [0] 12" xfId="22724" hidden="1"/>
    <cellStyle name="Currency [0] 12" xfId="23442" hidden="1"/>
    <cellStyle name="Currency [0] 12" xfId="23614" hidden="1"/>
    <cellStyle name="Currency [0] 12" xfId="24013" hidden="1"/>
    <cellStyle name="Currency [0] 12" xfId="24158" hidden="1"/>
    <cellStyle name="Currency [0] 12" xfId="24499" hidden="1"/>
    <cellStyle name="Currency [0] 12" xfId="24836" hidden="1"/>
    <cellStyle name="Currency [0] 12" xfId="25087" hidden="1"/>
    <cellStyle name="Currency [0] 12" xfId="25516" hidden="1"/>
    <cellStyle name="Currency [0] 12" xfId="26234" hidden="1"/>
    <cellStyle name="Currency [0] 12" xfId="26406" hidden="1"/>
    <cellStyle name="Currency [0] 12" xfId="26805" hidden="1"/>
    <cellStyle name="Currency [0] 12" xfId="26950" hidden="1"/>
    <cellStyle name="Currency [0] 12" xfId="27291" hidden="1"/>
    <cellStyle name="Currency [0] 12" xfId="27628" hidden="1"/>
    <cellStyle name="Currency [0] 12" xfId="27879" hidden="1"/>
    <cellStyle name="Currency [0] 12" xfId="21833" hidden="1"/>
    <cellStyle name="Currency [0] 12" xfId="7610" hidden="1"/>
    <cellStyle name="Currency [0] 12" xfId="6323" hidden="1"/>
    <cellStyle name="Currency [0] 12" xfId="4899" hidden="1"/>
    <cellStyle name="Currency [0] 12" xfId="3856" hidden="1"/>
    <cellStyle name="Currency [0] 12" xfId="2372" hidden="1"/>
    <cellStyle name="Currency [0] 12" xfId="873" hidden="1"/>
    <cellStyle name="Currency [0] 12" xfId="28014" hidden="1"/>
    <cellStyle name="Currency [0] 12" xfId="28443" hidden="1"/>
    <cellStyle name="Currency [0] 12" xfId="29161" hidden="1"/>
    <cellStyle name="Currency [0] 12" xfId="29333" hidden="1"/>
    <cellStyle name="Currency [0] 12" xfId="29732" hidden="1"/>
    <cellStyle name="Currency [0] 12" xfId="29877" hidden="1"/>
    <cellStyle name="Currency [0] 12" xfId="30218" hidden="1"/>
    <cellStyle name="Currency [0] 12" xfId="30555" hidden="1"/>
    <cellStyle name="Currency [0] 12" xfId="30806" hidden="1"/>
    <cellStyle name="Currency [0] 12" xfId="31235" hidden="1"/>
    <cellStyle name="Currency [0] 12" xfId="31953" hidden="1"/>
    <cellStyle name="Currency [0] 12" xfId="32125" hidden="1"/>
    <cellStyle name="Currency [0] 12" xfId="32524" hidden="1"/>
    <cellStyle name="Currency [0] 12" xfId="32669" hidden="1"/>
    <cellStyle name="Currency [0] 12" xfId="33010" hidden="1"/>
    <cellStyle name="Currency [0] 12" xfId="33347" hidden="1"/>
    <cellStyle name="Currency [0] 12" xfId="33598" hidden="1"/>
    <cellStyle name="Currency [0] 13" xfId="897" hidden="1"/>
    <cellStyle name="Currency [0] 13" xfId="3400" hidden="1"/>
    <cellStyle name="Currency [0] 13" xfId="3992" hidden="1"/>
    <cellStyle name="Currency [0] 13" xfId="5275" hidden="1"/>
    <cellStyle name="Currency [0] 13" xfId="5927" hidden="1"/>
    <cellStyle name="Currency [0] 13" xfId="6983" hidden="1"/>
    <cellStyle name="Currency [0] 13" xfId="8189" hidden="1"/>
    <cellStyle name="Currency [0] 13" xfId="9355" hidden="1"/>
    <cellStyle name="Currency [0] 13" xfId="10235" hidden="1"/>
    <cellStyle name="Currency [0] 13" xfId="10956" hidden="1"/>
    <cellStyle name="Currency [0] 13" xfId="11128" hidden="1"/>
    <cellStyle name="Currency [0] 13" xfId="11524" hidden="1"/>
    <cellStyle name="Currency [0] 13" xfId="11670" hidden="1"/>
    <cellStyle name="Currency [0] 13" xfId="12010" hidden="1"/>
    <cellStyle name="Currency [0] 13" xfId="12347" hidden="1"/>
    <cellStyle name="Currency [0] 13" xfId="12598" hidden="1"/>
    <cellStyle name="Currency [0] 13" xfId="13027" hidden="1"/>
    <cellStyle name="Currency [0] 13" xfId="13748" hidden="1"/>
    <cellStyle name="Currency [0] 13" xfId="13920" hidden="1"/>
    <cellStyle name="Currency [0] 13" xfId="14316" hidden="1"/>
    <cellStyle name="Currency [0] 13" xfId="14462" hidden="1"/>
    <cellStyle name="Currency [0] 13" xfId="14802" hidden="1"/>
    <cellStyle name="Currency [0] 13" xfId="15139" hidden="1"/>
    <cellStyle name="Currency [0] 13" xfId="15390" hidden="1"/>
    <cellStyle name="Currency [0] 13" xfId="8827" hidden="1"/>
    <cellStyle name="Currency [0] 13" xfId="6271" hidden="1"/>
    <cellStyle name="Currency [0] 13" xfId="5340" hidden="1"/>
    <cellStyle name="Currency [0] 13" xfId="3985" hidden="1"/>
    <cellStyle name="Currency [0] 13" xfId="3379" hidden="1"/>
    <cellStyle name="Currency [0] 13" xfId="1916" hidden="1"/>
    <cellStyle name="Currency [0] 13" xfId="848" hidden="1"/>
    <cellStyle name="Currency [0] 13" xfId="15824" hidden="1"/>
    <cellStyle name="Currency [0] 13" xfId="16576" hidden="1"/>
    <cellStyle name="Currency [0] 13" xfId="17297" hidden="1"/>
    <cellStyle name="Currency [0] 13" xfId="17469" hidden="1"/>
    <cellStyle name="Currency [0] 13" xfId="17865" hidden="1"/>
    <cellStyle name="Currency [0] 13" xfId="18011" hidden="1"/>
    <cellStyle name="Currency [0] 13" xfId="18351" hidden="1"/>
    <cellStyle name="Currency [0] 13" xfId="18688" hidden="1"/>
    <cellStyle name="Currency [0] 13" xfId="18939" hidden="1"/>
    <cellStyle name="Currency [0] 13" xfId="19368" hidden="1"/>
    <cellStyle name="Currency [0] 13" xfId="20089" hidden="1"/>
    <cellStyle name="Currency [0] 13" xfId="20261" hidden="1"/>
    <cellStyle name="Currency [0] 13" xfId="20657" hidden="1"/>
    <cellStyle name="Currency [0] 13" xfId="20803" hidden="1"/>
    <cellStyle name="Currency [0] 13" xfId="21143" hidden="1"/>
    <cellStyle name="Currency [0] 13" xfId="21480" hidden="1"/>
    <cellStyle name="Currency [0] 13" xfId="21731" hidden="1"/>
    <cellStyle name="Currency [0] 13" xfId="15454" hidden="1"/>
    <cellStyle name="Currency [0] 13" xfId="6768" hidden="1"/>
    <cellStyle name="Currency [0] 13" xfId="5888" hidden="1"/>
    <cellStyle name="Currency [0] 13" xfId="4266" hidden="1"/>
    <cellStyle name="Currency [0] 13" xfId="3632" hidden="1"/>
    <cellStyle name="Currency [0] 13" xfId="2093" hidden="1"/>
    <cellStyle name="Currency [0] 13" xfId="853" hidden="1"/>
    <cellStyle name="Currency [0] 13" xfId="22077" hidden="1"/>
    <cellStyle name="Currency [0] 13" xfId="22727" hidden="1"/>
    <cellStyle name="Currency [0] 13" xfId="23448" hidden="1"/>
    <cellStyle name="Currency [0] 13" xfId="23620" hidden="1"/>
    <cellStyle name="Currency [0] 13" xfId="24016" hidden="1"/>
    <cellStyle name="Currency [0] 13" xfId="24162" hidden="1"/>
    <cellStyle name="Currency [0] 13" xfId="24502" hidden="1"/>
    <cellStyle name="Currency [0] 13" xfId="24839" hidden="1"/>
    <cellStyle name="Currency [0] 13" xfId="25090" hidden="1"/>
    <cellStyle name="Currency [0] 13" xfId="25519" hidden="1"/>
    <cellStyle name="Currency [0] 13" xfId="26240" hidden="1"/>
    <cellStyle name="Currency [0] 13" xfId="26412" hidden="1"/>
    <cellStyle name="Currency [0] 13" xfId="26808" hidden="1"/>
    <cellStyle name="Currency [0] 13" xfId="26954" hidden="1"/>
    <cellStyle name="Currency [0] 13" xfId="27294" hidden="1"/>
    <cellStyle name="Currency [0] 13" xfId="27631" hidden="1"/>
    <cellStyle name="Currency [0] 13" xfId="27882" hidden="1"/>
    <cellStyle name="Currency [0] 13" xfId="21783" hidden="1"/>
    <cellStyle name="Currency [0] 13" xfId="7424" hidden="1"/>
    <cellStyle name="Currency [0] 13" xfId="6311" hidden="1"/>
    <cellStyle name="Currency [0] 13" xfId="4797" hidden="1"/>
    <cellStyle name="Currency [0] 13" xfId="3811" hidden="1"/>
    <cellStyle name="Currency [0] 13" xfId="2281" hidden="1"/>
    <cellStyle name="Currency [0] 13" xfId="861" hidden="1"/>
    <cellStyle name="Currency [0] 13" xfId="28017" hidden="1"/>
    <cellStyle name="Currency [0] 13" xfId="28446" hidden="1"/>
    <cellStyle name="Currency [0] 13" xfId="29167" hidden="1"/>
    <cellStyle name="Currency [0] 13" xfId="29339" hidden="1"/>
    <cellStyle name="Currency [0] 13" xfId="29735" hidden="1"/>
    <cellStyle name="Currency [0] 13" xfId="29881" hidden="1"/>
    <cellStyle name="Currency [0] 13" xfId="30221" hidden="1"/>
    <cellStyle name="Currency [0] 13" xfId="30558" hidden="1"/>
    <cellStyle name="Currency [0] 13" xfId="30809" hidden="1"/>
    <cellStyle name="Currency [0] 13" xfId="31238" hidden="1"/>
    <cellStyle name="Currency [0] 13" xfId="31959" hidden="1"/>
    <cellStyle name="Currency [0] 13" xfId="32131" hidden="1"/>
    <cellStyle name="Currency [0] 13" xfId="32527" hidden="1"/>
    <cellStyle name="Currency [0] 13" xfId="32673" hidden="1"/>
    <cellStyle name="Currency [0] 13" xfId="33013" hidden="1"/>
    <cellStyle name="Currency [0] 13" xfId="33350" hidden="1"/>
    <cellStyle name="Currency [0] 13" xfId="33601" hidden="1"/>
    <cellStyle name="Currency [0] 14" xfId="902" hidden="1"/>
    <cellStyle name="Currency [0] 14" xfId="3406" hidden="1"/>
    <cellStyle name="Currency [0] 14" xfId="4005" hidden="1"/>
    <cellStyle name="Currency [0] 14" xfId="5308" hidden="1"/>
    <cellStyle name="Currency [0] 14" xfId="5933" hidden="1"/>
    <cellStyle name="Currency [0] 14" xfId="7020" hidden="1"/>
    <cellStyle name="Currency [0] 14" xfId="8217" hidden="1"/>
    <cellStyle name="Currency [0] 14" xfId="9390" hidden="1"/>
    <cellStyle name="Currency [0] 14" xfId="10237" hidden="1"/>
    <cellStyle name="Currency [0] 14" xfId="10958" hidden="1"/>
    <cellStyle name="Currency [0] 14" xfId="11132" hidden="1"/>
    <cellStyle name="Currency [0] 14" xfId="11526" hidden="1"/>
    <cellStyle name="Currency [0] 14" xfId="11673" hidden="1"/>
    <cellStyle name="Currency [0] 14" xfId="12012" hidden="1"/>
    <cellStyle name="Currency [0] 14" xfId="12349" hidden="1"/>
    <cellStyle name="Currency [0] 14" xfId="12600" hidden="1"/>
    <cellStyle name="Currency [0] 14" xfId="13029" hidden="1"/>
    <cellStyle name="Currency [0] 14" xfId="13750" hidden="1"/>
    <cellStyle name="Currency [0] 14" xfId="13924" hidden="1"/>
    <cellStyle name="Currency [0] 14" xfId="14318" hidden="1"/>
    <cellStyle name="Currency [0] 14" xfId="14465" hidden="1"/>
    <cellStyle name="Currency [0] 14" xfId="14804" hidden="1"/>
    <cellStyle name="Currency [0] 14" xfId="15141" hidden="1"/>
    <cellStyle name="Currency [0] 14" xfId="15392" hidden="1"/>
    <cellStyle name="Currency [0] 14" xfId="8750" hidden="1"/>
    <cellStyle name="Currency [0] 14" xfId="6179" hidden="1"/>
    <cellStyle name="Currency [0] 14" xfId="5327" hidden="1"/>
    <cellStyle name="Currency [0] 14" xfId="3979" hidden="1"/>
    <cellStyle name="Currency [0] 14" xfId="3343" hidden="1"/>
    <cellStyle name="Currency [0] 14" xfId="1897" hidden="1"/>
    <cellStyle name="Currency [0] 14" xfId="756" hidden="1"/>
    <cellStyle name="Currency [0] 14" xfId="15856" hidden="1"/>
    <cellStyle name="Currency [0] 14" xfId="16578" hidden="1"/>
    <cellStyle name="Currency [0] 14" xfId="17299" hidden="1"/>
    <cellStyle name="Currency [0] 14" xfId="17473" hidden="1"/>
    <cellStyle name="Currency [0] 14" xfId="17867" hidden="1"/>
    <cellStyle name="Currency [0] 14" xfId="18014" hidden="1"/>
    <cellStyle name="Currency [0] 14" xfId="18353" hidden="1"/>
    <cellStyle name="Currency [0] 14" xfId="18690" hidden="1"/>
    <cellStyle name="Currency [0] 14" xfId="18941" hidden="1"/>
    <cellStyle name="Currency [0] 14" xfId="19370" hidden="1"/>
    <cellStyle name="Currency [0] 14" xfId="20091" hidden="1"/>
    <cellStyle name="Currency [0] 14" xfId="20265" hidden="1"/>
    <cellStyle name="Currency [0] 14" xfId="20659" hidden="1"/>
    <cellStyle name="Currency [0] 14" xfId="20806" hidden="1"/>
    <cellStyle name="Currency [0] 14" xfId="21145" hidden="1"/>
    <cellStyle name="Currency [0] 14" xfId="21482" hidden="1"/>
    <cellStyle name="Currency [0] 14" xfId="21733" hidden="1"/>
    <cellStyle name="Currency [0] 14" xfId="15395" hidden="1"/>
    <cellStyle name="Currency [0] 14" xfId="6739" hidden="1"/>
    <cellStyle name="Currency [0] 14" xfId="5879" hidden="1"/>
    <cellStyle name="Currency [0] 14" xfId="4254" hidden="1"/>
    <cellStyle name="Currency [0] 14" xfId="3625" hidden="1"/>
    <cellStyle name="Currency [0] 14" xfId="2078" hidden="1"/>
    <cellStyle name="Currency [0] 14" xfId="849" hidden="1"/>
    <cellStyle name="Currency [0] 14" xfId="22108" hidden="1"/>
    <cellStyle name="Currency [0] 14" xfId="22729" hidden="1"/>
    <cellStyle name="Currency [0] 14" xfId="23450" hidden="1"/>
    <cellStyle name="Currency [0] 14" xfId="23624" hidden="1"/>
    <cellStyle name="Currency [0] 14" xfId="24018" hidden="1"/>
    <cellStyle name="Currency [0] 14" xfId="24165" hidden="1"/>
    <cellStyle name="Currency [0] 14" xfId="24504" hidden="1"/>
    <cellStyle name="Currency [0] 14" xfId="24841" hidden="1"/>
    <cellStyle name="Currency [0] 14" xfId="25092" hidden="1"/>
    <cellStyle name="Currency [0] 14" xfId="25521" hidden="1"/>
    <cellStyle name="Currency [0] 14" xfId="26242" hidden="1"/>
    <cellStyle name="Currency [0] 14" xfId="26416" hidden="1"/>
    <cellStyle name="Currency [0] 14" xfId="26810" hidden="1"/>
    <cellStyle name="Currency [0] 14" xfId="26957" hidden="1"/>
    <cellStyle name="Currency [0] 14" xfId="27296" hidden="1"/>
    <cellStyle name="Currency [0] 14" xfId="27633" hidden="1"/>
    <cellStyle name="Currency [0] 14" xfId="27884" hidden="1"/>
    <cellStyle name="Currency [0] 14" xfId="16151" hidden="1"/>
    <cellStyle name="Currency [0] 14" xfId="7401" hidden="1"/>
    <cellStyle name="Currency [0] 14" xfId="6303" hidden="1"/>
    <cellStyle name="Currency [0] 14" xfId="4727" hidden="1"/>
    <cellStyle name="Currency [0] 14" xfId="3781" hidden="1"/>
    <cellStyle name="Currency [0] 14" xfId="2259" hidden="1"/>
    <cellStyle name="Currency [0] 14" xfId="854" hidden="1"/>
    <cellStyle name="Currency [0] 14" xfId="28019" hidden="1"/>
    <cellStyle name="Currency [0] 14" xfId="28448" hidden="1"/>
    <cellStyle name="Currency [0] 14" xfId="29169" hidden="1"/>
    <cellStyle name="Currency [0] 14" xfId="29343" hidden="1"/>
    <cellStyle name="Currency [0] 14" xfId="29737" hidden="1"/>
    <cellStyle name="Currency [0] 14" xfId="29884" hidden="1"/>
    <cellStyle name="Currency [0] 14" xfId="30223" hidden="1"/>
    <cellStyle name="Currency [0] 14" xfId="30560" hidden="1"/>
    <cellStyle name="Currency [0] 14" xfId="30811" hidden="1"/>
    <cellStyle name="Currency [0] 14" xfId="31240" hidden="1"/>
    <cellStyle name="Currency [0] 14" xfId="31961" hidden="1"/>
    <cellStyle name="Currency [0] 14" xfId="32135" hidden="1"/>
    <cellStyle name="Currency [0] 14" xfId="32529" hidden="1"/>
    <cellStyle name="Currency [0] 14" xfId="32676" hidden="1"/>
    <cellStyle name="Currency [0] 14" xfId="33015" hidden="1"/>
    <cellStyle name="Currency [0] 14" xfId="33352" hidden="1"/>
    <cellStyle name="Currency [0] 14" xfId="33603" hidden="1"/>
    <cellStyle name="Currency [0] 15" xfId="908" hidden="1"/>
    <cellStyle name="Currency [0] 15" xfId="3418" hidden="1"/>
    <cellStyle name="Currency [0] 15" xfId="4021" hidden="1"/>
    <cellStyle name="Currency [0] 15" xfId="5326" hidden="1"/>
    <cellStyle name="Currency [0] 15" xfId="6013" hidden="1"/>
    <cellStyle name="Currency [0] 15" xfId="7036" hidden="1"/>
    <cellStyle name="Currency [0] 15" xfId="8234" hidden="1"/>
    <cellStyle name="Currency [0] 15" xfId="9413" hidden="1"/>
    <cellStyle name="Currency [0] 15" xfId="10238" hidden="1"/>
    <cellStyle name="Currency [0] 15" xfId="10959" hidden="1"/>
    <cellStyle name="Currency [0] 15" xfId="11133" hidden="1"/>
    <cellStyle name="Currency [0] 15" xfId="11527" hidden="1"/>
    <cellStyle name="Currency [0] 15" xfId="11674" hidden="1"/>
    <cellStyle name="Currency [0] 15" xfId="12013" hidden="1"/>
    <cellStyle name="Currency [0] 15" xfId="12350" hidden="1"/>
    <cellStyle name="Currency [0] 15" xfId="12601" hidden="1"/>
    <cellStyle name="Currency [0] 15" xfId="13030" hidden="1"/>
    <cellStyle name="Currency [0] 15" xfId="13751" hidden="1"/>
    <cellStyle name="Currency [0] 15" xfId="13925" hidden="1"/>
    <cellStyle name="Currency [0] 15" xfId="14319" hidden="1"/>
    <cellStyle name="Currency [0] 15" xfId="14466" hidden="1"/>
    <cellStyle name="Currency [0] 15" xfId="14805" hidden="1"/>
    <cellStyle name="Currency [0] 15" xfId="15142" hidden="1"/>
    <cellStyle name="Currency [0] 15" xfId="15393" hidden="1"/>
    <cellStyle name="Currency [0] 15" xfId="8722" hidden="1"/>
    <cellStyle name="Currency [0] 15" xfId="6146" hidden="1"/>
    <cellStyle name="Currency [0] 15" xfId="5307" hidden="1"/>
    <cellStyle name="Currency [0] 15" xfId="3972" hidden="1"/>
    <cellStyle name="Currency [0] 15" xfId="3316" hidden="1"/>
    <cellStyle name="Currency [0] 15" xfId="1880" hidden="1"/>
    <cellStyle name="Currency [0] 15" xfId="657" hidden="1"/>
    <cellStyle name="Currency [0] 15" xfId="15866" hidden="1"/>
    <cellStyle name="Currency [0] 15" xfId="16579" hidden="1"/>
    <cellStyle name="Currency [0] 15" xfId="17300" hidden="1"/>
    <cellStyle name="Currency [0] 15" xfId="17474" hidden="1"/>
    <cellStyle name="Currency [0] 15" xfId="17868" hidden="1"/>
    <cellStyle name="Currency [0] 15" xfId="18015" hidden="1"/>
    <cellStyle name="Currency [0] 15" xfId="18354" hidden="1"/>
    <cellStyle name="Currency [0] 15" xfId="18691" hidden="1"/>
    <cellStyle name="Currency [0] 15" xfId="18942" hidden="1"/>
    <cellStyle name="Currency [0] 15" xfId="19371" hidden="1"/>
    <cellStyle name="Currency [0] 15" xfId="20092" hidden="1"/>
    <cellStyle name="Currency [0] 15" xfId="20266" hidden="1"/>
    <cellStyle name="Currency [0] 15" xfId="20660" hidden="1"/>
    <cellStyle name="Currency [0] 15" xfId="20807" hidden="1"/>
    <cellStyle name="Currency [0] 15" xfId="21146" hidden="1"/>
    <cellStyle name="Currency [0] 15" xfId="21483" hidden="1"/>
    <cellStyle name="Currency [0] 15" xfId="21734" hidden="1"/>
    <cellStyle name="Currency [0] 15" xfId="9786" hidden="1"/>
    <cellStyle name="Currency [0] 15" xfId="6703" hidden="1"/>
    <cellStyle name="Currency [0] 15" xfId="5859" hidden="1"/>
    <cellStyle name="Currency [0] 15" xfId="4245" hidden="1"/>
    <cellStyle name="Currency [0] 15" xfId="3621" hidden="1"/>
    <cellStyle name="Currency [0] 15" xfId="2061" hidden="1"/>
    <cellStyle name="Currency [0] 15" xfId="844" hidden="1"/>
    <cellStyle name="Currency [0] 15" xfId="22119" hidden="1"/>
    <cellStyle name="Currency [0] 15" xfId="22730" hidden="1"/>
    <cellStyle name="Currency [0] 15" xfId="23451" hidden="1"/>
    <cellStyle name="Currency [0] 15" xfId="23625" hidden="1"/>
    <cellStyle name="Currency [0] 15" xfId="24019" hidden="1"/>
    <cellStyle name="Currency [0] 15" xfId="24166" hidden="1"/>
    <cellStyle name="Currency [0] 15" xfId="24505" hidden="1"/>
    <cellStyle name="Currency [0] 15" xfId="24842" hidden="1"/>
    <cellStyle name="Currency [0] 15" xfId="25093" hidden="1"/>
    <cellStyle name="Currency [0] 15" xfId="25522" hidden="1"/>
    <cellStyle name="Currency [0] 15" xfId="26243" hidden="1"/>
    <cellStyle name="Currency [0] 15" xfId="26417" hidden="1"/>
    <cellStyle name="Currency [0] 15" xfId="26811" hidden="1"/>
    <cellStyle name="Currency [0] 15" xfId="26958" hidden="1"/>
    <cellStyle name="Currency [0] 15" xfId="27297" hidden="1"/>
    <cellStyle name="Currency [0] 15" xfId="27634" hidden="1"/>
    <cellStyle name="Currency [0] 15" xfId="27885" hidden="1"/>
    <cellStyle name="Currency [0] 15" xfId="16144" hidden="1"/>
    <cellStyle name="Currency [0] 15" xfId="7377" hidden="1"/>
    <cellStyle name="Currency [0] 15" xfId="6299" hidden="1"/>
    <cellStyle name="Currency [0] 15" xfId="4653" hidden="1"/>
    <cellStyle name="Currency [0] 15" xfId="3775" hidden="1"/>
    <cellStyle name="Currency [0] 15" xfId="2246" hidden="1"/>
    <cellStyle name="Currency [0] 15" xfId="851" hidden="1"/>
    <cellStyle name="Currency [0] 15" xfId="28020" hidden="1"/>
    <cellStyle name="Currency [0] 15" xfId="28449" hidden="1"/>
    <cellStyle name="Currency [0] 15" xfId="29170" hidden="1"/>
    <cellStyle name="Currency [0] 15" xfId="29344" hidden="1"/>
    <cellStyle name="Currency [0] 15" xfId="29738" hidden="1"/>
    <cellStyle name="Currency [0] 15" xfId="29885" hidden="1"/>
    <cellStyle name="Currency [0] 15" xfId="30224" hidden="1"/>
    <cellStyle name="Currency [0] 15" xfId="30561" hidden="1"/>
    <cellStyle name="Currency [0] 15" xfId="30812" hidden="1"/>
    <cellStyle name="Currency [0] 15" xfId="31241" hidden="1"/>
    <cellStyle name="Currency [0] 15" xfId="31962" hidden="1"/>
    <cellStyle name="Currency [0] 15" xfId="32136" hidden="1"/>
    <cellStyle name="Currency [0] 15" xfId="32530" hidden="1"/>
    <cellStyle name="Currency [0] 15" xfId="32677" hidden="1"/>
    <cellStyle name="Currency [0] 15" xfId="33016" hidden="1"/>
    <cellStyle name="Currency [0] 15" xfId="33353" hidden="1"/>
    <cellStyle name="Currency [0] 15" xfId="33604" hidden="1"/>
    <cellStyle name="Currency [0] 16" xfId="901" hidden="1"/>
    <cellStyle name="Currency [0] 16" xfId="3405" hidden="1"/>
    <cellStyle name="Currency [0] 16" xfId="3997" hidden="1"/>
    <cellStyle name="Currency [0] 16" xfId="5304" hidden="1"/>
    <cellStyle name="Currency [0] 16" xfId="5932" hidden="1"/>
    <cellStyle name="Currency [0] 16" xfId="7010" hidden="1"/>
    <cellStyle name="Currency [0] 16" xfId="8212" hidden="1"/>
    <cellStyle name="Currency [0] 16" xfId="9379" hidden="1"/>
    <cellStyle name="Currency [0] 16" xfId="10236" hidden="1"/>
    <cellStyle name="Currency [0] 16" xfId="10957" hidden="1"/>
    <cellStyle name="Currency [0] 16" xfId="11129" hidden="1"/>
    <cellStyle name="Currency [0] 16" xfId="11525" hidden="1"/>
    <cellStyle name="Currency [0] 16" xfId="11672" hidden="1"/>
    <cellStyle name="Currency [0] 16" xfId="12011" hidden="1"/>
    <cellStyle name="Currency [0] 16" xfId="12348" hidden="1"/>
    <cellStyle name="Currency [0] 16" xfId="12599" hidden="1"/>
    <cellStyle name="Currency [0] 16" xfId="13028" hidden="1"/>
    <cellStyle name="Currency [0] 16" xfId="13749" hidden="1"/>
    <cellStyle name="Currency [0] 16" xfId="13921" hidden="1"/>
    <cellStyle name="Currency [0] 16" xfId="14317" hidden="1"/>
    <cellStyle name="Currency [0] 16" xfId="14464" hidden="1"/>
    <cellStyle name="Currency [0] 16" xfId="14803" hidden="1"/>
    <cellStyle name="Currency [0] 16" xfId="15140" hidden="1"/>
    <cellStyle name="Currency [0] 16" xfId="15391" hidden="1"/>
    <cellStyle name="Currency [0] 16" xfId="8760" hidden="1"/>
    <cellStyle name="Currency [0] 16" xfId="6197" hidden="1"/>
    <cellStyle name="Currency [0] 16" xfId="5331" hidden="1"/>
    <cellStyle name="Currency [0] 16" xfId="3982" hidden="1"/>
    <cellStyle name="Currency [0] 16" xfId="3348" hidden="1"/>
    <cellStyle name="Currency [0] 16" xfId="1898" hidden="1"/>
    <cellStyle name="Currency [0] 16" xfId="845" hidden="1"/>
    <cellStyle name="Currency [0] 16" xfId="15847" hidden="1"/>
    <cellStyle name="Currency [0] 16" xfId="16577" hidden="1"/>
    <cellStyle name="Currency [0] 16" xfId="17298" hidden="1"/>
    <cellStyle name="Currency [0] 16" xfId="17470" hidden="1"/>
    <cellStyle name="Currency [0] 16" xfId="17866" hidden="1"/>
    <cellStyle name="Currency [0] 16" xfId="18013" hidden="1"/>
    <cellStyle name="Currency [0] 16" xfId="18352" hidden="1"/>
    <cellStyle name="Currency [0] 16" xfId="18689" hidden="1"/>
    <cellStyle name="Currency [0] 16" xfId="18940" hidden="1"/>
    <cellStyle name="Currency [0] 16" xfId="19369" hidden="1"/>
    <cellStyle name="Currency [0] 16" xfId="20090" hidden="1"/>
    <cellStyle name="Currency [0] 16" xfId="20262" hidden="1"/>
    <cellStyle name="Currency [0] 16" xfId="20658" hidden="1"/>
    <cellStyle name="Currency [0] 16" xfId="20805" hidden="1"/>
    <cellStyle name="Currency [0] 16" xfId="21144" hidden="1"/>
    <cellStyle name="Currency [0] 16" xfId="21481" hidden="1"/>
    <cellStyle name="Currency [0] 16" xfId="21732" hidden="1"/>
    <cellStyle name="Currency [0] 16" xfId="15400" hidden="1"/>
    <cellStyle name="Currency [0] 16" xfId="6746" hidden="1"/>
    <cellStyle name="Currency [0] 16" xfId="5882" hidden="1"/>
    <cellStyle name="Currency [0] 16" xfId="4256" hidden="1"/>
    <cellStyle name="Currency [0] 16" xfId="3627" hidden="1"/>
    <cellStyle name="Currency [0] 16" xfId="2085" hidden="1"/>
    <cellStyle name="Currency [0] 16" xfId="850" hidden="1"/>
    <cellStyle name="Currency [0] 16" xfId="22100" hidden="1"/>
    <cellStyle name="Currency [0] 16" xfId="22728" hidden="1"/>
    <cellStyle name="Currency [0] 16" xfId="23449" hidden="1"/>
    <cellStyle name="Currency [0] 16" xfId="23621" hidden="1"/>
    <cellStyle name="Currency [0] 16" xfId="24017" hidden="1"/>
    <cellStyle name="Currency [0] 16" xfId="24164" hidden="1"/>
    <cellStyle name="Currency [0] 16" xfId="24503" hidden="1"/>
    <cellStyle name="Currency [0] 16" xfId="24840" hidden="1"/>
    <cellStyle name="Currency [0] 16" xfId="25091" hidden="1"/>
    <cellStyle name="Currency [0] 16" xfId="25520" hidden="1"/>
    <cellStyle name="Currency [0] 16" xfId="26241" hidden="1"/>
    <cellStyle name="Currency [0] 16" xfId="26413" hidden="1"/>
    <cellStyle name="Currency [0] 16" xfId="26809" hidden="1"/>
    <cellStyle name="Currency [0] 16" xfId="26956" hidden="1"/>
    <cellStyle name="Currency [0] 16" xfId="27295" hidden="1"/>
    <cellStyle name="Currency [0] 16" xfId="27632" hidden="1"/>
    <cellStyle name="Currency [0] 16" xfId="27883" hidden="1"/>
    <cellStyle name="Currency [0] 16" xfId="21741" hidden="1"/>
    <cellStyle name="Currency [0] 16" xfId="7407" hidden="1"/>
    <cellStyle name="Currency [0] 16" xfId="6306" hidden="1"/>
    <cellStyle name="Currency [0] 16" xfId="4742" hidden="1"/>
    <cellStyle name="Currency [0] 16" xfId="3787" hidden="1"/>
    <cellStyle name="Currency [0] 16" xfId="2266" hidden="1"/>
    <cellStyle name="Currency [0] 16" xfId="855" hidden="1"/>
    <cellStyle name="Currency [0] 16" xfId="28018" hidden="1"/>
    <cellStyle name="Currency [0] 16" xfId="28447" hidden="1"/>
    <cellStyle name="Currency [0] 16" xfId="29168" hidden="1"/>
    <cellStyle name="Currency [0] 16" xfId="29340" hidden="1"/>
    <cellStyle name="Currency [0] 16" xfId="29736" hidden="1"/>
    <cellStyle name="Currency [0] 16" xfId="29883" hidden="1"/>
    <cellStyle name="Currency [0] 16" xfId="30222" hidden="1"/>
    <cellStyle name="Currency [0] 16" xfId="30559" hidden="1"/>
    <cellStyle name="Currency [0] 16" xfId="30810" hidden="1"/>
    <cellStyle name="Currency [0] 16" xfId="31239" hidden="1"/>
    <cellStyle name="Currency [0] 16" xfId="31960" hidden="1"/>
    <cellStyle name="Currency [0] 16" xfId="32132" hidden="1"/>
    <cellStyle name="Currency [0] 16" xfId="32528" hidden="1"/>
    <cellStyle name="Currency [0] 16" xfId="32675" hidden="1"/>
    <cellStyle name="Currency [0] 16" xfId="33014" hidden="1"/>
    <cellStyle name="Currency [0] 16" xfId="33351" hidden="1"/>
    <cellStyle name="Currency [0] 16" xfId="33602" hidden="1"/>
    <cellStyle name="Currency [0] 17" xfId="928" hidden="1"/>
    <cellStyle name="Currency [0] 17" xfId="3507" hidden="1"/>
    <cellStyle name="Currency [0] 17" xfId="4028" hidden="1"/>
    <cellStyle name="Currency [0] 17" xfId="5338" hidden="1"/>
    <cellStyle name="Currency [0] 17" xfId="6040" hidden="1"/>
    <cellStyle name="Currency [0] 17" xfId="7054" hidden="1"/>
    <cellStyle name="Currency [0] 17" xfId="8255" hidden="1"/>
    <cellStyle name="Currency [0] 17" xfId="9437" hidden="1"/>
    <cellStyle name="Currency [0] 17" xfId="10239" hidden="1"/>
    <cellStyle name="Currency [0] 17" xfId="10961" hidden="1"/>
    <cellStyle name="Currency [0] 17" xfId="11134" hidden="1"/>
    <cellStyle name="Currency [0] 17" xfId="11528" hidden="1"/>
    <cellStyle name="Currency [0] 17" xfId="11675" hidden="1"/>
    <cellStyle name="Currency [0] 17" xfId="12014" hidden="1"/>
    <cellStyle name="Currency [0] 17" xfId="12351" hidden="1"/>
    <cellStyle name="Currency [0] 17" xfId="12602" hidden="1"/>
    <cellStyle name="Currency [0] 17" xfId="13031" hidden="1"/>
    <cellStyle name="Currency [0] 17" xfId="13753" hidden="1"/>
    <cellStyle name="Currency [0] 17" xfId="13926" hidden="1"/>
    <cellStyle name="Currency [0] 17" xfId="14320" hidden="1"/>
    <cellStyle name="Currency [0] 17" xfId="14467" hidden="1"/>
    <cellStyle name="Currency [0] 17" xfId="14806" hidden="1"/>
    <cellStyle name="Currency [0] 17" xfId="15143" hidden="1"/>
    <cellStyle name="Currency [0] 17" xfId="15394" hidden="1"/>
    <cellStyle name="Currency [0] 17" xfId="8688" hidden="1"/>
    <cellStyle name="Currency [0] 17" xfId="6038" hidden="1"/>
    <cellStyle name="Currency [0] 17" xfId="5265" hidden="1"/>
    <cellStyle name="Currency [0] 17" xfId="3964" hidden="1"/>
    <cellStyle name="Currency [0] 17" xfId="3305" hidden="1"/>
    <cellStyle name="Currency [0] 17" xfId="1858" hidden="1"/>
    <cellStyle name="Currency [0] 17" xfId="552" hidden="1"/>
    <cellStyle name="Currency [0] 17" xfId="15879" hidden="1"/>
    <cellStyle name="Currency [0] 17" xfId="16580" hidden="1"/>
    <cellStyle name="Currency [0] 17" xfId="17302" hidden="1"/>
    <cellStyle name="Currency [0] 17" xfId="17475" hidden="1"/>
    <cellStyle name="Currency [0] 17" xfId="17869" hidden="1"/>
    <cellStyle name="Currency [0] 17" xfId="18016" hidden="1"/>
    <cellStyle name="Currency [0] 17" xfId="18355" hidden="1"/>
    <cellStyle name="Currency [0] 17" xfId="18692" hidden="1"/>
    <cellStyle name="Currency [0] 17" xfId="18943" hidden="1"/>
    <cellStyle name="Currency [0] 17" xfId="19372" hidden="1"/>
    <cellStyle name="Currency [0] 17" xfId="20094" hidden="1"/>
    <cellStyle name="Currency [0] 17" xfId="20267" hidden="1"/>
    <cellStyle name="Currency [0] 17" xfId="20661" hidden="1"/>
    <cellStyle name="Currency [0] 17" xfId="20808" hidden="1"/>
    <cellStyle name="Currency [0] 17" xfId="21147" hidden="1"/>
    <cellStyle name="Currency [0] 17" xfId="21484" hidden="1"/>
    <cellStyle name="Currency [0] 17" xfId="21735" hidden="1"/>
    <cellStyle name="Currency [0] 17" xfId="9766" hidden="1"/>
    <cellStyle name="Currency [0] 17" xfId="6636" hidden="1"/>
    <cellStyle name="Currency [0] 17" xfId="5798" hidden="1"/>
    <cellStyle name="Currency [0] 17" xfId="4238" hidden="1"/>
    <cellStyle name="Currency [0] 17" xfId="3615" hidden="1"/>
    <cellStyle name="Currency [0] 17" xfId="2037" hidden="1"/>
    <cellStyle name="Currency [0] 17" xfId="661" hidden="1"/>
    <cellStyle name="Currency [0] 17" xfId="22131" hidden="1"/>
    <cellStyle name="Currency [0] 17" xfId="22731" hidden="1"/>
    <cellStyle name="Currency [0] 17" xfId="23453" hidden="1"/>
    <cellStyle name="Currency [0] 17" xfId="23626" hidden="1"/>
    <cellStyle name="Currency [0] 17" xfId="24020" hidden="1"/>
    <cellStyle name="Currency [0] 17" xfId="24167" hidden="1"/>
    <cellStyle name="Currency [0] 17" xfId="24506" hidden="1"/>
    <cellStyle name="Currency [0] 17" xfId="24843" hidden="1"/>
    <cellStyle name="Currency [0] 17" xfId="25094" hidden="1"/>
    <cellStyle name="Currency [0] 17" xfId="25523" hidden="1"/>
    <cellStyle name="Currency [0] 17" xfId="26245" hidden="1"/>
    <cellStyle name="Currency [0] 17" xfId="26418" hidden="1"/>
    <cellStyle name="Currency [0] 17" xfId="26812" hidden="1"/>
    <cellStyle name="Currency [0] 17" xfId="26959" hidden="1"/>
    <cellStyle name="Currency [0] 17" xfId="27298" hidden="1"/>
    <cellStyle name="Currency [0] 17" xfId="27635" hidden="1"/>
    <cellStyle name="Currency [0] 17" xfId="27886" hidden="1"/>
    <cellStyle name="Currency [0] 17" xfId="16141" hidden="1"/>
    <cellStyle name="Currency [0] 17" xfId="7344" hidden="1"/>
    <cellStyle name="Currency [0] 17" xfId="6291" hidden="1"/>
    <cellStyle name="Currency [0] 17" xfId="4562" hidden="1"/>
    <cellStyle name="Currency [0] 17" xfId="3771" hidden="1"/>
    <cellStyle name="Currency [0] 17" xfId="2215" hidden="1"/>
    <cellStyle name="Currency [0] 17" xfId="846" hidden="1"/>
    <cellStyle name="Currency [0] 17" xfId="28021" hidden="1"/>
    <cellStyle name="Currency [0] 17" xfId="28450" hidden="1"/>
    <cellStyle name="Currency [0] 17" xfId="29172" hidden="1"/>
    <cellStyle name="Currency [0] 17" xfId="29345" hidden="1"/>
    <cellStyle name="Currency [0] 17" xfId="29739" hidden="1"/>
    <cellStyle name="Currency [0] 17" xfId="29886" hidden="1"/>
    <cellStyle name="Currency [0] 17" xfId="30225" hidden="1"/>
    <cellStyle name="Currency [0] 17" xfId="30562" hidden="1"/>
    <cellStyle name="Currency [0] 17" xfId="30813" hidden="1"/>
    <cellStyle name="Currency [0] 17" xfId="31242" hidden="1"/>
    <cellStyle name="Currency [0] 17" xfId="31964" hidden="1"/>
    <cellStyle name="Currency [0] 17" xfId="32137" hidden="1"/>
    <cellStyle name="Currency [0] 17" xfId="32531" hidden="1"/>
    <cellStyle name="Currency [0] 17" xfId="32678" hidden="1"/>
    <cellStyle name="Currency [0] 17" xfId="33017" hidden="1"/>
    <cellStyle name="Currency [0] 17" xfId="33354" hidden="1"/>
    <cellStyle name="Currency [0] 17" xfId="33605" hidden="1"/>
    <cellStyle name="Currency [0] 2" xfId="843" hidden="1"/>
    <cellStyle name="Currency [0] 2" xfId="2955" hidden="1"/>
    <cellStyle name="Currency [0] 2" xfId="2206" hidden="1"/>
    <cellStyle name="Currency [0] 2" xfId="4905" hidden="1"/>
    <cellStyle name="Currency [0] 2" xfId="3826" hidden="1"/>
    <cellStyle name="Currency [0] 2" xfId="6734" hidden="1"/>
    <cellStyle name="Currency [0] 2" xfId="7916" hidden="1"/>
    <cellStyle name="Currency [0] 2" xfId="9035" hidden="1"/>
    <cellStyle name="Currency [0] 2" xfId="10224" hidden="1"/>
    <cellStyle name="Currency [0] 2" xfId="10906" hidden="1"/>
    <cellStyle name="Currency [0] 2" xfId="10560" hidden="1"/>
    <cellStyle name="Currency [0] 2" xfId="11489" hidden="1"/>
    <cellStyle name="Currency [0] 2" xfId="11098" hidden="1"/>
    <cellStyle name="Currency [0] 2" xfId="11994" hidden="1"/>
    <cellStyle name="Currency [0] 2" xfId="12331" hidden="1"/>
    <cellStyle name="Currency [0] 2" xfId="12587" hidden="1"/>
    <cellStyle name="Currency [0] 2" xfId="13016" hidden="1"/>
    <cellStyle name="Currency [0] 2" xfId="13698" hidden="1"/>
    <cellStyle name="Currency [0] 2" xfId="13352" hidden="1"/>
    <cellStyle name="Currency [0] 2" xfId="14281" hidden="1"/>
    <cellStyle name="Currency [0] 2" xfId="13890" hidden="1"/>
    <cellStyle name="Currency [0] 2" xfId="14786" hidden="1"/>
    <cellStyle name="Currency [0] 2" xfId="15123" hidden="1"/>
    <cellStyle name="Currency [0] 2" xfId="15379" hidden="1"/>
    <cellStyle name="Currency [0] 2" xfId="9107" hidden="1"/>
    <cellStyle name="Currency [0] 2" xfId="6622" hidden="1"/>
    <cellStyle name="Currency [0] 2" xfId="7374" hidden="1"/>
    <cellStyle name="Currency [0] 2" xfId="4275" hidden="1"/>
    <cellStyle name="Currency [0] 2" xfId="5646" hidden="1"/>
    <cellStyle name="Currency [0] 2" xfId="2289" hidden="1"/>
    <cellStyle name="Currency [0] 2" xfId="907" hidden="1"/>
    <cellStyle name="Currency [0] 2" xfId="15586" hidden="1"/>
    <cellStyle name="Currency [0] 2" xfId="16565" hidden="1"/>
    <cellStyle name="Currency [0] 2" xfId="17247" hidden="1"/>
    <cellStyle name="Currency [0] 2" xfId="16901" hidden="1"/>
    <cellStyle name="Currency [0] 2" xfId="17830" hidden="1"/>
    <cellStyle name="Currency [0] 2" xfId="17439" hidden="1"/>
    <cellStyle name="Currency [0] 2" xfId="18335" hidden="1"/>
    <cellStyle name="Currency [0] 2" xfId="18672" hidden="1"/>
    <cellStyle name="Currency [0] 2" xfId="18928" hidden="1"/>
    <cellStyle name="Currency [0] 2" xfId="19357" hidden="1"/>
    <cellStyle name="Currency [0] 2" xfId="20039" hidden="1"/>
    <cellStyle name="Currency [0] 2" xfId="19693" hidden="1"/>
    <cellStyle name="Currency [0] 2" xfId="20622" hidden="1"/>
    <cellStyle name="Currency [0] 2" xfId="20231" hidden="1"/>
    <cellStyle name="Currency [0] 2" xfId="21127" hidden="1"/>
    <cellStyle name="Currency [0] 2" xfId="21464" hidden="1"/>
    <cellStyle name="Currency [0] 2" xfId="21720" hidden="1"/>
    <cellStyle name="Currency [0] 2" xfId="15615" hidden="1"/>
    <cellStyle name="Currency [0] 2" xfId="7316" hidden="1"/>
    <cellStyle name="Currency [0] 2" xfId="8227" hidden="1"/>
    <cellStyle name="Currency [0] 2" xfId="4891" hidden="1"/>
    <cellStyle name="Currency [0] 2" xfId="6154" hidden="1"/>
    <cellStyle name="Currency [0] 2" xfId="2550" hidden="1"/>
    <cellStyle name="Currency [0] 2" xfId="958" hidden="1"/>
    <cellStyle name="Currency [0] 2" xfId="21864" hidden="1"/>
    <cellStyle name="Currency [0] 2" xfId="22716" hidden="1"/>
    <cellStyle name="Currency [0] 2" xfId="23398" hidden="1"/>
    <cellStyle name="Currency [0] 2" xfId="23052" hidden="1"/>
    <cellStyle name="Currency [0] 2" xfId="23981" hidden="1"/>
    <cellStyle name="Currency [0] 2" xfId="23590" hidden="1"/>
    <cellStyle name="Currency [0] 2" xfId="24486" hidden="1"/>
    <cellStyle name="Currency [0] 2" xfId="24823" hidden="1"/>
    <cellStyle name="Currency [0] 2" xfId="25079" hidden="1"/>
    <cellStyle name="Currency [0] 2" xfId="25508" hidden="1"/>
    <cellStyle name="Currency [0] 2" xfId="26190" hidden="1"/>
    <cellStyle name="Currency [0] 2" xfId="25844" hidden="1"/>
    <cellStyle name="Currency [0] 2" xfId="26773" hidden="1"/>
    <cellStyle name="Currency [0] 2" xfId="26382" hidden="1"/>
    <cellStyle name="Currency [0] 2" xfId="27278" hidden="1"/>
    <cellStyle name="Currency [0] 2" xfId="27615" hidden="1"/>
    <cellStyle name="Currency [0] 2" xfId="27871" hidden="1"/>
    <cellStyle name="Currency [0] 2" xfId="21871" hidden="1"/>
    <cellStyle name="Currency [0] 2" xfId="8176" hidden="1"/>
    <cellStyle name="Currency [0] 2" xfId="9298" hidden="1"/>
    <cellStyle name="Currency [0] 2" xfId="5324" hidden="1"/>
    <cellStyle name="Currency [0] 2" xfId="6720" hidden="1"/>
    <cellStyle name="Currency [0] 2" xfId="2933" hidden="1"/>
    <cellStyle name="Currency [0] 2" xfId="1129" hidden="1"/>
    <cellStyle name="Currency [0] 2" xfId="28006" hidden="1"/>
    <cellStyle name="Currency [0] 2" xfId="28435" hidden="1"/>
    <cellStyle name="Currency [0] 2" xfId="29117" hidden="1"/>
    <cellStyle name="Currency [0] 2" xfId="28771" hidden="1"/>
    <cellStyle name="Currency [0] 2" xfId="29700" hidden="1"/>
    <cellStyle name="Currency [0] 2" xfId="29309" hidden="1"/>
    <cellStyle name="Currency [0] 2" xfId="30205" hidden="1"/>
    <cellStyle name="Currency [0] 2" xfId="30542" hidden="1"/>
    <cellStyle name="Currency [0] 2" xfId="30798" hidden="1"/>
    <cellStyle name="Currency [0] 2" xfId="31227" hidden="1"/>
    <cellStyle name="Currency [0] 2" xfId="31909" hidden="1"/>
    <cellStyle name="Currency [0] 2" xfId="31563" hidden="1"/>
    <cellStyle name="Currency [0] 2" xfId="32492" hidden="1"/>
    <cellStyle name="Currency [0] 2" xfId="32101" hidden="1"/>
    <cellStyle name="Currency [0] 2" xfId="32997" hidden="1"/>
    <cellStyle name="Currency [0] 2" xfId="33334" hidden="1"/>
    <cellStyle name="Currency [0] 2" xfId="33590" hidden="1"/>
    <cellStyle name="Currency [0] 3" xfId="847" hidden="1"/>
    <cellStyle name="Currency [0] 3" xfId="2975" hidden="1"/>
    <cellStyle name="Currency [0] 3" xfId="2295" hidden="1"/>
    <cellStyle name="Currency [0] 3" xfId="4913" hidden="1"/>
    <cellStyle name="Currency [0] 3" xfId="2074" hidden="1"/>
    <cellStyle name="Currency [0] 3" xfId="6755" hidden="1"/>
    <cellStyle name="Currency [0] 3" xfId="7946" hidden="1"/>
    <cellStyle name="Currency [0] 3" xfId="9053" hidden="1"/>
    <cellStyle name="Currency [0] 3" xfId="10225" hidden="1"/>
    <cellStyle name="Currency [0] 3" xfId="10907" hidden="1"/>
    <cellStyle name="Currency [0] 3" xfId="10631" hidden="1"/>
    <cellStyle name="Currency [0] 3" xfId="11490" hidden="1"/>
    <cellStyle name="Currency [0] 3" xfId="10536" hidden="1"/>
    <cellStyle name="Currency [0] 3" xfId="11995" hidden="1"/>
    <cellStyle name="Currency [0] 3" xfId="12332" hidden="1"/>
    <cellStyle name="Currency [0] 3" xfId="12588" hidden="1"/>
    <cellStyle name="Currency [0] 3" xfId="13017" hidden="1"/>
    <cellStyle name="Currency [0] 3" xfId="13699" hidden="1"/>
    <cellStyle name="Currency [0] 3" xfId="13423" hidden="1"/>
    <cellStyle name="Currency [0] 3" xfId="14282" hidden="1"/>
    <cellStyle name="Currency [0] 3" xfId="13328" hidden="1"/>
    <cellStyle name="Currency [0] 3" xfId="14787" hidden="1"/>
    <cellStyle name="Currency [0] 3" xfId="15124" hidden="1"/>
    <cellStyle name="Currency [0] 3" xfId="15380" hidden="1"/>
    <cellStyle name="Currency [0] 3" xfId="9098" hidden="1"/>
    <cellStyle name="Currency [0] 3" xfId="6558" hidden="1"/>
    <cellStyle name="Currency [0] 3" xfId="7174" hidden="1"/>
    <cellStyle name="Currency [0] 3" xfId="4271" hidden="1"/>
    <cellStyle name="Currency [0] 3" xfId="7429" hidden="1"/>
    <cellStyle name="Currency [0] 3" xfId="2272" hidden="1"/>
    <cellStyle name="Currency [0] 3" xfId="905" hidden="1"/>
    <cellStyle name="Currency [0] 3" xfId="15593" hidden="1"/>
    <cellStyle name="Currency [0] 3" xfId="16566" hidden="1"/>
    <cellStyle name="Currency [0] 3" xfId="17248" hidden="1"/>
    <cellStyle name="Currency [0] 3" xfId="16972" hidden="1"/>
    <cellStyle name="Currency [0] 3" xfId="17831" hidden="1"/>
    <cellStyle name="Currency [0] 3" xfId="16877" hidden="1"/>
    <cellStyle name="Currency [0] 3" xfId="18336" hidden="1"/>
    <cellStyle name="Currency [0] 3" xfId="18673" hidden="1"/>
    <cellStyle name="Currency [0] 3" xfId="18929" hidden="1"/>
    <cellStyle name="Currency [0] 3" xfId="19358" hidden="1"/>
    <cellStyle name="Currency [0] 3" xfId="20040" hidden="1"/>
    <cellStyle name="Currency [0] 3" xfId="19764" hidden="1"/>
    <cellStyle name="Currency [0] 3" xfId="20623" hidden="1"/>
    <cellStyle name="Currency [0] 3" xfId="19669" hidden="1"/>
    <cellStyle name="Currency [0] 3" xfId="21128" hidden="1"/>
    <cellStyle name="Currency [0] 3" xfId="21465" hidden="1"/>
    <cellStyle name="Currency [0] 3" xfId="21721" hidden="1"/>
    <cellStyle name="Currency [0] 3" xfId="15612" hidden="1"/>
    <cellStyle name="Currency [0] 3" xfId="7252" hidden="1"/>
    <cellStyle name="Currency [0] 3" xfId="8102" hidden="1"/>
    <cellStyle name="Currency [0] 3" xfId="4850" hidden="1"/>
    <cellStyle name="Currency [0] 3" xfId="8378" hidden="1"/>
    <cellStyle name="Currency [0] 3" xfId="2493" hidden="1"/>
    <cellStyle name="Currency [0] 3" xfId="915" hidden="1"/>
    <cellStyle name="Currency [0] 3" xfId="21867" hidden="1"/>
    <cellStyle name="Currency [0] 3" xfId="22717" hidden="1"/>
    <cellStyle name="Currency [0] 3" xfId="23399" hidden="1"/>
    <cellStyle name="Currency [0] 3" xfId="23123" hidden="1"/>
    <cellStyle name="Currency [0] 3" xfId="23982" hidden="1"/>
    <cellStyle name="Currency [0] 3" xfId="23028" hidden="1"/>
    <cellStyle name="Currency [0] 3" xfId="24487" hidden="1"/>
    <cellStyle name="Currency [0] 3" xfId="24824" hidden="1"/>
    <cellStyle name="Currency [0] 3" xfId="25080" hidden="1"/>
    <cellStyle name="Currency [0] 3" xfId="25509" hidden="1"/>
    <cellStyle name="Currency [0] 3" xfId="26191" hidden="1"/>
    <cellStyle name="Currency [0] 3" xfId="25915" hidden="1"/>
    <cellStyle name="Currency [0] 3" xfId="26774" hidden="1"/>
    <cellStyle name="Currency [0] 3" xfId="25820" hidden="1"/>
    <cellStyle name="Currency [0] 3" xfId="27279" hidden="1"/>
    <cellStyle name="Currency [0] 3" xfId="27616" hidden="1"/>
    <cellStyle name="Currency [0] 3" xfId="27872" hidden="1"/>
    <cellStyle name="Currency [0] 3" xfId="21868" hidden="1"/>
    <cellStyle name="Currency [0] 3" xfId="8170" hidden="1"/>
    <cellStyle name="Currency [0] 3" xfId="9034" hidden="1"/>
    <cellStyle name="Currency [0] 3" xfId="5300" hidden="1"/>
    <cellStyle name="Currency [0] 3" xfId="9406" hidden="1"/>
    <cellStyle name="Currency [0] 3" xfId="2883" hidden="1"/>
    <cellStyle name="Currency [0] 3" xfId="1077" hidden="1"/>
    <cellStyle name="Currency [0] 3" xfId="28007" hidden="1"/>
    <cellStyle name="Currency [0] 3" xfId="28436" hidden="1"/>
    <cellStyle name="Currency [0] 3" xfId="29118" hidden="1"/>
    <cellStyle name="Currency [0] 3" xfId="28842" hidden="1"/>
    <cellStyle name="Currency [0] 3" xfId="29701" hidden="1"/>
    <cellStyle name="Currency [0] 3" xfId="28747" hidden="1"/>
    <cellStyle name="Currency [0] 3" xfId="30206" hidden="1"/>
    <cellStyle name="Currency [0] 3" xfId="30543" hidden="1"/>
    <cellStyle name="Currency [0] 3" xfId="30799" hidden="1"/>
    <cellStyle name="Currency [0] 3" xfId="31228" hidden="1"/>
    <cellStyle name="Currency [0] 3" xfId="31910" hidden="1"/>
    <cellStyle name="Currency [0] 3" xfId="31634" hidden="1"/>
    <cellStyle name="Currency [0] 3" xfId="32493" hidden="1"/>
    <cellStyle name="Currency [0] 3" xfId="31539" hidden="1"/>
    <cellStyle name="Currency [0] 3" xfId="32998" hidden="1"/>
    <cellStyle name="Currency [0] 3" xfId="33335" hidden="1"/>
    <cellStyle name="Currency [0] 3" xfId="33591" hidden="1"/>
    <cellStyle name="Currency [0] 4" xfId="859" hidden="1"/>
    <cellStyle name="Currency [0] 4" xfId="3199" hidden="1"/>
    <cellStyle name="Currency [0] 4" xfId="3855" hidden="1"/>
    <cellStyle name="Currency [0] 4" xfId="5033" hidden="1"/>
    <cellStyle name="Currency [0] 4" xfId="5885" hidden="1"/>
    <cellStyle name="Currency [0] 4" xfId="6827" hidden="1"/>
    <cellStyle name="Currency [0] 4" xfId="8039" hidden="1"/>
    <cellStyle name="Currency [0] 4" xfId="9101" hidden="1"/>
    <cellStyle name="Currency [0] 4" xfId="10227" hidden="1"/>
    <cellStyle name="Currency [0] 4" xfId="10945" hidden="1"/>
    <cellStyle name="Currency [0] 4" xfId="11109" hidden="1"/>
    <cellStyle name="Currency [0] 4" xfId="11516" hidden="1"/>
    <cellStyle name="Currency [0] 4" xfId="11658" hidden="1"/>
    <cellStyle name="Currency [0] 4" xfId="12000" hidden="1"/>
    <cellStyle name="Currency [0] 4" xfId="12337" hidden="1"/>
    <cellStyle name="Currency [0] 4" xfId="12590" hidden="1"/>
    <cellStyle name="Currency [0] 4" xfId="13019" hidden="1"/>
    <cellStyle name="Currency [0] 4" xfId="13737" hidden="1"/>
    <cellStyle name="Currency [0] 4" xfId="13901" hidden="1"/>
    <cellStyle name="Currency [0] 4" xfId="14308" hidden="1"/>
    <cellStyle name="Currency [0] 4" xfId="14450" hidden="1"/>
    <cellStyle name="Currency [0] 4" xfId="14792" hidden="1"/>
    <cellStyle name="Currency [0] 4" xfId="15129" hidden="1"/>
    <cellStyle name="Currency [0] 4" xfId="15382" hidden="1"/>
    <cellStyle name="Currency [0] 4" xfId="9043" hidden="1"/>
    <cellStyle name="Currency [0] 4" xfId="6319" hidden="1"/>
    <cellStyle name="Currency [0] 4" xfId="5582" hidden="1"/>
    <cellStyle name="Currency [0] 4" xfId="4225" hidden="1"/>
    <cellStyle name="Currency [0] 4" xfId="3622" hidden="1"/>
    <cellStyle name="Currency [0] 4" xfId="2213" hidden="1"/>
    <cellStyle name="Currency [0] 4" xfId="886" hidden="1"/>
    <cellStyle name="Currency [0] 4" xfId="15614" hidden="1"/>
    <cellStyle name="Currency [0] 4" xfId="16568" hidden="1"/>
    <cellStyle name="Currency [0] 4" xfId="17286" hidden="1"/>
    <cellStyle name="Currency [0] 4" xfId="17450" hidden="1"/>
    <cellStyle name="Currency [0] 4" xfId="17857" hidden="1"/>
    <cellStyle name="Currency [0] 4" xfId="17999" hidden="1"/>
    <cellStyle name="Currency [0] 4" xfId="18341" hidden="1"/>
    <cellStyle name="Currency [0] 4" xfId="18678" hidden="1"/>
    <cellStyle name="Currency [0] 4" xfId="18931" hidden="1"/>
    <cellStyle name="Currency [0] 4" xfId="19360" hidden="1"/>
    <cellStyle name="Currency [0] 4" xfId="20078" hidden="1"/>
    <cellStyle name="Currency [0] 4" xfId="20242" hidden="1"/>
    <cellStyle name="Currency [0] 4" xfId="20649" hidden="1"/>
    <cellStyle name="Currency [0] 4" xfId="20791" hidden="1"/>
    <cellStyle name="Currency [0] 4" xfId="21133" hidden="1"/>
    <cellStyle name="Currency [0] 4" xfId="21470" hidden="1"/>
    <cellStyle name="Currency [0] 4" xfId="21723" hidden="1"/>
    <cellStyle name="Currency [0] 4" xfId="15589" hidden="1"/>
    <cellStyle name="Currency [0] 4" xfId="6967" hidden="1"/>
    <cellStyle name="Currency [0] 4" xfId="5935" hidden="1"/>
    <cellStyle name="Currency [0] 4" xfId="4529" hidden="1"/>
    <cellStyle name="Currency [0] 4" xfId="3776" hidden="1"/>
    <cellStyle name="Currency [0] 4" xfId="2322" hidden="1"/>
    <cellStyle name="Currency [0] 4" xfId="894" hidden="1"/>
    <cellStyle name="Currency [0] 4" xfId="21870" hidden="1"/>
    <cellStyle name="Currency [0] 4" xfId="22719" hidden="1"/>
    <cellStyle name="Currency [0] 4" xfId="23437" hidden="1"/>
    <cellStyle name="Currency [0] 4" xfId="23601" hidden="1"/>
    <cellStyle name="Currency [0] 4" xfId="24008" hidden="1"/>
    <cellStyle name="Currency [0] 4" xfId="24150" hidden="1"/>
    <cellStyle name="Currency [0] 4" xfId="24492" hidden="1"/>
    <cellStyle name="Currency [0] 4" xfId="24829" hidden="1"/>
    <cellStyle name="Currency [0] 4" xfId="25082" hidden="1"/>
    <cellStyle name="Currency [0] 4" xfId="25511" hidden="1"/>
    <cellStyle name="Currency [0] 4" xfId="26229" hidden="1"/>
    <cellStyle name="Currency [0] 4" xfId="26393" hidden="1"/>
    <cellStyle name="Currency [0] 4" xfId="26800" hidden="1"/>
    <cellStyle name="Currency [0] 4" xfId="26942" hidden="1"/>
    <cellStyle name="Currency [0] 4" xfId="27284" hidden="1"/>
    <cellStyle name="Currency [0] 4" xfId="27621" hidden="1"/>
    <cellStyle name="Currency [0] 4" xfId="27874" hidden="1"/>
    <cellStyle name="Currency [0] 4" xfId="21865" hidden="1"/>
    <cellStyle name="Currency [0] 4" xfId="7944" hidden="1"/>
    <cellStyle name="Currency [0] 4" xfId="6617" hidden="1"/>
    <cellStyle name="Currency [0] 4" xfId="5019" hidden="1"/>
    <cellStyle name="Currency [0] 4" xfId="3986" hidden="1"/>
    <cellStyle name="Currency [0] 4" xfId="2685" hidden="1"/>
    <cellStyle name="Currency [0] 4" xfId="904" hidden="1"/>
    <cellStyle name="Currency [0] 4" xfId="28009" hidden="1"/>
    <cellStyle name="Currency [0] 4" xfId="28438" hidden="1"/>
    <cellStyle name="Currency [0] 4" xfId="29156" hidden="1"/>
    <cellStyle name="Currency [0] 4" xfId="29320" hidden="1"/>
    <cellStyle name="Currency [0] 4" xfId="29727" hidden="1"/>
    <cellStyle name="Currency [0] 4" xfId="29869" hidden="1"/>
    <cellStyle name="Currency [0] 4" xfId="30211" hidden="1"/>
    <cellStyle name="Currency [0] 4" xfId="30548" hidden="1"/>
    <cellStyle name="Currency [0] 4" xfId="30801" hidden="1"/>
    <cellStyle name="Currency [0] 4" xfId="31230" hidden="1"/>
    <cellStyle name="Currency [0] 4" xfId="31948" hidden="1"/>
    <cellStyle name="Currency [0] 4" xfId="32112" hidden="1"/>
    <cellStyle name="Currency [0] 4" xfId="32519" hidden="1"/>
    <cellStyle name="Currency [0] 4" xfId="32661" hidden="1"/>
    <cellStyle name="Currency [0] 4" xfId="33003" hidden="1"/>
    <cellStyle name="Currency [0] 4" xfId="33340" hidden="1"/>
    <cellStyle name="Currency [0] 4" xfId="33593" hidden="1"/>
    <cellStyle name="Currency [0] 5" xfId="863" hidden="1"/>
    <cellStyle name="Currency [0] 5" xfId="3273" hidden="1"/>
    <cellStyle name="Currency [0] 5" xfId="3871" hidden="1"/>
    <cellStyle name="Currency [0] 5" xfId="5047" hidden="1"/>
    <cellStyle name="Currency [0] 5" xfId="5891" hidden="1"/>
    <cellStyle name="Currency [0] 5" xfId="6849" hidden="1"/>
    <cellStyle name="Currency [0] 5" xfId="8061" hidden="1"/>
    <cellStyle name="Currency [0] 5" xfId="9142" hidden="1"/>
    <cellStyle name="Currency [0] 5" xfId="10228" hidden="1"/>
    <cellStyle name="Currency [0] 5" xfId="10946" hidden="1"/>
    <cellStyle name="Currency [0] 5" xfId="11111" hidden="1"/>
    <cellStyle name="Currency [0] 5" xfId="11517" hidden="1"/>
    <cellStyle name="Currency [0] 5" xfId="11659" hidden="1"/>
    <cellStyle name="Currency [0] 5" xfId="12001" hidden="1"/>
    <cellStyle name="Currency [0] 5" xfId="12338" hidden="1"/>
    <cellStyle name="Currency [0] 5" xfId="12591" hidden="1"/>
    <cellStyle name="Currency [0] 5" xfId="13020" hidden="1"/>
    <cellStyle name="Currency [0] 5" xfId="13738" hidden="1"/>
    <cellStyle name="Currency [0] 5" xfId="13903" hidden="1"/>
    <cellStyle name="Currency [0] 5" xfId="14309" hidden="1"/>
    <cellStyle name="Currency [0] 5" xfId="14451" hidden="1"/>
    <cellStyle name="Currency [0] 5" xfId="14793" hidden="1"/>
    <cellStyle name="Currency [0] 5" xfId="15130" hidden="1"/>
    <cellStyle name="Currency [0] 5" xfId="15383" hidden="1"/>
    <cellStyle name="Currency [0] 5" xfId="9029" hidden="1"/>
    <cellStyle name="Currency [0] 5" xfId="6316" hidden="1"/>
    <cellStyle name="Currency [0] 5" xfId="5558" hidden="1"/>
    <cellStyle name="Currency [0] 5" xfId="4157" hidden="1"/>
    <cellStyle name="Currency [0] 5" xfId="3620" hidden="1"/>
    <cellStyle name="Currency [0] 5" xfId="2186" hidden="1"/>
    <cellStyle name="Currency [0] 5" xfId="880" hidden="1"/>
    <cellStyle name="Currency [0] 5" xfId="15650" hidden="1"/>
    <cellStyle name="Currency [0] 5" xfId="16569" hidden="1"/>
    <cellStyle name="Currency [0] 5" xfId="17287" hidden="1"/>
    <cellStyle name="Currency [0] 5" xfId="17452" hidden="1"/>
    <cellStyle name="Currency [0] 5" xfId="17858" hidden="1"/>
    <cellStyle name="Currency [0] 5" xfId="18000" hidden="1"/>
    <cellStyle name="Currency [0] 5" xfId="18342" hidden="1"/>
    <cellStyle name="Currency [0] 5" xfId="18679" hidden="1"/>
    <cellStyle name="Currency [0] 5" xfId="18932" hidden="1"/>
    <cellStyle name="Currency [0] 5" xfId="19361" hidden="1"/>
    <cellStyle name="Currency [0] 5" xfId="20079" hidden="1"/>
    <cellStyle name="Currency [0] 5" xfId="20244" hidden="1"/>
    <cellStyle name="Currency [0] 5" xfId="20650" hidden="1"/>
    <cellStyle name="Currency [0] 5" xfId="20792" hidden="1"/>
    <cellStyle name="Currency [0] 5" xfId="21134" hidden="1"/>
    <cellStyle name="Currency [0] 5" xfId="21471" hidden="1"/>
    <cellStyle name="Currency [0] 5" xfId="21724" hidden="1"/>
    <cellStyle name="Currency [0] 5" xfId="15584" hidden="1"/>
    <cellStyle name="Currency [0] 5" xfId="6947" hidden="1"/>
    <cellStyle name="Currency [0] 5" xfId="5929" hidden="1"/>
    <cellStyle name="Currency [0] 5" xfId="4373" hidden="1"/>
    <cellStyle name="Currency [0] 5" xfId="3773" hidden="1"/>
    <cellStyle name="Currency [0] 5" xfId="2302" hidden="1"/>
    <cellStyle name="Currency [0] 5" xfId="889" hidden="1"/>
    <cellStyle name="Currency [0] 5" xfId="21904" hidden="1"/>
    <cellStyle name="Currency [0] 5" xfId="22720" hidden="1"/>
    <cellStyle name="Currency [0] 5" xfId="23438" hidden="1"/>
    <cellStyle name="Currency [0] 5" xfId="23603" hidden="1"/>
    <cellStyle name="Currency [0] 5" xfId="24009" hidden="1"/>
    <cellStyle name="Currency [0] 5" xfId="24151" hidden="1"/>
    <cellStyle name="Currency [0] 5" xfId="24493" hidden="1"/>
    <cellStyle name="Currency [0] 5" xfId="24830" hidden="1"/>
    <cellStyle name="Currency [0] 5" xfId="25083" hidden="1"/>
    <cellStyle name="Currency [0] 5" xfId="25512" hidden="1"/>
    <cellStyle name="Currency [0] 5" xfId="26230" hidden="1"/>
    <cellStyle name="Currency [0] 5" xfId="26395" hidden="1"/>
    <cellStyle name="Currency [0] 5" xfId="26801" hidden="1"/>
    <cellStyle name="Currency [0] 5" xfId="26943" hidden="1"/>
    <cellStyle name="Currency [0] 5" xfId="27285" hidden="1"/>
    <cellStyle name="Currency [0] 5" xfId="27622" hidden="1"/>
    <cellStyle name="Currency [0] 5" xfId="27875" hidden="1"/>
    <cellStyle name="Currency [0] 5" xfId="21863" hidden="1"/>
    <cellStyle name="Currency [0] 5" xfId="7899" hidden="1"/>
    <cellStyle name="Currency [0] 5" xfId="6442" hidden="1"/>
    <cellStyle name="Currency [0] 5" xfId="4972" hidden="1"/>
    <cellStyle name="Currency [0] 5" xfId="3983" hidden="1"/>
    <cellStyle name="Currency [0] 5" xfId="2613" hidden="1"/>
    <cellStyle name="Currency [0] 5" xfId="898" hidden="1"/>
    <cellStyle name="Currency [0] 5" xfId="28010" hidden="1"/>
    <cellStyle name="Currency [0] 5" xfId="28439" hidden="1"/>
    <cellStyle name="Currency [0] 5" xfId="29157" hidden="1"/>
    <cellStyle name="Currency [0] 5" xfId="29322" hidden="1"/>
    <cellStyle name="Currency [0] 5" xfId="29728" hidden="1"/>
    <cellStyle name="Currency [0] 5" xfId="29870" hidden="1"/>
    <cellStyle name="Currency [0] 5" xfId="30212" hidden="1"/>
    <cellStyle name="Currency [0] 5" xfId="30549" hidden="1"/>
    <cellStyle name="Currency [0] 5" xfId="30802" hidden="1"/>
    <cellStyle name="Currency [0] 5" xfId="31231" hidden="1"/>
    <cellStyle name="Currency [0] 5" xfId="31949" hidden="1"/>
    <cellStyle name="Currency [0] 5" xfId="32114" hidden="1"/>
    <cellStyle name="Currency [0] 5" xfId="32520" hidden="1"/>
    <cellStyle name="Currency [0] 5" xfId="32662" hidden="1"/>
    <cellStyle name="Currency [0] 5" xfId="33004" hidden="1"/>
    <cellStyle name="Currency [0] 5" xfId="33341" hidden="1"/>
    <cellStyle name="Currency [0] 5" xfId="33594" hidden="1"/>
    <cellStyle name="Currency [0] 6" xfId="867" hidden="1"/>
    <cellStyle name="Currency [0] 6" xfId="3301" hidden="1"/>
    <cellStyle name="Currency [0] 6" xfId="3940" hidden="1"/>
    <cellStyle name="Currency [0] 6" xfId="5060" hidden="1"/>
    <cellStyle name="Currency [0] 6" xfId="5894" hidden="1"/>
    <cellStyle name="Currency [0] 6" xfId="6858" hidden="1"/>
    <cellStyle name="Currency [0] 6" xfId="8074" hidden="1"/>
    <cellStyle name="Currency [0] 6" xfId="9194" hidden="1"/>
    <cellStyle name="Currency [0] 6" xfId="10229" hidden="1"/>
    <cellStyle name="Currency [0] 6" xfId="10947" hidden="1"/>
    <cellStyle name="Currency [0] 6" xfId="11115" hidden="1"/>
    <cellStyle name="Currency [0] 6" xfId="11518" hidden="1"/>
    <cellStyle name="Currency [0] 6" xfId="11661" hidden="1"/>
    <cellStyle name="Currency [0] 6" xfId="12003" hidden="1"/>
    <cellStyle name="Currency [0] 6" xfId="12340" hidden="1"/>
    <cellStyle name="Currency [0] 6" xfId="12592" hidden="1"/>
    <cellStyle name="Currency [0] 6" xfId="13021" hidden="1"/>
    <cellStyle name="Currency [0] 6" xfId="13739" hidden="1"/>
    <cellStyle name="Currency [0] 6" xfId="13907" hidden="1"/>
    <cellStyle name="Currency [0] 6" xfId="14310" hidden="1"/>
    <cellStyle name="Currency [0] 6" xfId="14453" hidden="1"/>
    <cellStyle name="Currency [0] 6" xfId="14795" hidden="1"/>
    <cellStyle name="Currency [0] 6" xfId="15132" hidden="1"/>
    <cellStyle name="Currency [0] 6" xfId="15384" hidden="1"/>
    <cellStyle name="Currency [0] 6" xfId="9025" hidden="1"/>
    <cellStyle name="Currency [0] 6" xfId="6314" hidden="1"/>
    <cellStyle name="Currency [0] 6" xfId="5544" hidden="1"/>
    <cellStyle name="Currency [0] 6" xfId="4030" hidden="1"/>
    <cellStyle name="Currency [0] 6" xfId="3515" hidden="1"/>
    <cellStyle name="Currency [0] 6" xfId="2120" hidden="1"/>
    <cellStyle name="Currency [0] 6" xfId="874" hidden="1"/>
    <cellStyle name="Currency [0] 6" xfId="15702" hidden="1"/>
    <cellStyle name="Currency [0] 6" xfId="16570" hidden="1"/>
    <cellStyle name="Currency [0] 6" xfId="17288" hidden="1"/>
    <cellStyle name="Currency [0] 6" xfId="17456" hidden="1"/>
    <cellStyle name="Currency [0] 6" xfId="17859" hidden="1"/>
    <cellStyle name="Currency [0] 6" xfId="18002" hidden="1"/>
    <cellStyle name="Currency [0] 6" xfId="18344" hidden="1"/>
    <cellStyle name="Currency [0] 6" xfId="18681" hidden="1"/>
    <cellStyle name="Currency [0] 6" xfId="18933" hidden="1"/>
    <cellStyle name="Currency [0] 6" xfId="19362" hidden="1"/>
    <cellStyle name="Currency [0] 6" xfId="20080" hidden="1"/>
    <cellStyle name="Currency [0] 6" xfId="20248" hidden="1"/>
    <cellStyle name="Currency [0] 6" xfId="20651" hidden="1"/>
    <cellStyle name="Currency [0] 6" xfId="20794" hidden="1"/>
    <cellStyle name="Currency [0] 6" xfId="21136" hidden="1"/>
    <cellStyle name="Currency [0] 6" xfId="21473" hidden="1"/>
    <cellStyle name="Currency [0] 6" xfId="21725" hidden="1"/>
    <cellStyle name="Currency [0] 6" xfId="15580" hidden="1"/>
    <cellStyle name="Currency [0] 6" xfId="6939" hidden="1"/>
    <cellStyle name="Currency [0] 6" xfId="5921" hidden="1"/>
    <cellStyle name="Currency [0] 6" xfId="4316" hidden="1"/>
    <cellStyle name="Currency [0] 6" xfId="3770" hidden="1"/>
    <cellStyle name="Currency [0] 6" xfId="2286" hidden="1"/>
    <cellStyle name="Currency [0] 6" xfId="883" hidden="1"/>
    <cellStyle name="Currency [0] 6" xfId="21956" hidden="1"/>
    <cellStyle name="Currency [0] 6" xfId="22721" hidden="1"/>
    <cellStyle name="Currency [0] 6" xfId="23439" hidden="1"/>
    <cellStyle name="Currency [0] 6" xfId="23607" hidden="1"/>
    <cellStyle name="Currency [0] 6" xfId="24010" hidden="1"/>
    <cellStyle name="Currency [0] 6" xfId="24153" hidden="1"/>
    <cellStyle name="Currency [0] 6" xfId="24495" hidden="1"/>
    <cellStyle name="Currency [0] 6" xfId="24832" hidden="1"/>
    <cellStyle name="Currency [0] 6" xfId="25084" hidden="1"/>
    <cellStyle name="Currency [0] 6" xfId="25513" hidden="1"/>
    <cellStyle name="Currency [0] 6" xfId="26231" hidden="1"/>
    <cellStyle name="Currency [0] 6" xfId="26399" hidden="1"/>
    <cellStyle name="Currency [0] 6" xfId="26802" hidden="1"/>
    <cellStyle name="Currency [0] 6" xfId="26945" hidden="1"/>
    <cellStyle name="Currency [0] 6" xfId="27287" hidden="1"/>
    <cellStyle name="Currency [0] 6" xfId="27624" hidden="1"/>
    <cellStyle name="Currency [0] 6" xfId="27876" hidden="1"/>
    <cellStyle name="Currency [0] 6" xfId="21862" hidden="1"/>
    <cellStyle name="Currency [0] 6" xfId="7844" hidden="1"/>
    <cellStyle name="Currency [0] 6" xfId="6422" hidden="1"/>
    <cellStyle name="Currency [0] 6" xfId="4952" hidden="1"/>
    <cellStyle name="Currency [0] 6" xfId="3976" hidden="1"/>
    <cellStyle name="Currency [0] 6" xfId="2558" hidden="1"/>
    <cellStyle name="Currency [0] 6" xfId="892" hidden="1"/>
    <cellStyle name="Currency [0] 6" xfId="28011" hidden="1"/>
    <cellStyle name="Currency [0] 6" xfId="28440" hidden="1"/>
    <cellStyle name="Currency [0] 6" xfId="29158" hidden="1"/>
    <cellStyle name="Currency [0] 6" xfId="29326" hidden="1"/>
    <cellStyle name="Currency [0] 6" xfId="29729" hidden="1"/>
    <cellStyle name="Currency [0] 6" xfId="29872" hidden="1"/>
    <cellStyle name="Currency [0] 6" xfId="30214" hidden="1"/>
    <cellStyle name="Currency [0] 6" xfId="30551" hidden="1"/>
    <cellStyle name="Currency [0] 6" xfId="30803" hidden="1"/>
    <cellStyle name="Currency [0] 6" xfId="31232" hidden="1"/>
    <cellStyle name="Currency [0] 6" xfId="31950" hidden="1"/>
    <cellStyle name="Currency [0] 6" xfId="32118" hidden="1"/>
    <cellStyle name="Currency [0] 6" xfId="32521" hidden="1"/>
    <cellStyle name="Currency [0] 6" xfId="32664" hidden="1"/>
    <cellStyle name="Currency [0] 6" xfId="33006" hidden="1"/>
    <cellStyle name="Currency [0] 6" xfId="33343" hidden="1"/>
    <cellStyle name="Currency [0] 6" xfId="33595" hidden="1"/>
    <cellStyle name="Currency [0] 7" xfId="872" hidden="1"/>
    <cellStyle name="Currency [0] 7" xfId="3314" hidden="1"/>
    <cellStyle name="Currency [0] 7" xfId="3966" hidden="1"/>
    <cellStyle name="Currency [0] 7" xfId="5101" hidden="1"/>
    <cellStyle name="Currency [0] 7" xfId="5900" hidden="1"/>
    <cellStyle name="Currency [0] 7" xfId="6877" hidden="1"/>
    <cellStyle name="Currency [0] 7" xfId="8098" hidden="1"/>
    <cellStyle name="Currency [0] 7" xfId="9246" hidden="1"/>
    <cellStyle name="Currency [0] 7" xfId="10230" hidden="1"/>
    <cellStyle name="Currency [0] 7" xfId="10948" hidden="1"/>
    <cellStyle name="Currency [0] 7" xfId="11118" hidden="1"/>
    <cellStyle name="Currency [0] 7" xfId="11519" hidden="1"/>
    <cellStyle name="Currency [0] 7" xfId="11664" hidden="1"/>
    <cellStyle name="Currency [0] 7" xfId="12005" hidden="1"/>
    <cellStyle name="Currency [0] 7" xfId="12342" hidden="1"/>
    <cellStyle name="Currency [0] 7" xfId="12593" hidden="1"/>
    <cellStyle name="Currency [0] 7" xfId="13022" hidden="1"/>
    <cellStyle name="Currency [0] 7" xfId="13740" hidden="1"/>
    <cellStyle name="Currency [0] 7" xfId="13910" hidden="1"/>
    <cellStyle name="Currency [0] 7" xfId="14311" hidden="1"/>
    <cellStyle name="Currency [0] 7" xfId="14456" hidden="1"/>
    <cellStyle name="Currency [0] 7" xfId="14797" hidden="1"/>
    <cellStyle name="Currency [0] 7" xfId="15134" hidden="1"/>
    <cellStyle name="Currency [0] 7" xfId="15385" hidden="1"/>
    <cellStyle name="Currency [0] 7" xfId="9011" hidden="1"/>
    <cellStyle name="Currency [0] 7" xfId="6307" hidden="1"/>
    <cellStyle name="Currency [0] 7" xfId="5526" hidden="1"/>
    <cellStyle name="Currency [0] 7" xfId="4027" hidden="1"/>
    <cellStyle name="Currency [0] 7" xfId="3453" hidden="1"/>
    <cellStyle name="Currency [0] 7" xfId="2082" hidden="1"/>
    <cellStyle name="Currency [0] 7" xfId="869" hidden="1"/>
    <cellStyle name="Currency [0] 7" xfId="15745" hidden="1"/>
    <cellStyle name="Currency [0] 7" xfId="16571" hidden="1"/>
    <cellStyle name="Currency [0] 7" xfId="17289" hidden="1"/>
    <cellStyle name="Currency [0] 7" xfId="17459" hidden="1"/>
    <cellStyle name="Currency [0] 7" xfId="17860" hidden="1"/>
    <cellStyle name="Currency [0] 7" xfId="18005" hidden="1"/>
    <cellStyle name="Currency [0] 7" xfId="18346" hidden="1"/>
    <cellStyle name="Currency [0] 7" xfId="18683" hidden="1"/>
    <cellStyle name="Currency [0] 7" xfId="18934" hidden="1"/>
    <cellStyle name="Currency [0] 7" xfId="19363" hidden="1"/>
    <cellStyle name="Currency [0] 7" xfId="20081" hidden="1"/>
    <cellStyle name="Currency [0] 7" xfId="20251" hidden="1"/>
    <cellStyle name="Currency [0] 7" xfId="20652" hidden="1"/>
    <cellStyle name="Currency [0] 7" xfId="20797" hidden="1"/>
    <cellStyle name="Currency [0] 7" xfId="21138" hidden="1"/>
    <cellStyle name="Currency [0] 7" xfId="21475" hidden="1"/>
    <cellStyle name="Currency [0] 7" xfId="21726" hidden="1"/>
    <cellStyle name="Currency [0] 7" xfId="15570" hidden="1"/>
    <cellStyle name="Currency [0] 7" xfId="6890" hidden="1"/>
    <cellStyle name="Currency [0] 7" xfId="5914" hidden="1"/>
    <cellStyle name="Currency [0] 7" xfId="4303" hidden="1"/>
    <cellStyle name="Currency [0] 7" xfId="3698" hidden="1"/>
    <cellStyle name="Currency [0] 7" xfId="2261" hidden="1"/>
    <cellStyle name="Currency [0] 7" xfId="875" hidden="1"/>
    <cellStyle name="Currency [0] 7" xfId="21997" hidden="1"/>
    <cellStyle name="Currency [0] 7" xfId="22722" hidden="1"/>
    <cellStyle name="Currency [0] 7" xfId="23440" hidden="1"/>
    <cellStyle name="Currency [0] 7" xfId="23610" hidden="1"/>
    <cellStyle name="Currency [0] 7" xfId="24011" hidden="1"/>
    <cellStyle name="Currency [0] 7" xfId="24156" hidden="1"/>
    <cellStyle name="Currency [0] 7" xfId="24497" hidden="1"/>
    <cellStyle name="Currency [0] 7" xfId="24834" hidden="1"/>
    <cellStyle name="Currency [0] 7" xfId="25085" hidden="1"/>
    <cellStyle name="Currency [0] 7" xfId="25514" hidden="1"/>
    <cellStyle name="Currency [0] 7" xfId="26232" hidden="1"/>
    <cellStyle name="Currency [0] 7" xfId="26402" hidden="1"/>
    <cellStyle name="Currency [0] 7" xfId="26803" hidden="1"/>
    <cellStyle name="Currency [0] 7" xfId="26948" hidden="1"/>
    <cellStyle name="Currency [0] 7" xfId="27289" hidden="1"/>
    <cellStyle name="Currency [0] 7" xfId="27626" hidden="1"/>
    <cellStyle name="Currency [0] 7" xfId="27877" hidden="1"/>
    <cellStyle name="Currency [0] 7" xfId="21861" hidden="1"/>
    <cellStyle name="Currency [0] 7" xfId="7755" hidden="1"/>
    <cellStyle name="Currency [0] 7" xfId="6369" hidden="1"/>
    <cellStyle name="Currency [0] 7" xfId="4928" hidden="1"/>
    <cellStyle name="Currency [0] 7" xfId="3967" hidden="1"/>
    <cellStyle name="Currency [0] 7" xfId="2470" hidden="1"/>
    <cellStyle name="Currency [0] 7" xfId="884" hidden="1"/>
    <cellStyle name="Currency [0] 7" xfId="28012" hidden="1"/>
    <cellStyle name="Currency [0] 7" xfId="28441" hidden="1"/>
    <cellStyle name="Currency [0] 7" xfId="29159" hidden="1"/>
    <cellStyle name="Currency [0] 7" xfId="29329" hidden="1"/>
    <cellStyle name="Currency [0] 7" xfId="29730" hidden="1"/>
    <cellStyle name="Currency [0] 7" xfId="29875" hidden="1"/>
    <cellStyle name="Currency [0] 7" xfId="30216" hidden="1"/>
    <cellStyle name="Currency [0] 7" xfId="30553" hidden="1"/>
    <cellStyle name="Currency [0] 7" xfId="30804" hidden="1"/>
    <cellStyle name="Currency [0] 7" xfId="31233" hidden="1"/>
    <cellStyle name="Currency [0] 7" xfId="31951" hidden="1"/>
    <cellStyle name="Currency [0] 7" xfId="32121" hidden="1"/>
    <cellStyle name="Currency [0] 7" xfId="32522" hidden="1"/>
    <cellStyle name="Currency [0] 7" xfId="32667" hidden="1"/>
    <cellStyle name="Currency [0] 7" xfId="33008" hidden="1"/>
    <cellStyle name="Currency [0] 7" xfId="33345" hidden="1"/>
    <cellStyle name="Currency [0] 7" xfId="33596" hidden="1"/>
    <cellStyle name="Currency [0] 8" xfId="857" hidden="1"/>
    <cellStyle name="Currency [0] 8" xfId="3189" hidden="1"/>
    <cellStyle name="Currency [0] 8" xfId="3853" hidden="1"/>
    <cellStyle name="Currency [0] 8" xfId="5030" hidden="1"/>
    <cellStyle name="Currency [0] 8" xfId="5883" hidden="1"/>
    <cellStyle name="Currency [0] 8" xfId="6824" hidden="1"/>
    <cellStyle name="Currency [0] 8" xfId="8036" hidden="1"/>
    <cellStyle name="Currency [0] 8" xfId="9100" hidden="1"/>
    <cellStyle name="Currency [0] 8" xfId="10226" hidden="1"/>
    <cellStyle name="Currency [0] 8" xfId="10944" hidden="1"/>
    <cellStyle name="Currency [0] 8" xfId="11108" hidden="1"/>
    <cellStyle name="Currency [0] 8" xfId="11515" hidden="1"/>
    <cellStyle name="Currency [0] 8" xfId="11657" hidden="1"/>
    <cellStyle name="Currency [0] 8" xfId="11999" hidden="1"/>
    <cellStyle name="Currency [0] 8" xfId="12336" hidden="1"/>
    <cellStyle name="Currency [0] 8" xfId="12589" hidden="1"/>
    <cellStyle name="Currency [0] 8" xfId="13018" hidden="1"/>
    <cellStyle name="Currency [0] 8" xfId="13736" hidden="1"/>
    <cellStyle name="Currency [0] 8" xfId="13900" hidden="1"/>
    <cellStyle name="Currency [0] 8" xfId="14307" hidden="1"/>
    <cellStyle name="Currency [0] 8" xfId="14449" hidden="1"/>
    <cellStyle name="Currency [0] 8" xfId="14791" hidden="1"/>
    <cellStyle name="Currency [0] 8" xfId="15128" hidden="1"/>
    <cellStyle name="Currency [0] 8" xfId="15381" hidden="1"/>
    <cellStyle name="Currency [0] 8" xfId="9046" hidden="1"/>
    <cellStyle name="Currency [0] 8" xfId="6321" hidden="1"/>
    <cellStyle name="Currency [0] 8" xfId="5584" hidden="1"/>
    <cellStyle name="Currency [0] 8" xfId="4230" hidden="1"/>
    <cellStyle name="Currency [0] 8" xfId="3623" hidden="1"/>
    <cellStyle name="Currency [0] 8" xfId="2219" hidden="1"/>
    <cellStyle name="Currency [0] 8" xfId="887" hidden="1"/>
    <cellStyle name="Currency [0] 8" xfId="15613" hidden="1"/>
    <cellStyle name="Currency [0] 8" xfId="16567" hidden="1"/>
    <cellStyle name="Currency [0] 8" xfId="17285" hidden="1"/>
    <cellStyle name="Currency [0] 8" xfId="17449" hidden="1"/>
    <cellStyle name="Currency [0] 8" xfId="17856" hidden="1"/>
    <cellStyle name="Currency [0] 8" xfId="17998" hidden="1"/>
    <cellStyle name="Currency [0] 8" xfId="18340" hidden="1"/>
    <cellStyle name="Currency [0] 8" xfId="18677" hidden="1"/>
    <cellStyle name="Currency [0] 8" xfId="18930" hidden="1"/>
    <cellStyle name="Currency [0] 8" xfId="19359" hidden="1"/>
    <cellStyle name="Currency [0] 8" xfId="20077" hidden="1"/>
    <cellStyle name="Currency [0] 8" xfId="20241" hidden="1"/>
    <cellStyle name="Currency [0] 8" xfId="20648" hidden="1"/>
    <cellStyle name="Currency [0] 8" xfId="20790" hidden="1"/>
    <cellStyle name="Currency [0] 8" xfId="21132" hidden="1"/>
    <cellStyle name="Currency [0] 8" xfId="21469" hidden="1"/>
    <cellStyle name="Currency [0] 8" xfId="21722" hidden="1"/>
    <cellStyle name="Currency [0] 8" xfId="15590" hidden="1"/>
    <cellStyle name="Currency [0] 8" xfId="6975" hidden="1"/>
    <cellStyle name="Currency [0] 8" xfId="6031" hidden="1"/>
    <cellStyle name="Currency [0] 8" xfId="4536" hidden="1"/>
    <cellStyle name="Currency [0] 8" xfId="3777" hidden="1"/>
    <cellStyle name="Currency [0] 8" xfId="2336" hidden="1"/>
    <cellStyle name="Currency [0] 8" xfId="895" hidden="1"/>
    <cellStyle name="Currency [0] 8" xfId="21869" hidden="1"/>
    <cellStyle name="Currency [0] 8" xfId="22718" hidden="1"/>
    <cellStyle name="Currency [0] 8" xfId="23436" hidden="1"/>
    <cellStyle name="Currency [0] 8" xfId="23600" hidden="1"/>
    <cellStyle name="Currency [0] 8" xfId="24007" hidden="1"/>
    <cellStyle name="Currency [0] 8" xfId="24149" hidden="1"/>
    <cellStyle name="Currency [0] 8" xfId="24491" hidden="1"/>
    <cellStyle name="Currency [0] 8" xfId="24828" hidden="1"/>
    <cellStyle name="Currency [0] 8" xfId="25081" hidden="1"/>
    <cellStyle name="Currency [0] 8" xfId="25510" hidden="1"/>
    <cellStyle name="Currency [0] 8" xfId="26228" hidden="1"/>
    <cellStyle name="Currency [0] 8" xfId="26392" hidden="1"/>
    <cellStyle name="Currency [0] 8" xfId="26799" hidden="1"/>
    <cellStyle name="Currency [0] 8" xfId="26941" hidden="1"/>
    <cellStyle name="Currency [0] 8" xfId="27283" hidden="1"/>
    <cellStyle name="Currency [0] 8" xfId="27620" hidden="1"/>
    <cellStyle name="Currency [0] 8" xfId="27873" hidden="1"/>
    <cellStyle name="Currency [0] 8" xfId="21866" hidden="1"/>
    <cellStyle name="Currency [0] 8" xfId="7955" hidden="1"/>
    <cellStyle name="Currency [0] 8" xfId="6625" hidden="1"/>
    <cellStyle name="Currency [0] 8" xfId="5023" hidden="1"/>
    <cellStyle name="Currency [0] 8" xfId="3988" hidden="1"/>
    <cellStyle name="Currency [0] 8" xfId="2700" hidden="1"/>
    <cellStyle name="Currency [0] 8" xfId="906" hidden="1"/>
    <cellStyle name="Currency [0] 8" xfId="28008" hidden="1"/>
    <cellStyle name="Currency [0] 8" xfId="28437" hidden="1"/>
    <cellStyle name="Currency [0] 8" xfId="29155" hidden="1"/>
    <cellStyle name="Currency [0] 8" xfId="29319" hidden="1"/>
    <cellStyle name="Currency [0] 8" xfId="29726" hidden="1"/>
    <cellStyle name="Currency [0] 8" xfId="29868" hidden="1"/>
    <cellStyle name="Currency [0] 8" xfId="30210" hidden="1"/>
    <cellStyle name="Currency [0] 8" xfId="30547" hidden="1"/>
    <cellStyle name="Currency [0] 8" xfId="30800" hidden="1"/>
    <cellStyle name="Currency [0] 8" xfId="31229" hidden="1"/>
    <cellStyle name="Currency [0] 8" xfId="31947" hidden="1"/>
    <cellStyle name="Currency [0] 8" xfId="32111" hidden="1"/>
    <cellStyle name="Currency [0] 8" xfId="32518" hidden="1"/>
    <cellStyle name="Currency [0] 8" xfId="32660" hidden="1"/>
    <cellStyle name="Currency [0] 8" xfId="33002" hidden="1"/>
    <cellStyle name="Currency [0] 8" xfId="33339" hidden="1"/>
    <cellStyle name="Currency [0] 8" xfId="33592" hidden="1"/>
    <cellStyle name="Currency [0] 9" xfId="879" hidden="1"/>
    <cellStyle name="Currency [0] 9" xfId="3338" hidden="1"/>
    <cellStyle name="Currency [0] 9" xfId="3974" hidden="1"/>
    <cellStyle name="Currency [0] 9" xfId="5131" hidden="1"/>
    <cellStyle name="Currency [0] 9" xfId="5909" hidden="1"/>
    <cellStyle name="Currency [0] 9" xfId="6922" hidden="1"/>
    <cellStyle name="Currency [0] 9" xfId="8129" hidden="1"/>
    <cellStyle name="Currency [0] 9" xfId="9289" hidden="1"/>
    <cellStyle name="Currency [0] 9" xfId="10231" hidden="1"/>
    <cellStyle name="Currency [0] 9" xfId="10949" hidden="1"/>
    <cellStyle name="Currency [0] 9" xfId="11121" hidden="1"/>
    <cellStyle name="Currency [0] 9" xfId="11520" hidden="1"/>
    <cellStyle name="Currency [0] 9" xfId="11665" hidden="1"/>
    <cellStyle name="Currency [0] 9" xfId="12006" hidden="1"/>
    <cellStyle name="Currency [0] 9" xfId="12343" hidden="1"/>
    <cellStyle name="Currency [0] 9" xfId="12594" hidden="1"/>
    <cellStyle name="Currency [0] 9" xfId="13023" hidden="1"/>
    <cellStyle name="Currency [0] 9" xfId="13741" hidden="1"/>
    <cellStyle name="Currency [0] 9" xfId="13913" hidden="1"/>
    <cellStyle name="Currency [0] 9" xfId="14312" hidden="1"/>
    <cellStyle name="Currency [0] 9" xfId="14457" hidden="1"/>
    <cellStyle name="Currency [0] 9" xfId="14798" hidden="1"/>
    <cellStyle name="Currency [0] 9" xfId="15135" hidden="1"/>
    <cellStyle name="Currency [0] 9" xfId="15386" hidden="1"/>
    <cellStyle name="Currency [0] 9" xfId="8989" hidden="1"/>
    <cellStyle name="Currency [0] 9" xfId="6302" hidden="1"/>
    <cellStyle name="Currency [0] 9" xfId="5481" hidden="1"/>
    <cellStyle name="Currency [0] 9" xfId="4013" hidden="1"/>
    <cellStyle name="Currency [0] 9" xfId="3407" hidden="1"/>
    <cellStyle name="Currency [0] 9" xfId="2062" hidden="1"/>
    <cellStyle name="Currency [0] 9" xfId="862" hidden="1"/>
    <cellStyle name="Currency [0] 9" xfId="15775" hidden="1"/>
    <cellStyle name="Currency [0] 9" xfId="16572" hidden="1"/>
    <cellStyle name="Currency [0] 9" xfId="17290" hidden="1"/>
    <cellStyle name="Currency [0] 9" xfId="17462" hidden="1"/>
    <cellStyle name="Currency [0] 9" xfId="17861" hidden="1"/>
    <cellStyle name="Currency [0] 9" xfId="18006" hidden="1"/>
    <cellStyle name="Currency [0] 9" xfId="18347" hidden="1"/>
    <cellStyle name="Currency [0] 9" xfId="18684" hidden="1"/>
    <cellStyle name="Currency [0] 9" xfId="18935" hidden="1"/>
    <cellStyle name="Currency [0] 9" xfId="19364" hidden="1"/>
    <cellStyle name="Currency [0] 9" xfId="20082" hidden="1"/>
    <cellStyle name="Currency [0] 9" xfId="20254" hidden="1"/>
    <cellStyle name="Currency [0] 9" xfId="20653" hidden="1"/>
    <cellStyle name="Currency [0] 9" xfId="20798" hidden="1"/>
    <cellStyle name="Currency [0] 9" xfId="21139" hidden="1"/>
    <cellStyle name="Currency [0] 9" xfId="21476" hidden="1"/>
    <cellStyle name="Currency [0] 9" xfId="21727" hidden="1"/>
    <cellStyle name="Currency [0] 9" xfId="15558" hidden="1"/>
    <cellStyle name="Currency [0] 9" xfId="6857" hidden="1"/>
    <cellStyle name="Currency [0] 9" xfId="5908" hidden="1"/>
    <cellStyle name="Currency [0] 9" xfId="4286" hidden="1"/>
    <cellStyle name="Currency [0] 9" xfId="3662" hidden="1"/>
    <cellStyle name="Currency [0] 9" xfId="2244" hidden="1"/>
    <cellStyle name="Currency [0] 9" xfId="868" hidden="1"/>
    <cellStyle name="Currency [0] 9" xfId="22028" hidden="1"/>
    <cellStyle name="Currency [0] 9" xfId="22723" hidden="1"/>
    <cellStyle name="Currency [0] 9" xfId="23441" hidden="1"/>
    <cellStyle name="Currency [0] 9" xfId="23613" hidden="1"/>
    <cellStyle name="Currency [0] 9" xfId="24012" hidden="1"/>
    <cellStyle name="Currency [0] 9" xfId="24157" hidden="1"/>
    <cellStyle name="Currency [0] 9" xfId="24498" hidden="1"/>
    <cellStyle name="Currency [0] 9" xfId="24835" hidden="1"/>
    <cellStyle name="Currency [0] 9" xfId="25086" hidden="1"/>
    <cellStyle name="Currency [0] 9" xfId="25515" hidden="1"/>
    <cellStyle name="Currency [0] 9" xfId="26233" hidden="1"/>
    <cellStyle name="Currency [0] 9" xfId="26405" hidden="1"/>
    <cellStyle name="Currency [0] 9" xfId="26804" hidden="1"/>
    <cellStyle name="Currency [0] 9" xfId="26949" hidden="1"/>
    <cellStyle name="Currency [0] 9" xfId="27290" hidden="1"/>
    <cellStyle name="Currency [0] 9" xfId="27627" hidden="1"/>
    <cellStyle name="Currency [0] 9" xfId="27878" hidden="1"/>
    <cellStyle name="Currency [0] 9" xfId="21860" hidden="1"/>
    <cellStyle name="Currency [0] 9" xfId="7631" hidden="1"/>
    <cellStyle name="Currency [0] 9" xfId="6328" hidden="1"/>
    <cellStyle name="Currency [0] 9" xfId="4908" hidden="1"/>
    <cellStyle name="Currency [0] 9" xfId="3858" hidden="1"/>
    <cellStyle name="Currency [0] 9" xfId="2387" hidden="1"/>
    <cellStyle name="Currency [0] 9" xfId="877" hidden="1"/>
    <cellStyle name="Currency [0] 9" xfId="28013" hidden="1"/>
    <cellStyle name="Currency [0] 9" xfId="28442" hidden="1"/>
    <cellStyle name="Currency [0] 9" xfId="29160" hidden="1"/>
    <cellStyle name="Currency [0] 9" xfId="29332" hidden="1"/>
    <cellStyle name="Currency [0] 9" xfId="29731" hidden="1"/>
    <cellStyle name="Currency [0] 9" xfId="29876" hidden="1"/>
    <cellStyle name="Currency [0] 9" xfId="30217" hidden="1"/>
    <cellStyle name="Currency [0] 9" xfId="30554" hidden="1"/>
    <cellStyle name="Currency [0] 9" xfId="30805" hidden="1"/>
    <cellStyle name="Currency [0] 9" xfId="31234" hidden="1"/>
    <cellStyle name="Currency [0] 9" xfId="31952" hidden="1"/>
    <cellStyle name="Currency [0] 9" xfId="32124" hidden="1"/>
    <cellStyle name="Currency [0] 9" xfId="32523" hidden="1"/>
    <cellStyle name="Currency [0] 9" xfId="32668" hidden="1"/>
    <cellStyle name="Currency [0] 9" xfId="33009" hidden="1"/>
    <cellStyle name="Currency [0] 9" xfId="33346" hidden="1"/>
    <cellStyle name="Currency [0] 9" xfId="33597" hidden="1"/>
    <cellStyle name="Currency 4 13 2" xfId="820" hidden="1"/>
    <cellStyle name="Currency 4 13 2" xfId="1028" hidden="1"/>
    <cellStyle name="Currency 4 13 2" xfId="3592" hidden="1"/>
    <cellStyle name="Currency 4 13 2" xfId="4107" hidden="1"/>
    <cellStyle name="Currency 4 13 2" xfId="5426" hidden="1"/>
    <cellStyle name="Currency 4 13 2" xfId="6123" hidden="1"/>
    <cellStyle name="Currency 4 13 2" xfId="7140" hidden="1"/>
    <cellStyle name="Currency 4 13 2" xfId="8344" hidden="1"/>
    <cellStyle name="Currency 4 13 2" xfId="10201" hidden="1"/>
    <cellStyle name="Currency 4 13 2" xfId="10316" hidden="1"/>
    <cellStyle name="Currency 4 13 2" xfId="11039" hidden="1"/>
    <cellStyle name="Currency 4 13 2" xfId="11212" hidden="1"/>
    <cellStyle name="Currency 4 13 2" xfId="11605" hidden="1"/>
    <cellStyle name="Currency 4 13 2" xfId="11753" hidden="1"/>
    <cellStyle name="Currency 4 13 2" xfId="12091" hidden="1"/>
    <cellStyle name="Currency 4 13 2" xfId="12428" hidden="1"/>
    <cellStyle name="Currency 4 13 2" xfId="12993" hidden="1"/>
    <cellStyle name="Currency 4 13 2" xfId="13108" hidden="1"/>
    <cellStyle name="Currency 4 13 2" xfId="13831" hidden="1"/>
    <cellStyle name="Currency 4 13 2" xfId="14004" hidden="1"/>
    <cellStyle name="Currency 4 13 2" xfId="14397" hidden="1"/>
    <cellStyle name="Currency 4 13 2" xfId="14545" hidden="1"/>
    <cellStyle name="Currency 4 13 2" xfId="14883" hidden="1"/>
    <cellStyle name="Currency 4 13 2" xfId="15220" hidden="1"/>
    <cellStyle name="Currency 4 13 2" xfId="9130" hidden="1"/>
    <cellStyle name="Currency 4 13 2" xfId="8586" hidden="1"/>
    <cellStyle name="Currency 4 13 2" xfId="5958" hidden="1"/>
    <cellStyle name="Currency 4 13 2" xfId="5167" hidden="1"/>
    <cellStyle name="Currency 4 13 2" xfId="3882" hidden="1"/>
    <cellStyle name="Currency 4 13 2" xfId="3204" hidden="1"/>
    <cellStyle name="Currency 4 13 2" xfId="1761" hidden="1"/>
    <cellStyle name="Currency 4 13 2" xfId="362" hidden="1"/>
    <cellStyle name="Currency 4 13 2" xfId="16542" hidden="1"/>
    <cellStyle name="Currency 4 13 2" xfId="16657" hidden="1"/>
    <cellStyle name="Currency 4 13 2" xfId="17380" hidden="1"/>
    <cellStyle name="Currency 4 13 2" xfId="17553" hidden="1"/>
    <cellStyle name="Currency 4 13 2" xfId="17946" hidden="1"/>
    <cellStyle name="Currency 4 13 2" xfId="18094" hidden="1"/>
    <cellStyle name="Currency 4 13 2" xfId="18432" hidden="1"/>
    <cellStyle name="Currency 4 13 2" xfId="18769" hidden="1"/>
    <cellStyle name="Currency 4 13 2" xfId="19334" hidden="1"/>
    <cellStyle name="Currency 4 13 2" xfId="19449" hidden="1"/>
    <cellStyle name="Currency 4 13 2" xfId="20172" hidden="1"/>
    <cellStyle name="Currency 4 13 2" xfId="20345" hidden="1"/>
    <cellStyle name="Currency 4 13 2" xfId="20738" hidden="1"/>
    <cellStyle name="Currency 4 13 2" xfId="20886" hidden="1"/>
    <cellStyle name="Currency 4 13 2" xfId="21224" hidden="1"/>
    <cellStyle name="Currency 4 13 2" xfId="21561" hidden="1"/>
    <cellStyle name="Currency 4 13 2" xfId="15638" hidden="1"/>
    <cellStyle name="Currency 4 13 2" xfId="9683" hidden="1"/>
    <cellStyle name="Currency 4 13 2" xfId="6530" hidden="1"/>
    <cellStyle name="Currency 4 13 2" xfId="5682" hidden="1"/>
    <cellStyle name="Currency 4 13 2" xfId="4152" hidden="1"/>
    <cellStyle name="Currency 4 13 2" xfId="3431" hidden="1"/>
    <cellStyle name="Currency 4 13 2" xfId="1934" hidden="1"/>
    <cellStyle name="Currency 4 13 2" xfId="497" hidden="1"/>
    <cellStyle name="Currency 4 13 2" xfId="22693" hidden="1"/>
    <cellStyle name="Currency 4 13 2" xfId="22808" hidden="1"/>
    <cellStyle name="Currency 4 13 2" xfId="23531" hidden="1"/>
    <cellStyle name="Currency 4 13 2" xfId="23704" hidden="1"/>
    <cellStyle name="Currency 4 13 2" xfId="24097" hidden="1"/>
    <cellStyle name="Currency 4 13 2" xfId="24245" hidden="1"/>
    <cellStyle name="Currency 4 13 2" xfId="24583" hidden="1"/>
    <cellStyle name="Currency 4 13 2" xfId="24920" hidden="1"/>
    <cellStyle name="Currency 4 13 2" xfId="25485" hidden="1"/>
    <cellStyle name="Currency 4 13 2" xfId="25600" hidden="1"/>
    <cellStyle name="Currency 4 13 2" xfId="26323" hidden="1"/>
    <cellStyle name="Currency 4 13 2" xfId="26496" hidden="1"/>
    <cellStyle name="Currency 4 13 2" xfId="26889" hidden="1"/>
    <cellStyle name="Currency 4 13 2" xfId="27037" hidden="1"/>
    <cellStyle name="Currency 4 13 2" xfId="27375" hidden="1"/>
    <cellStyle name="Currency 4 13 2" xfId="27712" hidden="1"/>
    <cellStyle name="Currency 4 13 2" xfId="21894" hidden="1"/>
    <cellStyle name="Currency 4 13 2" xfId="16064" hidden="1"/>
    <cellStyle name="Currency 4 13 2" xfId="7235" hidden="1"/>
    <cellStyle name="Currency 4 13 2" xfId="6190" hidden="1"/>
    <cellStyle name="Currency 4 13 2" xfId="4384" hidden="1"/>
    <cellStyle name="Currency 4 13 2" xfId="3687" hidden="1"/>
    <cellStyle name="Currency 4 13 2" xfId="2121" hidden="1"/>
    <cellStyle name="Currency 4 13 2" xfId="610" hidden="1"/>
    <cellStyle name="Currency 4 13 2" xfId="28412" hidden="1"/>
    <cellStyle name="Currency 4 13 2" xfId="28527" hidden="1"/>
    <cellStyle name="Currency 4 13 2" xfId="29250" hidden="1"/>
    <cellStyle name="Currency 4 13 2" xfId="29423" hidden="1"/>
    <cellStyle name="Currency 4 13 2" xfId="29816" hidden="1"/>
    <cellStyle name="Currency 4 13 2" xfId="29964" hidden="1"/>
    <cellStyle name="Currency 4 13 2" xfId="30302" hidden="1"/>
    <cellStyle name="Currency 4 13 2" xfId="30639" hidden="1"/>
    <cellStyle name="Currency 4 13 2" xfId="31204" hidden="1"/>
    <cellStyle name="Currency 4 13 2" xfId="31319" hidden="1"/>
    <cellStyle name="Currency 4 13 2" xfId="32042" hidden="1"/>
    <cellStyle name="Currency 4 13 2" xfId="32215" hidden="1"/>
    <cellStyle name="Currency 4 13 2" xfId="32608" hidden="1"/>
    <cellStyle name="Currency 4 13 2" xfId="32756" hidden="1"/>
    <cellStyle name="Currency 4 13 2" xfId="33094" hidden="1"/>
    <cellStyle name="Currency 4 13 2" xfId="33431" hidden="1"/>
    <cellStyle name="Currency 6 2" xfId="757" hidden="1"/>
    <cellStyle name="Currency 6 2" xfId="965" hidden="1"/>
    <cellStyle name="Currency 6 2" xfId="3529" hidden="1"/>
    <cellStyle name="Currency 6 2" xfId="4044" hidden="1"/>
    <cellStyle name="Currency 6 2" xfId="5363" hidden="1"/>
    <cellStyle name="Currency 6 2" xfId="6060" hidden="1"/>
    <cellStyle name="Currency 6 2" xfId="7077" hidden="1"/>
    <cellStyle name="Currency 6 2" xfId="8281" hidden="1"/>
    <cellStyle name="Currency 6 2" xfId="10138" hidden="1"/>
    <cellStyle name="Currency 6 2" xfId="10253" hidden="1"/>
    <cellStyle name="Currency 6 2" xfId="10976" hidden="1"/>
    <cellStyle name="Currency 6 2" xfId="11149" hidden="1"/>
    <cellStyle name="Currency 6 2" xfId="11542" hidden="1"/>
    <cellStyle name="Currency 6 2" xfId="11690" hidden="1"/>
    <cellStyle name="Currency 6 2" xfId="12028" hidden="1"/>
    <cellStyle name="Currency 6 2" xfId="12365" hidden="1"/>
    <cellStyle name="Currency 6 2" xfId="12930" hidden="1"/>
    <cellStyle name="Currency 6 2" xfId="13045" hidden="1"/>
    <cellStyle name="Currency 6 2" xfId="13768" hidden="1"/>
    <cellStyle name="Currency 6 2" xfId="13941" hidden="1"/>
    <cellStyle name="Currency 6 2" xfId="14334" hidden="1"/>
    <cellStyle name="Currency 6 2" xfId="14482" hidden="1"/>
    <cellStyle name="Currency 6 2" xfId="14820" hidden="1"/>
    <cellStyle name="Currency 6 2" xfId="15157" hidden="1"/>
    <cellStyle name="Currency 6 2" xfId="9195" hidden="1"/>
    <cellStyle name="Currency 6 2" xfId="8649" hidden="1"/>
    <cellStyle name="Currency 6 2" xfId="6022" hidden="1"/>
    <cellStyle name="Currency 6 2" xfId="5230" hidden="1"/>
    <cellStyle name="Currency 6 2" xfId="3949" hidden="1"/>
    <cellStyle name="Currency 6 2" xfId="3267" hidden="1"/>
    <cellStyle name="Currency 6 2" xfId="1835" hidden="1"/>
    <cellStyle name="Currency 6 2" xfId="457" hidden="1"/>
    <cellStyle name="Currency 6 2" xfId="16479" hidden="1"/>
    <cellStyle name="Currency 6 2" xfId="16594" hidden="1"/>
    <cellStyle name="Currency 6 2" xfId="17317" hidden="1"/>
    <cellStyle name="Currency 6 2" xfId="17490" hidden="1"/>
    <cellStyle name="Currency 6 2" xfId="17883" hidden="1"/>
    <cellStyle name="Currency 6 2" xfId="18031" hidden="1"/>
    <cellStyle name="Currency 6 2" xfId="18369" hidden="1"/>
    <cellStyle name="Currency 6 2" xfId="18706" hidden="1"/>
    <cellStyle name="Currency 6 2" xfId="19271" hidden="1"/>
    <cellStyle name="Currency 6 2" xfId="19386" hidden="1"/>
    <cellStyle name="Currency 6 2" xfId="20109" hidden="1"/>
    <cellStyle name="Currency 6 2" xfId="20282" hidden="1"/>
    <cellStyle name="Currency 6 2" xfId="20675" hidden="1"/>
    <cellStyle name="Currency 6 2" xfId="20823" hidden="1"/>
    <cellStyle name="Currency 6 2" xfId="21161" hidden="1"/>
    <cellStyle name="Currency 6 2" xfId="21498" hidden="1"/>
    <cellStyle name="Currency 6 2" xfId="15703" hidden="1"/>
    <cellStyle name="Currency 6 2" xfId="9746" hidden="1"/>
    <cellStyle name="Currency 6 2" xfId="6605" hidden="1"/>
    <cellStyle name="Currency 6 2" xfId="5760" hidden="1"/>
    <cellStyle name="Currency 6 2" xfId="4216" hidden="1"/>
    <cellStyle name="Currency 6 2" xfId="3497" hidden="1"/>
    <cellStyle name="Currency 6 2" xfId="2008" hidden="1"/>
    <cellStyle name="Currency 6 2" xfId="568" hidden="1"/>
    <cellStyle name="Currency 6 2" xfId="22630" hidden="1"/>
    <cellStyle name="Currency 6 2" xfId="22745" hidden="1"/>
    <cellStyle name="Currency 6 2" xfId="23468" hidden="1"/>
    <cellStyle name="Currency 6 2" xfId="23641" hidden="1"/>
    <cellStyle name="Currency 6 2" xfId="24034" hidden="1"/>
    <cellStyle name="Currency 6 2" xfId="24182" hidden="1"/>
    <cellStyle name="Currency 6 2" xfId="24520" hidden="1"/>
    <cellStyle name="Currency 6 2" xfId="24857" hidden="1"/>
    <cellStyle name="Currency 6 2" xfId="25422" hidden="1"/>
    <cellStyle name="Currency 6 2" xfId="25537" hidden="1"/>
    <cellStyle name="Currency 6 2" xfId="26260" hidden="1"/>
    <cellStyle name="Currency 6 2" xfId="26433" hidden="1"/>
    <cellStyle name="Currency 6 2" xfId="26826" hidden="1"/>
    <cellStyle name="Currency 6 2" xfId="26974" hidden="1"/>
    <cellStyle name="Currency 6 2" xfId="27312" hidden="1"/>
    <cellStyle name="Currency 6 2" xfId="27649" hidden="1"/>
    <cellStyle name="Currency 6 2" xfId="21959" hidden="1"/>
    <cellStyle name="Currency 6 2" xfId="16127" hidden="1"/>
    <cellStyle name="Currency 6 2" xfId="7308" hidden="1"/>
    <cellStyle name="Currency 6 2" xfId="6273" hidden="1"/>
    <cellStyle name="Currency 6 2" xfId="4522" hidden="1"/>
    <cellStyle name="Currency 6 2" xfId="3753" hidden="1"/>
    <cellStyle name="Currency 6 2" xfId="2189" hidden="1"/>
    <cellStyle name="Currency 6 2" xfId="703" hidden="1"/>
    <cellStyle name="Currency 6 2" xfId="28349" hidden="1"/>
    <cellStyle name="Currency 6 2" xfId="28464" hidden="1"/>
    <cellStyle name="Currency 6 2" xfId="29187" hidden="1"/>
    <cellStyle name="Currency 6 2" xfId="29360" hidden="1"/>
    <cellStyle name="Currency 6 2" xfId="29753" hidden="1"/>
    <cellStyle name="Currency 6 2" xfId="29901" hidden="1"/>
    <cellStyle name="Currency 6 2" xfId="30239" hidden="1"/>
    <cellStyle name="Currency 6 2" xfId="30576" hidden="1"/>
    <cellStyle name="Currency 6 2" xfId="31141" hidden="1"/>
    <cellStyle name="Currency 6 2" xfId="31256" hidden="1"/>
    <cellStyle name="Currency 6 2" xfId="31979" hidden="1"/>
    <cellStyle name="Currency 6 2" xfId="32152" hidden="1"/>
    <cellStyle name="Currency 6 2" xfId="32545" hidden="1"/>
    <cellStyle name="Currency 6 2" xfId="32693" hidden="1"/>
    <cellStyle name="Currency 6 2" xfId="33031" hidden="1"/>
    <cellStyle name="Currency 6 2" xfId="33368" hidden="1"/>
    <cellStyle name="Date (short)" xfId="101"/>
    <cellStyle name="Explanatory Text" xfId="20" builtinId="53" hidden="1" customBuiltin="1"/>
    <cellStyle name="Explanatory Text" xfId="94" builtinId="53" customBuiltin="1"/>
    <cellStyle name="Followed Hyperlink" xfId="90" builtinId="9" hidden="1" customBuiltin="1"/>
    <cellStyle name="Followed Hyperlink" xfId="89" builtinId="9" hidden="1"/>
    <cellStyle name="Good" xfId="10" builtinId="26" hidden="1"/>
    <cellStyle name="Good" xfId="56" builtinId="26" hidden="1" customBuiltin="1"/>
    <cellStyle name="Heading 1" xfId="6" builtinId="16" customBuiltin="1"/>
    <cellStyle name="Heading 2" xfId="7" builtinId="17" hidden="1" customBuiltin="1"/>
    <cellStyle name="Heading 2" xfId="48"/>
    <cellStyle name="Heading 3" xfId="8" builtinId="18" customBuiltin="1"/>
    <cellStyle name="Heading 4" xfId="9" builtinId="19" hidden="1"/>
    <cellStyle name="Heading 4" xfId="55" builtinId="19" hidden="1" customBuiltin="1"/>
    <cellStyle name="Hyperlink" xfId="47" builtinId="8" customBuiltin="1"/>
    <cellStyle name="Input" xfId="13" builtinId="20" hidden="1" customBuiltin="1"/>
    <cellStyle name="Input" xfId="52"/>
    <cellStyle name="Label" xfId="49"/>
    <cellStyle name="Link" xfId="54"/>
    <cellStyle name="Linked Cell" xfId="16" builtinId="24" hidden="1"/>
    <cellStyle name="Linked Cell" xfId="60" builtinId="24" hidden="1" customBuiltin="1"/>
    <cellStyle name="Neutral" xfId="12" builtinId="28" hidden="1"/>
    <cellStyle name="Neutral" xfId="58" builtinId="28" hidden="1" customBuiltin="1"/>
    <cellStyle name="Normal" xfId="0" builtinId="0" customBuiltin="1"/>
    <cellStyle name="Note" xfId="19" builtinId="10" hidden="1"/>
    <cellStyle name="Note" xfId="63" builtinId="10" hidden="1" customBuiltin="1"/>
    <cellStyle name="Note 10" xfId="154" hidden="1"/>
    <cellStyle name="Note 10" xfId="214" hidden="1"/>
    <cellStyle name="Note 10" xfId="296" hidden="1"/>
    <cellStyle name="Note 10" xfId="499" hidden="1"/>
    <cellStyle name="Note 10" xfId="2340" hidden="1"/>
    <cellStyle name="Note 10" xfId="2474" hidden="1"/>
    <cellStyle name="Note 10" xfId="2627" hidden="1"/>
    <cellStyle name="Note 10" xfId="2245" hidden="1"/>
    <cellStyle name="Note 10" xfId="2936" hidden="1"/>
    <cellStyle name="Note 10" xfId="1598" hidden="1"/>
    <cellStyle name="Note 10" xfId="4273" hidden="1"/>
    <cellStyle name="Note 10" xfId="4480" hidden="1"/>
    <cellStyle name="Note 10" xfId="4657" hidden="1"/>
    <cellStyle name="Note 10" xfId="1716" hidden="1"/>
    <cellStyle name="Note 10" xfId="4894" hidden="1"/>
    <cellStyle name="Note 10" xfId="3058" hidden="1"/>
    <cellStyle name="Note 10" xfId="6310" hidden="1"/>
    <cellStyle name="Note 10" xfId="6409" hidden="1"/>
    <cellStyle name="Note 10" xfId="6569" hidden="1"/>
    <cellStyle name="Note 10" xfId="7385" hidden="1"/>
    <cellStyle name="Note 10" xfId="7599" hidden="1"/>
    <cellStyle name="Note 10" xfId="7762" hidden="1"/>
    <cellStyle name="Note 10" xfId="8551" hidden="1"/>
    <cellStyle name="Note 10" xfId="8845" hidden="1"/>
    <cellStyle name="Note 10" xfId="9845" hidden="1"/>
    <cellStyle name="Note 10" xfId="9902" hidden="1"/>
    <cellStyle name="Note 10" xfId="9980" hidden="1"/>
    <cellStyle name="Note 10" xfId="10058" hidden="1"/>
    <cellStyle name="Note 10" xfId="10640" hidden="1"/>
    <cellStyle name="Note 10" xfId="10719" hidden="1"/>
    <cellStyle name="Note 10" xfId="10798" hidden="1"/>
    <cellStyle name="Note 10" xfId="10592" hidden="1"/>
    <cellStyle name="Note 10" xfId="10899" hidden="1"/>
    <cellStyle name="Note 10" xfId="10353" hidden="1"/>
    <cellStyle name="Note 10" xfId="11243" hidden="1"/>
    <cellStyle name="Note 10" xfId="11314" hidden="1"/>
    <cellStyle name="Note 10" xfId="11392" hidden="1"/>
    <cellStyle name="Note 10" xfId="10394" hidden="1"/>
    <cellStyle name="Note 10" xfId="11485" hidden="1"/>
    <cellStyle name="Note 10" xfId="10914" hidden="1"/>
    <cellStyle name="Note 10" xfId="11780" hidden="1"/>
    <cellStyle name="Note 10" xfId="11846" hidden="1"/>
    <cellStyle name="Note 10" xfId="11924" hidden="1"/>
    <cellStyle name="Note 10" xfId="12117" hidden="1"/>
    <cellStyle name="Note 10" xfId="12183" hidden="1"/>
    <cellStyle name="Note 10" xfId="12261" hidden="1"/>
    <cellStyle name="Note 10" xfId="12454" hidden="1"/>
    <cellStyle name="Note 10" xfId="12520" hidden="1"/>
    <cellStyle name="Note 10" xfId="12637" hidden="1"/>
    <cellStyle name="Note 10" xfId="12694" hidden="1"/>
    <cellStyle name="Note 10" xfId="12772" hidden="1"/>
    <cellStyle name="Note 10" xfId="12850" hidden="1"/>
    <cellStyle name="Note 10" xfId="13432" hidden="1"/>
    <cellStyle name="Note 10" xfId="13511" hidden="1"/>
    <cellStyle name="Note 10" xfId="13590" hidden="1"/>
    <cellStyle name="Note 10" xfId="13384" hidden="1"/>
    <cellStyle name="Note 10" xfId="13691" hidden="1"/>
    <cellStyle name="Note 10" xfId="13145" hidden="1"/>
    <cellStyle name="Note 10" xfId="14035" hidden="1"/>
    <cellStyle name="Note 10" xfId="14106" hidden="1"/>
    <cellStyle name="Note 10" xfId="14184" hidden="1"/>
    <cellStyle name="Note 10" xfId="13186" hidden="1"/>
    <cellStyle name="Note 10" xfId="14277" hidden="1"/>
    <cellStyle name="Note 10" xfId="13706" hidden="1"/>
    <cellStyle name="Note 10" xfId="14572" hidden="1"/>
    <cellStyle name="Note 10" xfId="14638" hidden="1"/>
    <cellStyle name="Note 10" xfId="14716" hidden="1"/>
    <cellStyle name="Note 10" xfId="14909" hidden="1"/>
    <cellStyle name="Note 10" xfId="14975" hidden="1"/>
    <cellStyle name="Note 10" xfId="15053" hidden="1"/>
    <cellStyle name="Note 10" xfId="15246" hidden="1"/>
    <cellStyle name="Note 10" xfId="15312" hidden="1"/>
    <cellStyle name="Note 10" xfId="9617" hidden="1"/>
    <cellStyle name="Note 10" xfId="9543" hidden="1"/>
    <cellStyle name="Note 10" xfId="9424" hidden="1"/>
    <cellStyle name="Note 10" xfId="9312" hidden="1"/>
    <cellStyle name="Note 10" xfId="7050" hidden="1"/>
    <cellStyle name="Note 10" xfId="6952" hidden="1"/>
    <cellStyle name="Note 10" xfId="6862" hidden="1"/>
    <cellStyle name="Note 10" xfId="7326" hidden="1"/>
    <cellStyle name="Note 10" xfId="6645" hidden="1"/>
    <cellStyle name="Note 10" xfId="8139" hidden="1"/>
    <cellStyle name="Note 10" xfId="4955" hidden="1"/>
    <cellStyle name="Note 10" xfId="4800" hidden="1"/>
    <cellStyle name="Note 10" xfId="4600" hidden="1"/>
    <cellStyle name="Note 10" xfId="8015" hidden="1"/>
    <cellStyle name="Note 10" xfId="4283" hidden="1"/>
    <cellStyle name="Note 10" xfId="6440" hidden="1"/>
    <cellStyle name="Note 10" xfId="2937" hidden="1"/>
    <cellStyle name="Note 10" xfId="2644" hidden="1"/>
    <cellStyle name="Note 10" xfId="2438" hidden="1"/>
    <cellStyle name="Note 10" xfId="1579" hidden="1"/>
    <cellStyle name="Note 10" xfId="1309" hidden="1"/>
    <cellStyle name="Note 10" xfId="1126" hidden="1"/>
    <cellStyle name="Note 10" xfId="121" hidden="1"/>
    <cellStyle name="Note 10" xfId="15463" hidden="1"/>
    <cellStyle name="Note 10" xfId="16186" hidden="1"/>
    <cellStyle name="Note 10" xfId="16243" hidden="1"/>
    <cellStyle name="Note 10" xfId="16321" hidden="1"/>
    <cellStyle name="Note 10" xfId="16399" hidden="1"/>
    <cellStyle name="Note 10" xfId="16981" hidden="1"/>
    <cellStyle name="Note 10" xfId="17060" hidden="1"/>
    <cellStyle name="Note 10" xfId="17139" hidden="1"/>
    <cellStyle name="Note 10" xfId="16933" hidden="1"/>
    <cellStyle name="Note 10" xfId="17240" hidden="1"/>
    <cellStyle name="Note 10" xfId="16694" hidden="1"/>
    <cellStyle name="Note 10" xfId="17584" hidden="1"/>
    <cellStyle name="Note 10" xfId="17655" hidden="1"/>
    <cellStyle name="Note 10" xfId="17733" hidden="1"/>
    <cellStyle name="Note 10" xfId="16735" hidden="1"/>
    <cellStyle name="Note 10" xfId="17826" hidden="1"/>
    <cellStyle name="Note 10" xfId="17255" hidden="1"/>
    <cellStyle name="Note 10" xfId="18121" hidden="1"/>
    <cellStyle name="Note 10" xfId="18187" hidden="1"/>
    <cellStyle name="Note 10" xfId="18265" hidden="1"/>
    <cellStyle name="Note 10" xfId="18458" hidden="1"/>
    <cellStyle name="Note 10" xfId="18524" hidden="1"/>
    <cellStyle name="Note 10" xfId="18602" hidden="1"/>
    <cellStyle name="Note 10" xfId="18795" hidden="1"/>
    <cellStyle name="Note 10" xfId="18861" hidden="1"/>
    <cellStyle name="Note 10" xfId="18978" hidden="1"/>
    <cellStyle name="Note 10" xfId="19035" hidden="1"/>
    <cellStyle name="Note 10" xfId="19113" hidden="1"/>
    <cellStyle name="Note 10" xfId="19191" hidden="1"/>
    <cellStyle name="Note 10" xfId="19773" hidden="1"/>
    <cellStyle name="Note 10" xfId="19852" hidden="1"/>
    <cellStyle name="Note 10" xfId="19931" hidden="1"/>
    <cellStyle name="Note 10" xfId="19725" hidden="1"/>
    <cellStyle name="Note 10" xfId="20032" hidden="1"/>
    <cellStyle name="Note 10" xfId="19486" hidden="1"/>
    <cellStyle name="Note 10" xfId="20376" hidden="1"/>
    <cellStyle name="Note 10" xfId="20447" hidden="1"/>
    <cellStyle name="Note 10" xfId="20525" hidden="1"/>
    <cellStyle name="Note 10" xfId="19527" hidden="1"/>
    <cellStyle name="Note 10" xfId="20618" hidden="1"/>
    <cellStyle name="Note 10" xfId="20047" hidden="1"/>
    <cellStyle name="Note 10" xfId="20913" hidden="1"/>
    <cellStyle name="Note 10" xfId="20979" hidden="1"/>
    <cellStyle name="Note 10" xfId="21057" hidden="1"/>
    <cellStyle name="Note 10" xfId="21250" hidden="1"/>
    <cellStyle name="Note 10" xfId="21316" hidden="1"/>
    <cellStyle name="Note 10" xfId="21394" hidden="1"/>
    <cellStyle name="Note 10" xfId="21587" hidden="1"/>
    <cellStyle name="Note 10" xfId="21653" hidden="1"/>
    <cellStyle name="Note 10" xfId="16009" hidden="1"/>
    <cellStyle name="Note 10" xfId="15952" hidden="1"/>
    <cellStyle name="Note 10" xfId="15873" hidden="1"/>
    <cellStyle name="Note 10" xfId="15790" hidden="1"/>
    <cellStyle name="Note 10" xfId="8056" hidden="1"/>
    <cellStyle name="Note 10" xfId="7908" hidden="1"/>
    <cellStyle name="Note 10" xfId="7641" hidden="1"/>
    <cellStyle name="Note 10" xfId="8178" hidden="1"/>
    <cellStyle name="Note 10" xfId="7345" hidden="1"/>
    <cellStyle name="Note 10" xfId="9065" hidden="1"/>
    <cellStyle name="Note 10" xfId="5474" hidden="1"/>
    <cellStyle name="Note 10" xfId="5253" hidden="1"/>
    <cellStyle name="Note 10" xfId="5046" hidden="1"/>
    <cellStyle name="Note 10" xfId="8933" hidden="1"/>
    <cellStyle name="Note 10" xfId="4902" hidden="1"/>
    <cellStyle name="Note 10" xfId="7176" hidden="1"/>
    <cellStyle name="Note 10" xfId="3303" hidden="1"/>
    <cellStyle name="Note 10" xfId="2965" hidden="1"/>
    <cellStyle name="Note 10" xfId="2841" hidden="1"/>
    <cellStyle name="Note 10" xfId="1695" hidden="1"/>
    <cellStyle name="Note 10" xfId="1459" hidden="1"/>
    <cellStyle name="Note 10" xfId="1259" hidden="1"/>
    <cellStyle name="Note 10" xfId="119" hidden="1"/>
    <cellStyle name="Note 10" xfId="21790" hidden="1"/>
    <cellStyle name="Note 10" xfId="22337" hidden="1"/>
    <cellStyle name="Note 10" xfId="22394" hidden="1"/>
    <cellStyle name="Note 10" xfId="22472" hidden="1"/>
    <cellStyle name="Note 10" xfId="22550" hidden="1"/>
    <cellStyle name="Note 10" xfId="23132" hidden="1"/>
    <cellStyle name="Note 10" xfId="23211" hidden="1"/>
    <cellStyle name="Note 10" xfId="23290" hidden="1"/>
    <cellStyle name="Note 10" xfId="23084" hidden="1"/>
    <cellStyle name="Note 10" xfId="23391" hidden="1"/>
    <cellStyle name="Note 10" xfId="22845" hidden="1"/>
    <cellStyle name="Note 10" xfId="23735" hidden="1"/>
    <cellStyle name="Note 10" xfId="23806" hidden="1"/>
    <cellStyle name="Note 10" xfId="23884" hidden="1"/>
    <cellStyle name="Note 10" xfId="22886" hidden="1"/>
    <cellStyle name="Note 10" xfId="23977" hidden="1"/>
    <cellStyle name="Note 10" xfId="23406" hidden="1"/>
    <cellStyle name="Note 10" xfId="24272" hidden="1"/>
    <cellStyle name="Note 10" xfId="24338" hidden="1"/>
    <cellStyle name="Note 10" xfId="24416" hidden="1"/>
    <cellStyle name="Note 10" xfId="24609" hidden="1"/>
    <cellStyle name="Note 10" xfId="24675" hidden="1"/>
    <cellStyle name="Note 10" xfId="24753" hidden="1"/>
    <cellStyle name="Note 10" xfId="24946" hidden="1"/>
    <cellStyle name="Note 10" xfId="25012" hidden="1"/>
    <cellStyle name="Note 10" xfId="25129" hidden="1"/>
    <cellStyle name="Note 10" xfId="25186" hidden="1"/>
    <cellStyle name="Note 10" xfId="25264" hidden="1"/>
    <cellStyle name="Note 10" xfId="25342" hidden="1"/>
    <cellStyle name="Note 10" xfId="25924" hidden="1"/>
    <cellStyle name="Note 10" xfId="26003" hidden="1"/>
    <cellStyle name="Note 10" xfId="26082" hidden="1"/>
    <cellStyle name="Note 10" xfId="25876" hidden="1"/>
    <cellStyle name="Note 10" xfId="26183" hidden="1"/>
    <cellStyle name="Note 10" xfId="25637" hidden="1"/>
    <cellStyle name="Note 10" xfId="26527" hidden="1"/>
    <cellStyle name="Note 10" xfId="26598" hidden="1"/>
    <cellStyle name="Note 10" xfId="26676" hidden="1"/>
    <cellStyle name="Note 10" xfId="25678" hidden="1"/>
    <cellStyle name="Note 10" xfId="26769" hidden="1"/>
    <cellStyle name="Note 10" xfId="26198" hidden="1"/>
    <cellStyle name="Note 10" xfId="27064" hidden="1"/>
    <cellStyle name="Note 10" xfId="27130" hidden="1"/>
    <cellStyle name="Note 10" xfId="27208" hidden="1"/>
    <cellStyle name="Note 10" xfId="27401" hidden="1"/>
    <cellStyle name="Note 10" xfId="27467" hidden="1"/>
    <cellStyle name="Note 10" xfId="27545" hidden="1"/>
    <cellStyle name="Note 10" xfId="27738" hidden="1"/>
    <cellStyle name="Note 10" xfId="27804" hidden="1"/>
    <cellStyle name="Note 10" xfId="22262" hidden="1"/>
    <cellStyle name="Note 10" xfId="22205" hidden="1"/>
    <cellStyle name="Note 10" xfId="22126" hidden="1"/>
    <cellStyle name="Note 10" xfId="22043" hidden="1"/>
    <cellStyle name="Note 10" xfId="9006" hidden="1"/>
    <cellStyle name="Note 10" xfId="8764" hidden="1"/>
    <cellStyle name="Note 10" xfId="8513" hidden="1"/>
    <cellStyle name="Note 10" xfId="9102" hidden="1"/>
    <cellStyle name="Note 10" xfId="8200" hidden="1"/>
    <cellStyle name="Note 10" xfId="15600" hidden="1"/>
    <cellStyle name="Note 10" xfId="5907" hidden="1"/>
    <cellStyle name="Note 10" xfId="5788" hidden="1"/>
    <cellStyle name="Note 10" xfId="5556" hidden="1"/>
    <cellStyle name="Note 10" xfId="15508" hidden="1"/>
    <cellStyle name="Note 10" xfId="5334" hidden="1"/>
    <cellStyle name="Note 10" xfId="8107" hidden="1"/>
    <cellStyle name="Note 10" xfId="3616" hidden="1"/>
    <cellStyle name="Note 10" xfId="3320" hidden="1"/>
    <cellStyle name="Note 10" xfId="3120" hidden="1"/>
    <cellStyle name="Note 10" xfId="1862" hidden="1"/>
    <cellStyle name="Note 10" xfId="1613" hidden="1"/>
    <cellStyle name="Note 10" xfId="1438" hidden="1"/>
    <cellStyle name="Note 10" xfId="120" hidden="1"/>
    <cellStyle name="Note 10" xfId="27939" hidden="1"/>
    <cellStyle name="Note 10" xfId="28056" hidden="1"/>
    <cellStyle name="Note 10" xfId="28113" hidden="1"/>
    <cellStyle name="Note 10" xfId="28191" hidden="1"/>
    <cellStyle name="Note 10" xfId="28269" hidden="1"/>
    <cellStyle name="Note 10" xfId="28851" hidden="1"/>
    <cellStyle name="Note 10" xfId="28930" hidden="1"/>
    <cellStyle name="Note 10" xfId="29009" hidden="1"/>
    <cellStyle name="Note 10" xfId="28803" hidden="1"/>
    <cellStyle name="Note 10" xfId="29110" hidden="1"/>
    <cellStyle name="Note 10" xfId="28564" hidden="1"/>
    <cellStyle name="Note 10" xfId="29454" hidden="1"/>
    <cellStyle name="Note 10" xfId="29525" hidden="1"/>
    <cellStyle name="Note 10" xfId="29603" hidden="1"/>
    <cellStyle name="Note 10" xfId="28605" hidden="1"/>
    <cellStyle name="Note 10" xfId="29696" hidden="1"/>
    <cellStyle name="Note 10" xfId="29125" hidden="1"/>
    <cellStyle name="Note 10" xfId="29991" hidden="1"/>
    <cellStyle name="Note 10" xfId="30057" hidden="1"/>
    <cellStyle name="Note 10" xfId="30135" hidden="1"/>
    <cellStyle name="Note 10" xfId="30328" hidden="1"/>
    <cellStyle name="Note 10" xfId="30394" hidden="1"/>
    <cellStyle name="Note 10" xfId="30472" hidden="1"/>
    <cellStyle name="Note 10" xfId="30665" hidden="1"/>
    <cellStyle name="Note 10" xfId="30731" hidden="1"/>
    <cellStyle name="Note 10" xfId="30848" hidden="1"/>
    <cellStyle name="Note 10" xfId="30905" hidden="1"/>
    <cellStyle name="Note 10" xfId="30983" hidden="1"/>
    <cellStyle name="Note 10" xfId="31061" hidden="1"/>
    <cellStyle name="Note 10" xfId="31643" hidden="1"/>
    <cellStyle name="Note 10" xfId="31722" hidden="1"/>
    <cellStyle name="Note 10" xfId="31801" hidden="1"/>
    <cellStyle name="Note 10" xfId="31595" hidden="1"/>
    <cellStyle name="Note 10" xfId="31902" hidden="1"/>
    <cellStyle name="Note 10" xfId="31356" hidden="1"/>
    <cellStyle name="Note 10" xfId="32246" hidden="1"/>
    <cellStyle name="Note 10" xfId="32317" hidden="1"/>
    <cellStyle name="Note 10" xfId="32395" hidden="1"/>
    <cellStyle name="Note 10" xfId="31397" hidden="1"/>
    <cellStyle name="Note 10" xfId="32488" hidden="1"/>
    <cellStyle name="Note 10" xfId="31917" hidden="1"/>
    <cellStyle name="Note 10" xfId="32783" hidden="1"/>
    <cellStyle name="Note 10" xfId="32849" hidden="1"/>
    <cellStyle name="Note 10" xfId="32927" hidden="1"/>
    <cellStyle name="Note 10" xfId="33120" hidden="1"/>
    <cellStyle name="Note 10" xfId="33186" hidden="1"/>
    <cellStyle name="Note 10" xfId="33264" hidden="1"/>
    <cellStyle name="Note 10" xfId="33457" hidden="1"/>
    <cellStyle name="Note 10" xfId="33523" hidden="1"/>
    <cellStyle name="Note 11" xfId="167" hidden="1"/>
    <cellStyle name="Note 11" xfId="247" hidden="1"/>
    <cellStyle name="Note 11" xfId="341" hidden="1"/>
    <cellStyle name="Note 11" xfId="675" hidden="1"/>
    <cellStyle name="Note 11" xfId="2411" hidden="1"/>
    <cellStyle name="Note 11" xfId="2562" hidden="1"/>
    <cellStyle name="Note 11" xfId="2749" hidden="1"/>
    <cellStyle name="Note 11" xfId="3136" hidden="1"/>
    <cellStyle name="Note 11" xfId="2274" hidden="1"/>
    <cellStyle name="Note 11" xfId="2242" hidden="1"/>
    <cellStyle name="Note 11" xfId="4343" hidden="1"/>
    <cellStyle name="Note 11" xfId="4577" hidden="1"/>
    <cellStyle name="Note 11" xfId="4739" hidden="1"/>
    <cellStyle name="Note 11" xfId="5000" hidden="1"/>
    <cellStyle name="Note 11" xfId="1725" hidden="1"/>
    <cellStyle name="Note 11" xfId="2270" hidden="1"/>
    <cellStyle name="Note 11" xfId="6354" hidden="1"/>
    <cellStyle name="Note 11" xfId="6461" hidden="1"/>
    <cellStyle name="Note 11" xfId="6658" hidden="1"/>
    <cellStyle name="Note 11" xfId="7518" hidden="1"/>
    <cellStyle name="Note 11" xfId="7667" hidden="1"/>
    <cellStyle name="Note 11" xfId="7845" hidden="1"/>
    <cellStyle name="Note 11" xfId="8761" hidden="1"/>
    <cellStyle name="Note 11" xfId="8938" hidden="1"/>
    <cellStyle name="Note 11" xfId="9858" hidden="1"/>
    <cellStyle name="Note 11" xfId="9932" hidden="1"/>
    <cellStyle name="Note 11" xfId="10008" hidden="1"/>
    <cellStyle name="Note 11" xfId="10086" hidden="1"/>
    <cellStyle name="Note 11" xfId="10671" hidden="1"/>
    <cellStyle name="Note 11" xfId="10747" hidden="1"/>
    <cellStyle name="Note 11" xfId="10826" hidden="1"/>
    <cellStyle name="Note 11" xfId="10939" hidden="1"/>
    <cellStyle name="Note 11" xfId="10613" hidden="1"/>
    <cellStyle name="Note 11" xfId="10590" hidden="1"/>
    <cellStyle name="Note 11" xfId="11266" hidden="1"/>
    <cellStyle name="Note 11" xfId="11342" hidden="1"/>
    <cellStyle name="Note 11" xfId="11420" hidden="1"/>
    <cellStyle name="Note 11" xfId="11510" hidden="1"/>
    <cellStyle name="Note 11" xfId="10402" hidden="1"/>
    <cellStyle name="Note 11" xfId="10610" hidden="1"/>
    <cellStyle name="Note 11" xfId="11798" hidden="1"/>
    <cellStyle name="Note 11" xfId="11874" hidden="1"/>
    <cellStyle name="Note 11" xfId="11952" hidden="1"/>
    <cellStyle name="Note 11" xfId="12135" hidden="1"/>
    <cellStyle name="Note 11" xfId="12211" hidden="1"/>
    <cellStyle name="Note 11" xfId="12289" hidden="1"/>
    <cellStyle name="Note 11" xfId="12472" hidden="1"/>
    <cellStyle name="Note 11" xfId="12548" hidden="1"/>
    <cellStyle name="Note 11" xfId="12650" hidden="1"/>
    <cellStyle name="Note 11" xfId="12724" hidden="1"/>
    <cellStyle name="Note 11" xfId="12800" hidden="1"/>
    <cellStyle name="Note 11" xfId="12878" hidden="1"/>
    <cellStyle name="Note 11" xfId="13463" hidden="1"/>
    <cellStyle name="Note 11" xfId="13539" hidden="1"/>
    <cellStyle name="Note 11" xfId="13618" hidden="1"/>
    <cellStyle name="Note 11" xfId="13731" hidden="1"/>
    <cellStyle name="Note 11" xfId="13405" hidden="1"/>
    <cellStyle name="Note 11" xfId="13382" hidden="1"/>
    <cellStyle name="Note 11" xfId="14058" hidden="1"/>
    <cellStyle name="Note 11" xfId="14134" hidden="1"/>
    <cellStyle name="Note 11" xfId="14212" hidden="1"/>
    <cellStyle name="Note 11" xfId="14302" hidden="1"/>
    <cellStyle name="Note 11" xfId="13194" hidden="1"/>
    <cellStyle name="Note 11" xfId="13402" hidden="1"/>
    <cellStyle name="Note 11" xfId="14590" hidden="1"/>
    <cellStyle name="Note 11" xfId="14666" hidden="1"/>
    <cellStyle name="Note 11" xfId="14744" hidden="1"/>
    <cellStyle name="Note 11" xfId="14927" hidden="1"/>
    <cellStyle name="Note 11" xfId="15003" hidden="1"/>
    <cellStyle name="Note 11" xfId="15081" hidden="1"/>
    <cellStyle name="Note 11" xfId="15264" hidden="1"/>
    <cellStyle name="Note 11" xfId="15340" hidden="1"/>
    <cellStyle name="Note 11" xfId="9602" hidden="1"/>
    <cellStyle name="Note 11" xfId="9492" hidden="1"/>
    <cellStyle name="Note 11" xfId="9373" hidden="1"/>
    <cellStyle name="Note 11" xfId="9267" hidden="1"/>
    <cellStyle name="Note 11" xfId="7004" hidden="1"/>
    <cellStyle name="Note 11" xfId="6917" hidden="1"/>
    <cellStyle name="Note 11" xfId="6823" hidden="1"/>
    <cellStyle name="Note 11" xfId="6331" hidden="1"/>
    <cellStyle name="Note 11" xfId="7199" hidden="1"/>
    <cellStyle name="Note 11" xfId="7329" hidden="1"/>
    <cellStyle name="Note 11" xfId="4866" hidden="1"/>
    <cellStyle name="Note 11" xfId="4698" hidden="1"/>
    <cellStyle name="Note 11" xfId="4481" hidden="1"/>
    <cellStyle name="Note 11" xfId="4240" hidden="1"/>
    <cellStyle name="Note 11" xfId="7994" hidden="1"/>
    <cellStyle name="Note 11" xfId="7205" hidden="1"/>
    <cellStyle name="Note 11" xfId="2750" hidden="1"/>
    <cellStyle name="Note 11" xfId="2528" hidden="1"/>
    <cellStyle name="Note 11" xfId="2354" hidden="1"/>
    <cellStyle name="Note 11" xfId="1394" hidden="1"/>
    <cellStyle name="Note 11" xfId="1207" hidden="1"/>
    <cellStyle name="Note 11" xfId="1055" hidden="1"/>
    <cellStyle name="Note 11" xfId="15401" hidden="1"/>
    <cellStyle name="Note 11" xfId="15513" hidden="1"/>
    <cellStyle name="Note 11" xfId="16199" hidden="1"/>
    <cellStyle name="Note 11" xfId="16273" hidden="1"/>
    <cellStyle name="Note 11" xfId="16349" hidden="1"/>
    <cellStyle name="Note 11" xfId="16427" hidden="1"/>
    <cellStyle name="Note 11" xfId="17012" hidden="1"/>
    <cellStyle name="Note 11" xfId="17088" hidden="1"/>
    <cellStyle name="Note 11" xfId="17167" hidden="1"/>
    <cellStyle name="Note 11" xfId="17280" hidden="1"/>
    <cellStyle name="Note 11" xfId="16954" hidden="1"/>
    <cellStyle name="Note 11" xfId="16931" hidden="1"/>
    <cellStyle name="Note 11" xfId="17607" hidden="1"/>
    <cellStyle name="Note 11" xfId="17683" hidden="1"/>
    <cellStyle name="Note 11" xfId="17761" hidden="1"/>
    <cellStyle name="Note 11" xfId="17851" hidden="1"/>
    <cellStyle name="Note 11" xfId="16743" hidden="1"/>
    <cellStyle name="Note 11" xfId="16951" hidden="1"/>
    <cellStyle name="Note 11" xfId="18139" hidden="1"/>
    <cellStyle name="Note 11" xfId="18215" hidden="1"/>
    <cellStyle name="Note 11" xfId="18293" hidden="1"/>
    <cellStyle name="Note 11" xfId="18476" hidden="1"/>
    <cellStyle name="Note 11" xfId="18552" hidden="1"/>
    <cellStyle name="Note 11" xfId="18630" hidden="1"/>
    <cellStyle name="Note 11" xfId="18813" hidden="1"/>
    <cellStyle name="Note 11" xfId="18889" hidden="1"/>
    <cellStyle name="Note 11" xfId="18991" hidden="1"/>
    <cellStyle name="Note 11" xfId="19065" hidden="1"/>
    <cellStyle name="Note 11" xfId="19141" hidden="1"/>
    <cellStyle name="Note 11" xfId="19219" hidden="1"/>
    <cellStyle name="Note 11" xfId="19804" hidden="1"/>
    <cellStyle name="Note 11" xfId="19880" hidden="1"/>
    <cellStyle name="Note 11" xfId="19959" hidden="1"/>
    <cellStyle name="Note 11" xfId="20072" hidden="1"/>
    <cellStyle name="Note 11" xfId="19746" hidden="1"/>
    <cellStyle name="Note 11" xfId="19723" hidden="1"/>
    <cellStyle name="Note 11" xfId="20399" hidden="1"/>
    <cellStyle name="Note 11" xfId="20475" hidden="1"/>
    <cellStyle name="Note 11" xfId="20553" hidden="1"/>
    <cellStyle name="Note 11" xfId="20643" hidden="1"/>
    <cellStyle name="Note 11" xfId="19535" hidden="1"/>
    <cellStyle name="Note 11" xfId="19743" hidden="1"/>
    <cellStyle name="Note 11" xfId="20931" hidden="1"/>
    <cellStyle name="Note 11" xfId="21007" hidden="1"/>
    <cellStyle name="Note 11" xfId="21085" hidden="1"/>
    <cellStyle name="Note 11" xfId="21268" hidden="1"/>
    <cellStyle name="Note 11" xfId="21344" hidden="1"/>
    <cellStyle name="Note 11" xfId="21422" hidden="1"/>
    <cellStyle name="Note 11" xfId="21605" hidden="1"/>
    <cellStyle name="Note 11" xfId="21681" hidden="1"/>
    <cellStyle name="Note 11" xfId="15996" hidden="1"/>
    <cellStyle name="Note 11" xfId="15922" hidden="1"/>
    <cellStyle name="Note 11" xfId="15842" hidden="1"/>
    <cellStyle name="Note 11" xfId="15759" hidden="1"/>
    <cellStyle name="Note 11" xfId="7984" hidden="1"/>
    <cellStyle name="Note 11" xfId="7786" hidden="1"/>
    <cellStyle name="Note 11" xfId="7517" hidden="1"/>
    <cellStyle name="Note 11" xfId="7029" hidden="1"/>
    <cellStyle name="Note 11" xfId="8137" hidden="1"/>
    <cellStyle name="Note 11" xfId="8180" hidden="1"/>
    <cellStyle name="Note 11" xfId="5306" hidden="1"/>
    <cellStyle name="Note 11" xfId="5104" hidden="1"/>
    <cellStyle name="Note 11" xfId="5001" hidden="1"/>
    <cellStyle name="Note 11" xfId="4597" hidden="1"/>
    <cellStyle name="Note 11" xfId="8893" hidden="1"/>
    <cellStyle name="Note 11" xfId="8150" hidden="1"/>
    <cellStyle name="Note 11" xfId="3057" hidden="1"/>
    <cellStyle name="Note 11" xfId="2915" hidden="1"/>
    <cellStyle name="Note 11" xfId="2721" hidden="1"/>
    <cellStyle name="Note 11" xfId="1547" hidden="1"/>
    <cellStyle name="Note 11" xfId="1383" hidden="1"/>
    <cellStyle name="Note 11" xfId="1128" hidden="1"/>
    <cellStyle name="Note 11" xfId="21740" hidden="1"/>
    <cellStyle name="Note 11" xfId="21820" hidden="1"/>
    <cellStyle name="Note 11" xfId="22350" hidden="1"/>
    <cellStyle name="Note 11" xfId="22424" hidden="1"/>
    <cellStyle name="Note 11" xfId="22500" hidden="1"/>
    <cellStyle name="Note 11" xfId="22578" hidden="1"/>
    <cellStyle name="Note 11" xfId="23163" hidden="1"/>
    <cellStyle name="Note 11" xfId="23239" hidden="1"/>
    <cellStyle name="Note 11" xfId="23318" hidden="1"/>
    <cellStyle name="Note 11" xfId="23431" hidden="1"/>
    <cellStyle name="Note 11" xfId="23105" hidden="1"/>
    <cellStyle name="Note 11" xfId="23082" hidden="1"/>
    <cellStyle name="Note 11" xfId="23758" hidden="1"/>
    <cellStyle name="Note 11" xfId="23834" hidden="1"/>
    <cellStyle name="Note 11" xfId="23912" hidden="1"/>
    <cellStyle name="Note 11" xfId="24002" hidden="1"/>
    <cellStyle name="Note 11" xfId="22894" hidden="1"/>
    <cellStyle name="Note 11" xfId="23102" hidden="1"/>
    <cellStyle name="Note 11" xfId="24290" hidden="1"/>
    <cellStyle name="Note 11" xfId="24366" hidden="1"/>
    <cellStyle name="Note 11" xfId="24444" hidden="1"/>
    <cellStyle name="Note 11" xfId="24627" hidden="1"/>
    <cellStyle name="Note 11" xfId="24703" hidden="1"/>
    <cellStyle name="Note 11" xfId="24781" hidden="1"/>
    <cellStyle name="Note 11" xfId="24964" hidden="1"/>
    <cellStyle name="Note 11" xfId="25040" hidden="1"/>
    <cellStyle name="Note 11" xfId="25142" hidden="1"/>
    <cellStyle name="Note 11" xfId="25216" hidden="1"/>
    <cellStyle name="Note 11" xfId="25292" hidden="1"/>
    <cellStyle name="Note 11" xfId="25370" hidden="1"/>
    <cellStyle name="Note 11" xfId="25955" hidden="1"/>
    <cellStyle name="Note 11" xfId="26031" hidden="1"/>
    <cellStyle name="Note 11" xfId="26110" hidden="1"/>
    <cellStyle name="Note 11" xfId="26223" hidden="1"/>
    <cellStyle name="Note 11" xfId="25897" hidden="1"/>
    <cellStyle name="Note 11" xfId="25874" hidden="1"/>
    <cellStyle name="Note 11" xfId="26550" hidden="1"/>
    <cellStyle name="Note 11" xfId="26626" hidden="1"/>
    <cellStyle name="Note 11" xfId="26704" hidden="1"/>
    <cellStyle name="Note 11" xfId="26794" hidden="1"/>
    <cellStyle name="Note 11" xfId="25686" hidden="1"/>
    <cellStyle name="Note 11" xfId="25894" hidden="1"/>
    <cellStyle name="Note 11" xfId="27082" hidden="1"/>
    <cellStyle name="Note 11" xfId="27158" hidden="1"/>
    <cellStyle name="Note 11" xfId="27236" hidden="1"/>
    <cellStyle name="Note 11" xfId="27419" hidden="1"/>
    <cellStyle name="Note 11" xfId="27495" hidden="1"/>
    <cellStyle name="Note 11" xfId="27573" hidden="1"/>
    <cellStyle name="Note 11" xfId="27756" hidden="1"/>
    <cellStyle name="Note 11" xfId="27832" hidden="1"/>
    <cellStyle name="Note 11" xfId="22249" hidden="1"/>
    <cellStyle name="Note 11" xfId="22175" hidden="1"/>
    <cellStyle name="Note 11" xfId="22095" hidden="1"/>
    <cellStyle name="Note 11" xfId="22012" hidden="1"/>
    <cellStyle name="Note 11" xfId="8890" hidden="1"/>
    <cellStyle name="Note 11" xfId="8683" hidden="1"/>
    <cellStyle name="Note 11" xfId="8450" hidden="1"/>
    <cellStyle name="Note 11" xfId="8026" hidden="1"/>
    <cellStyle name="Note 11" xfId="9072" hidden="1"/>
    <cellStyle name="Note 11" xfId="9104" hidden="1"/>
    <cellStyle name="Note 11" xfId="5861" hidden="1"/>
    <cellStyle name="Note 11" xfId="5615" hidden="1"/>
    <cellStyle name="Note 11" xfId="5516" hidden="1"/>
    <cellStyle name="Note 11" xfId="5049" hidden="1"/>
    <cellStyle name="Note 11" xfId="15484" hidden="1"/>
    <cellStyle name="Note 11" xfId="9078" hidden="1"/>
    <cellStyle name="Note 11" xfId="3378" hidden="1"/>
    <cellStyle name="Note 11" xfId="3280" hidden="1"/>
    <cellStyle name="Note 11" xfId="3054" hidden="1"/>
    <cellStyle name="Note 11" xfId="1672" hidden="1"/>
    <cellStyle name="Note 11" xfId="1548" hidden="1"/>
    <cellStyle name="Note 11" xfId="1270" hidden="1"/>
    <cellStyle name="Note 11" xfId="27891" hidden="1"/>
    <cellStyle name="Note 11" xfId="27967" hidden="1"/>
    <cellStyle name="Note 11" xfId="28069" hidden="1"/>
    <cellStyle name="Note 11" xfId="28143" hidden="1"/>
    <cellStyle name="Note 11" xfId="28219" hidden="1"/>
    <cellStyle name="Note 11" xfId="28297" hidden="1"/>
    <cellStyle name="Note 11" xfId="28882" hidden="1"/>
    <cellStyle name="Note 11" xfId="28958" hidden="1"/>
    <cellStyle name="Note 11" xfId="29037" hidden="1"/>
    <cellStyle name="Note 11" xfId="29150" hidden="1"/>
    <cellStyle name="Note 11" xfId="28824" hidden="1"/>
    <cellStyle name="Note 11" xfId="28801" hidden="1"/>
    <cellStyle name="Note 11" xfId="29477" hidden="1"/>
    <cellStyle name="Note 11" xfId="29553" hidden="1"/>
    <cellStyle name="Note 11" xfId="29631" hidden="1"/>
    <cellStyle name="Note 11" xfId="29721" hidden="1"/>
    <cellStyle name="Note 11" xfId="28613" hidden="1"/>
    <cellStyle name="Note 11" xfId="28821" hidden="1"/>
    <cellStyle name="Note 11" xfId="30009" hidden="1"/>
    <cellStyle name="Note 11" xfId="30085" hidden="1"/>
    <cellStyle name="Note 11" xfId="30163" hidden="1"/>
    <cellStyle name="Note 11" xfId="30346" hidden="1"/>
    <cellStyle name="Note 11" xfId="30422" hidden="1"/>
    <cellStyle name="Note 11" xfId="30500" hidden="1"/>
    <cellStyle name="Note 11" xfId="30683" hidden="1"/>
    <cellStyle name="Note 11" xfId="30759" hidden="1"/>
    <cellStyle name="Note 11" xfId="30861" hidden="1"/>
    <cellStyle name="Note 11" xfId="30935" hidden="1"/>
    <cellStyle name="Note 11" xfId="31011" hidden="1"/>
    <cellStyle name="Note 11" xfId="31089" hidden="1"/>
    <cellStyle name="Note 11" xfId="31674" hidden="1"/>
    <cellStyle name="Note 11" xfId="31750" hidden="1"/>
    <cellStyle name="Note 11" xfId="31829" hidden="1"/>
    <cellStyle name="Note 11" xfId="31942" hidden="1"/>
    <cellStyle name="Note 11" xfId="31616" hidden="1"/>
    <cellStyle name="Note 11" xfId="31593" hidden="1"/>
    <cellStyle name="Note 11" xfId="32269" hidden="1"/>
    <cellStyle name="Note 11" xfId="32345" hidden="1"/>
    <cellStyle name="Note 11" xfId="32423" hidden="1"/>
    <cellStyle name="Note 11" xfId="32513" hidden="1"/>
    <cellStyle name="Note 11" xfId="31405" hidden="1"/>
    <cellStyle name="Note 11" xfId="31613" hidden="1"/>
    <cellStyle name="Note 11" xfId="32801" hidden="1"/>
    <cellStyle name="Note 11" xfId="32877" hidden="1"/>
    <cellStyle name="Note 11" xfId="32955" hidden="1"/>
    <cellStyle name="Note 11" xfId="33138" hidden="1"/>
    <cellStyle name="Note 11" xfId="33214" hidden="1"/>
    <cellStyle name="Note 11" xfId="33292" hidden="1"/>
    <cellStyle name="Note 11" xfId="33475" hidden="1"/>
    <cellStyle name="Note 11" xfId="33551" hidden="1"/>
    <cellStyle name="Note 12" xfId="180" hidden="1"/>
    <cellStyle name="Note 12" xfId="260" hidden="1"/>
    <cellStyle name="Note 12" xfId="377" hidden="1"/>
    <cellStyle name="Note 12" xfId="708" hidden="1"/>
    <cellStyle name="Note 12" xfId="2426" hidden="1"/>
    <cellStyle name="Note 12" xfId="2578" hidden="1"/>
    <cellStyle name="Note 12" xfId="2776" hidden="1"/>
    <cellStyle name="Note 12" xfId="2886" hidden="1"/>
    <cellStyle name="Note 12" xfId="2032" hidden="1"/>
    <cellStyle name="Note 12" xfId="1667" hidden="1"/>
    <cellStyle name="Note 12" xfId="4379" hidden="1"/>
    <cellStyle name="Note 12" xfId="4594" hidden="1"/>
    <cellStyle name="Note 12" xfId="4757" hidden="1"/>
    <cellStyle name="Note 12" xfId="4867" hidden="1"/>
    <cellStyle name="Note 12" xfId="3036" hidden="1"/>
    <cellStyle name="Note 12" xfId="4253" hidden="1"/>
    <cellStyle name="Note 12" xfId="6368" hidden="1"/>
    <cellStyle name="Note 12" xfId="6475" hidden="1"/>
    <cellStyle name="Note 12" xfId="6672" hidden="1"/>
    <cellStyle name="Note 12" xfId="7541" hidden="1"/>
    <cellStyle name="Note 12" xfId="7687" hidden="1"/>
    <cellStyle name="Note 12" xfId="7865" hidden="1"/>
    <cellStyle name="Note 12" xfId="8781" hidden="1"/>
    <cellStyle name="Note 12" xfId="8955" hidden="1"/>
    <cellStyle name="Note 12" xfId="9871" hidden="1"/>
    <cellStyle name="Note 12" xfId="9945" hidden="1"/>
    <cellStyle name="Note 12" xfId="10021" hidden="1"/>
    <cellStyle name="Note 12" xfId="10099" hidden="1"/>
    <cellStyle name="Note 12" xfId="10684" hidden="1"/>
    <cellStyle name="Note 12" xfId="10760" hidden="1"/>
    <cellStyle name="Note 12" xfId="10839" hidden="1"/>
    <cellStyle name="Note 12" xfId="10887" hidden="1"/>
    <cellStyle name="Note 12" xfId="10500" hidden="1"/>
    <cellStyle name="Note 12" xfId="10369" hidden="1"/>
    <cellStyle name="Note 12" xfId="11279" hidden="1"/>
    <cellStyle name="Note 12" xfId="11355" hidden="1"/>
    <cellStyle name="Note 12" xfId="11433" hidden="1"/>
    <cellStyle name="Note 12" xfId="11475" hidden="1"/>
    <cellStyle name="Note 12" xfId="10910" hidden="1"/>
    <cellStyle name="Note 12" xfId="11240" hidden="1"/>
    <cellStyle name="Note 12" xfId="11811" hidden="1"/>
    <cellStyle name="Note 12" xfId="11887" hidden="1"/>
    <cellStyle name="Note 12" xfId="11965" hidden="1"/>
    <cellStyle name="Note 12" xfId="12148" hidden="1"/>
    <cellStyle name="Note 12" xfId="12224" hidden="1"/>
    <cellStyle name="Note 12" xfId="12302" hidden="1"/>
    <cellStyle name="Note 12" xfId="12485" hidden="1"/>
    <cellStyle name="Note 12" xfId="12561" hidden="1"/>
    <cellStyle name="Note 12" xfId="12663" hidden="1"/>
    <cellStyle name="Note 12" xfId="12737" hidden="1"/>
    <cellStyle name="Note 12" xfId="12813" hidden="1"/>
    <cellStyle name="Note 12" xfId="12891" hidden="1"/>
    <cellStyle name="Note 12" xfId="13476" hidden="1"/>
    <cellStyle name="Note 12" xfId="13552" hidden="1"/>
    <cellStyle name="Note 12" xfId="13631" hidden="1"/>
    <cellStyle name="Note 12" xfId="13679" hidden="1"/>
    <cellStyle name="Note 12" xfId="13292" hidden="1"/>
    <cellStyle name="Note 12" xfId="13161" hidden="1"/>
    <cellStyle name="Note 12" xfId="14071" hidden="1"/>
    <cellStyle name="Note 12" xfId="14147" hidden="1"/>
    <cellStyle name="Note 12" xfId="14225" hidden="1"/>
    <cellStyle name="Note 12" xfId="14267" hidden="1"/>
    <cellStyle name="Note 12" xfId="13702" hidden="1"/>
    <cellStyle name="Note 12" xfId="14032" hidden="1"/>
    <cellStyle name="Note 12" xfId="14603" hidden="1"/>
    <cellStyle name="Note 12" xfId="14679" hidden="1"/>
    <cellStyle name="Note 12" xfId="14757" hidden="1"/>
    <cellStyle name="Note 12" xfId="14940" hidden="1"/>
    <cellStyle name="Note 12" xfId="15016" hidden="1"/>
    <cellStyle name="Note 12" xfId="15094" hidden="1"/>
    <cellStyle name="Note 12" xfId="15277" hidden="1"/>
    <cellStyle name="Note 12" xfId="15353" hidden="1"/>
    <cellStyle name="Note 12" xfId="9585" hidden="1"/>
    <cellStyle name="Note 12" xfId="9470" hidden="1"/>
    <cellStyle name="Note 12" xfId="9360" hidden="1"/>
    <cellStyle name="Note 12" xfId="9247" hidden="1"/>
    <cellStyle name="Note 12" xfId="6990" hidden="1"/>
    <cellStyle name="Note 12" xfId="6903" hidden="1"/>
    <cellStyle name="Note 12" xfId="6810" hidden="1"/>
    <cellStyle name="Note 12" xfId="6713" hidden="1"/>
    <cellStyle name="Note 12" xfId="7578" hidden="1"/>
    <cellStyle name="Note 12" xfId="8082" hidden="1"/>
    <cellStyle name="Note 12" xfId="4847" hidden="1"/>
    <cellStyle name="Note 12" xfId="4679" hidden="1"/>
    <cellStyle name="Note 12" xfId="4432" hidden="1"/>
    <cellStyle name="Note 12" xfId="4295" hidden="1"/>
    <cellStyle name="Note 12" xfId="6460" hidden="1"/>
    <cellStyle name="Note 12" xfId="5036" hidden="1"/>
    <cellStyle name="Note 12" xfId="2714" hidden="1"/>
    <cellStyle name="Note 12" xfId="2510" hidden="1"/>
    <cellStyle name="Note 12" xfId="2335" hidden="1"/>
    <cellStyle name="Note 12" xfId="1372" hidden="1"/>
    <cellStyle name="Note 12" xfId="1186" hidden="1"/>
    <cellStyle name="Note 12" xfId="942" hidden="1"/>
    <cellStyle name="Note 12" xfId="15419" hidden="1"/>
    <cellStyle name="Note 12" xfId="15527" hidden="1"/>
    <cellStyle name="Note 12" xfId="16212" hidden="1"/>
    <cellStyle name="Note 12" xfId="16286" hidden="1"/>
    <cellStyle name="Note 12" xfId="16362" hidden="1"/>
    <cellStyle name="Note 12" xfId="16440" hidden="1"/>
    <cellStyle name="Note 12" xfId="17025" hidden="1"/>
    <cellStyle name="Note 12" xfId="17101" hidden="1"/>
    <cellStyle name="Note 12" xfId="17180" hidden="1"/>
    <cellStyle name="Note 12" xfId="17228" hidden="1"/>
    <cellStyle name="Note 12" xfId="16841" hidden="1"/>
    <cellStyle name="Note 12" xfId="16710" hidden="1"/>
    <cellStyle name="Note 12" xfId="17620" hidden="1"/>
    <cellStyle name="Note 12" xfId="17696" hidden="1"/>
    <cellStyle name="Note 12" xfId="17774" hidden="1"/>
    <cellStyle name="Note 12" xfId="17816" hidden="1"/>
    <cellStyle name="Note 12" xfId="17251" hidden="1"/>
    <cellStyle name="Note 12" xfId="17581" hidden="1"/>
    <cellStyle name="Note 12" xfId="18152" hidden="1"/>
    <cellStyle name="Note 12" xfId="18228" hidden="1"/>
    <cellStyle name="Note 12" xfId="18306" hidden="1"/>
    <cellStyle name="Note 12" xfId="18489" hidden="1"/>
    <cellStyle name="Note 12" xfId="18565" hidden="1"/>
    <cellStyle name="Note 12" xfId="18643" hidden="1"/>
    <cellStyle name="Note 12" xfId="18826" hidden="1"/>
    <cellStyle name="Note 12" xfId="18902" hidden="1"/>
    <cellStyle name="Note 12" xfId="19004" hidden="1"/>
    <cellStyle name="Note 12" xfId="19078" hidden="1"/>
    <cellStyle name="Note 12" xfId="19154" hidden="1"/>
    <cellStyle name="Note 12" xfId="19232" hidden="1"/>
    <cellStyle name="Note 12" xfId="19817" hidden="1"/>
    <cellStyle name="Note 12" xfId="19893" hidden="1"/>
    <cellStyle name="Note 12" xfId="19972" hidden="1"/>
    <cellStyle name="Note 12" xfId="20020" hidden="1"/>
    <cellStyle name="Note 12" xfId="19633" hidden="1"/>
    <cellStyle name="Note 12" xfId="19502" hidden="1"/>
    <cellStyle name="Note 12" xfId="20412" hidden="1"/>
    <cellStyle name="Note 12" xfId="20488" hidden="1"/>
    <cellStyle name="Note 12" xfId="20566" hidden="1"/>
    <cellStyle name="Note 12" xfId="20608" hidden="1"/>
    <cellStyle name="Note 12" xfId="20043" hidden="1"/>
    <cellStyle name="Note 12" xfId="20373" hidden="1"/>
    <cellStyle name="Note 12" xfId="20944" hidden="1"/>
    <cellStyle name="Note 12" xfId="21020" hidden="1"/>
    <cellStyle name="Note 12" xfId="21098" hidden="1"/>
    <cellStyle name="Note 12" xfId="21281" hidden="1"/>
    <cellStyle name="Note 12" xfId="21357" hidden="1"/>
    <cellStyle name="Note 12" xfId="21435" hidden="1"/>
    <cellStyle name="Note 12" xfId="21618" hidden="1"/>
    <cellStyle name="Note 12" xfId="21694" hidden="1"/>
    <cellStyle name="Note 12" xfId="15983" hidden="1"/>
    <cellStyle name="Note 12" xfId="15909" hidden="1"/>
    <cellStyle name="Note 12" xfId="15829" hidden="1"/>
    <cellStyle name="Note 12" xfId="15746" hidden="1"/>
    <cellStyle name="Note 12" xfId="7965" hidden="1"/>
    <cellStyle name="Note 12" xfId="7764" hidden="1"/>
    <cellStyle name="Note 12" xfId="7477" hidden="1"/>
    <cellStyle name="Note 12" xfId="7383" hidden="1"/>
    <cellStyle name="Note 12" xfId="8470" hidden="1"/>
    <cellStyle name="Note 12" xfId="9023" hidden="1"/>
    <cellStyle name="Note 12" xfId="5291" hidden="1"/>
    <cellStyle name="Note 12" xfId="5090" hidden="1"/>
    <cellStyle name="Note 12" xfId="4984" hidden="1"/>
    <cellStyle name="Note 12" xfId="4918" hidden="1"/>
    <cellStyle name="Note 12" xfId="7190" hidden="1"/>
    <cellStyle name="Note 12" xfId="5543" hidden="1"/>
    <cellStyle name="Note 12" xfId="3029" hidden="1"/>
    <cellStyle name="Note 12" xfId="2900" hidden="1"/>
    <cellStyle name="Note 12" xfId="2682" hidden="1"/>
    <cellStyle name="Note 12" xfId="1522" hidden="1"/>
    <cellStyle name="Note 12" xfId="1350" hidden="1"/>
    <cellStyle name="Note 12" xfId="1110" hidden="1"/>
    <cellStyle name="Note 12" xfId="21754" hidden="1"/>
    <cellStyle name="Note 12" xfId="21834" hidden="1"/>
    <cellStyle name="Note 12" xfId="22363" hidden="1"/>
    <cellStyle name="Note 12" xfId="22437" hidden="1"/>
    <cellStyle name="Note 12" xfId="22513" hidden="1"/>
    <cellStyle name="Note 12" xfId="22591" hidden="1"/>
    <cellStyle name="Note 12" xfId="23176" hidden="1"/>
    <cellStyle name="Note 12" xfId="23252" hidden="1"/>
    <cellStyle name="Note 12" xfId="23331" hidden="1"/>
    <cellStyle name="Note 12" xfId="23379" hidden="1"/>
    <cellStyle name="Note 12" xfId="22992" hidden="1"/>
    <cellStyle name="Note 12" xfId="22861" hidden="1"/>
    <cellStyle name="Note 12" xfId="23771" hidden="1"/>
    <cellStyle name="Note 12" xfId="23847" hidden="1"/>
    <cellStyle name="Note 12" xfId="23925" hidden="1"/>
    <cellStyle name="Note 12" xfId="23967" hidden="1"/>
    <cellStyle name="Note 12" xfId="23402" hidden="1"/>
    <cellStyle name="Note 12" xfId="23732" hidden="1"/>
    <cellStyle name="Note 12" xfId="24303" hidden="1"/>
    <cellStyle name="Note 12" xfId="24379" hidden="1"/>
    <cellStyle name="Note 12" xfId="24457" hidden="1"/>
    <cellStyle name="Note 12" xfId="24640" hidden="1"/>
    <cellStyle name="Note 12" xfId="24716" hidden="1"/>
    <cellStyle name="Note 12" xfId="24794" hidden="1"/>
    <cellStyle name="Note 12" xfId="24977" hidden="1"/>
    <cellStyle name="Note 12" xfId="25053" hidden="1"/>
    <cellStyle name="Note 12" xfId="25155" hidden="1"/>
    <cellStyle name="Note 12" xfId="25229" hidden="1"/>
    <cellStyle name="Note 12" xfId="25305" hidden="1"/>
    <cellStyle name="Note 12" xfId="25383" hidden="1"/>
    <cellStyle name="Note 12" xfId="25968" hidden="1"/>
    <cellStyle name="Note 12" xfId="26044" hidden="1"/>
    <cellStyle name="Note 12" xfId="26123" hidden="1"/>
    <cellStyle name="Note 12" xfId="26171" hidden="1"/>
    <cellStyle name="Note 12" xfId="25784" hidden="1"/>
    <cellStyle name="Note 12" xfId="25653" hidden="1"/>
    <cellStyle name="Note 12" xfId="26563" hidden="1"/>
    <cellStyle name="Note 12" xfId="26639" hidden="1"/>
    <cellStyle name="Note 12" xfId="26717" hidden="1"/>
    <cellStyle name="Note 12" xfId="26759" hidden="1"/>
    <cellStyle name="Note 12" xfId="26194" hidden="1"/>
    <cellStyle name="Note 12" xfId="26524" hidden="1"/>
    <cellStyle name="Note 12" xfId="27095" hidden="1"/>
    <cellStyle name="Note 12" xfId="27171" hidden="1"/>
    <cellStyle name="Note 12" xfId="27249" hidden="1"/>
    <cellStyle name="Note 12" xfId="27432" hidden="1"/>
    <cellStyle name="Note 12" xfId="27508" hidden="1"/>
    <cellStyle name="Note 12" xfId="27586" hidden="1"/>
    <cellStyle name="Note 12" xfId="27769" hidden="1"/>
    <cellStyle name="Note 12" xfId="27845" hidden="1"/>
    <cellStyle name="Note 12" xfId="22236" hidden="1"/>
    <cellStyle name="Note 12" xfId="22162" hidden="1"/>
    <cellStyle name="Note 12" xfId="22082" hidden="1"/>
    <cellStyle name="Note 12" xfId="21999" hidden="1"/>
    <cellStyle name="Note 12" xfId="8869" hidden="1"/>
    <cellStyle name="Note 12" xfId="8658" hidden="1"/>
    <cellStyle name="Note 12" xfId="8427" hidden="1"/>
    <cellStyle name="Note 12" xfId="8237" hidden="1"/>
    <cellStyle name="Note 12" xfId="9521" hidden="1"/>
    <cellStyle name="Note 12" xfId="15578" hidden="1"/>
    <cellStyle name="Note 12" xfId="5843" hidden="1"/>
    <cellStyle name="Note 12" xfId="5597" hidden="1"/>
    <cellStyle name="Note 12" xfId="5502" hidden="1"/>
    <cellStyle name="Note 12" xfId="5350" hidden="1"/>
    <cellStyle name="Note 12" xfId="8125" hidden="1"/>
    <cellStyle name="Note 12" xfId="5920" hidden="1"/>
    <cellStyle name="Note 12" xfId="3360" hidden="1"/>
    <cellStyle name="Note 12" xfId="3169" hidden="1"/>
    <cellStyle name="Note 12" xfId="3012" hidden="1"/>
    <cellStyle name="Note 12" xfId="1656" hidden="1"/>
    <cellStyle name="Note 12" xfId="1511" hidden="1"/>
    <cellStyle name="Note 12" xfId="1247" hidden="1"/>
    <cellStyle name="Note 12" xfId="27904" hidden="1"/>
    <cellStyle name="Note 12" xfId="27980" hidden="1"/>
    <cellStyle name="Note 12" xfId="28082" hidden="1"/>
    <cellStyle name="Note 12" xfId="28156" hidden="1"/>
    <cellStyle name="Note 12" xfId="28232" hidden="1"/>
    <cellStyle name="Note 12" xfId="28310" hidden="1"/>
    <cellStyle name="Note 12" xfId="28895" hidden="1"/>
    <cellStyle name="Note 12" xfId="28971" hidden="1"/>
    <cellStyle name="Note 12" xfId="29050" hidden="1"/>
    <cellStyle name="Note 12" xfId="29098" hidden="1"/>
    <cellStyle name="Note 12" xfId="28711" hidden="1"/>
    <cellStyle name="Note 12" xfId="28580" hidden="1"/>
    <cellStyle name="Note 12" xfId="29490" hidden="1"/>
    <cellStyle name="Note 12" xfId="29566" hidden="1"/>
    <cellStyle name="Note 12" xfId="29644" hidden="1"/>
    <cellStyle name="Note 12" xfId="29686" hidden="1"/>
    <cellStyle name="Note 12" xfId="29121" hidden="1"/>
    <cellStyle name="Note 12" xfId="29451" hidden="1"/>
    <cellStyle name="Note 12" xfId="30022" hidden="1"/>
    <cellStyle name="Note 12" xfId="30098" hidden="1"/>
    <cellStyle name="Note 12" xfId="30176" hidden="1"/>
    <cellStyle name="Note 12" xfId="30359" hidden="1"/>
    <cellStyle name="Note 12" xfId="30435" hidden="1"/>
    <cellStyle name="Note 12" xfId="30513" hidden="1"/>
    <cellStyle name="Note 12" xfId="30696" hidden="1"/>
    <cellStyle name="Note 12" xfId="30772" hidden="1"/>
    <cellStyle name="Note 12" xfId="30874" hidden="1"/>
    <cellStyle name="Note 12" xfId="30948" hidden="1"/>
    <cellStyle name="Note 12" xfId="31024" hidden="1"/>
    <cellStyle name="Note 12" xfId="31102" hidden="1"/>
    <cellStyle name="Note 12" xfId="31687" hidden="1"/>
    <cellStyle name="Note 12" xfId="31763" hidden="1"/>
    <cellStyle name="Note 12" xfId="31842" hidden="1"/>
    <cellStyle name="Note 12" xfId="31890" hidden="1"/>
    <cellStyle name="Note 12" xfId="31503" hidden="1"/>
    <cellStyle name="Note 12" xfId="31372" hidden="1"/>
    <cellStyle name="Note 12" xfId="32282" hidden="1"/>
    <cellStyle name="Note 12" xfId="32358" hidden="1"/>
    <cellStyle name="Note 12" xfId="32436" hidden="1"/>
    <cellStyle name="Note 12" xfId="32478" hidden="1"/>
    <cellStyle name="Note 12" xfId="31913" hidden="1"/>
    <cellStyle name="Note 12" xfId="32243" hidden="1"/>
    <cellStyle name="Note 12" xfId="32814" hidden="1"/>
    <cellStyle name="Note 12" xfId="32890" hidden="1"/>
    <cellStyle name="Note 12" xfId="32968" hidden="1"/>
    <cellStyle name="Note 12" xfId="33151" hidden="1"/>
    <cellStyle name="Note 12" xfId="33227" hidden="1"/>
    <cellStyle name="Note 12" xfId="33305" hidden="1"/>
    <cellStyle name="Note 12" xfId="33488" hidden="1"/>
    <cellStyle name="Note 12" xfId="33564" hidden="1"/>
    <cellStyle name="Note 13" xfId="195" hidden="1"/>
    <cellStyle name="Note 13" xfId="274" hidden="1"/>
    <cellStyle name="Note 13" xfId="411" hidden="1"/>
    <cellStyle name="Note 13" xfId="730" hidden="1"/>
    <cellStyle name="Note 13" xfId="2443" hidden="1"/>
    <cellStyle name="Note 13" xfId="2594" hidden="1"/>
    <cellStyle name="Note 13" xfId="2801" hidden="1"/>
    <cellStyle name="Note 13" xfId="3091" hidden="1"/>
    <cellStyle name="Note 13" xfId="1874" hidden="1"/>
    <cellStyle name="Note 13" xfId="1594" hidden="1"/>
    <cellStyle name="Note 13" xfId="4414" hidden="1"/>
    <cellStyle name="Note 13" xfId="4610" hidden="1"/>
    <cellStyle name="Note 13" xfId="4774" hidden="1"/>
    <cellStyle name="Note 13" xfId="4945" hidden="1"/>
    <cellStyle name="Note 13" xfId="1722" hidden="1"/>
    <cellStyle name="Note 13" xfId="2153" hidden="1"/>
    <cellStyle name="Note 13" xfId="6386" hidden="1"/>
    <cellStyle name="Note 13" xfId="6490" hidden="1"/>
    <cellStyle name="Note 13" xfId="6688" hidden="1"/>
    <cellStyle name="Note 13" xfId="7564" hidden="1"/>
    <cellStyle name="Note 13" xfId="7706" hidden="1"/>
    <cellStyle name="Note 13" xfId="7881" hidden="1"/>
    <cellStyle name="Note 13" xfId="8803" hidden="1"/>
    <cellStyle name="Note 13" xfId="8971" hidden="1"/>
    <cellStyle name="Note 13" xfId="9884" hidden="1"/>
    <cellStyle name="Note 13" xfId="9959" hidden="1"/>
    <cellStyle name="Note 13" xfId="10034" hidden="1"/>
    <cellStyle name="Note 13" xfId="10112" hidden="1"/>
    <cellStyle name="Note 13" xfId="10698" hidden="1"/>
    <cellStyle name="Note 13" xfId="10773" hidden="1"/>
    <cellStyle name="Note 13" xfId="10852" hidden="1"/>
    <cellStyle name="Note 13" xfId="10920" hidden="1"/>
    <cellStyle name="Note 13" xfId="10449" hidden="1"/>
    <cellStyle name="Note 13" xfId="10350" hidden="1"/>
    <cellStyle name="Note 13" xfId="11293" hidden="1"/>
    <cellStyle name="Note 13" xfId="11368" hidden="1"/>
    <cellStyle name="Note 13" xfId="11446" hidden="1"/>
    <cellStyle name="Note 13" xfId="11500" hidden="1"/>
    <cellStyle name="Note 13" xfId="10399" hidden="1"/>
    <cellStyle name="Note 13" xfId="10557" hidden="1"/>
    <cellStyle name="Note 13" xfId="11825" hidden="1"/>
    <cellStyle name="Note 13" xfId="11900" hidden="1"/>
    <cellStyle name="Note 13" xfId="11978" hidden="1"/>
    <cellStyle name="Note 13" xfId="12162" hidden="1"/>
    <cellStyle name="Note 13" xfId="12237" hidden="1"/>
    <cellStyle name="Note 13" xfId="12315" hidden="1"/>
    <cellStyle name="Note 13" xfId="12499" hidden="1"/>
    <cellStyle name="Note 13" xfId="12574" hidden="1"/>
    <cellStyle name="Note 13" xfId="12676" hidden="1"/>
    <cellStyle name="Note 13" xfId="12751" hidden="1"/>
    <cellStyle name="Note 13" xfId="12826" hidden="1"/>
    <cellStyle name="Note 13" xfId="12904" hidden="1"/>
    <cellStyle name="Note 13" xfId="13490" hidden="1"/>
    <cellStyle name="Note 13" xfId="13565" hidden="1"/>
    <cellStyle name="Note 13" xfId="13644" hidden="1"/>
    <cellStyle name="Note 13" xfId="13712" hidden="1"/>
    <cellStyle name="Note 13" xfId="13241" hidden="1"/>
    <cellStyle name="Note 13" xfId="13142" hidden="1"/>
    <cellStyle name="Note 13" xfId="14085" hidden="1"/>
    <cellStyle name="Note 13" xfId="14160" hidden="1"/>
    <cellStyle name="Note 13" xfId="14238" hidden="1"/>
    <cellStyle name="Note 13" xfId="14292" hidden="1"/>
    <cellStyle name="Note 13" xfId="13191" hidden="1"/>
    <cellStyle name="Note 13" xfId="13349" hidden="1"/>
    <cellStyle name="Note 13" xfId="14617" hidden="1"/>
    <cellStyle name="Note 13" xfId="14692" hidden="1"/>
    <cellStyle name="Note 13" xfId="14770" hidden="1"/>
    <cellStyle name="Note 13" xfId="14954" hidden="1"/>
    <cellStyle name="Note 13" xfId="15029" hidden="1"/>
    <cellStyle name="Note 13" xfId="15107" hidden="1"/>
    <cellStyle name="Note 13" xfId="15291" hidden="1"/>
    <cellStyle name="Note 13" xfId="15366" hidden="1"/>
    <cellStyle name="Note 13" xfId="9570" hidden="1"/>
    <cellStyle name="Note 13" xfId="9456" hidden="1"/>
    <cellStyle name="Note 13" xfId="9344" hidden="1"/>
    <cellStyle name="Note 13" xfId="9228" hidden="1"/>
    <cellStyle name="Note 13" xfId="6974" hidden="1"/>
    <cellStyle name="Note 13" xfId="6889" hidden="1"/>
    <cellStyle name="Note 13" xfId="6795" hidden="1"/>
    <cellStyle name="Note 13" xfId="6426" hidden="1"/>
    <cellStyle name="Note 13" xfId="7813" hidden="1"/>
    <cellStyle name="Note 13" xfId="8142" hidden="1"/>
    <cellStyle name="Note 13" xfId="4826" hidden="1"/>
    <cellStyle name="Note 13" xfId="4663" hidden="1"/>
    <cellStyle name="Note 13" xfId="4375" hidden="1"/>
    <cellStyle name="Note 13" xfId="4259" hidden="1"/>
    <cellStyle name="Note 13" xfId="8006" hidden="1"/>
    <cellStyle name="Note 13" xfId="7386" hidden="1"/>
    <cellStyle name="Note 13" xfId="2688" hidden="1"/>
    <cellStyle name="Note 13" xfId="2494" hidden="1"/>
    <cellStyle name="Note 13" xfId="2317" hidden="1"/>
    <cellStyle name="Note 13" xfId="1351" hidden="1"/>
    <cellStyle name="Note 13" xfId="1170" hidden="1"/>
    <cellStyle name="Note 13" xfId="929" hidden="1"/>
    <cellStyle name="Note 13" xfId="15436" hidden="1"/>
    <cellStyle name="Note 13" xfId="15543" hidden="1"/>
    <cellStyle name="Note 13" xfId="16225" hidden="1"/>
    <cellStyle name="Note 13" xfId="16300" hidden="1"/>
    <cellStyle name="Note 13" xfId="16375" hidden="1"/>
    <cellStyle name="Note 13" xfId="16453" hidden="1"/>
    <cellStyle name="Note 13" xfId="17039" hidden="1"/>
    <cellStyle name="Note 13" xfId="17114" hidden="1"/>
    <cellStyle name="Note 13" xfId="17193" hidden="1"/>
    <cellStyle name="Note 13" xfId="17261" hidden="1"/>
    <cellStyle name="Note 13" xfId="16790" hidden="1"/>
    <cellStyle name="Note 13" xfId="16691" hidden="1"/>
    <cellStyle name="Note 13" xfId="17634" hidden="1"/>
    <cellStyle name="Note 13" xfId="17709" hidden="1"/>
    <cellStyle name="Note 13" xfId="17787" hidden="1"/>
    <cellStyle name="Note 13" xfId="17841" hidden="1"/>
    <cellStyle name="Note 13" xfId="16740" hidden="1"/>
    <cellStyle name="Note 13" xfId="16898" hidden="1"/>
    <cellStyle name="Note 13" xfId="18166" hidden="1"/>
    <cellStyle name="Note 13" xfId="18241" hidden="1"/>
    <cellStyle name="Note 13" xfId="18319" hidden="1"/>
    <cellStyle name="Note 13" xfId="18503" hidden="1"/>
    <cellStyle name="Note 13" xfId="18578" hidden="1"/>
    <cellStyle name="Note 13" xfId="18656" hidden="1"/>
    <cellStyle name="Note 13" xfId="18840" hidden="1"/>
    <cellStyle name="Note 13" xfId="18915" hidden="1"/>
    <cellStyle name="Note 13" xfId="19017" hidden="1"/>
    <cellStyle name="Note 13" xfId="19092" hidden="1"/>
    <cellStyle name="Note 13" xfId="19167" hidden="1"/>
    <cellStyle name="Note 13" xfId="19245" hidden="1"/>
    <cellStyle name="Note 13" xfId="19831" hidden="1"/>
    <cellStyle name="Note 13" xfId="19906" hidden="1"/>
    <cellStyle name="Note 13" xfId="19985" hidden="1"/>
    <cellStyle name="Note 13" xfId="20053" hidden="1"/>
    <cellStyle name="Note 13" xfId="19582" hidden="1"/>
    <cellStyle name="Note 13" xfId="19483" hidden="1"/>
    <cellStyle name="Note 13" xfId="20426" hidden="1"/>
    <cellStyle name="Note 13" xfId="20501" hidden="1"/>
    <cellStyle name="Note 13" xfId="20579" hidden="1"/>
    <cellStyle name="Note 13" xfId="20633" hidden="1"/>
    <cellStyle name="Note 13" xfId="19532" hidden="1"/>
    <cellStyle name="Note 13" xfId="19690" hidden="1"/>
    <cellStyle name="Note 13" xfId="20958" hidden="1"/>
    <cellStyle name="Note 13" xfId="21033" hidden="1"/>
    <cellStyle name="Note 13" xfId="21111" hidden="1"/>
    <cellStyle name="Note 13" xfId="21295" hidden="1"/>
    <cellStyle name="Note 13" xfId="21370" hidden="1"/>
    <cellStyle name="Note 13" xfId="21448" hidden="1"/>
    <cellStyle name="Note 13" xfId="21632" hidden="1"/>
    <cellStyle name="Note 13" xfId="21707" hidden="1"/>
    <cellStyle name="Note 13" xfId="15970" hidden="1"/>
    <cellStyle name="Note 13" xfId="15895" hidden="1"/>
    <cellStyle name="Note 13" xfId="15815" hidden="1"/>
    <cellStyle name="Note 13" xfId="15729" hidden="1"/>
    <cellStyle name="Note 13" xfId="7943" hidden="1"/>
    <cellStyle name="Note 13" xfId="7735" hidden="1"/>
    <cellStyle name="Note 13" xfId="7460" hidden="1"/>
    <cellStyle name="Note 13" xfId="7166" hidden="1"/>
    <cellStyle name="Note 13" xfId="8704" hidden="1"/>
    <cellStyle name="Note 13" xfId="9068" hidden="1"/>
    <cellStyle name="Note 13" xfId="5277" hidden="1"/>
    <cellStyle name="Note 13" xfId="5077" hidden="1"/>
    <cellStyle name="Note 13" xfId="4969" hidden="1"/>
    <cellStyle name="Note 13" xfId="4752" hidden="1"/>
    <cellStyle name="Note 13" xfId="8909" hidden="1"/>
    <cellStyle name="Note 13" xfId="8239" hidden="1"/>
    <cellStyle name="Note 13" xfId="3008" hidden="1"/>
    <cellStyle name="Note 13" xfId="2879" hidden="1"/>
    <cellStyle name="Note 13" xfId="2648" hidden="1"/>
    <cellStyle name="Note 13" xfId="1503" hidden="1"/>
    <cellStyle name="Note 13" xfId="1316" hidden="1"/>
    <cellStyle name="Note 13" xfId="1094" hidden="1"/>
    <cellStyle name="Note 13" xfId="21768" hidden="1"/>
    <cellStyle name="Note 13" xfId="21847" hidden="1"/>
    <cellStyle name="Note 13" xfId="22376" hidden="1"/>
    <cellStyle name="Note 13" xfId="22451" hidden="1"/>
    <cellStyle name="Note 13" xfId="22526" hidden="1"/>
    <cellStyle name="Note 13" xfId="22604" hidden="1"/>
    <cellStyle name="Note 13" xfId="23190" hidden="1"/>
    <cellStyle name="Note 13" xfId="23265" hidden="1"/>
    <cellStyle name="Note 13" xfId="23344" hidden="1"/>
    <cellStyle name="Note 13" xfId="23412" hidden="1"/>
    <cellStyle name="Note 13" xfId="22941" hidden="1"/>
    <cellStyle name="Note 13" xfId="22842" hidden="1"/>
    <cellStyle name="Note 13" xfId="23785" hidden="1"/>
    <cellStyle name="Note 13" xfId="23860" hidden="1"/>
    <cellStyle name="Note 13" xfId="23938" hidden="1"/>
    <cellStyle name="Note 13" xfId="23992" hidden="1"/>
    <cellStyle name="Note 13" xfId="22891" hidden="1"/>
    <cellStyle name="Note 13" xfId="23049" hidden="1"/>
    <cellStyle name="Note 13" xfId="24317" hidden="1"/>
    <cellStyle name="Note 13" xfId="24392" hidden="1"/>
    <cellStyle name="Note 13" xfId="24470" hidden="1"/>
    <cellStyle name="Note 13" xfId="24654" hidden="1"/>
    <cellStyle name="Note 13" xfId="24729" hidden="1"/>
    <cellStyle name="Note 13" xfId="24807" hidden="1"/>
    <cellStyle name="Note 13" xfId="24991" hidden="1"/>
    <cellStyle name="Note 13" xfId="25066" hidden="1"/>
    <cellStyle name="Note 13" xfId="25168" hidden="1"/>
    <cellStyle name="Note 13" xfId="25243" hidden="1"/>
    <cellStyle name="Note 13" xfId="25318" hidden="1"/>
    <cellStyle name="Note 13" xfId="25396" hidden="1"/>
    <cellStyle name="Note 13" xfId="25982" hidden="1"/>
    <cellStyle name="Note 13" xfId="26057" hidden="1"/>
    <cellStyle name="Note 13" xfId="26136" hidden="1"/>
    <cellStyle name="Note 13" xfId="26204" hidden="1"/>
    <cellStyle name="Note 13" xfId="25733" hidden="1"/>
    <cellStyle name="Note 13" xfId="25634" hidden="1"/>
    <cellStyle name="Note 13" xfId="26577" hidden="1"/>
    <cellStyle name="Note 13" xfId="26652" hidden="1"/>
    <cellStyle name="Note 13" xfId="26730" hidden="1"/>
    <cellStyle name="Note 13" xfId="26784" hidden="1"/>
    <cellStyle name="Note 13" xfId="25683" hidden="1"/>
    <cellStyle name="Note 13" xfId="25841" hidden="1"/>
    <cellStyle name="Note 13" xfId="27109" hidden="1"/>
    <cellStyle name="Note 13" xfId="27184" hidden="1"/>
    <cellStyle name="Note 13" xfId="27262" hidden="1"/>
    <cellStyle name="Note 13" xfId="27446" hidden="1"/>
    <cellStyle name="Note 13" xfId="27521" hidden="1"/>
    <cellStyle name="Note 13" xfId="27599" hidden="1"/>
    <cellStyle name="Note 13" xfId="27783" hidden="1"/>
    <cellStyle name="Note 13" xfId="27858" hidden="1"/>
    <cellStyle name="Note 13" xfId="22223" hidden="1"/>
    <cellStyle name="Note 13" xfId="22148" hidden="1"/>
    <cellStyle name="Note 13" xfId="22068" hidden="1"/>
    <cellStyle name="Note 13" xfId="21985" hidden="1"/>
    <cellStyle name="Note 13" xfId="8841" hidden="1"/>
    <cellStyle name="Note 13" xfId="8549" hidden="1"/>
    <cellStyle name="Note 13" xfId="8411" hidden="1"/>
    <cellStyle name="Note 13" xfId="8091" hidden="1"/>
    <cellStyle name="Note 13" xfId="9774" hidden="1"/>
    <cellStyle name="Note 13" xfId="15603" hidden="1"/>
    <cellStyle name="Note 13" xfId="5820" hidden="1"/>
    <cellStyle name="Note 13" xfId="5583" hidden="1"/>
    <cellStyle name="Note 13" xfId="5488" hidden="1"/>
    <cellStyle name="Note 13" xfId="5133" hidden="1"/>
    <cellStyle name="Note 13" xfId="15490" hidden="1"/>
    <cellStyle name="Note 13" xfId="9313" hidden="1"/>
    <cellStyle name="Note 13" xfId="3344" hidden="1"/>
    <cellStyle name="Note 13" xfId="3154" hidden="1"/>
    <cellStyle name="Note 13" xfId="2976" hidden="1"/>
    <cellStyle name="Note 13" xfId="1639" hidden="1"/>
    <cellStyle name="Note 13" xfId="1476" hidden="1"/>
    <cellStyle name="Note 13" xfId="1221" hidden="1"/>
    <cellStyle name="Note 13" xfId="27918" hidden="1"/>
    <cellStyle name="Note 13" xfId="27993" hidden="1"/>
    <cellStyle name="Note 13" xfId="28095" hidden="1"/>
    <cellStyle name="Note 13" xfId="28170" hidden="1"/>
    <cellStyle name="Note 13" xfId="28245" hidden="1"/>
    <cellStyle name="Note 13" xfId="28323" hidden="1"/>
    <cellStyle name="Note 13" xfId="28909" hidden="1"/>
    <cellStyle name="Note 13" xfId="28984" hidden="1"/>
    <cellStyle name="Note 13" xfId="29063" hidden="1"/>
    <cellStyle name="Note 13" xfId="29131" hidden="1"/>
    <cellStyle name="Note 13" xfId="28660" hidden="1"/>
    <cellStyle name="Note 13" xfId="28561" hidden="1"/>
    <cellStyle name="Note 13" xfId="29504" hidden="1"/>
    <cellStyle name="Note 13" xfId="29579" hidden="1"/>
    <cellStyle name="Note 13" xfId="29657" hidden="1"/>
    <cellStyle name="Note 13" xfId="29711" hidden="1"/>
    <cellStyle name="Note 13" xfId="28610" hidden="1"/>
    <cellStyle name="Note 13" xfId="28768" hidden="1"/>
    <cellStyle name="Note 13" xfId="30036" hidden="1"/>
    <cellStyle name="Note 13" xfId="30111" hidden="1"/>
    <cellStyle name="Note 13" xfId="30189" hidden="1"/>
    <cellStyle name="Note 13" xfId="30373" hidden="1"/>
    <cellStyle name="Note 13" xfId="30448" hidden="1"/>
    <cellStyle name="Note 13" xfId="30526" hidden="1"/>
    <cellStyle name="Note 13" xfId="30710" hidden="1"/>
    <cellStyle name="Note 13" xfId="30785" hidden="1"/>
    <cellStyle name="Note 13" xfId="30887" hidden="1"/>
    <cellStyle name="Note 13" xfId="30962" hidden="1"/>
    <cellStyle name="Note 13" xfId="31037" hidden="1"/>
    <cellStyle name="Note 13" xfId="31115" hidden="1"/>
    <cellStyle name="Note 13" xfId="31701" hidden="1"/>
    <cellStyle name="Note 13" xfId="31776" hidden="1"/>
    <cellStyle name="Note 13" xfId="31855" hidden="1"/>
    <cellStyle name="Note 13" xfId="31923" hidden="1"/>
    <cellStyle name="Note 13" xfId="31452" hidden="1"/>
    <cellStyle name="Note 13" xfId="31353" hidden="1"/>
    <cellStyle name="Note 13" xfId="32296" hidden="1"/>
    <cellStyle name="Note 13" xfId="32371" hidden="1"/>
    <cellStyle name="Note 13" xfId="32449" hidden="1"/>
    <cellStyle name="Note 13" xfId="32503" hidden="1"/>
    <cellStyle name="Note 13" xfId="31402" hidden="1"/>
    <cellStyle name="Note 13" xfId="31560" hidden="1"/>
    <cellStyle name="Note 13" xfId="32828" hidden="1"/>
    <cellStyle name="Note 13" xfId="32903" hidden="1"/>
    <cellStyle name="Note 13" xfId="32981" hidden="1"/>
    <cellStyle name="Note 13" xfId="33165" hidden="1"/>
    <cellStyle name="Note 13" xfId="33240" hidden="1"/>
    <cellStyle name="Note 13" xfId="33318" hidden="1"/>
    <cellStyle name="Note 13" xfId="33502" hidden="1"/>
    <cellStyle name="Note 13" xfId="33577" hidden="1"/>
    <cellStyle name="Note 14" xfId="743" hidden="1"/>
    <cellStyle name="Note 14" xfId="945" hidden="1"/>
    <cellStyle name="Note 14" xfId="3516" hidden="1"/>
    <cellStyle name="Note 14" xfId="4031" hidden="1"/>
    <cellStyle name="Note 14" xfId="5348" hidden="1"/>
    <cellStyle name="Note 14" xfId="6047" hidden="1"/>
    <cellStyle name="Note 14" xfId="7062" hidden="1"/>
    <cellStyle name="Note 14" xfId="8265" hidden="1"/>
    <cellStyle name="Note 14" xfId="10125" hidden="1"/>
    <cellStyle name="Note 14" xfId="10240" hidden="1"/>
    <cellStyle name="Note 14" xfId="10963" hidden="1"/>
    <cellStyle name="Note 14" xfId="11136" hidden="1"/>
    <cellStyle name="Note 14" xfId="11529" hidden="1"/>
    <cellStyle name="Note 14" xfId="11677" hidden="1"/>
    <cellStyle name="Note 14" xfId="12015" hidden="1"/>
    <cellStyle name="Note 14" xfId="12352" hidden="1"/>
    <cellStyle name="Note 14" xfId="12917" hidden="1"/>
    <cellStyle name="Note 14" xfId="13032" hidden="1"/>
    <cellStyle name="Note 14" xfId="13755" hidden="1"/>
    <cellStyle name="Note 14" xfId="13928" hidden="1"/>
    <cellStyle name="Note 14" xfId="14321" hidden="1"/>
    <cellStyle name="Note 14" xfId="14469" hidden="1"/>
    <cellStyle name="Note 14" xfId="14807" hidden="1"/>
    <cellStyle name="Note 14" xfId="15144" hidden="1"/>
    <cellStyle name="Note 14" xfId="9208" hidden="1"/>
    <cellStyle name="Note 14" xfId="8666" hidden="1"/>
    <cellStyle name="Note 14" xfId="6036" hidden="1"/>
    <cellStyle name="Note 14" xfId="5246" hidden="1"/>
    <cellStyle name="Note 14" xfId="3962" hidden="1"/>
    <cellStyle name="Note 14" xfId="3285" hidden="1"/>
    <cellStyle name="Note 14" xfId="1849" hidden="1"/>
    <cellStyle name="Note 14" xfId="489" hidden="1"/>
    <cellStyle name="Note 14" xfId="16466" hidden="1"/>
    <cellStyle name="Note 14" xfId="16581" hidden="1"/>
    <cellStyle name="Note 14" xfId="17304" hidden="1"/>
    <cellStyle name="Note 14" xfId="17477" hidden="1"/>
    <cellStyle name="Note 14" xfId="17870" hidden="1"/>
    <cellStyle name="Note 14" xfId="18018" hidden="1"/>
    <cellStyle name="Note 14" xfId="18356" hidden="1"/>
    <cellStyle name="Note 14" xfId="18693" hidden="1"/>
    <cellStyle name="Note 14" xfId="19258" hidden="1"/>
    <cellStyle name="Note 14" xfId="19373" hidden="1"/>
    <cellStyle name="Note 14" xfId="20096" hidden="1"/>
    <cellStyle name="Note 14" xfId="20269" hidden="1"/>
    <cellStyle name="Note 14" xfId="20662" hidden="1"/>
    <cellStyle name="Note 14" xfId="20810" hidden="1"/>
    <cellStyle name="Note 14" xfId="21148" hidden="1"/>
    <cellStyle name="Note 14" xfId="21485" hidden="1"/>
    <cellStyle name="Note 14" xfId="15716" hidden="1"/>
    <cellStyle name="Note 14" xfId="9760" hidden="1"/>
    <cellStyle name="Note 14" xfId="6623" hidden="1"/>
    <cellStyle name="Note 14" xfId="5777" hidden="1"/>
    <cellStyle name="Note 14" xfId="4231" hidden="1"/>
    <cellStyle name="Note 14" xfId="3513" hidden="1"/>
    <cellStyle name="Note 14" xfId="2024" hidden="1"/>
    <cellStyle name="Note 14" xfId="589" hidden="1"/>
    <cellStyle name="Note 14" xfId="22617" hidden="1"/>
    <cellStyle name="Note 14" xfId="22732" hidden="1"/>
    <cellStyle name="Note 14" xfId="23455" hidden="1"/>
    <cellStyle name="Note 14" xfId="23628" hidden="1"/>
    <cellStyle name="Note 14" xfId="24021" hidden="1"/>
    <cellStyle name="Note 14" xfId="24169" hidden="1"/>
    <cellStyle name="Note 14" xfId="24507" hidden="1"/>
    <cellStyle name="Note 14" xfId="24844" hidden="1"/>
    <cellStyle name="Note 14" xfId="25409" hidden="1"/>
    <cellStyle name="Note 14" xfId="25524" hidden="1"/>
    <cellStyle name="Note 14" xfId="26247" hidden="1"/>
    <cellStyle name="Note 14" xfId="26420" hidden="1"/>
    <cellStyle name="Note 14" xfId="26813" hidden="1"/>
    <cellStyle name="Note 14" xfId="26961" hidden="1"/>
    <cellStyle name="Note 14" xfId="27299" hidden="1"/>
    <cellStyle name="Note 14" xfId="27636" hidden="1"/>
    <cellStyle name="Note 14" xfId="21972" hidden="1"/>
    <cellStyle name="Note 14" xfId="16140" hidden="1"/>
    <cellStyle name="Note 14" xfId="7324" hidden="1"/>
    <cellStyle name="Note 14" xfId="6286" hidden="1"/>
    <cellStyle name="Note 14" xfId="4543" hidden="1"/>
    <cellStyle name="Note 14" xfId="3767" hidden="1"/>
    <cellStyle name="Note 14" xfId="2203" hidden="1"/>
    <cellStyle name="Note 14" xfId="729" hidden="1"/>
    <cellStyle name="Note 14" xfId="28336" hidden="1"/>
    <cellStyle name="Note 14" xfId="28451" hidden="1"/>
    <cellStyle name="Note 14" xfId="29174" hidden="1"/>
    <cellStyle name="Note 14" xfId="29347" hidden="1"/>
    <cellStyle name="Note 14" xfId="29740" hidden="1"/>
    <cellStyle name="Note 14" xfId="29888" hidden="1"/>
    <cellStyle name="Note 14" xfId="30226" hidden="1"/>
    <cellStyle name="Note 14" xfId="30563" hidden="1"/>
    <cellStyle name="Note 14" xfId="31128" hidden="1"/>
    <cellStyle name="Note 14" xfId="31243" hidden="1"/>
    <cellStyle name="Note 14" xfId="31966" hidden="1"/>
    <cellStyle name="Note 14" xfId="32139" hidden="1"/>
    <cellStyle name="Note 14" xfId="32532" hidden="1"/>
    <cellStyle name="Note 14" xfId="32680" hidden="1"/>
    <cellStyle name="Note 14" xfId="33018" hidden="1"/>
    <cellStyle name="Note 14" xfId="33355" hidden="1"/>
    <cellStyle name="Note 5 2 5 3 2" xfId="818" hidden="1"/>
    <cellStyle name="Note 5 2 5 3 2" xfId="1026" hidden="1"/>
    <cellStyle name="Note 5 2 5 3 2" xfId="3590" hidden="1"/>
    <cellStyle name="Note 5 2 5 3 2" xfId="4105" hidden="1"/>
    <cellStyle name="Note 5 2 5 3 2" xfId="5424" hidden="1"/>
    <cellStyle name="Note 5 2 5 3 2" xfId="6121" hidden="1"/>
    <cellStyle name="Note 5 2 5 3 2" xfId="7138" hidden="1"/>
    <cellStyle name="Note 5 2 5 3 2" xfId="8342" hidden="1"/>
    <cellStyle name="Note 5 2 5 3 2" xfId="10199" hidden="1"/>
    <cellStyle name="Note 5 2 5 3 2" xfId="10314" hidden="1"/>
    <cellStyle name="Note 5 2 5 3 2" xfId="11037" hidden="1"/>
    <cellStyle name="Note 5 2 5 3 2" xfId="11210" hidden="1"/>
    <cellStyle name="Note 5 2 5 3 2" xfId="11603" hidden="1"/>
    <cellStyle name="Note 5 2 5 3 2" xfId="11751" hidden="1"/>
    <cellStyle name="Note 5 2 5 3 2" xfId="12089" hidden="1"/>
    <cellStyle name="Note 5 2 5 3 2" xfId="12426" hidden="1"/>
    <cellStyle name="Note 5 2 5 3 2" xfId="12991" hidden="1"/>
    <cellStyle name="Note 5 2 5 3 2" xfId="13106" hidden="1"/>
    <cellStyle name="Note 5 2 5 3 2" xfId="13829" hidden="1"/>
    <cellStyle name="Note 5 2 5 3 2" xfId="14002" hidden="1"/>
    <cellStyle name="Note 5 2 5 3 2" xfId="14395" hidden="1"/>
    <cellStyle name="Note 5 2 5 3 2" xfId="14543" hidden="1"/>
    <cellStyle name="Note 5 2 5 3 2" xfId="14881" hidden="1"/>
    <cellStyle name="Note 5 2 5 3 2" xfId="15218" hidden="1"/>
    <cellStyle name="Note 5 2 5 3 2" xfId="9132" hidden="1"/>
    <cellStyle name="Note 5 2 5 3 2" xfId="8588" hidden="1"/>
    <cellStyle name="Note 5 2 5 3 2" xfId="5960" hidden="1"/>
    <cellStyle name="Note 5 2 5 3 2" xfId="5169" hidden="1"/>
    <cellStyle name="Note 5 2 5 3 2" xfId="3884" hidden="1"/>
    <cellStyle name="Note 5 2 5 3 2" xfId="3206" hidden="1"/>
    <cellStyle name="Note 5 2 5 3 2" xfId="1763" hidden="1"/>
    <cellStyle name="Note 5 2 5 3 2" xfId="366" hidden="1"/>
    <cellStyle name="Note 5 2 5 3 2" xfId="16540" hidden="1"/>
    <cellStyle name="Note 5 2 5 3 2" xfId="16655" hidden="1"/>
    <cellStyle name="Note 5 2 5 3 2" xfId="17378" hidden="1"/>
    <cellStyle name="Note 5 2 5 3 2" xfId="17551" hidden="1"/>
    <cellStyle name="Note 5 2 5 3 2" xfId="17944" hidden="1"/>
    <cellStyle name="Note 5 2 5 3 2" xfId="18092" hidden="1"/>
    <cellStyle name="Note 5 2 5 3 2" xfId="18430" hidden="1"/>
    <cellStyle name="Note 5 2 5 3 2" xfId="18767" hidden="1"/>
    <cellStyle name="Note 5 2 5 3 2" xfId="19332" hidden="1"/>
    <cellStyle name="Note 5 2 5 3 2" xfId="19447" hidden="1"/>
    <cellStyle name="Note 5 2 5 3 2" xfId="20170" hidden="1"/>
    <cellStyle name="Note 5 2 5 3 2" xfId="20343" hidden="1"/>
    <cellStyle name="Note 5 2 5 3 2" xfId="20736" hidden="1"/>
    <cellStyle name="Note 5 2 5 3 2" xfId="20884" hidden="1"/>
    <cellStyle name="Note 5 2 5 3 2" xfId="21222" hidden="1"/>
    <cellStyle name="Note 5 2 5 3 2" xfId="21559" hidden="1"/>
    <cellStyle name="Note 5 2 5 3 2" xfId="15640" hidden="1"/>
    <cellStyle name="Note 5 2 5 3 2" xfId="9685" hidden="1"/>
    <cellStyle name="Note 5 2 5 3 2" xfId="6533" hidden="1"/>
    <cellStyle name="Note 5 2 5 3 2" xfId="5685" hidden="1"/>
    <cellStyle name="Note 5 2 5 3 2" xfId="4154" hidden="1"/>
    <cellStyle name="Note 5 2 5 3 2" xfId="3433" hidden="1"/>
    <cellStyle name="Note 5 2 5 3 2" xfId="1936" hidden="1"/>
    <cellStyle name="Note 5 2 5 3 2" xfId="500" hidden="1"/>
    <cellStyle name="Note 5 2 5 3 2" xfId="22691" hidden="1"/>
    <cellStyle name="Note 5 2 5 3 2" xfId="22806" hidden="1"/>
    <cellStyle name="Note 5 2 5 3 2" xfId="23529" hidden="1"/>
    <cellStyle name="Note 5 2 5 3 2" xfId="23702" hidden="1"/>
    <cellStyle name="Note 5 2 5 3 2" xfId="24095" hidden="1"/>
    <cellStyle name="Note 5 2 5 3 2" xfId="24243" hidden="1"/>
    <cellStyle name="Note 5 2 5 3 2" xfId="24581" hidden="1"/>
    <cellStyle name="Note 5 2 5 3 2" xfId="24918" hidden="1"/>
    <cellStyle name="Note 5 2 5 3 2" xfId="25483" hidden="1"/>
    <cellStyle name="Note 5 2 5 3 2" xfId="25598" hidden="1"/>
    <cellStyle name="Note 5 2 5 3 2" xfId="26321" hidden="1"/>
    <cellStyle name="Note 5 2 5 3 2" xfId="26494" hidden="1"/>
    <cellStyle name="Note 5 2 5 3 2" xfId="26887" hidden="1"/>
    <cellStyle name="Note 5 2 5 3 2" xfId="27035" hidden="1"/>
    <cellStyle name="Note 5 2 5 3 2" xfId="27373" hidden="1"/>
    <cellStyle name="Note 5 2 5 3 2" xfId="27710" hidden="1"/>
    <cellStyle name="Note 5 2 5 3 2" xfId="21896" hidden="1"/>
    <cellStyle name="Note 5 2 5 3 2" xfId="16066" hidden="1"/>
    <cellStyle name="Note 5 2 5 3 2" xfId="7237" hidden="1"/>
    <cellStyle name="Note 5 2 5 3 2" xfId="6192" hidden="1"/>
    <cellStyle name="Note 5 2 5 3 2" xfId="4388" hidden="1"/>
    <cellStyle name="Note 5 2 5 3 2" xfId="3689" hidden="1"/>
    <cellStyle name="Note 5 2 5 3 2" xfId="2123" hidden="1"/>
    <cellStyle name="Note 5 2 5 3 2" xfId="612" hidden="1"/>
    <cellStyle name="Note 5 2 5 3 2" xfId="28410" hidden="1"/>
    <cellStyle name="Note 5 2 5 3 2" xfId="28525" hidden="1"/>
    <cellStyle name="Note 5 2 5 3 2" xfId="29248" hidden="1"/>
    <cellStyle name="Note 5 2 5 3 2" xfId="29421" hidden="1"/>
    <cellStyle name="Note 5 2 5 3 2" xfId="29814" hidden="1"/>
    <cellStyle name="Note 5 2 5 3 2" xfId="29962" hidden="1"/>
    <cellStyle name="Note 5 2 5 3 2" xfId="30300" hidden="1"/>
    <cellStyle name="Note 5 2 5 3 2" xfId="30637" hidden="1"/>
    <cellStyle name="Note 5 2 5 3 2" xfId="31202" hidden="1"/>
    <cellStyle name="Note 5 2 5 3 2" xfId="31317" hidden="1"/>
    <cellStyle name="Note 5 2 5 3 2" xfId="32040" hidden="1"/>
    <cellStyle name="Note 5 2 5 3 2" xfId="32213" hidden="1"/>
    <cellStyle name="Note 5 2 5 3 2" xfId="32606" hidden="1"/>
    <cellStyle name="Note 5 2 5 3 2" xfId="32754" hidden="1"/>
    <cellStyle name="Note 5 2 5 3 2" xfId="33092" hidden="1"/>
    <cellStyle name="Note 5 2 5 3 2" xfId="33429" hidden="1"/>
    <cellStyle name="Note 5 6 3 2" xfId="817" hidden="1"/>
    <cellStyle name="Note 5 6 3 2" xfId="1025" hidden="1"/>
    <cellStyle name="Note 5 6 3 2" xfId="3589" hidden="1"/>
    <cellStyle name="Note 5 6 3 2" xfId="4104" hidden="1"/>
    <cellStyle name="Note 5 6 3 2" xfId="5423" hidden="1"/>
    <cellStyle name="Note 5 6 3 2" xfId="6120" hidden="1"/>
    <cellStyle name="Note 5 6 3 2" xfId="7137" hidden="1"/>
    <cellStyle name="Note 5 6 3 2" xfId="8341" hidden="1"/>
    <cellStyle name="Note 5 6 3 2" xfId="10198" hidden="1"/>
    <cellStyle name="Note 5 6 3 2" xfId="10313" hidden="1"/>
    <cellStyle name="Note 5 6 3 2" xfId="11036" hidden="1"/>
    <cellStyle name="Note 5 6 3 2" xfId="11209" hidden="1"/>
    <cellStyle name="Note 5 6 3 2" xfId="11602" hidden="1"/>
    <cellStyle name="Note 5 6 3 2" xfId="11750" hidden="1"/>
    <cellStyle name="Note 5 6 3 2" xfId="12088" hidden="1"/>
    <cellStyle name="Note 5 6 3 2" xfId="12425" hidden="1"/>
    <cellStyle name="Note 5 6 3 2" xfId="12990" hidden="1"/>
    <cellStyle name="Note 5 6 3 2" xfId="13105" hidden="1"/>
    <cellStyle name="Note 5 6 3 2" xfId="13828" hidden="1"/>
    <cellStyle name="Note 5 6 3 2" xfId="14001" hidden="1"/>
    <cellStyle name="Note 5 6 3 2" xfId="14394" hidden="1"/>
    <cellStyle name="Note 5 6 3 2" xfId="14542" hidden="1"/>
    <cellStyle name="Note 5 6 3 2" xfId="14880" hidden="1"/>
    <cellStyle name="Note 5 6 3 2" xfId="15217" hidden="1"/>
    <cellStyle name="Note 5 6 3 2" xfId="9133" hidden="1"/>
    <cellStyle name="Note 5 6 3 2" xfId="8589" hidden="1"/>
    <cellStyle name="Note 5 6 3 2" xfId="5961" hidden="1"/>
    <cellStyle name="Note 5 6 3 2" xfId="5170" hidden="1"/>
    <cellStyle name="Note 5 6 3 2" xfId="3885" hidden="1"/>
    <cellStyle name="Note 5 6 3 2" xfId="3207" hidden="1"/>
    <cellStyle name="Note 5 6 3 2" xfId="1764" hidden="1"/>
    <cellStyle name="Note 5 6 3 2" xfId="367" hidden="1"/>
    <cellStyle name="Note 5 6 3 2" xfId="16539" hidden="1"/>
    <cellStyle name="Note 5 6 3 2" xfId="16654" hidden="1"/>
    <cellStyle name="Note 5 6 3 2" xfId="17377" hidden="1"/>
    <cellStyle name="Note 5 6 3 2" xfId="17550" hidden="1"/>
    <cellStyle name="Note 5 6 3 2" xfId="17943" hidden="1"/>
    <cellStyle name="Note 5 6 3 2" xfId="18091" hidden="1"/>
    <cellStyle name="Note 5 6 3 2" xfId="18429" hidden="1"/>
    <cellStyle name="Note 5 6 3 2" xfId="18766" hidden="1"/>
    <cellStyle name="Note 5 6 3 2" xfId="19331" hidden="1"/>
    <cellStyle name="Note 5 6 3 2" xfId="19446" hidden="1"/>
    <cellStyle name="Note 5 6 3 2" xfId="20169" hidden="1"/>
    <cellStyle name="Note 5 6 3 2" xfId="20342" hidden="1"/>
    <cellStyle name="Note 5 6 3 2" xfId="20735" hidden="1"/>
    <cellStyle name="Note 5 6 3 2" xfId="20883" hidden="1"/>
    <cellStyle name="Note 5 6 3 2" xfId="21221" hidden="1"/>
    <cellStyle name="Note 5 6 3 2" xfId="21558" hidden="1"/>
    <cellStyle name="Note 5 6 3 2" xfId="15641" hidden="1"/>
    <cellStyle name="Note 5 6 3 2" xfId="9686" hidden="1"/>
    <cellStyle name="Note 5 6 3 2" xfId="6534" hidden="1"/>
    <cellStyle name="Note 5 6 3 2" xfId="5686" hidden="1"/>
    <cellStyle name="Note 5 6 3 2" xfId="4155" hidden="1"/>
    <cellStyle name="Note 5 6 3 2" xfId="3434" hidden="1"/>
    <cellStyle name="Note 5 6 3 2" xfId="1937" hidden="1"/>
    <cellStyle name="Note 5 6 3 2" xfId="501" hidden="1"/>
    <cellStyle name="Note 5 6 3 2" xfId="22690" hidden="1"/>
    <cellStyle name="Note 5 6 3 2" xfId="22805" hidden="1"/>
    <cellStyle name="Note 5 6 3 2" xfId="23528" hidden="1"/>
    <cellStyle name="Note 5 6 3 2" xfId="23701" hidden="1"/>
    <cellStyle name="Note 5 6 3 2" xfId="24094" hidden="1"/>
    <cellStyle name="Note 5 6 3 2" xfId="24242" hidden="1"/>
    <cellStyle name="Note 5 6 3 2" xfId="24580" hidden="1"/>
    <cellStyle name="Note 5 6 3 2" xfId="24917" hidden="1"/>
    <cellStyle name="Note 5 6 3 2" xfId="25482" hidden="1"/>
    <cellStyle name="Note 5 6 3 2" xfId="25597" hidden="1"/>
    <cellStyle name="Note 5 6 3 2" xfId="26320" hidden="1"/>
    <cellStyle name="Note 5 6 3 2" xfId="26493" hidden="1"/>
    <cellStyle name="Note 5 6 3 2" xfId="26886" hidden="1"/>
    <cellStyle name="Note 5 6 3 2" xfId="27034" hidden="1"/>
    <cellStyle name="Note 5 6 3 2" xfId="27372" hidden="1"/>
    <cellStyle name="Note 5 6 3 2" xfId="27709" hidden="1"/>
    <cellStyle name="Note 5 6 3 2" xfId="21897" hidden="1"/>
    <cellStyle name="Note 5 6 3 2" xfId="16067" hidden="1"/>
    <cellStyle name="Note 5 6 3 2" xfId="7238" hidden="1"/>
    <cellStyle name="Note 5 6 3 2" xfId="6194" hidden="1"/>
    <cellStyle name="Note 5 6 3 2" xfId="4389" hidden="1"/>
    <cellStyle name="Note 5 6 3 2" xfId="3690" hidden="1"/>
    <cellStyle name="Note 5 6 3 2" xfId="2124" hidden="1"/>
    <cellStyle name="Note 5 6 3 2" xfId="613" hidden="1"/>
    <cellStyle name="Note 5 6 3 2" xfId="28409" hidden="1"/>
    <cellStyle name="Note 5 6 3 2" xfId="28524" hidden="1"/>
    <cellStyle name="Note 5 6 3 2" xfId="29247" hidden="1"/>
    <cellStyle name="Note 5 6 3 2" xfId="29420" hidden="1"/>
    <cellStyle name="Note 5 6 3 2" xfId="29813" hidden="1"/>
    <cellStyle name="Note 5 6 3 2" xfId="29961" hidden="1"/>
    <cellStyle name="Note 5 6 3 2" xfId="30299" hidden="1"/>
    <cellStyle name="Note 5 6 3 2" xfId="30636" hidden="1"/>
    <cellStyle name="Note 5 6 3 2" xfId="31201" hidden="1"/>
    <cellStyle name="Note 5 6 3 2" xfId="31316" hidden="1"/>
    <cellStyle name="Note 5 6 3 2" xfId="32039" hidden="1"/>
    <cellStyle name="Note 5 6 3 2" xfId="32212" hidden="1"/>
    <cellStyle name="Note 5 6 3 2" xfId="32605" hidden="1"/>
    <cellStyle name="Note 5 6 3 2" xfId="32753" hidden="1"/>
    <cellStyle name="Note 5 6 3 2" xfId="33091" hidden="1"/>
    <cellStyle name="Note 5 6 3 2" xfId="33428" hidden="1"/>
    <cellStyle name="Note 6 2 2" xfId="819" hidden="1"/>
    <cellStyle name="Note 6 2 2" xfId="1027" hidden="1"/>
    <cellStyle name="Note 6 2 2" xfId="3591" hidden="1"/>
    <cellStyle name="Note 6 2 2" xfId="4106" hidden="1"/>
    <cellStyle name="Note 6 2 2" xfId="5425" hidden="1"/>
    <cellStyle name="Note 6 2 2" xfId="6122" hidden="1"/>
    <cellStyle name="Note 6 2 2" xfId="7139" hidden="1"/>
    <cellStyle name="Note 6 2 2" xfId="8343" hidden="1"/>
    <cellStyle name="Note 6 2 2" xfId="10200" hidden="1"/>
    <cellStyle name="Note 6 2 2" xfId="10315" hidden="1"/>
    <cellStyle name="Note 6 2 2" xfId="11038" hidden="1"/>
    <cellStyle name="Note 6 2 2" xfId="11211" hidden="1"/>
    <cellStyle name="Note 6 2 2" xfId="11604" hidden="1"/>
    <cellStyle name="Note 6 2 2" xfId="11752" hidden="1"/>
    <cellStyle name="Note 6 2 2" xfId="12090" hidden="1"/>
    <cellStyle name="Note 6 2 2" xfId="12427" hidden="1"/>
    <cellStyle name="Note 6 2 2" xfId="12992" hidden="1"/>
    <cellStyle name="Note 6 2 2" xfId="13107" hidden="1"/>
    <cellStyle name="Note 6 2 2" xfId="13830" hidden="1"/>
    <cellStyle name="Note 6 2 2" xfId="14003" hidden="1"/>
    <cellStyle name="Note 6 2 2" xfId="14396" hidden="1"/>
    <cellStyle name="Note 6 2 2" xfId="14544" hidden="1"/>
    <cellStyle name="Note 6 2 2" xfId="14882" hidden="1"/>
    <cellStyle name="Note 6 2 2" xfId="15219" hidden="1"/>
    <cellStyle name="Note 6 2 2" xfId="9131" hidden="1"/>
    <cellStyle name="Note 6 2 2" xfId="8587" hidden="1"/>
    <cellStyle name="Note 6 2 2" xfId="5959" hidden="1"/>
    <cellStyle name="Note 6 2 2" xfId="5168" hidden="1"/>
    <cellStyle name="Note 6 2 2" xfId="3883" hidden="1"/>
    <cellStyle name="Note 6 2 2" xfId="3205" hidden="1"/>
    <cellStyle name="Note 6 2 2" xfId="1762" hidden="1"/>
    <cellStyle name="Note 6 2 2" xfId="363" hidden="1"/>
    <cellStyle name="Note 6 2 2" xfId="16541" hidden="1"/>
    <cellStyle name="Note 6 2 2" xfId="16656" hidden="1"/>
    <cellStyle name="Note 6 2 2" xfId="17379" hidden="1"/>
    <cellStyle name="Note 6 2 2" xfId="17552" hidden="1"/>
    <cellStyle name="Note 6 2 2" xfId="17945" hidden="1"/>
    <cellStyle name="Note 6 2 2" xfId="18093" hidden="1"/>
    <cellStyle name="Note 6 2 2" xfId="18431" hidden="1"/>
    <cellStyle name="Note 6 2 2" xfId="18768" hidden="1"/>
    <cellStyle name="Note 6 2 2" xfId="19333" hidden="1"/>
    <cellStyle name="Note 6 2 2" xfId="19448" hidden="1"/>
    <cellStyle name="Note 6 2 2" xfId="20171" hidden="1"/>
    <cellStyle name="Note 6 2 2" xfId="20344" hidden="1"/>
    <cellStyle name="Note 6 2 2" xfId="20737" hidden="1"/>
    <cellStyle name="Note 6 2 2" xfId="20885" hidden="1"/>
    <cellStyle name="Note 6 2 2" xfId="21223" hidden="1"/>
    <cellStyle name="Note 6 2 2" xfId="21560" hidden="1"/>
    <cellStyle name="Note 6 2 2" xfId="15639" hidden="1"/>
    <cellStyle name="Note 6 2 2" xfId="9684" hidden="1"/>
    <cellStyle name="Note 6 2 2" xfId="6531" hidden="1"/>
    <cellStyle name="Note 6 2 2" xfId="5683" hidden="1"/>
    <cellStyle name="Note 6 2 2" xfId="4153" hidden="1"/>
    <cellStyle name="Note 6 2 2" xfId="3432" hidden="1"/>
    <cellStyle name="Note 6 2 2" xfId="1935" hidden="1"/>
    <cellStyle name="Note 6 2 2" xfId="498" hidden="1"/>
    <cellStyle name="Note 6 2 2" xfId="22692" hidden="1"/>
    <cellStyle name="Note 6 2 2" xfId="22807" hidden="1"/>
    <cellStyle name="Note 6 2 2" xfId="23530" hidden="1"/>
    <cellStyle name="Note 6 2 2" xfId="23703" hidden="1"/>
    <cellStyle name="Note 6 2 2" xfId="24096" hidden="1"/>
    <cellStyle name="Note 6 2 2" xfId="24244" hidden="1"/>
    <cellStyle name="Note 6 2 2" xfId="24582" hidden="1"/>
    <cellStyle name="Note 6 2 2" xfId="24919" hidden="1"/>
    <cellStyle name="Note 6 2 2" xfId="25484" hidden="1"/>
    <cellStyle name="Note 6 2 2" xfId="25599" hidden="1"/>
    <cellStyle name="Note 6 2 2" xfId="26322" hidden="1"/>
    <cellStyle name="Note 6 2 2" xfId="26495" hidden="1"/>
    <cellStyle name="Note 6 2 2" xfId="26888" hidden="1"/>
    <cellStyle name="Note 6 2 2" xfId="27036" hidden="1"/>
    <cellStyle name="Note 6 2 2" xfId="27374" hidden="1"/>
    <cellStyle name="Note 6 2 2" xfId="27711" hidden="1"/>
    <cellStyle name="Note 6 2 2" xfId="21895" hidden="1"/>
    <cellStyle name="Note 6 2 2" xfId="16065" hidden="1"/>
    <cellStyle name="Note 6 2 2" xfId="7236" hidden="1"/>
    <cellStyle name="Note 6 2 2" xfId="6191" hidden="1"/>
    <cellStyle name="Note 6 2 2" xfId="4385" hidden="1"/>
    <cellStyle name="Note 6 2 2" xfId="3688" hidden="1"/>
    <cellStyle name="Note 6 2 2" xfId="2122" hidden="1"/>
    <cellStyle name="Note 6 2 2" xfId="611" hidden="1"/>
    <cellStyle name="Note 6 2 2" xfId="28411" hidden="1"/>
    <cellStyle name="Note 6 2 2" xfId="28526" hidden="1"/>
    <cellStyle name="Note 6 2 2" xfId="29249" hidden="1"/>
    <cellStyle name="Note 6 2 2" xfId="29422" hidden="1"/>
    <cellStyle name="Note 6 2 2" xfId="29815" hidden="1"/>
    <cellStyle name="Note 6 2 2" xfId="29963" hidden="1"/>
    <cellStyle name="Note 6 2 2" xfId="30301" hidden="1"/>
    <cellStyle name="Note 6 2 2" xfId="30638" hidden="1"/>
    <cellStyle name="Note 6 2 2" xfId="31203" hidden="1"/>
    <cellStyle name="Note 6 2 2" xfId="31318" hidden="1"/>
    <cellStyle name="Note 6 2 2" xfId="32041" hidden="1"/>
    <cellStyle name="Note 6 2 2" xfId="32214" hidden="1"/>
    <cellStyle name="Note 6 2 2" xfId="32607" hidden="1"/>
    <cellStyle name="Note 6 2 2" xfId="32755" hidden="1"/>
    <cellStyle name="Note 6 2 2" xfId="33093" hidden="1"/>
    <cellStyle name="Note 6 2 2" xfId="33430" hidden="1"/>
    <cellStyle name="Note 6 3" xfId="758" hidden="1"/>
    <cellStyle name="Note 6 3" xfId="966" hidden="1"/>
    <cellStyle name="Note 6 3" xfId="3530" hidden="1"/>
    <cellStyle name="Note 6 3" xfId="4045" hidden="1"/>
    <cellStyle name="Note 6 3" xfId="5364" hidden="1"/>
    <cellStyle name="Note 6 3" xfId="6061" hidden="1"/>
    <cellStyle name="Note 6 3" xfId="7078" hidden="1"/>
    <cellStyle name="Note 6 3" xfId="8282" hidden="1"/>
    <cellStyle name="Note 6 3" xfId="10139" hidden="1"/>
    <cellStyle name="Note 6 3" xfId="10254" hidden="1"/>
    <cellStyle name="Note 6 3" xfId="10977" hidden="1"/>
    <cellStyle name="Note 6 3" xfId="11150" hidden="1"/>
    <cellStyle name="Note 6 3" xfId="11543" hidden="1"/>
    <cellStyle name="Note 6 3" xfId="11691" hidden="1"/>
    <cellStyle name="Note 6 3" xfId="12029" hidden="1"/>
    <cellStyle name="Note 6 3" xfId="12366" hidden="1"/>
    <cellStyle name="Note 6 3" xfId="12931" hidden="1"/>
    <cellStyle name="Note 6 3" xfId="13046" hidden="1"/>
    <cellStyle name="Note 6 3" xfId="13769" hidden="1"/>
    <cellStyle name="Note 6 3" xfId="13942" hidden="1"/>
    <cellStyle name="Note 6 3" xfId="14335" hidden="1"/>
    <cellStyle name="Note 6 3" xfId="14483" hidden="1"/>
    <cellStyle name="Note 6 3" xfId="14821" hidden="1"/>
    <cellStyle name="Note 6 3" xfId="15158" hidden="1"/>
    <cellStyle name="Note 6 3" xfId="9193" hidden="1"/>
    <cellStyle name="Note 6 3" xfId="8648" hidden="1"/>
    <cellStyle name="Note 6 3" xfId="6021" hidden="1"/>
    <cellStyle name="Note 6 3" xfId="5229" hidden="1"/>
    <cellStyle name="Note 6 3" xfId="3948" hidden="1"/>
    <cellStyle name="Note 6 3" xfId="3266" hidden="1"/>
    <cellStyle name="Note 6 3" xfId="1834" hidden="1"/>
    <cellStyle name="Note 6 3" xfId="456" hidden="1"/>
    <cellStyle name="Note 6 3" xfId="16480" hidden="1"/>
    <cellStyle name="Note 6 3" xfId="16595" hidden="1"/>
    <cellStyle name="Note 6 3" xfId="17318" hidden="1"/>
    <cellStyle name="Note 6 3" xfId="17491" hidden="1"/>
    <cellStyle name="Note 6 3" xfId="17884" hidden="1"/>
    <cellStyle name="Note 6 3" xfId="18032" hidden="1"/>
    <cellStyle name="Note 6 3" xfId="18370" hidden="1"/>
    <cellStyle name="Note 6 3" xfId="18707" hidden="1"/>
    <cellStyle name="Note 6 3" xfId="19272" hidden="1"/>
    <cellStyle name="Note 6 3" xfId="19387" hidden="1"/>
    <cellStyle name="Note 6 3" xfId="20110" hidden="1"/>
    <cellStyle name="Note 6 3" xfId="20283" hidden="1"/>
    <cellStyle name="Note 6 3" xfId="20676" hidden="1"/>
    <cellStyle name="Note 6 3" xfId="20824" hidden="1"/>
    <cellStyle name="Note 6 3" xfId="21162" hidden="1"/>
    <cellStyle name="Note 6 3" xfId="21499" hidden="1"/>
    <cellStyle name="Note 6 3" xfId="15701" hidden="1"/>
    <cellStyle name="Note 6 3" xfId="9745" hidden="1"/>
    <cellStyle name="Note 6 3" xfId="6604" hidden="1"/>
    <cellStyle name="Note 6 3" xfId="5759" hidden="1"/>
    <cellStyle name="Note 6 3" xfId="4215" hidden="1"/>
    <cellStyle name="Note 6 3" xfId="3496" hidden="1"/>
    <cellStyle name="Note 6 3" xfId="2007" hidden="1"/>
    <cellStyle name="Note 6 3" xfId="567" hidden="1"/>
    <cellStyle name="Note 6 3" xfId="22631" hidden="1"/>
    <cellStyle name="Note 6 3" xfId="22746" hidden="1"/>
    <cellStyle name="Note 6 3" xfId="23469" hidden="1"/>
    <cellStyle name="Note 6 3" xfId="23642" hidden="1"/>
    <cellStyle name="Note 6 3" xfId="24035" hidden="1"/>
    <cellStyle name="Note 6 3" xfId="24183" hidden="1"/>
    <cellStyle name="Note 6 3" xfId="24521" hidden="1"/>
    <cellStyle name="Note 6 3" xfId="24858" hidden="1"/>
    <cellStyle name="Note 6 3" xfId="25423" hidden="1"/>
    <cellStyle name="Note 6 3" xfId="25538" hidden="1"/>
    <cellStyle name="Note 6 3" xfId="26261" hidden="1"/>
    <cellStyle name="Note 6 3" xfId="26434" hidden="1"/>
    <cellStyle name="Note 6 3" xfId="26827" hidden="1"/>
    <cellStyle name="Note 6 3" xfId="26975" hidden="1"/>
    <cellStyle name="Note 6 3" xfId="27313" hidden="1"/>
    <cellStyle name="Note 6 3" xfId="27650" hidden="1"/>
    <cellStyle name="Note 6 3" xfId="21958" hidden="1"/>
    <cellStyle name="Note 6 3" xfId="16126" hidden="1"/>
    <cellStyle name="Note 6 3" xfId="7307" hidden="1"/>
    <cellStyle name="Note 6 3" xfId="6268" hidden="1"/>
    <cellStyle name="Note 6 3" xfId="4521" hidden="1"/>
    <cellStyle name="Note 6 3" xfId="3752" hidden="1"/>
    <cellStyle name="Note 6 3" xfId="2188" hidden="1"/>
    <cellStyle name="Note 6 3" xfId="702" hidden="1"/>
    <cellStyle name="Note 6 3" xfId="28350" hidden="1"/>
    <cellStyle name="Note 6 3" xfId="28465" hidden="1"/>
    <cellStyle name="Note 6 3" xfId="29188" hidden="1"/>
    <cellStyle name="Note 6 3" xfId="29361" hidden="1"/>
    <cellStyle name="Note 6 3" xfId="29754" hidden="1"/>
    <cellStyle name="Note 6 3" xfId="29902" hidden="1"/>
    <cellStyle name="Note 6 3" xfId="30240" hidden="1"/>
    <cellStyle name="Note 6 3" xfId="30577" hidden="1"/>
    <cellStyle name="Note 6 3" xfId="31142" hidden="1"/>
    <cellStyle name="Note 6 3" xfId="31257" hidden="1"/>
    <cellStyle name="Note 6 3" xfId="31980" hidden="1"/>
    <cellStyle name="Note 6 3" xfId="32153" hidden="1"/>
    <cellStyle name="Note 6 3" xfId="32546" hidden="1"/>
    <cellStyle name="Note 6 3" xfId="32694" hidden="1"/>
    <cellStyle name="Note 6 3" xfId="33032" hidden="1"/>
    <cellStyle name="Note 6 3" xfId="33369" hidden="1"/>
    <cellStyle name="Note 8" xfId="124" hidden="1"/>
    <cellStyle name="Note 8" xfId="213" hidden="1"/>
    <cellStyle name="Note 8" xfId="295" hidden="1"/>
    <cellStyle name="Note 8" xfId="496" hidden="1"/>
    <cellStyle name="Note 8" xfId="2338" hidden="1"/>
    <cellStyle name="Note 8" xfId="2473" hidden="1"/>
    <cellStyle name="Note 8" xfId="2626" hidden="1"/>
    <cellStyle name="Note 8" xfId="1875" hidden="1"/>
    <cellStyle name="Note 8" xfId="1605" hidden="1"/>
    <cellStyle name="Note 8" xfId="1735" hidden="1"/>
    <cellStyle name="Note 8" xfId="3887" hidden="1"/>
    <cellStyle name="Note 8" xfId="4477" hidden="1"/>
    <cellStyle name="Note 8" xfId="4656" hidden="1"/>
    <cellStyle name="Note 8" xfId="1729" hidden="1"/>
    <cellStyle name="Note 8" xfId="3128" hidden="1"/>
    <cellStyle name="Note 8" xfId="3825" hidden="1"/>
    <cellStyle name="Note 8" xfId="5892" hidden="1"/>
    <cellStyle name="Note 8" xfId="6408" hidden="1"/>
    <cellStyle name="Note 8" xfId="6566" hidden="1"/>
    <cellStyle name="Note 8" xfId="6853" hidden="1"/>
    <cellStyle name="Note 8" xfId="7598" hidden="1"/>
    <cellStyle name="Note 8" xfId="7761" hidden="1"/>
    <cellStyle name="Note 8" xfId="8066" hidden="1"/>
    <cellStyle name="Note 8" xfId="8843" hidden="1"/>
    <cellStyle name="Note 8" xfId="9815" hidden="1"/>
    <cellStyle name="Note 8" xfId="9901" hidden="1"/>
    <cellStyle name="Note 8" xfId="9979" hidden="1"/>
    <cellStyle name="Note 8" xfId="10057" hidden="1"/>
    <cellStyle name="Note 8" xfId="10639" hidden="1"/>
    <cellStyle name="Note 8" xfId="10718" hidden="1"/>
    <cellStyle name="Note 8" xfId="10797" hidden="1"/>
    <cellStyle name="Note 8" xfId="10450" hidden="1"/>
    <cellStyle name="Note 8" xfId="10357" hidden="1"/>
    <cellStyle name="Note 8" xfId="10411" hidden="1"/>
    <cellStyle name="Note 8" xfId="11112" hidden="1"/>
    <cellStyle name="Note 8" xfId="11313" hidden="1"/>
    <cellStyle name="Note 8" xfId="11391" hidden="1"/>
    <cellStyle name="Note 8" xfId="10405" hidden="1"/>
    <cellStyle name="Note 8" xfId="10937" hidden="1"/>
    <cellStyle name="Note 8" xfId="11097" hidden="1"/>
    <cellStyle name="Note 8" xfId="11660" hidden="1"/>
    <cellStyle name="Note 8" xfId="11845" hidden="1"/>
    <cellStyle name="Note 8" xfId="11923" hidden="1"/>
    <cellStyle name="Note 8" xfId="12002" hidden="1"/>
    <cellStyle name="Note 8" xfId="12182" hidden="1"/>
    <cellStyle name="Note 8" xfId="12260" hidden="1"/>
    <cellStyle name="Note 8" xfId="12339" hidden="1"/>
    <cellStyle name="Note 8" xfId="12519" hidden="1"/>
    <cellStyle name="Note 8" xfId="12607" hidden="1"/>
    <cellStyle name="Note 8" xfId="12693" hidden="1"/>
    <cellStyle name="Note 8" xfId="12771" hidden="1"/>
    <cellStyle name="Note 8" xfId="12849" hidden="1"/>
    <cellStyle name="Note 8" xfId="13431" hidden="1"/>
    <cellStyle name="Note 8" xfId="13510" hidden="1"/>
    <cellStyle name="Note 8" xfId="13589" hidden="1"/>
    <cellStyle name="Note 8" xfId="13242" hidden="1"/>
    <cellStyle name="Note 8" xfId="13149" hidden="1"/>
    <cellStyle name="Note 8" xfId="13203" hidden="1"/>
    <cellStyle name="Note 8" xfId="13904" hidden="1"/>
    <cellStyle name="Note 8" xfId="14105" hidden="1"/>
    <cellStyle name="Note 8" xfId="14183" hidden="1"/>
    <cellStyle name="Note 8" xfId="13197" hidden="1"/>
    <cellStyle name="Note 8" xfId="13729" hidden="1"/>
    <cellStyle name="Note 8" xfId="13889" hidden="1"/>
    <cellStyle name="Note 8" xfId="14452" hidden="1"/>
    <cellStyle name="Note 8" xfId="14637" hidden="1"/>
    <cellStyle name="Note 8" xfId="14715" hidden="1"/>
    <cellStyle name="Note 8" xfId="14794" hidden="1"/>
    <cellStyle name="Note 8" xfId="14974" hidden="1"/>
    <cellStyle name="Note 8" xfId="15052" hidden="1"/>
    <cellStyle name="Note 8" xfId="15131" hidden="1"/>
    <cellStyle name="Note 8" xfId="15311" hidden="1"/>
    <cellStyle name="Note 8" xfId="9650" hidden="1"/>
    <cellStyle name="Note 8" xfId="9544" hidden="1"/>
    <cellStyle name="Note 8" xfId="9425" hidden="1"/>
    <cellStyle name="Note 8" xfId="9314" hidden="1"/>
    <cellStyle name="Note 8" xfId="7051" hidden="1"/>
    <cellStyle name="Note 8" xfId="6953" hidden="1"/>
    <cellStyle name="Note 8" xfId="6863" hidden="1"/>
    <cellStyle name="Note 8" xfId="7810" hidden="1"/>
    <cellStyle name="Note 8" xfId="8132" hidden="1"/>
    <cellStyle name="Note 8" xfId="7962" hidden="1"/>
    <cellStyle name="Note 8" xfId="5554" hidden="1"/>
    <cellStyle name="Note 8" xfId="4801" hidden="1"/>
    <cellStyle name="Note 8" xfId="4605" hidden="1"/>
    <cellStyle name="Note 8" xfId="7981" hidden="1"/>
    <cellStyle name="Note 8" xfId="6336" hidden="1"/>
    <cellStyle name="Note 8" xfId="5647" hidden="1"/>
    <cellStyle name="Note 8" xfId="3619" hidden="1"/>
    <cellStyle name="Note 8" xfId="2646" hidden="1"/>
    <cellStyle name="Note 8" xfId="2442" hidden="1"/>
    <cellStyle name="Note 8" xfId="2171" hidden="1"/>
    <cellStyle name="Note 8" xfId="1311" hidden="1"/>
    <cellStyle name="Note 8" xfId="1127" hidden="1"/>
    <cellStyle name="Note 8" xfId="878" hidden="1"/>
    <cellStyle name="Note 8" xfId="15461" hidden="1"/>
    <cellStyle name="Note 8" xfId="16156" hidden="1"/>
    <cellStyle name="Note 8" xfId="16242" hidden="1"/>
    <cellStyle name="Note 8" xfId="16320" hidden="1"/>
    <cellStyle name="Note 8" xfId="16398" hidden="1"/>
    <cellStyle name="Note 8" xfId="16980" hidden="1"/>
    <cellStyle name="Note 8" xfId="17059" hidden="1"/>
    <cellStyle name="Note 8" xfId="17138" hidden="1"/>
    <cellStyle name="Note 8" xfId="16791" hidden="1"/>
    <cellStyle name="Note 8" xfId="16698" hidden="1"/>
    <cellStyle name="Note 8" xfId="16752" hidden="1"/>
    <cellStyle name="Note 8" xfId="17453" hidden="1"/>
    <cellStyle name="Note 8" xfId="17654" hidden="1"/>
    <cellStyle name="Note 8" xfId="17732" hidden="1"/>
    <cellStyle name="Note 8" xfId="16746" hidden="1"/>
    <cellStyle name="Note 8" xfId="17278" hidden="1"/>
    <cellStyle name="Note 8" xfId="17438" hidden="1"/>
    <cellStyle name="Note 8" xfId="18001" hidden="1"/>
    <cellStyle name="Note 8" xfId="18186" hidden="1"/>
    <cellStyle name="Note 8" xfId="18264" hidden="1"/>
    <cellStyle name="Note 8" xfId="18343" hidden="1"/>
    <cellStyle name="Note 8" xfId="18523" hidden="1"/>
    <cellStyle name="Note 8" xfId="18601" hidden="1"/>
    <cellStyle name="Note 8" xfId="18680" hidden="1"/>
    <cellStyle name="Note 8" xfId="18860" hidden="1"/>
    <cellStyle name="Note 8" xfId="18948" hidden="1"/>
    <cellStyle name="Note 8" xfId="19034" hidden="1"/>
    <cellStyle name="Note 8" xfId="19112" hidden="1"/>
    <cellStyle name="Note 8" xfId="19190" hidden="1"/>
    <cellStyle name="Note 8" xfId="19772" hidden="1"/>
    <cellStyle name="Note 8" xfId="19851" hidden="1"/>
    <cellStyle name="Note 8" xfId="19930" hidden="1"/>
    <cellStyle name="Note 8" xfId="19583" hidden="1"/>
    <cellStyle name="Note 8" xfId="19490" hidden="1"/>
    <cellStyle name="Note 8" xfId="19544" hidden="1"/>
    <cellStyle name="Note 8" xfId="20245" hidden="1"/>
    <cellStyle name="Note 8" xfId="20446" hidden="1"/>
    <cellStyle name="Note 8" xfId="20524" hidden="1"/>
    <cellStyle name="Note 8" xfId="19538" hidden="1"/>
    <cellStyle name="Note 8" xfId="20070" hidden="1"/>
    <cellStyle name="Note 8" xfId="20230" hidden="1"/>
    <cellStyle name="Note 8" xfId="20793" hidden="1"/>
    <cellStyle name="Note 8" xfId="20978" hidden="1"/>
    <cellStyle name="Note 8" xfId="21056" hidden="1"/>
    <cellStyle name="Note 8" xfId="21135" hidden="1"/>
    <cellStyle name="Note 8" xfId="21315" hidden="1"/>
    <cellStyle name="Note 8" xfId="21393" hidden="1"/>
    <cellStyle name="Note 8" xfId="21472" hidden="1"/>
    <cellStyle name="Note 8" xfId="21652" hidden="1"/>
    <cellStyle name="Note 8" xfId="16039" hidden="1"/>
    <cellStyle name="Note 8" xfId="15953" hidden="1"/>
    <cellStyle name="Note 8" xfId="15874" hidden="1"/>
    <cellStyle name="Note 8" xfId="15791" hidden="1"/>
    <cellStyle name="Note 8" xfId="8057" hidden="1"/>
    <cellStyle name="Note 8" xfId="7909" hidden="1"/>
    <cellStyle name="Note 8" xfId="7644" hidden="1"/>
    <cellStyle name="Note 8" xfId="8700" hidden="1"/>
    <cellStyle name="Note 8" xfId="9060" hidden="1"/>
    <cellStyle name="Note 8" xfId="8856" hidden="1"/>
    <cellStyle name="Note 8" xfId="5925" hidden="1"/>
    <cellStyle name="Note 8" xfId="5254" hidden="1"/>
    <cellStyle name="Note 8" xfId="5048" hidden="1"/>
    <cellStyle name="Note 8" xfId="8878" hidden="1"/>
    <cellStyle name="Note 8" xfId="7037" hidden="1"/>
    <cellStyle name="Note 8" xfId="6155" hidden="1"/>
    <cellStyle name="Note 8" xfId="3772" hidden="1"/>
    <cellStyle name="Note 8" xfId="2968" hidden="1"/>
    <cellStyle name="Note 8" xfId="2843" hidden="1"/>
    <cellStyle name="Note 8" xfId="2300" hidden="1"/>
    <cellStyle name="Note 8" xfId="1461" hidden="1"/>
    <cellStyle name="Note 8" xfId="1262" hidden="1"/>
    <cellStyle name="Note 8" xfId="888" hidden="1"/>
    <cellStyle name="Note 8" xfId="21789" hidden="1"/>
    <cellStyle name="Note 8" xfId="22307" hidden="1"/>
    <cellStyle name="Note 8" xfId="22393" hidden="1"/>
    <cellStyle name="Note 8" xfId="22471" hidden="1"/>
    <cellStyle name="Note 8" xfId="22549" hidden="1"/>
    <cellStyle name="Note 8" xfId="23131" hidden="1"/>
    <cellStyle name="Note 8" xfId="23210" hidden="1"/>
    <cellStyle name="Note 8" xfId="23289" hidden="1"/>
    <cellStyle name="Note 8" xfId="22942" hidden="1"/>
    <cellStyle name="Note 8" xfId="22849" hidden="1"/>
    <cellStyle name="Note 8" xfId="22903" hidden="1"/>
    <cellStyle name="Note 8" xfId="23604" hidden="1"/>
    <cellStyle name="Note 8" xfId="23805" hidden="1"/>
    <cellStyle name="Note 8" xfId="23883" hidden="1"/>
    <cellStyle name="Note 8" xfId="22897" hidden="1"/>
    <cellStyle name="Note 8" xfId="23429" hidden="1"/>
    <cellStyle name="Note 8" xfId="23589" hidden="1"/>
    <cellStyle name="Note 8" xfId="24152" hidden="1"/>
    <cellStyle name="Note 8" xfId="24337" hidden="1"/>
    <cellStyle name="Note 8" xfId="24415" hidden="1"/>
    <cellStyle name="Note 8" xfId="24494" hidden="1"/>
    <cellStyle name="Note 8" xfId="24674" hidden="1"/>
    <cellStyle name="Note 8" xfId="24752" hidden="1"/>
    <cellStyle name="Note 8" xfId="24831" hidden="1"/>
    <cellStyle name="Note 8" xfId="25011" hidden="1"/>
    <cellStyle name="Note 8" xfId="25099" hidden="1"/>
    <cellStyle name="Note 8" xfId="25185" hidden="1"/>
    <cellStyle name="Note 8" xfId="25263" hidden="1"/>
    <cellStyle name="Note 8" xfId="25341" hidden="1"/>
    <cellStyle name="Note 8" xfId="25923" hidden="1"/>
    <cellStyle name="Note 8" xfId="26002" hidden="1"/>
    <cellStyle name="Note 8" xfId="26081" hidden="1"/>
    <cellStyle name="Note 8" xfId="25734" hidden="1"/>
    <cellStyle name="Note 8" xfId="25641" hidden="1"/>
    <cellStyle name="Note 8" xfId="25695" hidden="1"/>
    <cellStyle name="Note 8" xfId="26396" hidden="1"/>
    <cellStyle name="Note 8" xfId="26597" hidden="1"/>
    <cellStyle name="Note 8" xfId="26675" hidden="1"/>
    <cellStyle name="Note 8" xfId="25689" hidden="1"/>
    <cellStyle name="Note 8" xfId="26221" hidden="1"/>
    <cellStyle name="Note 8" xfId="26381" hidden="1"/>
    <cellStyle name="Note 8" xfId="26944" hidden="1"/>
    <cellStyle name="Note 8" xfId="27129" hidden="1"/>
    <cellStyle name="Note 8" xfId="27207" hidden="1"/>
    <cellStyle name="Note 8" xfId="27286" hidden="1"/>
    <cellStyle name="Note 8" xfId="27466" hidden="1"/>
    <cellStyle name="Note 8" xfId="27544" hidden="1"/>
    <cellStyle name="Note 8" xfId="27623" hidden="1"/>
    <cellStyle name="Note 8" xfId="27803" hidden="1"/>
    <cellStyle name="Note 8" xfId="22292" hidden="1"/>
    <cellStyle name="Note 8" xfId="22206" hidden="1"/>
    <cellStyle name="Note 8" xfId="22127" hidden="1"/>
    <cellStyle name="Note 8" xfId="22044" hidden="1"/>
    <cellStyle name="Note 8" xfId="9009" hidden="1"/>
    <cellStyle name="Note 8" xfId="8769" hidden="1"/>
    <cellStyle name="Note 8" xfId="8514" hidden="1"/>
    <cellStyle name="Note 8" xfId="9773" hidden="1"/>
    <cellStyle name="Note 8" xfId="15596" hidden="1"/>
    <cellStyle name="Note 8" xfId="15467" hidden="1"/>
    <cellStyle name="Note 8" xfId="6438" hidden="1"/>
    <cellStyle name="Note 8" xfId="5789" hidden="1"/>
    <cellStyle name="Note 8" xfId="5557" hidden="1"/>
    <cellStyle name="Note 8" xfId="15477" hidden="1"/>
    <cellStyle name="Note 8" xfId="8037" hidden="1"/>
    <cellStyle name="Note 8" xfId="6721" hidden="1"/>
    <cellStyle name="Note 8" xfId="3980" hidden="1"/>
    <cellStyle name="Note 8" xfId="3321" hidden="1"/>
    <cellStyle name="Note 8" xfId="3122" hidden="1"/>
    <cellStyle name="Note 8" xfId="2593" hidden="1"/>
    <cellStyle name="Note 8" xfId="1614" hidden="1"/>
    <cellStyle name="Note 8" xfId="1439" hidden="1"/>
    <cellStyle name="Note 8" xfId="896" hidden="1"/>
    <cellStyle name="Note 8" xfId="27938" hidden="1"/>
    <cellStyle name="Note 8" xfId="28026" hidden="1"/>
    <cellStyle name="Note 8" xfId="28112" hidden="1"/>
    <cellStyle name="Note 8" xfId="28190" hidden="1"/>
    <cellStyle name="Note 8" xfId="28268" hidden="1"/>
    <cellStyle name="Note 8" xfId="28850" hidden="1"/>
    <cellStyle name="Note 8" xfId="28929" hidden="1"/>
    <cellStyle name="Note 8" xfId="29008" hidden="1"/>
    <cellStyle name="Note 8" xfId="28661" hidden="1"/>
    <cellStyle name="Note 8" xfId="28568" hidden="1"/>
    <cellStyle name="Note 8" xfId="28622" hidden="1"/>
    <cellStyle name="Note 8" xfId="29323" hidden="1"/>
    <cellStyle name="Note 8" xfId="29524" hidden="1"/>
    <cellStyle name="Note 8" xfId="29602" hidden="1"/>
    <cellStyle name="Note 8" xfId="28616" hidden="1"/>
    <cellStyle name="Note 8" xfId="29148" hidden="1"/>
    <cellStyle name="Note 8" xfId="29308" hidden="1"/>
    <cellStyle name="Note 8" xfId="29871" hidden="1"/>
    <cellStyle name="Note 8" xfId="30056" hidden="1"/>
    <cellStyle name="Note 8" xfId="30134" hidden="1"/>
    <cellStyle name="Note 8" xfId="30213" hidden="1"/>
    <cellStyle name="Note 8" xfId="30393" hidden="1"/>
    <cellStyle name="Note 8" xfId="30471" hidden="1"/>
    <cellStyle name="Note 8" xfId="30550" hidden="1"/>
    <cellStyle name="Note 8" xfId="30730" hidden="1"/>
    <cellStyle name="Note 8" xfId="30818" hidden="1"/>
    <cellStyle name="Note 8" xfId="30904" hidden="1"/>
    <cellStyle name="Note 8" xfId="30982" hidden="1"/>
    <cellStyle name="Note 8" xfId="31060" hidden="1"/>
    <cellStyle name="Note 8" xfId="31642" hidden="1"/>
    <cellStyle name="Note 8" xfId="31721" hidden="1"/>
    <cellStyle name="Note 8" xfId="31800" hidden="1"/>
    <cellStyle name="Note 8" xfId="31453" hidden="1"/>
    <cellStyle name="Note 8" xfId="31360" hidden="1"/>
    <cellStyle name="Note 8" xfId="31414" hidden="1"/>
    <cellStyle name="Note 8" xfId="32115" hidden="1"/>
    <cellStyle name="Note 8" xfId="32316" hidden="1"/>
    <cellStyle name="Note 8" xfId="32394" hidden="1"/>
    <cellStyle name="Note 8" xfId="31408" hidden="1"/>
    <cellStyle name="Note 8" xfId="31940" hidden="1"/>
    <cellStyle name="Note 8" xfId="32100" hidden="1"/>
    <cellStyle name="Note 8" xfId="32663" hidden="1"/>
    <cellStyle name="Note 8" xfId="32848" hidden="1"/>
    <cellStyle name="Note 8" xfId="32926" hidden="1"/>
    <cellStyle name="Note 8" xfId="33005" hidden="1"/>
    <cellStyle name="Note 8" xfId="33185" hidden="1"/>
    <cellStyle name="Note 8" xfId="33263" hidden="1"/>
    <cellStyle name="Note 8" xfId="33342" hidden="1"/>
    <cellStyle name="Note 8" xfId="33522" hidden="1"/>
    <cellStyle name="Note 9" xfId="141" hidden="1"/>
    <cellStyle name="Note 9" xfId="140" hidden="1"/>
    <cellStyle name="Note 9" xfId="224" hidden="1"/>
    <cellStyle name="Note 9" xfId="455" hidden="1"/>
    <cellStyle name="Note 9" xfId="2299" hidden="1"/>
    <cellStyle name="Note 9" xfId="2376" hidden="1"/>
    <cellStyle name="Note 9" xfId="2615" hidden="1"/>
    <cellStyle name="Note 9" xfId="2912" hidden="1"/>
    <cellStyle name="Note 9" xfId="3793" hidden="1"/>
    <cellStyle name="Note 9" xfId="2063" hidden="1"/>
    <cellStyle name="Note 9" xfId="3824" hidden="1"/>
    <cellStyle name="Note 9" xfId="2073" hidden="1"/>
    <cellStyle name="Note 9" xfId="4635" hidden="1"/>
    <cellStyle name="Note 9" xfId="4888" hidden="1"/>
    <cellStyle name="Note 9" xfId="5801" hidden="1"/>
    <cellStyle name="Note 9" xfId="2229" hidden="1"/>
    <cellStyle name="Note 9" xfId="5847" hidden="1"/>
    <cellStyle name="Note 9" xfId="2942" hidden="1"/>
    <cellStyle name="Note 9" xfId="6525" hidden="1"/>
    <cellStyle name="Note 9" xfId="2035" hidden="1"/>
    <cellStyle name="Note 9" xfId="3504" hidden="1"/>
    <cellStyle name="Note 9" xfId="7736" hidden="1"/>
    <cellStyle name="Note 9" xfId="6045" hidden="1"/>
    <cellStyle name="Note 9" xfId="4856" hidden="1"/>
    <cellStyle name="Note 9" xfId="9832" hidden="1"/>
    <cellStyle name="Note 9" xfId="9831" hidden="1"/>
    <cellStyle name="Note 9" xfId="9909" hidden="1"/>
    <cellStyle name="Note 9" xfId="10050" hidden="1"/>
    <cellStyle name="Note 9" xfId="10634" hidden="1"/>
    <cellStyle name="Note 9" xfId="10648" hidden="1"/>
    <cellStyle name="Note 9" xfId="10789" hidden="1"/>
    <cellStyle name="Note 9" xfId="10894" hidden="1"/>
    <cellStyle name="Note 9" xfId="11077" hidden="1"/>
    <cellStyle name="Note 9" xfId="10526" hidden="1"/>
    <cellStyle name="Note 9" xfId="11096" hidden="1"/>
    <cellStyle name="Note 9" xfId="10535" hidden="1"/>
    <cellStyle name="Note 9" xfId="11384" hidden="1"/>
    <cellStyle name="Note 9" xfId="11482" hidden="1"/>
    <cellStyle name="Note 9" xfId="11637" hidden="1"/>
    <cellStyle name="Note 9" xfId="10578" hidden="1"/>
    <cellStyle name="Note 9" xfId="11654" hidden="1"/>
    <cellStyle name="Note 9" xfId="10901" hidden="1"/>
    <cellStyle name="Note 9" xfId="11916" hidden="1"/>
    <cellStyle name="Note 9" xfId="10503" hidden="1"/>
    <cellStyle name="Note 9" xfId="10960" hidden="1"/>
    <cellStyle name="Note 9" xfId="12253" hidden="1"/>
    <cellStyle name="Note 9" xfId="11676" hidden="1"/>
    <cellStyle name="Note 9" xfId="11473" hidden="1"/>
    <cellStyle name="Note 9" xfId="12624" hidden="1"/>
    <cellStyle name="Note 9" xfId="12623" hidden="1"/>
    <cellStyle name="Note 9" xfId="12701" hidden="1"/>
    <cellStyle name="Note 9" xfId="12842" hidden="1"/>
    <cellStyle name="Note 9" xfId="13426" hidden="1"/>
    <cellStyle name="Note 9" xfId="13440" hidden="1"/>
    <cellStyle name="Note 9" xfId="13581" hidden="1"/>
    <cellStyle name="Note 9" xfId="13686" hidden="1"/>
    <cellStyle name="Note 9" xfId="13869" hidden="1"/>
    <cellStyle name="Note 9" xfId="13318" hidden="1"/>
    <cellStyle name="Note 9" xfId="13888" hidden="1"/>
    <cellStyle name="Note 9" xfId="13327" hidden="1"/>
    <cellStyle name="Note 9" xfId="14176" hidden="1"/>
    <cellStyle name="Note 9" xfId="14274" hidden="1"/>
    <cellStyle name="Note 9" xfId="14429" hidden="1"/>
    <cellStyle name="Note 9" xfId="13370" hidden="1"/>
    <cellStyle name="Note 9" xfId="14446" hidden="1"/>
    <cellStyle name="Note 9" xfId="13693" hidden="1"/>
    <cellStyle name="Note 9" xfId="14708" hidden="1"/>
    <cellStyle name="Note 9" xfId="13295" hidden="1"/>
    <cellStyle name="Note 9" xfId="13752" hidden="1"/>
    <cellStyle name="Note 9" xfId="15045" hidden="1"/>
    <cellStyle name="Note 9" xfId="14468" hidden="1"/>
    <cellStyle name="Note 9" xfId="14265" hidden="1"/>
    <cellStyle name="Note 9" xfId="9632" hidden="1"/>
    <cellStyle name="Note 9" xfId="9634" hidden="1"/>
    <cellStyle name="Note 9" xfId="9529" hidden="1"/>
    <cellStyle name="Note 9" xfId="9324" hidden="1"/>
    <cellStyle name="Note 9" xfId="7171" hidden="1"/>
    <cellStyle name="Note 9" xfId="7033" hidden="1"/>
    <cellStyle name="Note 9" xfId="6871" hidden="1"/>
    <cellStyle name="Note 9" xfId="6699" hidden="1"/>
    <cellStyle name="Note 9" xfId="5733" hidden="1"/>
    <cellStyle name="Note 9" xfId="7449" hidden="1"/>
    <cellStyle name="Note 9" xfId="5648" hidden="1"/>
    <cellStyle name="Note 9" xfId="7430" hidden="1"/>
    <cellStyle name="Note 9" xfId="4636" hidden="1"/>
    <cellStyle name="Note 9" xfId="4288" hidden="1"/>
    <cellStyle name="Note 9" xfId="3650" hidden="1"/>
    <cellStyle name="Note 9" xfId="7349" hidden="1"/>
    <cellStyle name="Note 9" xfId="3631" hidden="1"/>
    <cellStyle name="Note 9" xfId="6637" hidden="1"/>
    <cellStyle name="Note 9" xfId="2471" hidden="1"/>
    <cellStyle name="Note 9" xfId="7554" hidden="1"/>
    <cellStyle name="Note 9" xfId="6041" hidden="1"/>
    <cellStyle name="Note 9" xfId="1149" hidden="1"/>
    <cellStyle name="Note 9" xfId="3292" hidden="1"/>
    <cellStyle name="Note 9" xfId="4298" hidden="1"/>
    <cellStyle name="Note 9" xfId="16173" hidden="1"/>
    <cellStyle name="Note 9" xfId="16172" hidden="1"/>
    <cellStyle name="Note 9" xfId="16250" hidden="1"/>
    <cellStyle name="Note 9" xfId="16391" hidden="1"/>
    <cellStyle name="Note 9" xfId="16975" hidden="1"/>
    <cellStyle name="Note 9" xfId="16989" hidden="1"/>
    <cellStyle name="Note 9" xfId="17130" hidden="1"/>
    <cellStyle name="Note 9" xfId="17235" hidden="1"/>
    <cellStyle name="Note 9" xfId="17418" hidden="1"/>
    <cellStyle name="Note 9" xfId="16867" hidden="1"/>
    <cellStyle name="Note 9" xfId="17437" hidden="1"/>
    <cellStyle name="Note 9" xfId="16876" hidden="1"/>
    <cellStyle name="Note 9" xfId="17725" hidden="1"/>
    <cellStyle name="Note 9" xfId="17823" hidden="1"/>
    <cellStyle name="Note 9" xfId="17978" hidden="1"/>
    <cellStyle name="Note 9" xfId="16919" hidden="1"/>
    <cellStyle name="Note 9" xfId="17995" hidden="1"/>
    <cellStyle name="Note 9" xfId="17242" hidden="1"/>
    <cellStyle name="Note 9" xfId="18257" hidden="1"/>
    <cellStyle name="Note 9" xfId="16844" hidden="1"/>
    <cellStyle name="Note 9" xfId="17301" hidden="1"/>
    <cellStyle name="Note 9" xfId="18594" hidden="1"/>
    <cellStyle name="Note 9" xfId="18017" hidden="1"/>
    <cellStyle name="Note 9" xfId="17814" hidden="1"/>
    <cellStyle name="Note 9" xfId="18965" hidden="1"/>
    <cellStyle name="Note 9" xfId="18964" hidden="1"/>
    <cellStyle name="Note 9" xfId="19042" hidden="1"/>
    <cellStyle name="Note 9" xfId="19183" hidden="1"/>
    <cellStyle name="Note 9" xfId="19767" hidden="1"/>
    <cellStyle name="Note 9" xfId="19781" hidden="1"/>
    <cellStyle name="Note 9" xfId="19922" hidden="1"/>
    <cellStyle name="Note 9" xfId="20027" hidden="1"/>
    <cellStyle name="Note 9" xfId="20210" hidden="1"/>
    <cellStyle name="Note 9" xfId="19659" hidden="1"/>
    <cellStyle name="Note 9" xfId="20229" hidden="1"/>
    <cellStyle name="Note 9" xfId="19668" hidden="1"/>
    <cellStyle name="Note 9" xfId="20517" hidden="1"/>
    <cellStyle name="Note 9" xfId="20615" hidden="1"/>
    <cellStyle name="Note 9" xfId="20770" hidden="1"/>
    <cellStyle name="Note 9" xfId="19711" hidden="1"/>
    <cellStyle name="Note 9" xfId="20787" hidden="1"/>
    <cellStyle name="Note 9" xfId="20034" hidden="1"/>
    <cellStyle name="Note 9" xfId="21049" hidden="1"/>
    <cellStyle name="Note 9" xfId="19636" hidden="1"/>
    <cellStyle name="Note 9" xfId="20093" hidden="1"/>
    <cellStyle name="Note 9" xfId="21386" hidden="1"/>
    <cellStyle name="Note 9" xfId="20809" hidden="1"/>
    <cellStyle name="Note 9" xfId="20606" hidden="1"/>
    <cellStyle name="Note 9" xfId="16022" hidden="1"/>
    <cellStyle name="Note 9" xfId="16023" hidden="1"/>
    <cellStyle name="Note 9" xfId="15945" hidden="1"/>
    <cellStyle name="Note 9" xfId="15799" hidden="1"/>
    <cellStyle name="Note 9" xfId="8096" hidden="1"/>
    <cellStyle name="Note 9" xfId="8029" hidden="1"/>
    <cellStyle name="Note 9" xfId="7686" hidden="1"/>
    <cellStyle name="Note 9" xfId="7370" hidden="1"/>
    <cellStyle name="Note 9" xfId="6230" hidden="1"/>
    <cellStyle name="Note 9" xfId="8392" hidden="1"/>
    <cellStyle name="Note 9" xfId="6156" hidden="1"/>
    <cellStyle name="Note 9" xfId="8379" hidden="1"/>
    <cellStyle name="Note 9" xfId="5057" hidden="1"/>
    <cellStyle name="Note 9" xfId="4909" hidden="1"/>
    <cellStyle name="Note 9" xfId="3842" hidden="1"/>
    <cellStyle name="Note 9" xfId="8198" hidden="1"/>
    <cellStyle name="Note 9" xfId="3805" hidden="1"/>
    <cellStyle name="Note 9" xfId="7338" hidden="1"/>
    <cellStyle name="Note 9" xfId="2856" hidden="1"/>
    <cellStyle name="Note 9" xfId="8459" hidden="1"/>
    <cellStyle name="Note 9" xfId="6639" hidden="1"/>
    <cellStyle name="Note 9" xfId="1286" hidden="1"/>
    <cellStyle name="Note 9" xfId="3514" hidden="1"/>
    <cellStyle name="Note 9" xfId="4920" hidden="1"/>
    <cellStyle name="Note 9" xfId="22324" hidden="1"/>
    <cellStyle name="Note 9" xfId="22323" hidden="1"/>
    <cellStyle name="Note 9" xfId="22401" hidden="1"/>
    <cellStyle name="Note 9" xfId="22542" hidden="1"/>
    <cellStyle name="Note 9" xfId="23126" hidden="1"/>
    <cellStyle name="Note 9" xfId="23140" hidden="1"/>
    <cellStyle name="Note 9" xfId="23281" hidden="1"/>
    <cellStyle name="Note 9" xfId="23386" hidden="1"/>
    <cellStyle name="Note 9" xfId="23569" hidden="1"/>
    <cellStyle name="Note 9" xfId="23018" hidden="1"/>
    <cellStyle name="Note 9" xfId="23588" hidden="1"/>
    <cellStyle name="Note 9" xfId="23027" hidden="1"/>
    <cellStyle name="Note 9" xfId="23876" hidden="1"/>
    <cellStyle name="Note 9" xfId="23974" hidden="1"/>
    <cellStyle name="Note 9" xfId="24129" hidden="1"/>
    <cellStyle name="Note 9" xfId="23070" hidden="1"/>
    <cellStyle name="Note 9" xfId="24146" hidden="1"/>
    <cellStyle name="Note 9" xfId="23393" hidden="1"/>
    <cellStyle name="Note 9" xfId="24408" hidden="1"/>
    <cellStyle name="Note 9" xfId="22995" hidden="1"/>
    <cellStyle name="Note 9" xfId="23452" hidden="1"/>
    <cellStyle name="Note 9" xfId="24745" hidden="1"/>
    <cellStyle name="Note 9" xfId="24168" hidden="1"/>
    <cellStyle name="Note 9" xfId="23965" hidden="1"/>
    <cellStyle name="Note 9" xfId="25116" hidden="1"/>
    <cellStyle name="Note 9" xfId="25115" hidden="1"/>
    <cellStyle name="Note 9" xfId="25193" hidden="1"/>
    <cellStyle name="Note 9" xfId="25334" hidden="1"/>
    <cellStyle name="Note 9" xfId="25918" hidden="1"/>
    <cellStyle name="Note 9" xfId="25932" hidden="1"/>
    <cellStyle name="Note 9" xfId="26073" hidden="1"/>
    <cellStyle name="Note 9" xfId="26178" hidden="1"/>
    <cellStyle name="Note 9" xfId="26361" hidden="1"/>
    <cellStyle name="Note 9" xfId="25810" hidden="1"/>
    <cellStyle name="Note 9" xfId="26380" hidden="1"/>
    <cellStyle name="Note 9" xfId="25819" hidden="1"/>
    <cellStyle name="Note 9" xfId="26668" hidden="1"/>
    <cellStyle name="Note 9" xfId="26766" hidden="1"/>
    <cellStyle name="Note 9" xfId="26921" hidden="1"/>
    <cellStyle name="Note 9" xfId="25862" hidden="1"/>
    <cellStyle name="Note 9" xfId="26938" hidden="1"/>
    <cellStyle name="Note 9" xfId="26185" hidden="1"/>
    <cellStyle name="Note 9" xfId="27200" hidden="1"/>
    <cellStyle name="Note 9" xfId="25787" hidden="1"/>
    <cellStyle name="Note 9" xfId="26244" hidden="1"/>
    <cellStyle name="Note 9" xfId="27537" hidden="1"/>
    <cellStyle name="Note 9" xfId="26960" hidden="1"/>
    <cellStyle name="Note 9" xfId="26757" hidden="1"/>
    <cellStyle name="Note 9" xfId="22275" hidden="1"/>
    <cellStyle name="Note 9" xfId="22276" hidden="1"/>
    <cellStyle name="Note 9" xfId="22198" hidden="1"/>
    <cellStyle name="Note 9" xfId="22052" hidden="1"/>
    <cellStyle name="Note 9" xfId="9030" hidden="1"/>
    <cellStyle name="Note 9" xfId="8990" hidden="1"/>
    <cellStyle name="Note 9" xfId="8526" hidden="1"/>
    <cellStyle name="Note 9" xfId="8226" hidden="1"/>
    <cellStyle name="Note 9" xfId="6762" hidden="1"/>
    <cellStyle name="Note 9" xfId="9428" hidden="1"/>
    <cellStyle name="Note 9" xfId="6722" hidden="1"/>
    <cellStyle name="Note 9" xfId="9407" hidden="1"/>
    <cellStyle name="Note 9" xfId="5566" hidden="1"/>
    <cellStyle name="Note 9" xfId="5339" hidden="1"/>
    <cellStyle name="Note 9" xfId="4018" hidden="1"/>
    <cellStyle name="Note 9" xfId="9248" hidden="1"/>
    <cellStyle name="Note 9" xfId="3994" hidden="1"/>
    <cellStyle name="Note 9" xfId="8194" hidden="1"/>
    <cellStyle name="Note 9" xfId="3137" hidden="1"/>
    <cellStyle name="Note 9" xfId="9515" hidden="1"/>
    <cellStyle name="Note 9" xfId="7348" hidden="1"/>
    <cellStyle name="Note 9" xfId="1450" hidden="1"/>
    <cellStyle name="Note 9" xfId="3769" hidden="1"/>
    <cellStyle name="Note 9" xfId="5450" hidden="1"/>
    <cellStyle name="Note 9" xfId="28043" hidden="1"/>
    <cellStyle name="Note 9" xfId="28042" hidden="1"/>
    <cellStyle name="Note 9" xfId="28120" hidden="1"/>
    <cellStyle name="Note 9" xfId="28261" hidden="1"/>
    <cellStyle name="Note 9" xfId="28845" hidden="1"/>
    <cellStyle name="Note 9" xfId="28859" hidden="1"/>
    <cellStyle name="Note 9" xfId="29000" hidden="1"/>
    <cellStyle name="Note 9" xfId="29105" hidden="1"/>
    <cellStyle name="Note 9" xfId="29288" hidden="1"/>
    <cellStyle name="Note 9" xfId="28737" hidden="1"/>
    <cellStyle name="Note 9" xfId="29307" hidden="1"/>
    <cellStyle name="Note 9" xfId="28746" hidden="1"/>
    <cellStyle name="Note 9" xfId="29595" hidden="1"/>
    <cellStyle name="Note 9" xfId="29693" hidden="1"/>
    <cellStyle name="Note 9" xfId="29848" hidden="1"/>
    <cellStyle name="Note 9" xfId="28789" hidden="1"/>
    <cellStyle name="Note 9" xfId="29865" hidden="1"/>
    <cellStyle name="Note 9" xfId="29112" hidden="1"/>
    <cellStyle name="Note 9" xfId="30127" hidden="1"/>
    <cellStyle name="Note 9" xfId="28714" hidden="1"/>
    <cellStyle name="Note 9" xfId="29171" hidden="1"/>
    <cellStyle name="Note 9" xfId="30464" hidden="1"/>
    <cellStyle name="Note 9" xfId="29887" hidden="1"/>
    <cellStyle name="Note 9" xfId="29684" hidden="1"/>
    <cellStyle name="Note 9" xfId="30835" hidden="1"/>
    <cellStyle name="Note 9" xfId="30834" hidden="1"/>
    <cellStyle name="Note 9" xfId="30912" hidden="1"/>
    <cellStyle name="Note 9" xfId="31053" hidden="1"/>
    <cellStyle name="Note 9" xfId="31637" hidden="1"/>
    <cellStyle name="Note 9" xfId="31651" hidden="1"/>
    <cellStyle name="Note 9" xfId="31792" hidden="1"/>
    <cellStyle name="Note 9" xfId="31897" hidden="1"/>
    <cellStyle name="Note 9" xfId="32080" hidden="1"/>
    <cellStyle name="Note 9" xfId="31529" hidden="1"/>
    <cellStyle name="Note 9" xfId="32099" hidden="1"/>
    <cellStyle name="Note 9" xfId="31538" hidden="1"/>
    <cellStyle name="Note 9" xfId="32387" hidden="1"/>
    <cellStyle name="Note 9" xfId="32485" hidden="1"/>
    <cellStyle name="Note 9" xfId="32640" hidden="1"/>
    <cellStyle name="Note 9" xfId="31581" hidden="1"/>
    <cellStyle name="Note 9" xfId="32657" hidden="1"/>
    <cellStyle name="Note 9" xfId="31904" hidden="1"/>
    <cellStyle name="Note 9" xfId="32919" hidden="1"/>
    <cellStyle name="Note 9" xfId="31506" hidden="1"/>
    <cellStyle name="Note 9" xfId="31963" hidden="1"/>
    <cellStyle name="Note 9" xfId="33256" hidden="1"/>
    <cellStyle name="Note 9" xfId="32679" hidden="1"/>
    <cellStyle name="Note 9" xfId="32476" hidden="1"/>
    <cellStyle name="Output" xfId="14" builtinId="21" hidden="1" customBuiltin="1"/>
    <cellStyle name="Output" xfId="53"/>
    <cellStyle name="Percent" xfId="91" builtinId="5" hidden="1"/>
    <cellStyle name="Percent [0]" xfId="96"/>
    <cellStyle name="Percent [1]" xfId="92"/>
    <cellStyle name="Percent [2]" xfId="93"/>
    <cellStyle name="Percent [3]" xfId="100"/>
    <cellStyle name="Rt border" xfId="99"/>
    <cellStyle name="Sum" xfId="95"/>
    <cellStyle name="Text" xfId="46"/>
    <cellStyle name="Title" xfId="5" builtinId="15" customBuiltin="1"/>
    <cellStyle name="Total" xfId="21" builtinId="25" hidden="1"/>
    <cellStyle name="Total" xfId="64" builtinId="25" hidden="1" customBuiltin="1"/>
    <cellStyle name="Warning Text" xfId="18" builtinId="11" hidden="1"/>
    <cellStyle name="Warning Text" xfId="62" builtinId="11" hidden="1" customBuiltin="1"/>
    <cellStyle name="Year" xfId="33606"/>
  </cellStyles>
  <dxfs count="7">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2" defaultPivotStyle="PivotStyleLight16"/>
  <colors>
    <mruColors>
      <color rgb="FF3E8A92"/>
      <color rgb="FFD97E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5" name="Picture 5"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4287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1</xdr:row>
      <xdr:rowOff>2295525</xdr:rowOff>
    </xdr:from>
    <xdr:to>
      <xdr:col>4</xdr:col>
      <xdr:colOff>0</xdr:colOff>
      <xdr:row>14</xdr:row>
      <xdr:rowOff>180975</xdr:rowOff>
    </xdr:to>
    <xdr:pic>
      <xdr:nvPicPr>
        <xdr:cNvPr id="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86025"/>
          <a:ext cx="89820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4</xdr:col>
      <xdr:colOff>7852264</xdr:colOff>
      <xdr:row>56</xdr:row>
      <xdr:rowOff>175846</xdr:rowOff>
    </xdr:to>
    <xdr:grpSp>
      <xdr:nvGrpSpPr>
        <xdr:cNvPr id="27" name="Group 26"/>
        <xdr:cNvGrpSpPr/>
      </xdr:nvGrpSpPr>
      <xdr:grpSpPr>
        <a:xfrm>
          <a:off x="180975" y="9525000"/>
          <a:ext cx="11290789" cy="5128846"/>
          <a:chOff x="183173" y="4154365"/>
          <a:chExt cx="11291522" cy="5231423"/>
        </a:xfrm>
      </xdr:grpSpPr>
      <xdr:sp macro="" textlink="">
        <xdr:nvSpPr>
          <xdr:cNvPr id="3" name="Rounded Rectangle 2"/>
          <xdr:cNvSpPr/>
        </xdr:nvSpPr>
        <xdr:spPr>
          <a:xfrm>
            <a:off x="408842" y="6208834"/>
            <a:ext cx="2924908"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solidFill>
                  <a:schemeClr val="bg2"/>
                </a:solidFill>
              </a:rPr>
              <a:t>DPP Model</a:t>
            </a:r>
          </a:p>
        </xdr:txBody>
      </xdr:sp>
      <xdr:sp macro="" textlink="">
        <xdr:nvSpPr>
          <xdr:cNvPr id="4" name="Rounded Rectangle 3"/>
          <xdr:cNvSpPr/>
        </xdr:nvSpPr>
        <xdr:spPr>
          <a:xfrm>
            <a:off x="3252788" y="8247184"/>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solidFill>
                  <a:schemeClr val="tx1"/>
                </a:solidFill>
              </a:rPr>
              <a:t>IRR Model</a:t>
            </a:r>
          </a:p>
        </xdr:txBody>
      </xdr:sp>
      <xdr:sp macro="" textlink="">
        <xdr:nvSpPr>
          <xdr:cNvPr id="5" name="Rounded Rectangle 4"/>
          <xdr:cNvSpPr/>
        </xdr:nvSpPr>
        <xdr:spPr>
          <a:xfrm>
            <a:off x="6038850" y="6208834"/>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Revenue Model</a:t>
            </a:r>
          </a:p>
        </xdr:txBody>
      </xdr:sp>
      <xdr:sp macro="" textlink="">
        <xdr:nvSpPr>
          <xdr:cNvPr id="6" name="Bent Arrow 5"/>
          <xdr:cNvSpPr/>
        </xdr:nvSpPr>
        <xdr:spPr>
          <a:xfrm rot="16200000" flipH="1" flipV="1">
            <a:off x="7822406" y="3591841"/>
            <a:ext cx="981075" cy="3671887"/>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7" name="Rounded Rectangle 6"/>
          <xdr:cNvSpPr/>
        </xdr:nvSpPr>
        <xdr:spPr>
          <a:xfrm>
            <a:off x="3252788" y="4608634"/>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ID Disclosures</a:t>
            </a:r>
          </a:p>
        </xdr:txBody>
      </xdr:sp>
      <xdr:sp macro="" textlink="">
        <xdr:nvSpPr>
          <xdr:cNvPr id="8" name="Rounded Rectangle 7"/>
          <xdr:cNvSpPr/>
        </xdr:nvSpPr>
        <xdr:spPr>
          <a:xfrm>
            <a:off x="8420100" y="8247184"/>
            <a:ext cx="2924175" cy="1181100"/>
          </a:xfrm>
          <a:prstGeom prst="roundRect">
            <a:avLst/>
          </a:prstGeom>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noAutofit/>
          </a:bodyPr>
          <a:lstStyle/>
          <a:p>
            <a:pPr algn="l"/>
            <a:r>
              <a:rPr lang="en-NZ" sz="2800"/>
              <a:t>Revaluation Model</a:t>
            </a:r>
          </a:p>
        </xdr:txBody>
      </xdr:sp>
      <xdr:sp macro="" textlink="">
        <xdr:nvSpPr>
          <xdr:cNvPr id="9" name="Bent Arrow 8"/>
          <xdr:cNvSpPr/>
        </xdr:nvSpPr>
        <xdr:spPr>
          <a:xfrm rot="16200000" flipH="1">
            <a:off x="1878441" y="4767813"/>
            <a:ext cx="981075" cy="1319944"/>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0" name="Bent Arrow 9"/>
          <xdr:cNvSpPr/>
        </xdr:nvSpPr>
        <xdr:spPr>
          <a:xfrm rot="16200000" flipH="1" flipV="1">
            <a:off x="6631780" y="4811044"/>
            <a:ext cx="981075" cy="1252535"/>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1" name="Bent Arrow 10"/>
          <xdr:cNvSpPr/>
        </xdr:nvSpPr>
        <xdr:spPr>
          <a:xfrm rot="10800000" flipH="1">
            <a:off x="1878808" y="7749504"/>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2" name="Right Arrow 11"/>
          <xdr:cNvSpPr/>
        </xdr:nvSpPr>
        <xdr:spPr>
          <a:xfrm rot="10800000">
            <a:off x="6667645" y="8550396"/>
            <a:ext cx="156195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3" name="Right Arrow 12"/>
          <xdr:cNvSpPr/>
        </xdr:nvSpPr>
        <xdr:spPr>
          <a:xfrm rot="5400000">
            <a:off x="3495820" y="6883521"/>
            <a:ext cx="2130136" cy="498476"/>
          </a:xfrm>
          <a:prstGeom prst="righ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14" name="Bent Arrow 13"/>
          <xdr:cNvSpPr/>
        </xdr:nvSpPr>
        <xdr:spPr>
          <a:xfrm rot="10800000">
            <a:off x="6669883" y="7711404"/>
            <a:ext cx="981075" cy="1319211"/>
          </a:xfrm>
          <a:prstGeom prst="bentArrow">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solidFill>
                <a:schemeClr val="tx1"/>
              </a:solidFill>
            </a:endParaRPr>
          </a:p>
        </xdr:txBody>
      </xdr:sp>
      <xdr:sp macro="" textlink="">
        <xdr:nvSpPr>
          <xdr:cNvPr id="15" name="TextBox 14"/>
          <xdr:cNvSpPr txBox="1"/>
        </xdr:nvSpPr>
        <xdr:spPr>
          <a:xfrm>
            <a:off x="7658101" y="7705724"/>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13–23</a:t>
            </a:r>
          </a:p>
        </xdr:txBody>
      </xdr:sp>
      <xdr:sp macro="" textlink="">
        <xdr:nvSpPr>
          <xdr:cNvPr id="16" name="TextBox 15"/>
          <xdr:cNvSpPr txBox="1"/>
        </xdr:nvSpPr>
        <xdr:spPr>
          <a:xfrm>
            <a:off x="7446351" y="8921261"/>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7" name="TextBox 16"/>
          <xdr:cNvSpPr txBox="1"/>
        </xdr:nvSpPr>
        <xdr:spPr>
          <a:xfrm>
            <a:off x="4688499" y="7523284"/>
            <a:ext cx="1394164"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3, 6, 10, 24</a:t>
            </a:r>
          </a:p>
        </xdr:txBody>
      </xdr:sp>
      <xdr:sp macro="" textlink="">
        <xdr:nvSpPr>
          <xdr:cNvPr id="18" name="TextBox 17"/>
          <xdr:cNvSpPr txBox="1"/>
        </xdr:nvSpPr>
        <xdr:spPr>
          <a:xfrm>
            <a:off x="8620126" y="4669448"/>
            <a:ext cx="780342"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 9</a:t>
            </a:r>
          </a:p>
        </xdr:txBody>
      </xdr:sp>
      <xdr:sp macro="" textlink="">
        <xdr:nvSpPr>
          <xdr:cNvPr id="19" name="TextBox 18"/>
          <xdr:cNvSpPr txBox="1"/>
        </xdr:nvSpPr>
        <xdr:spPr>
          <a:xfrm>
            <a:off x="7624397" y="5372099"/>
            <a:ext cx="1120243"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13–23</a:t>
            </a:r>
          </a:p>
        </xdr:txBody>
      </xdr:sp>
      <xdr:sp macro="" textlink="">
        <xdr:nvSpPr>
          <xdr:cNvPr id="20" name="TextBox 19"/>
          <xdr:cNvSpPr txBox="1"/>
        </xdr:nvSpPr>
        <xdr:spPr>
          <a:xfrm>
            <a:off x="351693" y="7742359"/>
            <a:ext cx="1529036"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5, 7, 8</a:t>
            </a:r>
          </a:p>
        </xdr:txBody>
      </xdr:sp>
      <xdr:sp macro="" textlink="">
        <xdr:nvSpPr>
          <xdr:cNvPr id="21" name="TextBox 20"/>
          <xdr:cNvSpPr txBox="1"/>
        </xdr:nvSpPr>
        <xdr:spPr>
          <a:xfrm>
            <a:off x="1506414" y="4669448"/>
            <a:ext cx="1529036" cy="264560"/>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NZ" sz="1100"/>
              <a:t>Scenarios 1, 2, 4, 7, 8</a:t>
            </a:r>
          </a:p>
        </xdr:txBody>
      </xdr:sp>
      <xdr:sp macro="" textlink="">
        <xdr:nvSpPr>
          <xdr:cNvPr id="22" name="Rectangle 21"/>
          <xdr:cNvSpPr/>
        </xdr:nvSpPr>
        <xdr:spPr>
          <a:xfrm>
            <a:off x="183173" y="4447442"/>
            <a:ext cx="11291522" cy="5128846"/>
          </a:xfrm>
          <a:prstGeom prst="rect">
            <a:avLst/>
          </a:prstGeom>
          <a:no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sp macro="" textlink="">
        <xdr:nvSpPr>
          <xdr:cNvPr id="23" name="Down Arrow Callout 22"/>
          <xdr:cNvSpPr/>
        </xdr:nvSpPr>
        <xdr:spPr>
          <a:xfrm>
            <a:off x="329713" y="4982308"/>
            <a:ext cx="1333499" cy="1106366"/>
          </a:xfrm>
          <a:prstGeom prst="downArrowCallout">
            <a:avLst>
              <a:gd name="adj1" fmla="val 24834"/>
              <a:gd name="adj2" fmla="val 23013"/>
              <a:gd name="adj3" fmla="val 25000"/>
              <a:gd name="adj4" fmla="val 57692"/>
            </a:avLst>
          </a:prstGeom>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NZ" sz="1100">
              <a:solidFill>
                <a:schemeClr val="tx1"/>
              </a:solidFill>
              <a:latin typeface="+mn-lt"/>
              <a:ea typeface="+mn-ea"/>
              <a:cs typeface="+mn-cs"/>
            </a:endParaRPr>
          </a:p>
        </xdr:txBody>
      </xdr:sp>
      <xdr:sp macro="" textlink="">
        <xdr:nvSpPr>
          <xdr:cNvPr id="24" name="Text Box 1"/>
          <xdr:cNvSpPr txBox="1">
            <a:spLocks noChangeArrowheads="1"/>
          </xdr:cNvSpPr>
        </xdr:nvSpPr>
        <xdr:spPr bwMode="auto">
          <a:xfrm>
            <a:off x="337038" y="4989633"/>
            <a:ext cx="1311520" cy="622789"/>
          </a:xfrm>
          <a:prstGeom prst="rect">
            <a:avLst/>
          </a:prstGeom>
          <a:noFill/>
          <a:ln w="9525">
            <a:solidFill>
              <a:srgbClr val="000000"/>
            </a:solidFill>
            <a:miter lim="800000"/>
            <a:headEnd/>
            <a:tailEnd/>
          </a:ln>
        </xdr:spPr>
        <xdr:txBody>
          <a:bodyPr vertOverflow="clip" wrap="square" lIns="36576" tIns="32004" rIns="0" bIns="0" anchor="t" upright="1"/>
          <a:lstStyle/>
          <a:p>
            <a:pPr algn="ctr" rtl="0">
              <a:lnSpc>
                <a:spcPts val="1100"/>
              </a:lnSpc>
              <a:defRPr sz="1000"/>
            </a:pPr>
            <a:r>
              <a:rPr lang="en-NZ" sz="1100" b="0" i="0" u="none" strike="noStrike" baseline="0">
                <a:solidFill>
                  <a:srgbClr val="000000"/>
                </a:solidFill>
                <a:latin typeface="Calibri"/>
              </a:rPr>
              <a:t>Capex &amp; opex allowances recalculated using actual price inflators</a:t>
            </a:r>
          </a:p>
        </xdr:txBody>
      </xdr:sp>
      <xdr:sp macro="" textlink="">
        <xdr:nvSpPr>
          <xdr:cNvPr id="25" name="TextBox 24"/>
          <xdr:cNvSpPr txBox="1"/>
        </xdr:nvSpPr>
        <xdr:spPr>
          <a:xfrm>
            <a:off x="219809" y="5620481"/>
            <a:ext cx="505558" cy="504825"/>
          </a:xfrm>
          <a:prstGeom prst="rect">
            <a:avLst/>
          </a:prstGeom>
          <a:noFill/>
          <a:ln>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wrap="none" lIns="54000" rIns="54000" rtlCol="0" anchor="t">
            <a:noAutofit/>
          </a:bodyPr>
          <a:lstStyle/>
          <a:p>
            <a:pPr algn="ctr"/>
            <a:r>
              <a:rPr lang="en-NZ" sz="1100"/>
              <a:t>Scenario</a:t>
            </a:r>
          </a:p>
          <a:p>
            <a:pPr algn="ctr"/>
            <a:r>
              <a:rPr lang="en-NZ" sz="1100"/>
              <a:t>5</a:t>
            </a:r>
          </a:p>
        </xdr:txBody>
      </xdr:sp>
    </xdr:grpSp>
    <xdr:clientData/>
  </xdr:twoCellAnchor>
</xdr:wsDr>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18"/>
  <sheetViews>
    <sheetView showGridLines="0" tabSelected="1" view="pageBreakPreview" topLeftCell="A2" zoomScaleNormal="100" zoomScaleSheetLayoutView="100" workbookViewId="0">
      <selection activeCell="D2" sqref="D2"/>
    </sheetView>
  </sheetViews>
  <sheetFormatPr defaultColWidth="9.140625" defaultRowHeight="15" x14ac:dyDescent="0.25"/>
  <cols>
    <col min="1" max="1" width="26.5703125" style="4" customWidth="1"/>
    <col min="2" max="2" width="43.140625" style="4" customWidth="1"/>
    <col min="3" max="3" width="32.7109375" style="4" customWidth="1"/>
    <col min="4" max="4" width="32.28515625" style="4" customWidth="1"/>
    <col min="5" max="16384" width="9.140625" style="4"/>
  </cols>
  <sheetData>
    <row r="1" spans="1:4" ht="15" customHeight="1" x14ac:dyDescent="0.25">
      <c r="A1" s="18"/>
      <c r="B1" s="17"/>
      <c r="C1" s="17"/>
      <c r="D1" s="16"/>
    </row>
    <row r="2" spans="1:4" ht="189" customHeight="1" x14ac:dyDescent="0.25">
      <c r="A2" s="13"/>
      <c r="B2" s="15"/>
      <c r="C2" s="15"/>
      <c r="D2" s="11"/>
    </row>
    <row r="3" spans="1:4" ht="22.5" customHeight="1" x14ac:dyDescent="0.3">
      <c r="A3" s="22" t="s">
        <v>30</v>
      </c>
      <c r="B3" s="9"/>
      <c r="C3" s="9"/>
      <c r="D3" s="8"/>
    </row>
    <row r="4" spans="1:4" ht="22.5" customHeight="1" x14ac:dyDescent="0.3">
      <c r="A4" s="22" t="s">
        <v>312</v>
      </c>
      <c r="B4" s="9"/>
      <c r="C4" s="9"/>
      <c r="D4" s="8"/>
    </row>
    <row r="5" spans="1:4" ht="22.5" customHeight="1" x14ac:dyDescent="0.3">
      <c r="A5" s="22" t="s">
        <v>466</v>
      </c>
      <c r="B5" s="9"/>
      <c r="C5" s="9"/>
      <c r="D5" s="8"/>
    </row>
    <row r="6" spans="1:4" ht="22.5" customHeight="1" x14ac:dyDescent="0.3">
      <c r="A6" s="22"/>
      <c r="B6" s="9"/>
      <c r="C6" s="9"/>
      <c r="D6" s="8"/>
    </row>
    <row r="7" spans="1:4" ht="42" customHeight="1" x14ac:dyDescent="0.25">
      <c r="A7" s="13"/>
      <c r="B7" s="15"/>
      <c r="C7" s="15"/>
      <c r="D7" s="11"/>
    </row>
    <row r="8" spans="1:4" ht="15" customHeight="1" x14ac:dyDescent="0.25">
      <c r="A8" s="13"/>
      <c r="B8" s="12"/>
      <c r="C8" s="12"/>
      <c r="D8" s="14"/>
    </row>
    <row r="9" spans="1:4" ht="15" customHeight="1" x14ac:dyDescent="0.25">
      <c r="A9" s="13"/>
      <c r="B9" s="12"/>
      <c r="C9" s="12"/>
      <c r="D9" s="11"/>
    </row>
    <row r="10" spans="1:4" ht="15" customHeight="1" x14ac:dyDescent="0.25">
      <c r="A10" s="13"/>
      <c r="B10" s="12"/>
      <c r="C10" s="12"/>
      <c r="D10" s="11"/>
    </row>
    <row r="11" spans="1:4" ht="15" customHeight="1" x14ac:dyDescent="0.25">
      <c r="A11" s="13"/>
      <c r="B11" s="12"/>
      <c r="C11" s="12"/>
      <c r="D11" s="11"/>
    </row>
    <row r="12" spans="1:4" ht="15" customHeight="1" x14ac:dyDescent="0.25">
      <c r="A12" s="13"/>
      <c r="B12" s="12"/>
      <c r="C12" s="12"/>
      <c r="D12" s="14"/>
    </row>
    <row r="13" spans="1:4" ht="15" customHeight="1" x14ac:dyDescent="0.25">
      <c r="A13" s="13"/>
      <c r="B13" s="12"/>
      <c r="C13" s="12"/>
      <c r="D13" s="14"/>
    </row>
    <row r="14" spans="1:4" ht="15" customHeight="1" x14ac:dyDescent="0.25">
      <c r="A14" s="13"/>
      <c r="B14" s="12"/>
      <c r="C14" s="12"/>
      <c r="D14" s="11"/>
    </row>
    <row r="15" spans="1:4" ht="15" customHeight="1" x14ac:dyDescent="0.25">
      <c r="A15" s="13"/>
      <c r="B15" s="12"/>
      <c r="C15" s="12"/>
      <c r="D15" s="11"/>
    </row>
    <row r="16" spans="1:4" ht="15" customHeight="1" x14ac:dyDescent="0.25">
      <c r="A16" s="13"/>
      <c r="B16" s="12"/>
      <c r="C16" s="12"/>
      <c r="D16" s="11"/>
    </row>
    <row r="17" spans="1:4" ht="15" customHeight="1" x14ac:dyDescent="0.25">
      <c r="A17" s="10" t="s">
        <v>499</v>
      </c>
      <c r="B17" s="9"/>
      <c r="C17" s="9"/>
      <c r="D17" s="8"/>
    </row>
    <row r="18" spans="1:4" ht="15" customHeight="1" x14ac:dyDescent="0.25">
      <c r="A18" s="7"/>
      <c r="B18" s="6"/>
      <c r="C18" s="6"/>
      <c r="D18" s="5"/>
    </row>
  </sheetData>
  <sheetProtection formatColumns="0" formatRows="0"/>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97E55"/>
    <pageSetUpPr fitToPage="1"/>
  </sheetPr>
  <dimension ref="A1:U119"/>
  <sheetViews>
    <sheetView showGridLines="0" view="pageBreakPreview" zoomScaleNormal="100" zoomScaleSheetLayoutView="100" workbookViewId="0"/>
  </sheetViews>
  <sheetFormatPr defaultColWidth="9.140625" defaultRowHeight="15" x14ac:dyDescent="0.25"/>
  <cols>
    <col min="1" max="1" width="50" style="31" customWidth="1"/>
    <col min="2" max="9" width="12" style="31" customWidth="1"/>
    <col min="10" max="18" width="12" style="32" customWidth="1"/>
    <col min="19" max="19" width="12" style="31" customWidth="1"/>
    <col min="20" max="20" width="12" style="29" customWidth="1"/>
    <col min="21" max="21" width="9.140625" style="29"/>
    <col min="22" max="22" width="2.7109375" style="29" customWidth="1"/>
    <col min="23" max="16384" width="9.140625" style="29"/>
  </cols>
  <sheetData>
    <row r="1" spans="1:19" ht="39.950000000000003" customHeight="1" x14ac:dyDescent="0.25">
      <c r="A1" s="45" t="s">
        <v>419</v>
      </c>
      <c r="B1" s="29"/>
      <c r="C1" s="29"/>
      <c r="D1" s="29"/>
      <c r="E1" s="29"/>
      <c r="F1" s="29"/>
      <c r="G1" s="29"/>
      <c r="H1" s="29"/>
      <c r="I1" s="29"/>
      <c r="J1" s="29"/>
      <c r="K1" s="29"/>
      <c r="L1" s="29"/>
      <c r="M1" s="29"/>
      <c r="N1" s="29"/>
      <c r="O1" s="29"/>
      <c r="P1" s="29"/>
      <c r="Q1" s="29"/>
      <c r="R1" s="29"/>
      <c r="S1" s="29"/>
    </row>
    <row r="2" spans="1:19" customFormat="1" x14ac:dyDescent="0.25">
      <c r="A2" s="124" t="s">
        <v>333</v>
      </c>
    </row>
    <row r="3" spans="1:19" customFormat="1" x14ac:dyDescent="0.25">
      <c r="A3" s="92" t="s">
        <v>319</v>
      </c>
      <c r="B3" s="33"/>
      <c r="C3" s="33" t="s">
        <v>246</v>
      </c>
      <c r="D3" s="33"/>
      <c r="E3" s="33"/>
      <c r="F3" s="33"/>
      <c r="G3" s="33"/>
    </row>
    <row r="4" spans="1:19" s="30" customFormat="1" ht="20.100000000000001" customHeight="1" x14ac:dyDescent="0.25">
      <c r="A4" s="34" t="s">
        <v>20</v>
      </c>
      <c r="B4" s="35"/>
      <c r="C4" s="47" t="s">
        <v>3</v>
      </c>
      <c r="D4" s="38"/>
      <c r="E4" s="110"/>
      <c r="F4" s="110"/>
      <c r="G4" s="110"/>
      <c r="H4" s="29"/>
      <c r="I4" s="29"/>
      <c r="J4" s="29"/>
      <c r="K4" s="29"/>
      <c r="L4" s="29"/>
      <c r="M4" s="29"/>
      <c r="N4" s="29"/>
      <c r="O4" s="29"/>
      <c r="P4" s="29"/>
      <c r="Q4" s="29"/>
      <c r="R4" s="29"/>
      <c r="S4" s="29"/>
    </row>
    <row r="5" spans="1:19" x14ac:dyDescent="0.25">
      <c r="A5" s="36" t="s">
        <v>21</v>
      </c>
      <c r="B5" s="35"/>
      <c r="C5" s="109">
        <f>Outputs!C5</f>
        <v>1</v>
      </c>
      <c r="D5" s="38"/>
      <c r="E5" s="57"/>
      <c r="F5" s="57"/>
      <c r="G5" s="57"/>
      <c r="H5" s="29"/>
      <c r="I5" s="29"/>
      <c r="J5" s="29"/>
      <c r="K5" s="29"/>
      <c r="L5" s="29"/>
      <c r="M5" s="29"/>
      <c r="N5" s="29"/>
      <c r="O5" s="29"/>
      <c r="P5" s="29"/>
      <c r="Q5" s="29"/>
      <c r="R5" s="29"/>
      <c r="S5" s="29"/>
    </row>
    <row r="6" spans="1:19" x14ac:dyDescent="0.25">
      <c r="A6" s="36" t="s">
        <v>24</v>
      </c>
      <c r="B6" s="35"/>
      <c r="C6" s="66">
        <f>INDEX('Inputs 4'!$C$34:$S$34,MATCH(r_EDBname,'Inputs 4'!$C$33:$S$33,0))</f>
        <v>1</v>
      </c>
      <c r="D6" s="57"/>
      <c r="E6" s="57"/>
      <c r="F6" s="57"/>
      <c r="G6" s="57"/>
    </row>
    <row r="7" spans="1:19" x14ac:dyDescent="0.25">
      <c r="A7" s="36" t="s">
        <v>316</v>
      </c>
      <c r="B7" s="35"/>
      <c r="C7" s="101" t="s">
        <v>314</v>
      </c>
      <c r="D7" s="40" t="str">
        <f ca="1">INDIRECT("'"&amp;$C$7&amp;"'!"&amp;ADDRESS(ROW($A$1),COLUMN($A$1)))</f>
        <v>Scenario 1: Expected nominal return (incl forecast asset revaluations)</v>
      </c>
      <c r="E7" s="38"/>
      <c r="F7" s="38"/>
      <c r="G7" s="38"/>
    </row>
    <row r="8" spans="1:19" x14ac:dyDescent="0.25">
      <c r="A8" s="36"/>
      <c r="B8" s="35"/>
      <c r="C8" s="91"/>
    </row>
    <row r="9" spans="1:19" ht="18.75" x14ac:dyDescent="0.3">
      <c r="A9" s="58" t="s">
        <v>32</v>
      </c>
      <c r="B9" s="58"/>
      <c r="C9" s="56"/>
      <c r="D9" s="111" t="s">
        <v>318</v>
      </c>
    </row>
    <row r="10" spans="1:19" x14ac:dyDescent="0.25">
      <c r="A10" s="57" t="s">
        <v>317</v>
      </c>
      <c r="B10" s="57"/>
      <c r="C10" s="80">
        <f t="shared" ref="C10:C14" ca="1" si="0">INDIRECT(ADDRESS(ROW(C10),COLUMN(C10),,,$C$7))</f>
        <v>8.77E-2</v>
      </c>
      <c r="D10" s="124" t="str">
        <f ca="1">IF($A10=INDIRECT(ADDRESS(ROW($A10),COLUMN($A10),,,$C$7)),"OK","Error")</f>
        <v>OK</v>
      </c>
    </row>
    <row r="11" spans="1:19" x14ac:dyDescent="0.25">
      <c r="A11" s="57" t="s">
        <v>33</v>
      </c>
      <c r="B11" s="57"/>
      <c r="C11" s="80">
        <f t="shared" ca="1" si="0"/>
        <v>7.9299999999999995E-2</v>
      </c>
      <c r="D11" s="124" t="str">
        <f t="shared" ref="D11:D14" ca="1" si="1">IF($A11=INDIRECT(ADDRESS(ROW($A11),COLUMN($A11),,,$C$7)),"OK","Error")</f>
        <v>OK</v>
      </c>
    </row>
    <row r="12" spans="1:19" x14ac:dyDescent="0.25">
      <c r="A12" s="57" t="s">
        <v>34</v>
      </c>
      <c r="B12" s="57"/>
      <c r="C12" s="102">
        <f t="shared" ca="1" si="0"/>
        <v>0.44</v>
      </c>
      <c r="D12" s="124" t="str">
        <f t="shared" ca="1" si="1"/>
        <v>OK</v>
      </c>
    </row>
    <row r="13" spans="1:19" x14ac:dyDescent="0.25">
      <c r="A13" s="57" t="s">
        <v>35</v>
      </c>
      <c r="B13" s="57"/>
      <c r="C13" s="103">
        <f t="shared" ca="1" si="0"/>
        <v>45</v>
      </c>
      <c r="D13" s="124" t="str">
        <f t="shared" ca="1" si="1"/>
        <v>OK</v>
      </c>
    </row>
    <row r="14" spans="1:19" x14ac:dyDescent="0.25">
      <c r="A14" s="57" t="s">
        <v>36</v>
      </c>
      <c r="B14" s="57"/>
      <c r="C14" s="102">
        <f t="shared" ca="1" si="0"/>
        <v>0</v>
      </c>
      <c r="D14" s="124" t="str">
        <f t="shared" ca="1" si="1"/>
        <v>OK</v>
      </c>
    </row>
    <row r="16" spans="1:19" ht="18.75" x14ac:dyDescent="0.3">
      <c r="A16" s="62" t="s">
        <v>245</v>
      </c>
      <c r="D16" s="111" t="s">
        <v>318</v>
      </c>
    </row>
    <row r="17" spans="1:18" x14ac:dyDescent="0.25">
      <c r="A17" s="35" t="s">
        <v>264</v>
      </c>
      <c r="B17" s="57"/>
      <c r="C17" s="104">
        <f ca="1">INDIRECT(ADDRESS(ROW(C17),COLUMN(C17),,,$C$7))</f>
        <v>1.0428084742793051</v>
      </c>
      <c r="D17" s="124" t="str">
        <f t="shared" ref="D17:D22" ca="1" si="2">IF($A17=INDIRECT(ADDRESS(ROW($A17),COLUMN($A17),,,$C$7)),"OK","Error")</f>
        <v>OK</v>
      </c>
    </row>
    <row r="18" spans="1:18" x14ac:dyDescent="0.25">
      <c r="A18" s="38" t="s">
        <v>88</v>
      </c>
      <c r="B18" s="57"/>
      <c r="C18" s="104">
        <f t="shared" ref="C18:C22" ca="1" si="3">INDIRECT(ADDRESS(ROW(C18),COLUMN(C18),,,$C$7))</f>
        <v>1.0428084742793051</v>
      </c>
      <c r="D18" s="124" t="str">
        <f t="shared" ca="1" si="2"/>
        <v>OK</v>
      </c>
    </row>
    <row r="19" spans="1:18" x14ac:dyDescent="0.25">
      <c r="A19" s="38" t="s">
        <v>89</v>
      </c>
      <c r="B19" s="57"/>
      <c r="C19" s="104">
        <f t="shared" ca="1" si="3"/>
        <v>1.0428084742793051</v>
      </c>
      <c r="D19" s="124" t="str">
        <f t="shared" ca="1" si="2"/>
        <v>OK</v>
      </c>
    </row>
    <row r="20" spans="1:18" x14ac:dyDescent="0.25">
      <c r="A20" s="38" t="s">
        <v>90</v>
      </c>
      <c r="B20" s="57"/>
      <c r="C20" s="104">
        <f t="shared" ca="1" si="3"/>
        <v>1.0428084742793051</v>
      </c>
      <c r="D20" s="124" t="str">
        <f t="shared" ca="1" si="2"/>
        <v>OK</v>
      </c>
    </row>
    <row r="21" spans="1:18" x14ac:dyDescent="0.25">
      <c r="A21" s="38" t="s">
        <v>91</v>
      </c>
      <c r="B21" s="57"/>
      <c r="C21" s="104">
        <f t="shared" ca="1" si="3"/>
        <v>1.0428084742793051</v>
      </c>
      <c r="D21" s="124" t="str">
        <f t="shared" ca="1" si="2"/>
        <v>OK</v>
      </c>
    </row>
    <row r="22" spans="1:18" x14ac:dyDescent="0.25">
      <c r="A22" s="38" t="s">
        <v>92</v>
      </c>
      <c r="B22" s="57"/>
      <c r="C22" s="104">
        <f t="shared" ca="1" si="3"/>
        <v>1.0346743941931567</v>
      </c>
      <c r="D22" s="124" t="str">
        <f t="shared" ca="1" si="2"/>
        <v>OK</v>
      </c>
    </row>
    <row r="24" spans="1:18" ht="18.75" x14ac:dyDescent="0.3">
      <c r="A24" s="58" t="s">
        <v>37</v>
      </c>
      <c r="B24" s="57"/>
      <c r="C24" s="55" t="s">
        <v>38</v>
      </c>
      <c r="D24" s="55" t="s">
        <v>39</v>
      </c>
      <c r="E24" s="55" t="s">
        <v>40</v>
      </c>
      <c r="F24" s="55" t="s">
        <v>41</v>
      </c>
      <c r="G24" s="55" t="s">
        <v>42</v>
      </c>
      <c r="H24" s="55" t="s">
        <v>43</v>
      </c>
      <c r="I24" s="111" t="s">
        <v>318</v>
      </c>
    </row>
    <row r="25" spans="1:18" x14ac:dyDescent="0.25">
      <c r="A25" s="57" t="s">
        <v>258</v>
      </c>
      <c r="B25" s="57"/>
      <c r="C25" s="102">
        <f t="shared" ref="C25:H30" ca="1" si="4">INDIRECT(ADDRESS(ROW(C25),COLUMN(C25),,,$C$7))</f>
        <v>0.3</v>
      </c>
      <c r="D25" s="102">
        <f t="shared" ca="1" si="4"/>
        <v>0.3</v>
      </c>
      <c r="E25" s="102">
        <f t="shared" ca="1" si="4"/>
        <v>0.28000000000000003</v>
      </c>
      <c r="F25" s="102">
        <f t="shared" ca="1" si="4"/>
        <v>0.28000000000000003</v>
      </c>
      <c r="G25" s="102">
        <f t="shared" ca="1" si="4"/>
        <v>0.28000000000000003</v>
      </c>
      <c r="H25" s="102">
        <f t="shared" ca="1" si="4"/>
        <v>0.28000000000000003</v>
      </c>
      <c r="I25" s="124" t="str">
        <f t="shared" ref="I25:I30" ca="1" si="5">IF($A25=INDIRECT(ADDRESS(ROW($A25),COLUMN($A25),,,$C$7)),"OK","Error")</f>
        <v>OK</v>
      </c>
    </row>
    <row r="26" spans="1:18" x14ac:dyDescent="0.25">
      <c r="A26" s="57" t="s">
        <v>44</v>
      </c>
      <c r="B26" s="57"/>
      <c r="C26" s="105">
        <f t="shared" ca="1" si="4"/>
        <v>1.7233850022212005E-2</v>
      </c>
      <c r="D26" s="105">
        <f t="shared" ca="1" si="4"/>
        <v>1.9812209526758329E-2</v>
      </c>
      <c r="E26" s="105">
        <f t="shared" ca="1" si="4"/>
        <v>2.4339880629970168E-2</v>
      </c>
      <c r="F26" s="105">
        <f t="shared" ca="1" si="4"/>
        <v>2.2893253753313525E-2</v>
      </c>
      <c r="G26" s="105">
        <f t="shared" ca="1" si="4"/>
        <v>2.144662687665666E-2</v>
      </c>
      <c r="H26" s="105">
        <f t="shared" ca="1" si="4"/>
        <v>2.0000000000000018E-2</v>
      </c>
      <c r="I26" s="124" t="str">
        <f t="shared" ca="1" si="5"/>
        <v>OK</v>
      </c>
      <c r="J26" s="132" t="s">
        <v>354</v>
      </c>
    </row>
    <row r="27" spans="1:18" x14ac:dyDescent="0.25">
      <c r="A27" s="57" t="s">
        <v>45</v>
      </c>
      <c r="B27" s="57"/>
      <c r="C27" s="60"/>
      <c r="D27" s="105">
        <f t="shared" ca="1" si="4"/>
        <v>4.4667274384685429E-2</v>
      </c>
      <c r="E27" s="105">
        <f t="shared" ca="1" si="4"/>
        <v>1.5706806282722585E-2</v>
      </c>
      <c r="F27" s="105">
        <f t="shared" ca="1" si="4"/>
        <v>1.8041237113401998E-2</v>
      </c>
      <c r="G27" s="105">
        <f t="shared" ca="1" si="4"/>
        <v>1.7721518987341867E-2</v>
      </c>
      <c r="H27" s="105">
        <f t="shared" ca="1" si="4"/>
        <v>2.3217247097844007E-2</v>
      </c>
      <c r="I27" s="124" t="str">
        <f t="shared" ca="1" si="5"/>
        <v>OK</v>
      </c>
      <c r="J27" s="132" t="s">
        <v>355</v>
      </c>
    </row>
    <row r="28" spans="1:18" x14ac:dyDescent="0.25">
      <c r="A28" s="57" t="s">
        <v>46</v>
      </c>
      <c r="B28" s="57"/>
      <c r="C28" s="60"/>
      <c r="D28" s="105">
        <f t="shared" ca="1" si="4"/>
        <v>2.465039108793543E-2</v>
      </c>
      <c r="E28" s="105">
        <f t="shared" ca="1" si="4"/>
        <v>1.6991832174541255E-2</v>
      </c>
      <c r="F28" s="105">
        <f t="shared" ca="1" si="4"/>
        <v>2.0741514169093644E-2</v>
      </c>
      <c r="G28" s="105">
        <f t="shared" ca="1" si="4"/>
        <v>2.3759818812291389E-2</v>
      </c>
      <c r="H28" s="105">
        <f t="shared" ca="1" si="4"/>
        <v>2.2164443909808984E-2</v>
      </c>
      <c r="I28" s="124" t="str">
        <f t="shared" ca="1" si="5"/>
        <v>OK</v>
      </c>
      <c r="J28" s="132" t="s">
        <v>357</v>
      </c>
    </row>
    <row r="29" spans="1:18" s="28" customFormat="1" x14ac:dyDescent="0.25">
      <c r="A29" s="38" t="s">
        <v>47</v>
      </c>
      <c r="B29" s="38"/>
      <c r="C29" s="99"/>
      <c r="D29" s="106">
        <f t="shared" ca="1" si="4"/>
        <v>2.465039108793543E-2</v>
      </c>
      <c r="E29" s="106">
        <f t="shared" ca="1" si="4"/>
        <v>1.7811704834605591E-2</v>
      </c>
      <c r="F29" s="106">
        <f t="shared" ca="1" si="4"/>
        <v>4.5909090909090899E-2</v>
      </c>
      <c r="G29" s="106">
        <f t="shared" ca="1" si="4"/>
        <v>1.2820512820512775E-2</v>
      </c>
      <c r="H29" s="106">
        <f t="shared" ca="1" si="4"/>
        <v>1.9725095732576747E-2</v>
      </c>
      <c r="I29" s="124" t="str">
        <f t="shared" ca="1" si="5"/>
        <v>OK</v>
      </c>
      <c r="J29" s="132" t="s">
        <v>353</v>
      </c>
      <c r="P29" s="2"/>
      <c r="Q29" s="2"/>
      <c r="R29" s="2"/>
    </row>
    <row r="30" spans="1:18" s="28" customFormat="1" x14ac:dyDescent="0.25">
      <c r="A30" s="38" t="s">
        <v>48</v>
      </c>
      <c r="B30" s="38"/>
      <c r="C30" s="99"/>
      <c r="D30" s="106">
        <f t="shared" ca="1" si="4"/>
        <v>2.4650391087935652E-2</v>
      </c>
      <c r="E30" s="106">
        <f t="shared" ca="1" si="4"/>
        <v>1.7811704834605369E-2</v>
      </c>
      <c r="F30" s="106">
        <f t="shared" ca="1" si="4"/>
        <v>2.5401069518716568E-2</v>
      </c>
      <c r="G30" s="106">
        <f t="shared" ca="1" si="4"/>
        <v>1.2820512820512775E-2</v>
      </c>
      <c r="H30" s="106">
        <f t="shared" ca="1" si="4"/>
        <v>1.9725095732576747E-2</v>
      </c>
      <c r="I30" s="124" t="str">
        <f t="shared" ca="1" si="5"/>
        <v>OK</v>
      </c>
      <c r="J30" s="132" t="s">
        <v>356</v>
      </c>
      <c r="P30" s="2"/>
      <c r="Q30" s="2"/>
      <c r="R30" s="2"/>
    </row>
    <row r="32" spans="1:18" ht="18.75" x14ac:dyDescent="0.3">
      <c r="A32" s="62" t="s">
        <v>25</v>
      </c>
    </row>
    <row r="33" spans="1:21"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c r="T33" s="55" t="s">
        <v>313</v>
      </c>
      <c r="U33" s="55" t="s">
        <v>318</v>
      </c>
    </row>
    <row r="34" spans="1:21"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c r="T34" s="38">
        <f>r_EDBnumber</f>
        <v>1</v>
      </c>
    </row>
    <row r="35" spans="1:21" x14ac:dyDescent="0.25">
      <c r="A35" s="57" t="s">
        <v>50</v>
      </c>
      <c r="B35" s="57"/>
      <c r="C35" s="107">
        <f t="shared" ref="C35:R50" ca="1" si="6">INDIRECT(ADDRESS(ROW(C35),COLUMN(C35),,,$C$7))</f>
        <v>127657.6746267683</v>
      </c>
      <c r="D35" s="107">
        <f t="shared" ca="1" si="6"/>
        <v>278174.86</v>
      </c>
      <c r="E35" s="107">
        <f t="shared" ca="1" si="6"/>
        <v>42857</v>
      </c>
      <c r="F35" s="107">
        <f t="shared" ca="1" si="6"/>
        <v>113965</v>
      </c>
      <c r="G35" s="107">
        <f t="shared" ca="1" si="6"/>
        <v>158433</v>
      </c>
      <c r="H35" s="107">
        <f t="shared" ca="1" si="6"/>
        <v>59452</v>
      </c>
      <c r="I35" s="107">
        <f t="shared" ca="1" si="6"/>
        <v>99283.174584512322</v>
      </c>
      <c r="J35" s="107">
        <f t="shared" ca="1" si="6"/>
        <v>27058.117302182734</v>
      </c>
      <c r="K35" s="107">
        <f t="shared" ca="1" si="6"/>
        <v>149225</v>
      </c>
      <c r="L35" s="107">
        <f t="shared" ca="1" si="6"/>
        <v>130998</v>
      </c>
      <c r="M35" s="107">
        <f t="shared" ca="1" si="6"/>
        <v>1275729.2823470344</v>
      </c>
      <c r="N35" s="107">
        <f t="shared" ca="1" si="6"/>
        <v>168527.97435947764</v>
      </c>
      <c r="O35" s="107">
        <f t="shared" ca="1" si="6"/>
        <v>137423</v>
      </c>
      <c r="P35" s="107">
        <f t="shared" ca="1" si="6"/>
        <v>426853.74653996591</v>
      </c>
      <c r="Q35" s="107">
        <f t="shared" ca="1" si="6"/>
        <v>2273866.0351738334</v>
      </c>
      <c r="R35" s="107">
        <f t="shared" ca="1" si="6"/>
        <v>528459.48184932198</v>
      </c>
      <c r="S35" s="107">
        <f t="shared" ref="S35:S52" ca="1" si="7">INDIRECT(ADDRESS(ROW(S35),COLUMN(S35),,,$C$7))</f>
        <v>127657.674626768</v>
      </c>
      <c r="T35" s="88">
        <f ca="1">INDEX($C35:$S35,T$34)</f>
        <v>127657.6746267683</v>
      </c>
      <c r="U35" s="124" t="str">
        <f t="shared" ref="U35:U52" ca="1" si="8">IF($A35=INDIRECT(ADDRESS(ROW($A35),COLUMN($A35),,,$C$7)),"OK","Error")</f>
        <v>OK</v>
      </c>
    </row>
    <row r="36" spans="1:21" x14ac:dyDescent="0.25">
      <c r="A36" s="57" t="s">
        <v>51</v>
      </c>
      <c r="B36" s="57"/>
      <c r="C36" s="107">
        <f t="shared" ca="1" si="6"/>
        <v>0</v>
      </c>
      <c r="D36" s="107">
        <f t="shared" ca="1" si="6"/>
        <v>0</v>
      </c>
      <c r="E36" s="107">
        <f t="shared" ca="1" si="6"/>
        <v>0</v>
      </c>
      <c r="F36" s="107">
        <f t="shared" ca="1" si="6"/>
        <v>0</v>
      </c>
      <c r="G36" s="107">
        <f t="shared" ca="1" si="6"/>
        <v>0</v>
      </c>
      <c r="H36" s="107">
        <f t="shared" ca="1" si="6"/>
        <v>0</v>
      </c>
      <c r="I36" s="107">
        <f t="shared" ca="1" si="6"/>
        <v>0</v>
      </c>
      <c r="J36" s="107">
        <f t="shared" ca="1" si="6"/>
        <v>0</v>
      </c>
      <c r="K36" s="107">
        <f t="shared" ca="1" si="6"/>
        <v>0</v>
      </c>
      <c r="L36" s="107">
        <f t="shared" ca="1" si="6"/>
        <v>0</v>
      </c>
      <c r="M36" s="107">
        <f t="shared" ca="1" si="6"/>
        <v>0</v>
      </c>
      <c r="N36" s="107">
        <f t="shared" ca="1" si="6"/>
        <v>0</v>
      </c>
      <c r="O36" s="107">
        <f t="shared" ca="1" si="6"/>
        <v>0</v>
      </c>
      <c r="P36" s="107">
        <f t="shared" ca="1" si="6"/>
        <v>0</v>
      </c>
      <c r="Q36" s="107">
        <f t="shared" ca="1" si="6"/>
        <v>0</v>
      </c>
      <c r="R36" s="107">
        <f t="shared" ca="1" si="6"/>
        <v>0</v>
      </c>
      <c r="S36" s="107">
        <f t="shared" ca="1" si="7"/>
        <v>0</v>
      </c>
      <c r="T36" s="88">
        <f t="shared" ref="T36:T52" ca="1" si="9">INDEX($C36:$S36,T$34)</f>
        <v>0</v>
      </c>
      <c r="U36" s="124" t="str">
        <f t="shared" ca="1" si="8"/>
        <v>OK</v>
      </c>
    </row>
    <row r="37" spans="1:21" x14ac:dyDescent="0.25">
      <c r="A37" s="57" t="s">
        <v>395</v>
      </c>
      <c r="B37" s="57"/>
      <c r="C37" s="107">
        <f t="shared" ca="1" si="6"/>
        <v>0</v>
      </c>
      <c r="D37" s="107">
        <f t="shared" ca="1" si="6"/>
        <v>0</v>
      </c>
      <c r="E37" s="107">
        <f t="shared" ca="1" si="6"/>
        <v>0</v>
      </c>
      <c r="F37" s="107">
        <f t="shared" ca="1" si="6"/>
        <v>0</v>
      </c>
      <c r="G37" s="107">
        <f t="shared" ca="1" si="6"/>
        <v>0</v>
      </c>
      <c r="H37" s="107">
        <f t="shared" ca="1" si="6"/>
        <v>0</v>
      </c>
      <c r="I37" s="107">
        <f t="shared" ca="1" si="6"/>
        <v>0</v>
      </c>
      <c r="J37" s="107">
        <f t="shared" ca="1" si="6"/>
        <v>0</v>
      </c>
      <c r="K37" s="107">
        <f t="shared" ca="1" si="6"/>
        <v>0</v>
      </c>
      <c r="L37" s="107">
        <f t="shared" ca="1" si="6"/>
        <v>0</v>
      </c>
      <c r="M37" s="107">
        <f t="shared" ca="1" si="6"/>
        <v>0</v>
      </c>
      <c r="N37" s="107">
        <f t="shared" ca="1" si="6"/>
        <v>5.0783199999999997</v>
      </c>
      <c r="O37" s="107">
        <f t="shared" ca="1" si="6"/>
        <v>0</v>
      </c>
      <c r="P37" s="107">
        <f t="shared" ca="1" si="6"/>
        <v>0</v>
      </c>
      <c r="Q37" s="107">
        <f t="shared" ca="1" si="6"/>
        <v>0</v>
      </c>
      <c r="R37" s="107">
        <f t="shared" ca="1" si="6"/>
        <v>0</v>
      </c>
      <c r="S37" s="107">
        <f t="shared" ca="1" si="7"/>
        <v>0</v>
      </c>
      <c r="T37" s="88">
        <f t="shared" ca="1" si="9"/>
        <v>0</v>
      </c>
      <c r="U37" s="124" t="str">
        <f t="shared" ca="1" si="8"/>
        <v>OK</v>
      </c>
    </row>
    <row r="38" spans="1:21" x14ac:dyDescent="0.25">
      <c r="A38" s="57" t="s">
        <v>162</v>
      </c>
      <c r="B38" s="57"/>
      <c r="C38" s="107">
        <f t="shared" ca="1" si="6"/>
        <v>7644</v>
      </c>
      <c r="D38" s="107">
        <f t="shared" ca="1" si="6"/>
        <v>7786</v>
      </c>
      <c r="E38" s="107">
        <f t="shared" ca="1" si="6"/>
        <v>2023</v>
      </c>
      <c r="F38" s="107">
        <f t="shared" ca="1" si="6"/>
        <v>4225</v>
      </c>
      <c r="G38" s="107">
        <f t="shared" ca="1" si="6"/>
        <v>5894</v>
      </c>
      <c r="H38" s="107">
        <f t="shared" ca="1" si="6"/>
        <v>2382</v>
      </c>
      <c r="I38" s="107">
        <f t="shared" ca="1" si="6"/>
        <v>3449</v>
      </c>
      <c r="J38" s="107">
        <f t="shared" ca="1" si="6"/>
        <v>1084.6002031156527</v>
      </c>
      <c r="K38" s="107">
        <f t="shared" ca="1" si="6"/>
        <v>6387.6247468541751</v>
      </c>
      <c r="L38" s="107">
        <f t="shared" ca="1" si="6"/>
        <v>6303</v>
      </c>
      <c r="M38" s="107">
        <f t="shared" ca="1" si="6"/>
        <v>52422</v>
      </c>
      <c r="N38" s="107">
        <f t="shared" ca="1" si="6"/>
        <v>5635.3221811466228</v>
      </c>
      <c r="O38" s="107">
        <f t="shared" ca="1" si="6"/>
        <v>5234</v>
      </c>
      <c r="P38" s="107">
        <f t="shared" ca="1" si="6"/>
        <v>16649.2682399277</v>
      </c>
      <c r="Q38" s="107">
        <f t="shared" ca="1" si="6"/>
        <v>76573.310789910291</v>
      </c>
      <c r="R38" s="107">
        <f t="shared" ca="1" si="6"/>
        <v>25343.756747688079</v>
      </c>
      <c r="S38" s="107">
        <f t="shared" ca="1" si="7"/>
        <v>10172</v>
      </c>
      <c r="T38" s="88">
        <f t="shared" ca="1" si="9"/>
        <v>7644</v>
      </c>
      <c r="U38" s="124" t="str">
        <f t="shared" ca="1" si="8"/>
        <v>OK</v>
      </c>
    </row>
    <row r="39" spans="1:21" x14ac:dyDescent="0.25">
      <c r="A39" s="57" t="s">
        <v>52</v>
      </c>
      <c r="B39" s="57"/>
      <c r="C39" s="107">
        <f t="shared" ca="1" si="6"/>
        <v>53.023000000000003</v>
      </c>
      <c r="D39" s="107">
        <f t="shared" ca="1" si="6"/>
        <v>452</v>
      </c>
      <c r="E39" s="107">
        <f t="shared" ca="1" si="6"/>
        <v>0</v>
      </c>
      <c r="F39" s="107">
        <f t="shared" ca="1" si="6"/>
        <v>259</v>
      </c>
      <c r="G39" s="107">
        <f t="shared" ca="1" si="6"/>
        <v>0</v>
      </c>
      <c r="H39" s="107">
        <f t="shared" ca="1" si="6"/>
        <v>25</v>
      </c>
      <c r="I39" s="107">
        <f t="shared" ca="1" si="6"/>
        <v>71.185678717912296</v>
      </c>
      <c r="J39" s="107">
        <f t="shared" ca="1" si="6"/>
        <v>0</v>
      </c>
      <c r="K39" s="107">
        <f t="shared" ca="1" si="6"/>
        <v>0</v>
      </c>
      <c r="L39" s="107">
        <f t="shared" ca="1" si="6"/>
        <v>0</v>
      </c>
      <c r="M39" s="107">
        <f t="shared" ca="1" si="6"/>
        <v>11055</v>
      </c>
      <c r="N39" s="107">
        <f t="shared" ca="1" si="6"/>
        <v>168.12794537129605</v>
      </c>
      <c r="O39" s="107">
        <f t="shared" ca="1" si="6"/>
        <v>29</v>
      </c>
      <c r="P39" s="107">
        <f t="shared" ca="1" si="6"/>
        <v>911.01528869499998</v>
      </c>
      <c r="Q39" s="107">
        <f t="shared" ca="1" si="6"/>
        <v>8957</v>
      </c>
      <c r="R39" s="107">
        <f t="shared" ca="1" si="6"/>
        <v>17</v>
      </c>
      <c r="S39" s="107">
        <f t="shared" ca="1" si="7"/>
        <v>411</v>
      </c>
      <c r="T39" s="88">
        <f t="shared" ca="1" si="9"/>
        <v>53.023000000000003</v>
      </c>
      <c r="U39" s="124" t="str">
        <f t="shared" ca="1" si="8"/>
        <v>OK</v>
      </c>
    </row>
    <row r="40" spans="1:21" x14ac:dyDescent="0.25">
      <c r="A40" s="57" t="s">
        <v>53</v>
      </c>
      <c r="B40" s="57"/>
      <c r="C40" s="107">
        <f t="shared" ca="1" si="6"/>
        <v>0</v>
      </c>
      <c r="D40" s="107">
        <f t="shared" ca="1" si="6"/>
        <v>0</v>
      </c>
      <c r="E40" s="107">
        <f t="shared" ca="1" si="6"/>
        <v>772</v>
      </c>
      <c r="F40" s="107">
        <f t="shared" ca="1" si="6"/>
        <v>0</v>
      </c>
      <c r="G40" s="107">
        <f t="shared" ca="1" si="6"/>
        <v>3021</v>
      </c>
      <c r="H40" s="107">
        <f t="shared" ca="1" si="6"/>
        <v>0</v>
      </c>
      <c r="I40" s="107">
        <f t="shared" ca="1" si="6"/>
        <v>0</v>
      </c>
      <c r="J40" s="107">
        <f t="shared" ca="1" si="6"/>
        <v>0</v>
      </c>
      <c r="K40" s="107">
        <f t="shared" ca="1" si="6"/>
        <v>6080.5233600000001</v>
      </c>
      <c r="L40" s="107">
        <f t="shared" ca="1" si="6"/>
        <v>0</v>
      </c>
      <c r="M40" s="107">
        <f t="shared" ca="1" si="6"/>
        <v>0</v>
      </c>
      <c r="N40" s="107">
        <f t="shared" ca="1" si="6"/>
        <v>0</v>
      </c>
      <c r="O40" s="107">
        <f t="shared" ca="1" si="6"/>
        <v>0</v>
      </c>
      <c r="P40" s="107">
        <f t="shared" ca="1" si="6"/>
        <v>0</v>
      </c>
      <c r="Q40" s="107">
        <f t="shared" ca="1" si="6"/>
        <v>0</v>
      </c>
      <c r="R40" s="107">
        <f t="shared" ca="1" si="6"/>
        <v>0</v>
      </c>
      <c r="S40" s="108">
        <f t="shared" ca="1" si="7"/>
        <v>0</v>
      </c>
      <c r="T40" s="88">
        <f t="shared" ca="1" si="9"/>
        <v>0</v>
      </c>
      <c r="U40" s="124" t="str">
        <f t="shared" ca="1" si="8"/>
        <v>OK</v>
      </c>
    </row>
    <row r="41" spans="1:21" x14ac:dyDescent="0.25">
      <c r="A41" s="57" t="s">
        <v>397</v>
      </c>
      <c r="B41" s="57"/>
      <c r="C41" s="107">
        <f t="shared" ca="1" si="6"/>
        <v>6432</v>
      </c>
      <c r="D41" s="107">
        <f t="shared" ca="1" si="6"/>
        <v>13769</v>
      </c>
      <c r="E41" s="107">
        <f t="shared" ca="1" si="6"/>
        <v>1623</v>
      </c>
      <c r="F41" s="107">
        <f t="shared" ca="1" si="6"/>
        <v>5625</v>
      </c>
      <c r="G41" s="107">
        <f t="shared" ca="1" si="6"/>
        <v>7099</v>
      </c>
      <c r="H41" s="107">
        <f t="shared" ca="1" si="6"/>
        <v>2348</v>
      </c>
      <c r="I41" s="107">
        <f t="shared" ca="1" si="6"/>
        <v>2561.6080000000002</v>
      </c>
      <c r="J41" s="107">
        <f t="shared" ca="1" si="6"/>
        <v>608</v>
      </c>
      <c r="K41" s="107">
        <f t="shared" ca="1" si="6"/>
        <v>3793.4187615999958</v>
      </c>
      <c r="L41" s="107">
        <f t="shared" ca="1" si="6"/>
        <v>7144</v>
      </c>
      <c r="M41" s="107">
        <f t="shared" ca="1" si="6"/>
        <v>59202</v>
      </c>
      <c r="N41" s="107">
        <f t="shared" ca="1" si="6"/>
        <v>4851.8784151308691</v>
      </c>
      <c r="O41" s="107">
        <f t="shared" ca="1" si="6"/>
        <v>3774</v>
      </c>
      <c r="P41" s="107">
        <f t="shared" ca="1" si="6"/>
        <v>23479</v>
      </c>
      <c r="Q41" s="107">
        <f t="shared" ca="1" si="6"/>
        <v>82690</v>
      </c>
      <c r="R41" s="107">
        <f t="shared" ca="1" si="6"/>
        <v>34488.45398000002</v>
      </c>
      <c r="S41" s="107">
        <f t="shared" ca="1" si="7"/>
        <v>8876</v>
      </c>
      <c r="T41" s="88">
        <f t="shared" ca="1" si="9"/>
        <v>6432</v>
      </c>
      <c r="U41" s="124" t="str">
        <f t="shared" ca="1" si="8"/>
        <v>OK</v>
      </c>
    </row>
    <row r="42" spans="1:21" x14ac:dyDescent="0.25">
      <c r="A42" s="57" t="s">
        <v>54</v>
      </c>
      <c r="B42" s="57"/>
      <c r="C42" s="107">
        <f t="shared" ca="1" si="6"/>
        <v>60952</v>
      </c>
      <c r="D42" s="107">
        <f t="shared" ca="1" si="6"/>
        <v>150682</v>
      </c>
      <c r="E42" s="107">
        <f t="shared" ca="1" si="6"/>
        <v>16845.659</v>
      </c>
      <c r="F42" s="107">
        <f t="shared" ca="1" si="6"/>
        <v>58604</v>
      </c>
      <c r="G42" s="107">
        <f t="shared" ca="1" si="6"/>
        <v>72983</v>
      </c>
      <c r="H42" s="107">
        <f t="shared" ca="1" si="6"/>
        <v>22665</v>
      </c>
      <c r="I42" s="107">
        <f t="shared" ca="1" si="6"/>
        <v>22714.435600000001</v>
      </c>
      <c r="J42" s="107">
        <f t="shared" ca="1" si="6"/>
        <v>6448</v>
      </c>
      <c r="K42" s="107">
        <f t="shared" ca="1" si="6"/>
        <v>41922.555983600039</v>
      </c>
      <c r="L42" s="107">
        <f t="shared" ca="1" si="6"/>
        <v>88066</v>
      </c>
      <c r="M42" s="107">
        <f t="shared" ca="1" si="6"/>
        <v>930383</v>
      </c>
      <c r="N42" s="107">
        <f t="shared" ca="1" si="6"/>
        <v>39460.43495739979</v>
      </c>
      <c r="O42" s="107">
        <f t="shared" ca="1" si="6"/>
        <v>45374</v>
      </c>
      <c r="P42" s="107">
        <f t="shared" ca="1" si="6"/>
        <v>268092.72069799999</v>
      </c>
      <c r="Q42" s="107">
        <f t="shared" ca="1" si="6"/>
        <v>847206</v>
      </c>
      <c r="R42" s="107">
        <f t="shared" ca="1" si="6"/>
        <v>394459.92603999993</v>
      </c>
      <c r="S42" s="107">
        <f t="shared" ca="1" si="7"/>
        <v>92498</v>
      </c>
      <c r="T42" s="88">
        <f t="shared" ca="1" si="9"/>
        <v>60952</v>
      </c>
      <c r="U42" s="124" t="str">
        <f t="shared" ca="1" si="8"/>
        <v>OK</v>
      </c>
    </row>
    <row r="43" spans="1:21" x14ac:dyDescent="0.25">
      <c r="A43" s="57" t="s">
        <v>394</v>
      </c>
      <c r="B43" s="57"/>
      <c r="C43" s="107">
        <f t="shared" ca="1" si="6"/>
        <v>34.249324233102719</v>
      </c>
      <c r="D43" s="107">
        <f t="shared" ca="1" si="6"/>
        <v>26.99</v>
      </c>
      <c r="E43" s="107">
        <f t="shared" ca="1" si="6"/>
        <v>26.827782749565365</v>
      </c>
      <c r="F43" s="107">
        <f t="shared" ca="1" si="6"/>
        <v>34</v>
      </c>
      <c r="G43" s="107">
        <f t="shared" ca="1" si="6"/>
        <v>34.266512471402784</v>
      </c>
      <c r="H43" s="107">
        <f t="shared" ca="1" si="6"/>
        <v>24</v>
      </c>
      <c r="I43" s="107">
        <f t="shared" ca="1" si="6"/>
        <v>24.012771452138832</v>
      </c>
      <c r="J43" s="107">
        <f t="shared" ca="1" si="6"/>
        <v>31.242014055559167</v>
      </c>
      <c r="K43" s="107">
        <f t="shared" ca="1" si="6"/>
        <v>32.956331175965794</v>
      </c>
      <c r="L43" s="107">
        <f t="shared" ca="1" si="6"/>
        <v>22.41</v>
      </c>
      <c r="M43" s="107">
        <f t="shared" ca="1" si="6"/>
        <v>26</v>
      </c>
      <c r="N43" s="107">
        <f t="shared" ca="1" si="6"/>
        <v>13.914429999999996</v>
      </c>
      <c r="O43" s="107">
        <f t="shared" ca="1" si="6"/>
        <v>26</v>
      </c>
      <c r="P43" s="107">
        <f t="shared" ca="1" si="6"/>
        <v>27.63</v>
      </c>
      <c r="Q43" s="107">
        <f t="shared" ca="1" si="6"/>
        <v>39.85</v>
      </c>
      <c r="R43" s="107">
        <f t="shared" ca="1" si="6"/>
        <v>24</v>
      </c>
      <c r="S43" s="107">
        <f t="shared" ca="1" si="7"/>
        <v>22.674074074074074</v>
      </c>
      <c r="T43" s="88">
        <f t="shared" ca="1" si="9"/>
        <v>34.249324233102719</v>
      </c>
      <c r="U43" s="124" t="str">
        <f t="shared" ca="1" si="8"/>
        <v>OK</v>
      </c>
    </row>
    <row r="44" spans="1:21" x14ac:dyDescent="0.25">
      <c r="A44" s="57" t="s">
        <v>257</v>
      </c>
      <c r="B44" s="57"/>
      <c r="C44" s="107">
        <f t="shared" ca="1" si="6"/>
        <v>0</v>
      </c>
      <c r="D44" s="107">
        <f t="shared" ca="1" si="6"/>
        <v>10</v>
      </c>
      <c r="E44" s="107">
        <f t="shared" ca="1" si="6"/>
        <v>0</v>
      </c>
      <c r="F44" s="107">
        <f t="shared" ca="1" si="6"/>
        <v>0</v>
      </c>
      <c r="G44" s="107">
        <f t="shared" ca="1" si="6"/>
        <v>0</v>
      </c>
      <c r="H44" s="107">
        <f t="shared" ca="1" si="6"/>
        <v>0</v>
      </c>
      <c r="I44" s="107">
        <f t="shared" ca="1" si="6"/>
        <v>0</v>
      </c>
      <c r="J44" s="107">
        <f t="shared" ca="1" si="6"/>
        <v>0</v>
      </c>
      <c r="K44" s="107">
        <f t="shared" ca="1" si="6"/>
        <v>0</v>
      </c>
      <c r="L44" s="107">
        <f t="shared" ca="1" si="6"/>
        <v>0</v>
      </c>
      <c r="M44" s="107">
        <f t="shared" ca="1" si="6"/>
        <v>-10</v>
      </c>
      <c r="N44" s="107">
        <f t="shared" ca="1" si="6"/>
        <v>-2</v>
      </c>
      <c r="O44" s="107">
        <f t="shared" ca="1" si="6"/>
        <v>0</v>
      </c>
      <c r="P44" s="107">
        <f t="shared" ca="1" si="6"/>
        <v>0</v>
      </c>
      <c r="Q44" s="107">
        <f t="shared" ca="1" si="6"/>
        <v>479</v>
      </c>
      <c r="R44" s="107">
        <f t="shared" ca="1" si="6"/>
        <v>0</v>
      </c>
      <c r="S44" s="107">
        <f t="shared" ca="1" si="7"/>
        <v>0</v>
      </c>
      <c r="T44" s="88">
        <f t="shared" ca="1" si="9"/>
        <v>0</v>
      </c>
      <c r="U44" s="124" t="str">
        <f t="shared" ca="1" si="8"/>
        <v>OK</v>
      </c>
    </row>
    <row r="45" spans="1:21" x14ac:dyDescent="0.25">
      <c r="A45" s="57" t="s">
        <v>56</v>
      </c>
      <c r="B45" s="57"/>
      <c r="C45" s="107">
        <f t="shared" ca="1" si="6"/>
        <v>9981.0630000000001</v>
      </c>
      <c r="D45" s="107">
        <f t="shared" ca="1" si="6"/>
        <v>12763</v>
      </c>
      <c r="E45" s="107">
        <f t="shared" ca="1" si="6"/>
        <v>2549.2330000000002</v>
      </c>
      <c r="F45" s="107">
        <f t="shared" ca="1" si="6"/>
        <v>5076</v>
      </c>
      <c r="G45" s="107">
        <f t="shared" ca="1" si="6"/>
        <v>14297</v>
      </c>
      <c r="H45" s="107">
        <f t="shared" ca="1" si="6"/>
        <v>2987</v>
      </c>
      <c r="I45" s="107">
        <f t="shared" ca="1" si="6"/>
        <v>2605.6147400000004</v>
      </c>
      <c r="J45" s="107">
        <f t="shared" ca="1" si="6"/>
        <v>1238.6400000000001</v>
      </c>
      <c r="K45" s="107">
        <f t="shared" ca="1" si="6"/>
        <v>5287.6619658333329</v>
      </c>
      <c r="L45" s="107">
        <f t="shared" ca="1" si="6"/>
        <v>5314</v>
      </c>
      <c r="M45" s="107">
        <f t="shared" ca="1" si="6"/>
        <v>63656</v>
      </c>
      <c r="N45" s="107">
        <f t="shared" ca="1" si="6"/>
        <v>6682.0266626839202</v>
      </c>
      <c r="O45" s="107">
        <f t="shared" ca="1" si="6"/>
        <v>6452.6577421020011</v>
      </c>
      <c r="P45" s="107">
        <f t="shared" ca="1" si="6"/>
        <v>35298.5557900001</v>
      </c>
      <c r="Q45" s="107">
        <f t="shared" ca="1" si="6"/>
        <v>131577</v>
      </c>
      <c r="R45" s="107">
        <f t="shared" ca="1" si="6"/>
        <v>34983.747447013942</v>
      </c>
      <c r="S45" s="107">
        <f t="shared" ca="1" si="7"/>
        <v>6457</v>
      </c>
      <c r="T45" s="88">
        <f t="shared" ca="1" si="9"/>
        <v>9981.0630000000001</v>
      </c>
      <c r="U45" s="124" t="str">
        <f t="shared" ca="1" si="8"/>
        <v>OK</v>
      </c>
    </row>
    <row r="46" spans="1:21" x14ac:dyDescent="0.25">
      <c r="A46" s="57" t="s">
        <v>57</v>
      </c>
      <c r="B46" s="57"/>
      <c r="C46" s="107">
        <f t="shared" ca="1" si="6"/>
        <v>10160.846</v>
      </c>
      <c r="D46" s="107">
        <f t="shared" ca="1" si="6"/>
        <v>19106</v>
      </c>
      <c r="E46" s="107">
        <f t="shared" ca="1" si="6"/>
        <v>2559</v>
      </c>
      <c r="F46" s="107">
        <f t="shared" ca="1" si="6"/>
        <v>5979</v>
      </c>
      <c r="G46" s="107">
        <f t="shared" ca="1" si="6"/>
        <v>6009</v>
      </c>
      <c r="H46" s="107">
        <f t="shared" ca="1" si="6"/>
        <v>4402</v>
      </c>
      <c r="I46" s="107">
        <f t="shared" ca="1" si="6"/>
        <v>6609.8113000000012</v>
      </c>
      <c r="J46" s="107">
        <f t="shared" ca="1" si="6"/>
        <v>2092.9300000000003</v>
      </c>
      <c r="K46" s="107">
        <f t="shared" ca="1" si="6"/>
        <v>7258.5558799999999</v>
      </c>
      <c r="L46" s="107">
        <f t="shared" ca="1" si="6"/>
        <v>4855</v>
      </c>
      <c r="M46" s="107">
        <f t="shared" ca="1" si="6"/>
        <v>65350.154551183638</v>
      </c>
      <c r="N46" s="107">
        <f t="shared" ca="1" si="6"/>
        <v>8265.6569168820151</v>
      </c>
      <c r="O46" s="107">
        <f t="shared" ca="1" si="6"/>
        <v>11132.692409059506</v>
      </c>
      <c r="P46" s="107">
        <f t="shared" ca="1" si="6"/>
        <v>26102.297999999999</v>
      </c>
      <c r="Q46" s="107">
        <f t="shared" ca="1" si="6"/>
        <v>102194</v>
      </c>
      <c r="R46" s="107">
        <f t="shared" ca="1" si="6"/>
        <v>28899.090320000003</v>
      </c>
      <c r="S46" s="107">
        <f t="shared" ca="1" si="7"/>
        <v>14209.93160452411</v>
      </c>
      <c r="T46" s="88">
        <f t="shared" ca="1" si="9"/>
        <v>10160.846</v>
      </c>
      <c r="U46" s="124" t="str">
        <f t="shared" ca="1" si="8"/>
        <v>OK</v>
      </c>
    </row>
    <row r="47" spans="1:21" x14ac:dyDescent="0.25">
      <c r="A47" s="57" t="s">
        <v>58</v>
      </c>
      <c r="B47" s="57"/>
      <c r="C47" s="107">
        <f t="shared" ca="1" si="6"/>
        <v>6.1865778081198419</v>
      </c>
      <c r="D47" s="107">
        <f t="shared" ca="1" si="6"/>
        <v>601.36555605184185</v>
      </c>
      <c r="E47" s="107">
        <f t="shared" ca="1" si="6"/>
        <v>23.558760919341299</v>
      </c>
      <c r="F47" s="107">
        <f t="shared" ca="1" si="6"/>
        <v>367.85431128559418</v>
      </c>
      <c r="G47" s="107">
        <f t="shared" ca="1" si="6"/>
        <v>446.21476147772501</v>
      </c>
      <c r="H47" s="107">
        <f t="shared" ca="1" si="6"/>
        <v>85.332655930474175</v>
      </c>
      <c r="I47" s="107">
        <f t="shared" ca="1" si="6"/>
        <v>103.27388907865001</v>
      </c>
      <c r="J47" s="107">
        <f t="shared" ca="1" si="6"/>
        <v>0</v>
      </c>
      <c r="K47" s="107">
        <f t="shared" ca="1" si="6"/>
        <v>288.34864584099455</v>
      </c>
      <c r="L47" s="107">
        <f t="shared" ca="1" si="6"/>
        <v>304.0805752321744</v>
      </c>
      <c r="M47" s="107">
        <f t="shared" ca="1" si="6"/>
        <v>77.67070145448487</v>
      </c>
      <c r="N47" s="107">
        <f t="shared" ca="1" si="6"/>
        <v>42.936383973436293</v>
      </c>
      <c r="O47" s="107">
        <f t="shared" ca="1" si="6"/>
        <v>0</v>
      </c>
      <c r="P47" s="107">
        <f t="shared" ca="1" si="6"/>
        <v>276.78451291306197</v>
      </c>
      <c r="Q47" s="107">
        <f t="shared" ca="1" si="6"/>
        <v>6717.0275661577343</v>
      </c>
      <c r="R47" s="107">
        <f t="shared" ca="1" si="6"/>
        <v>438.91760055736785</v>
      </c>
      <c r="S47" s="107">
        <f t="shared" ca="1" si="7"/>
        <v>-277</v>
      </c>
      <c r="T47" s="88">
        <f t="shared" ca="1" si="9"/>
        <v>6.1865778081198419</v>
      </c>
      <c r="U47" s="124" t="str">
        <f t="shared" ca="1" si="8"/>
        <v>OK</v>
      </c>
    </row>
    <row r="48" spans="1:21" x14ac:dyDescent="0.25">
      <c r="A48" s="57" t="s">
        <v>59</v>
      </c>
      <c r="B48" s="57"/>
      <c r="C48" s="107">
        <f t="shared" ca="1" si="6"/>
        <v>26118.569</v>
      </c>
      <c r="D48" s="107">
        <f t="shared" ca="1" si="6"/>
        <v>55081</v>
      </c>
      <c r="E48" s="107">
        <f t="shared" ca="1" si="6"/>
        <v>7961</v>
      </c>
      <c r="F48" s="107">
        <f t="shared" ca="1" si="6"/>
        <v>20920.68611090878</v>
      </c>
      <c r="G48" s="107">
        <f t="shared" ca="1" si="6"/>
        <v>26061.367083671332</v>
      </c>
      <c r="H48" s="107">
        <f t="shared" ca="1" si="6"/>
        <v>12756</v>
      </c>
      <c r="I48" s="107">
        <f t="shared" ca="1" si="6"/>
        <v>21311.812885037489</v>
      </c>
      <c r="J48" s="107">
        <f t="shared" ca="1" si="6"/>
        <v>6939</v>
      </c>
      <c r="K48" s="107">
        <f t="shared" ca="1" si="6"/>
        <v>25556.057000000001</v>
      </c>
      <c r="L48" s="107">
        <f t="shared" ca="1" si="6"/>
        <v>23679</v>
      </c>
      <c r="M48" s="107">
        <f t="shared" ca="1" si="6"/>
        <v>238846.31015940016</v>
      </c>
      <c r="N48" s="107">
        <f t="shared" ca="1" si="6"/>
        <v>26992.420176551033</v>
      </c>
      <c r="O48" s="107">
        <f t="shared" ca="1" si="6"/>
        <v>28049</v>
      </c>
      <c r="P48" s="107">
        <f t="shared" ca="1" si="6"/>
        <v>83399.337806854906</v>
      </c>
      <c r="Q48" s="107">
        <f t="shared" ca="1" si="6"/>
        <v>428869.23757747904</v>
      </c>
      <c r="R48" s="107">
        <f t="shared" ca="1" si="6"/>
        <v>101666.72121827664</v>
      </c>
      <c r="S48" s="107">
        <f t="shared" ca="1" si="7"/>
        <v>0</v>
      </c>
      <c r="T48" s="88">
        <f t="shared" ca="1" si="9"/>
        <v>26118.569</v>
      </c>
      <c r="U48" s="124" t="str">
        <f t="shared" ca="1" si="8"/>
        <v>OK</v>
      </c>
    </row>
    <row r="49" spans="1:21" x14ac:dyDescent="0.25">
      <c r="A49" s="57" t="s">
        <v>60</v>
      </c>
      <c r="B49" s="57"/>
      <c r="C49" s="107">
        <f t="shared" ca="1" si="6"/>
        <v>12419.433000000001</v>
      </c>
      <c r="D49" s="107">
        <f t="shared" ca="1" si="6"/>
        <v>28900</v>
      </c>
      <c r="E49" s="107">
        <f t="shared" ca="1" si="6"/>
        <v>2691</v>
      </c>
      <c r="F49" s="107">
        <f t="shared" ca="1" si="6"/>
        <v>9822.4689999999991</v>
      </c>
      <c r="G49" s="107">
        <f t="shared" ca="1" si="6"/>
        <v>6587.8002393913048</v>
      </c>
      <c r="H49" s="107">
        <f t="shared" ca="1" si="6"/>
        <v>4782</v>
      </c>
      <c r="I49" s="107">
        <f t="shared" ca="1" si="6"/>
        <v>8560.40790304656</v>
      </c>
      <c r="J49" s="107">
        <f t="shared" ca="1" si="6"/>
        <v>2765</v>
      </c>
      <c r="K49" s="107">
        <f t="shared" ca="1" si="6"/>
        <v>14124.799000000001</v>
      </c>
      <c r="L49" s="107">
        <f t="shared" ca="1" si="6"/>
        <v>6419</v>
      </c>
      <c r="M49" s="107">
        <f t="shared" ca="1" si="6"/>
        <v>94874.477709999992</v>
      </c>
      <c r="N49" s="107">
        <f t="shared" ca="1" si="6"/>
        <v>6001.5583025407714</v>
      </c>
      <c r="O49" s="107">
        <f t="shared" ca="1" si="6"/>
        <v>8596.3459999999995</v>
      </c>
      <c r="P49" s="107">
        <f t="shared" ca="1" si="6"/>
        <v>33548.421000000002</v>
      </c>
      <c r="Q49" s="107">
        <f t="shared" ca="1" si="6"/>
        <v>185446.75099999999</v>
      </c>
      <c r="R49" s="107">
        <f t="shared" ca="1" si="6"/>
        <v>60471.42490556003</v>
      </c>
      <c r="S49" s="107">
        <f t="shared" ca="1" si="7"/>
        <v>0</v>
      </c>
      <c r="T49" s="88">
        <f t="shared" ca="1" si="9"/>
        <v>12419.433000000001</v>
      </c>
      <c r="U49" s="124" t="str">
        <f t="shared" ca="1" si="8"/>
        <v>OK</v>
      </c>
    </row>
    <row r="50" spans="1:21" x14ac:dyDescent="0.25">
      <c r="A50" s="57" t="s">
        <v>61</v>
      </c>
      <c r="B50" s="57"/>
      <c r="C50" s="102">
        <f t="shared" ca="1" si="6"/>
        <v>-0.1</v>
      </c>
      <c r="D50" s="102" t="str">
        <f t="shared" ca="1" si="6"/>
        <v>IWX</v>
      </c>
      <c r="E50" s="102">
        <f t="shared" ca="1" si="6"/>
        <v>-0.1</v>
      </c>
      <c r="F50" s="102" t="str">
        <f t="shared" ca="1" si="6"/>
        <v>IWX</v>
      </c>
      <c r="G50" s="102" t="str">
        <f t="shared" ca="1" si="6"/>
        <v>IWX</v>
      </c>
      <c r="H50" s="102" t="str">
        <f t="shared" ca="1" si="6"/>
        <v>IWX</v>
      </c>
      <c r="I50" s="102" t="str">
        <f t="shared" ca="1" si="6"/>
        <v>IWX</v>
      </c>
      <c r="J50" s="102" t="str">
        <f t="shared" ca="1" si="6"/>
        <v>IWX</v>
      </c>
      <c r="K50" s="102" t="str">
        <f t="shared" ca="1" si="6"/>
        <v>IWX</v>
      </c>
      <c r="L50" s="102" t="str">
        <f t="shared" ca="1" si="6"/>
        <v>IWX</v>
      </c>
      <c r="M50" s="102" t="str">
        <f t="shared" ca="1" si="6"/>
        <v>IWX</v>
      </c>
      <c r="N50" s="102">
        <f t="shared" ca="1" si="6"/>
        <v>-0.1</v>
      </c>
      <c r="O50" s="102">
        <f t="shared" ca="1" si="6"/>
        <v>-0.1</v>
      </c>
      <c r="P50" s="102">
        <f t="shared" ca="1" si="6"/>
        <v>-0.08</v>
      </c>
      <c r="Q50" s="102" t="str">
        <f t="shared" ca="1" si="6"/>
        <v>IWX</v>
      </c>
      <c r="R50" s="102" t="str">
        <f t="shared" ref="R50:R52" ca="1" si="10">INDIRECT(ADDRESS(ROW(R50),COLUMN(R50),,,$C$7))</f>
        <v>IWX</v>
      </c>
      <c r="S50" s="102">
        <f t="shared" ca="1" si="7"/>
        <v>0</v>
      </c>
      <c r="T50" s="115">
        <f t="shared" ca="1" si="9"/>
        <v>-0.1</v>
      </c>
      <c r="U50" s="124" t="str">
        <f t="shared" ca="1" si="8"/>
        <v>OK</v>
      </c>
    </row>
    <row r="51" spans="1:21" x14ac:dyDescent="0.25">
      <c r="A51" s="57" t="s">
        <v>63</v>
      </c>
      <c r="B51" s="57"/>
      <c r="C51" s="102">
        <f t="shared" ref="C51:Q52" ca="1" si="11">INDIRECT(ADDRESS(ROW(C51),COLUMN(C51),,,$C$7))</f>
        <v>0.1</v>
      </c>
      <c r="D51" s="102">
        <f t="shared" ca="1" si="11"/>
        <v>0.2</v>
      </c>
      <c r="E51" s="102">
        <f t="shared" ca="1" si="11"/>
        <v>0.1</v>
      </c>
      <c r="F51" s="102">
        <f t="shared" ca="1" si="11"/>
        <v>0.2</v>
      </c>
      <c r="G51" s="102">
        <f t="shared" ca="1" si="11"/>
        <v>0.2</v>
      </c>
      <c r="H51" s="102">
        <f t="shared" ca="1" si="11"/>
        <v>0.2</v>
      </c>
      <c r="I51" s="102">
        <f t="shared" ca="1" si="11"/>
        <v>0.2</v>
      </c>
      <c r="J51" s="102">
        <f t="shared" ca="1" si="11"/>
        <v>0.2</v>
      </c>
      <c r="K51" s="102">
        <f t="shared" ca="1" si="11"/>
        <v>0.2</v>
      </c>
      <c r="L51" s="102">
        <f t="shared" ca="1" si="11"/>
        <v>0.2</v>
      </c>
      <c r="M51" s="102">
        <f t="shared" ca="1" si="11"/>
        <v>0.2</v>
      </c>
      <c r="N51" s="102">
        <f t="shared" ca="1" si="11"/>
        <v>0.1</v>
      </c>
      <c r="O51" s="102">
        <f t="shared" ca="1" si="11"/>
        <v>0.1</v>
      </c>
      <c r="P51" s="102">
        <f t="shared" ca="1" si="11"/>
        <v>0.2</v>
      </c>
      <c r="Q51" s="102">
        <f t="shared" ca="1" si="11"/>
        <v>0.2</v>
      </c>
      <c r="R51" s="102">
        <f t="shared" ca="1" si="10"/>
        <v>0.2</v>
      </c>
      <c r="S51" s="102">
        <f t="shared" ca="1" si="7"/>
        <v>0</v>
      </c>
      <c r="T51" s="115">
        <f t="shared" ca="1" si="9"/>
        <v>0.1</v>
      </c>
      <c r="U51" s="124" t="str">
        <f t="shared" ca="1" si="8"/>
        <v>OK</v>
      </c>
    </row>
    <row r="52" spans="1:21" x14ac:dyDescent="0.25">
      <c r="A52" s="57" t="s">
        <v>263</v>
      </c>
      <c r="B52" s="57"/>
      <c r="C52" s="102">
        <f t="shared" ca="1" si="11"/>
        <v>0</v>
      </c>
      <c r="D52" s="102">
        <f t="shared" ca="1" si="11"/>
        <v>0</v>
      </c>
      <c r="E52" s="102">
        <f t="shared" ca="1" si="11"/>
        <v>0</v>
      </c>
      <c r="F52" s="102">
        <f t="shared" ca="1" si="11"/>
        <v>0</v>
      </c>
      <c r="G52" s="102">
        <f t="shared" ca="1" si="11"/>
        <v>0</v>
      </c>
      <c r="H52" s="102">
        <f t="shared" ca="1" si="11"/>
        <v>0</v>
      </c>
      <c r="I52" s="102">
        <f t="shared" ca="1" si="11"/>
        <v>0</v>
      </c>
      <c r="J52" s="102">
        <f t="shared" ca="1" si="11"/>
        <v>0</v>
      </c>
      <c r="K52" s="102">
        <f t="shared" ca="1" si="11"/>
        <v>0</v>
      </c>
      <c r="L52" s="102">
        <f t="shared" ca="1" si="11"/>
        <v>0</v>
      </c>
      <c r="M52" s="102">
        <f t="shared" ca="1" si="11"/>
        <v>0</v>
      </c>
      <c r="N52" s="102">
        <f t="shared" ca="1" si="11"/>
        <v>0</v>
      </c>
      <c r="O52" s="102">
        <f t="shared" ca="1" si="11"/>
        <v>0</v>
      </c>
      <c r="P52" s="102">
        <f t="shared" ca="1" si="11"/>
        <v>0</v>
      </c>
      <c r="Q52" s="102">
        <f t="shared" ca="1" si="11"/>
        <v>0</v>
      </c>
      <c r="R52" s="102">
        <f t="shared" ca="1" si="10"/>
        <v>0</v>
      </c>
      <c r="S52" s="102">
        <f t="shared" ca="1" si="7"/>
        <v>0</v>
      </c>
      <c r="T52" s="115">
        <f t="shared" ca="1" si="9"/>
        <v>0</v>
      </c>
      <c r="U52" s="124" t="str">
        <f t="shared" ca="1" si="8"/>
        <v>OK</v>
      </c>
    </row>
    <row r="53" spans="1:21" x14ac:dyDescent="0.25">
      <c r="A53" s="57"/>
      <c r="B53" s="57"/>
      <c r="C53" s="63"/>
      <c r="D53" s="63"/>
      <c r="E53" s="63"/>
      <c r="F53" s="63"/>
      <c r="G53" s="63"/>
      <c r="H53" s="63"/>
      <c r="I53" s="63"/>
      <c r="J53" s="63"/>
      <c r="K53" s="63"/>
      <c r="L53" s="63"/>
      <c r="M53" s="63"/>
      <c r="N53" s="63"/>
      <c r="O53" s="63"/>
      <c r="P53" s="63"/>
      <c r="Q53" s="63"/>
      <c r="R53" s="63"/>
      <c r="S53" s="63"/>
      <c r="T53" s="67"/>
    </row>
    <row r="54" spans="1:21" x14ac:dyDescent="0.25">
      <c r="A54" s="55" t="s">
        <v>64</v>
      </c>
      <c r="B54" s="57"/>
      <c r="C54" s="63"/>
      <c r="D54" s="63"/>
      <c r="E54" s="63"/>
      <c r="F54" s="63"/>
      <c r="G54" s="63"/>
      <c r="H54" s="63"/>
      <c r="I54" s="63"/>
      <c r="J54" s="63"/>
      <c r="K54" s="63"/>
      <c r="L54" s="63"/>
      <c r="M54" s="63"/>
      <c r="N54" s="63"/>
      <c r="O54" s="63"/>
      <c r="P54" s="63"/>
      <c r="Q54" s="63"/>
      <c r="R54" s="63"/>
      <c r="S54" s="63"/>
      <c r="T54" s="57"/>
    </row>
    <row r="55" spans="1:21" x14ac:dyDescent="0.25">
      <c r="A55" s="57" t="s">
        <v>65</v>
      </c>
      <c r="B55" s="57"/>
      <c r="C55" s="107">
        <f t="shared" ref="C55:R59" ca="1" si="12">INDIRECT(ADDRESS(ROW(C55),COLUMN(C55),,,$C$7))</f>
        <v>10486.056315275446</v>
      </c>
      <c r="D55" s="107">
        <f t="shared" ca="1" si="12"/>
        <v>19723.18480848724</v>
      </c>
      <c r="E55" s="107">
        <f t="shared" ca="1" si="12"/>
        <v>2624.6857229443099</v>
      </c>
      <c r="F55" s="107">
        <f t="shared" ca="1" si="12"/>
        <v>6132.0522396374154</v>
      </c>
      <c r="G55" s="107">
        <f t="shared" ca="1" si="12"/>
        <v>6204.691236062904</v>
      </c>
      <c r="H55" s="107">
        <f t="shared" ca="1" si="12"/>
        <v>4519.8749144208259</v>
      </c>
      <c r="I55" s="107">
        <f t="shared" ca="1" si="12"/>
        <v>6783.5902802359678</v>
      </c>
      <c r="J55" s="107">
        <f t="shared" ca="1" si="12"/>
        <v>2159.0527302088258</v>
      </c>
      <c r="K55" s="107">
        <f t="shared" ca="1" si="12"/>
        <v>7485.2038887098779</v>
      </c>
      <c r="L55" s="107">
        <f t="shared" ca="1" si="12"/>
        <v>4980.2484336147554</v>
      </c>
      <c r="M55" s="107">
        <f t="shared" ca="1" si="12"/>
        <v>67363.250768796774</v>
      </c>
      <c r="N55" s="107">
        <f t="shared" ca="1" si="12"/>
        <v>8470.9864010950932</v>
      </c>
      <c r="O55" s="107">
        <f t="shared" ca="1" si="12"/>
        <v>11455.313947654389</v>
      </c>
      <c r="P55" s="107">
        <f t="shared" ca="1" si="12"/>
        <v>26850.658570973748</v>
      </c>
      <c r="Q55" s="107">
        <f t="shared" ca="1" si="12"/>
        <v>105963.82868465818</v>
      </c>
      <c r="R55" s="107">
        <f t="shared" ca="1" si="12"/>
        <v>29784.184265820113</v>
      </c>
      <c r="S55" s="107">
        <f t="shared" ref="S55:S59" ca="1" si="13">INDIRECT(ADDRESS(ROW(S55),COLUMN(S55),,,$C$7))</f>
        <v>14721.621133600251</v>
      </c>
      <c r="T55" s="88">
        <f t="shared" ref="T55:T59" ca="1" si="14">INDEX($C55:$S55,T$34)</f>
        <v>10486.056315275446</v>
      </c>
      <c r="U55" s="124" t="str">
        <f t="shared" ref="U55:U59" ca="1" si="15">IF($A55=INDIRECT(ADDRESS(ROW($A55),COLUMN($A55),,,$C$7)),"OK","Error")</f>
        <v>OK</v>
      </c>
    </row>
    <row r="56" spans="1:21" x14ac:dyDescent="0.25">
      <c r="A56" s="57" t="s">
        <v>66</v>
      </c>
      <c r="B56" s="57"/>
      <c r="C56" s="107">
        <f t="shared" ca="1" si="12"/>
        <v>10769.677272781286</v>
      </c>
      <c r="D56" s="107">
        <f t="shared" ca="1" si="12"/>
        <v>20459.940283811731</v>
      </c>
      <c r="E56" s="107">
        <f t="shared" ca="1" si="12"/>
        <v>2703.4648677433279</v>
      </c>
      <c r="F56" s="107">
        <f t="shared" ca="1" si="12"/>
        <v>6301.6555861120814</v>
      </c>
      <c r="G56" s="107">
        <f t="shared" ca="1" si="12"/>
        <v>6419.5383028401675</v>
      </c>
      <c r="H56" s="107">
        <f t="shared" ca="1" si="12"/>
        <v>4655.2180622759379</v>
      </c>
      <c r="I56" s="107">
        <f t="shared" ca="1" si="12"/>
        <v>7006.3823264072134</v>
      </c>
      <c r="J56" s="107">
        <f t="shared" ca="1" si="12"/>
        <v>2261.7125727096982</v>
      </c>
      <c r="K56" s="107">
        <f t="shared" ca="1" si="12"/>
        <v>7754.3809562703609</v>
      </c>
      <c r="L56" s="107">
        <f t="shared" ca="1" si="12"/>
        <v>5153.9882922058459</v>
      </c>
      <c r="M56" s="107">
        <f t="shared" ca="1" si="12"/>
        <v>69672.141445106579</v>
      </c>
      <c r="N56" s="107">
        <f t="shared" ca="1" si="12"/>
        <v>8698.8684246092034</v>
      </c>
      <c r="O56" s="107">
        <f t="shared" ca="1" si="12"/>
        <v>11810.885137932219</v>
      </c>
      <c r="P56" s="107">
        <f t="shared" ca="1" si="12"/>
        <v>28047.424479714638</v>
      </c>
      <c r="Q56" s="107">
        <f t="shared" ca="1" si="12"/>
        <v>110738.02862403366</v>
      </c>
      <c r="R56" s="107">
        <f t="shared" ca="1" si="12"/>
        <v>31122.747965808729</v>
      </c>
      <c r="S56" s="107">
        <f t="shared" ca="1" si="13"/>
        <v>15182.347638382114</v>
      </c>
      <c r="T56" s="88">
        <f t="shared" ca="1" si="14"/>
        <v>10769.677272781286</v>
      </c>
      <c r="U56" s="124" t="str">
        <f t="shared" ca="1" si="15"/>
        <v>OK</v>
      </c>
    </row>
    <row r="57" spans="1:21" x14ac:dyDescent="0.25">
      <c r="A57" s="57" t="s">
        <v>67</v>
      </c>
      <c r="B57" s="57"/>
      <c r="C57" s="107">
        <f t="shared" ca="1" si="12"/>
        <v>10999.83098946927</v>
      </c>
      <c r="D57" s="107">
        <f t="shared" ca="1" si="12"/>
        <v>20999.832123125721</v>
      </c>
      <c r="E57" s="107">
        <f t="shared" ca="1" si="12"/>
        <v>2775.2350452102005</v>
      </c>
      <c r="F57" s="107">
        <f t="shared" ca="1" si="12"/>
        <v>6422.1555191858079</v>
      </c>
      <c r="G57" s="107">
        <f t="shared" ca="1" si="12"/>
        <v>6612.0240843577267</v>
      </c>
      <c r="H57" s="107">
        <f t="shared" ca="1" si="12"/>
        <v>4764.6232059655686</v>
      </c>
      <c r="I57" s="107">
        <f t="shared" ca="1" si="12"/>
        <v>7146.6784158777782</v>
      </c>
      <c r="J57" s="107">
        <f t="shared" ca="1" si="12"/>
        <v>2325.766556585826</v>
      </c>
      <c r="K57" s="107">
        <f t="shared" ca="1" si="12"/>
        <v>7959.0592342224681</v>
      </c>
      <c r="L57" s="107">
        <f t="shared" ca="1" si="12"/>
        <v>5265.8946779284342</v>
      </c>
      <c r="M57" s="107">
        <f t="shared" ca="1" si="12"/>
        <v>71488.842928982413</v>
      </c>
      <c r="N57" s="107">
        <f t="shared" ca="1" si="12"/>
        <v>8858.622500469186</v>
      </c>
      <c r="O57" s="107">
        <f t="shared" ca="1" si="12"/>
        <v>12076.669012581377</v>
      </c>
      <c r="P57" s="107">
        <f t="shared" ca="1" si="12"/>
        <v>29436.415420227993</v>
      </c>
      <c r="Q57" s="107">
        <f t="shared" ca="1" si="12"/>
        <v>114703.18207109997</v>
      </c>
      <c r="R57" s="107">
        <f t="shared" ca="1" si="12"/>
        <v>32063.422081938686</v>
      </c>
      <c r="S57" s="107">
        <f t="shared" ca="1" si="13"/>
        <v>15599.291129873338</v>
      </c>
      <c r="T57" s="88">
        <f t="shared" ca="1" si="14"/>
        <v>10999.83098946927</v>
      </c>
      <c r="U57" s="124" t="str">
        <f t="shared" ca="1" si="15"/>
        <v>OK</v>
      </c>
    </row>
    <row r="58" spans="1:21" x14ac:dyDescent="0.25">
      <c r="A58" s="57" t="s">
        <v>68</v>
      </c>
      <c r="B58" s="57"/>
      <c r="C58" s="107">
        <f t="shared" ca="1" si="12"/>
        <v>11280.770356096045</v>
      </c>
      <c r="D58" s="107">
        <f t="shared" ca="1" si="12"/>
        <v>21633.688811439235</v>
      </c>
      <c r="E58" s="107">
        <f t="shared" ca="1" si="12"/>
        <v>2845.4746533096431</v>
      </c>
      <c r="F58" s="107">
        <f t="shared" ca="1" si="12"/>
        <v>6571.7669890538482</v>
      </c>
      <c r="G58" s="107">
        <f t="shared" ca="1" si="12"/>
        <v>6799.3751078096811</v>
      </c>
      <c r="H58" s="107">
        <f t="shared" ca="1" si="12"/>
        <v>4885.7498828170155</v>
      </c>
      <c r="I58" s="107">
        <f t="shared" ca="1" si="12"/>
        <v>7305.8687503434257</v>
      </c>
      <c r="J58" s="107">
        <f t="shared" ca="1" si="12"/>
        <v>2409.7780385106776</v>
      </c>
      <c r="K58" s="107">
        <f t="shared" ca="1" si="12"/>
        <v>8195.2344487117425</v>
      </c>
      <c r="L58" s="107">
        <f t="shared" ca="1" si="12"/>
        <v>5395.4926016644267</v>
      </c>
      <c r="M58" s="107">
        <f t="shared" ca="1" si="12"/>
        <v>73583.219530402217</v>
      </c>
      <c r="N58" s="107">
        <f t="shared" ca="1" si="12"/>
        <v>9058.2880849563226</v>
      </c>
      <c r="O58" s="107">
        <f t="shared" ca="1" si="12"/>
        <v>12398.844298537073</v>
      </c>
      <c r="P58" s="107">
        <f t="shared" ca="1" si="12"/>
        <v>30419.526307488934</v>
      </c>
      <c r="Q58" s="107">
        <f t="shared" ca="1" si="12"/>
        <v>118910.67905112075</v>
      </c>
      <c r="R58" s="107">
        <f t="shared" ca="1" si="12"/>
        <v>33134.124940637004</v>
      </c>
      <c r="S58" s="107">
        <f t="shared" ca="1" si="13"/>
        <v>16026.384903925755</v>
      </c>
      <c r="T58" s="88">
        <f t="shared" ca="1" si="14"/>
        <v>11280.770356096045</v>
      </c>
      <c r="U58" s="124" t="str">
        <f t="shared" ca="1" si="15"/>
        <v>OK</v>
      </c>
    </row>
    <row r="59" spans="1:21" x14ac:dyDescent="0.25">
      <c r="A59" s="57" t="s">
        <v>69</v>
      </c>
      <c r="B59" s="57"/>
      <c r="C59" s="107">
        <f t="shared" ca="1" si="12"/>
        <v>11594.623029314122</v>
      </c>
      <c r="D59" s="107">
        <f t="shared" ca="1" si="12"/>
        <v>22330.603459196944</v>
      </c>
      <c r="E59" s="107">
        <f t="shared" ca="1" si="12"/>
        <v>2920.6397709002285</v>
      </c>
      <c r="F59" s="107">
        <f t="shared" ca="1" si="12"/>
        <v>6739.8702129727581</v>
      </c>
      <c r="G59" s="107">
        <f t="shared" ca="1" si="12"/>
        <v>7017.2557638432563</v>
      </c>
      <c r="H59" s="107">
        <f t="shared" ca="1" si="12"/>
        <v>5015.8181496926263</v>
      </c>
      <c r="I59" s="107">
        <f t="shared" ca="1" si="12"/>
        <v>7485.1735837006108</v>
      </c>
      <c r="J59" s="107">
        <f t="shared" ca="1" si="12"/>
        <v>2484.1294160849757</v>
      </c>
      <c r="K59" s="107">
        <f t="shared" ca="1" si="12"/>
        <v>8451.33142058665</v>
      </c>
      <c r="L59" s="107">
        <f t="shared" ca="1" si="12"/>
        <v>5533.1658601582785</v>
      </c>
      <c r="M59" s="107">
        <f t="shared" ca="1" si="12"/>
        <v>75909.876254573246</v>
      </c>
      <c r="N59" s="107">
        <f t="shared" ca="1" si="12"/>
        <v>9283.1382178078238</v>
      </c>
      <c r="O59" s="107">
        <f t="shared" ca="1" si="12"/>
        <v>12757.926710288963</v>
      </c>
      <c r="P59" s="107">
        <f t="shared" ca="1" si="12"/>
        <v>31376.86287825611</v>
      </c>
      <c r="Q59" s="107">
        <f t="shared" ca="1" si="12"/>
        <v>123513.87046710651</v>
      </c>
      <c r="R59" s="107">
        <f t="shared" ca="1" si="12"/>
        <v>34366.100457660774</v>
      </c>
      <c r="S59" s="107">
        <f t="shared" ca="1" si="13"/>
        <v>16401.803784250267</v>
      </c>
      <c r="T59" s="88">
        <f t="shared" ca="1" si="14"/>
        <v>11594.623029314122</v>
      </c>
      <c r="U59" s="124" t="str">
        <f t="shared" ca="1" si="15"/>
        <v>OK</v>
      </c>
    </row>
    <row r="60" spans="1:21" x14ac:dyDescent="0.25">
      <c r="A60" s="57"/>
      <c r="B60" s="57"/>
      <c r="C60" s="63"/>
      <c r="D60" s="63"/>
      <c r="E60" s="63"/>
      <c r="F60" s="63"/>
      <c r="G60" s="63"/>
      <c r="H60" s="63"/>
      <c r="I60" s="63"/>
      <c r="J60" s="63"/>
      <c r="K60" s="63"/>
      <c r="L60" s="63"/>
      <c r="M60" s="63"/>
      <c r="N60" s="63"/>
      <c r="O60" s="63"/>
      <c r="P60" s="63"/>
      <c r="Q60" s="63"/>
      <c r="R60" s="63"/>
      <c r="S60" s="63"/>
      <c r="T60" s="31"/>
    </row>
    <row r="61" spans="1:21" x14ac:dyDescent="0.25">
      <c r="A61" s="55" t="s">
        <v>70</v>
      </c>
      <c r="B61" s="57"/>
      <c r="C61" s="63"/>
      <c r="D61" s="63"/>
      <c r="E61" s="63"/>
      <c r="F61" s="63"/>
      <c r="G61" s="63"/>
      <c r="H61" s="63"/>
      <c r="I61" s="63"/>
      <c r="J61" s="63"/>
      <c r="K61" s="63"/>
      <c r="L61" s="63"/>
      <c r="M61" s="63"/>
      <c r="N61" s="63"/>
      <c r="O61" s="63"/>
      <c r="P61" s="63"/>
      <c r="Q61" s="63"/>
      <c r="R61" s="63"/>
      <c r="S61" s="63"/>
      <c r="T61" s="57"/>
    </row>
    <row r="62" spans="1:21" x14ac:dyDescent="0.25">
      <c r="A62" s="57" t="s">
        <v>71</v>
      </c>
      <c r="B62" s="57"/>
      <c r="C62" s="145">
        <f t="shared" ref="C62:R66" ca="1" si="16">INDIRECT(ADDRESS(ROW(C62),COLUMN(C62),,,$C$7))</f>
        <v>5.4803237473893323E-3</v>
      </c>
      <c r="D62" s="145">
        <f t="shared" ca="1" si="16"/>
        <v>6.4726399189891882E-3</v>
      </c>
      <c r="E62" s="145">
        <f t="shared" ca="1" si="16"/>
        <v>-2.5500588774990756E-3</v>
      </c>
      <c r="F62" s="145">
        <f t="shared" ca="1" si="16"/>
        <v>-2.2495067489118406E-3</v>
      </c>
      <c r="G62" s="145">
        <f t="shared" ca="1" si="16"/>
        <v>1.598939416406641E-2</v>
      </c>
      <c r="H62" s="145">
        <f t="shared" ca="1" si="16"/>
        <v>-1.1456926475380026E-3</v>
      </c>
      <c r="I62" s="145">
        <f t="shared" ca="1" si="16"/>
        <v>-6.3921843140435754E-4</v>
      </c>
      <c r="J62" s="145">
        <f t="shared" ca="1" si="16"/>
        <v>5.2828068935345121E-3</v>
      </c>
      <c r="K62" s="145">
        <f t="shared" ca="1" si="16"/>
        <v>5.9734074574071209E-3</v>
      </c>
      <c r="L62" s="145">
        <f t="shared" ca="1" si="16"/>
        <v>3.0042551825458278E-3</v>
      </c>
      <c r="M62" s="145">
        <f t="shared" ca="1" si="16"/>
        <v>5.0885795365812458E-3</v>
      </c>
      <c r="N62" s="145">
        <f t="shared" ca="1" si="16"/>
        <v>-4.7755866874985356E-4</v>
      </c>
      <c r="O62" s="145">
        <f t="shared" ca="1" si="16"/>
        <v>3.0771502015654343E-3</v>
      </c>
      <c r="P62" s="145">
        <f t="shared" ca="1" si="16"/>
        <v>4.9586501062375715E-4</v>
      </c>
      <c r="Q62" s="145">
        <f t="shared" ca="1" si="16"/>
        <v>1.6719424191413187E-2</v>
      </c>
      <c r="R62" s="145">
        <f t="shared" ca="1" si="16"/>
        <v>8.090127732655595E-3</v>
      </c>
      <c r="S62" s="145">
        <f t="shared" ref="S62:S66" ca="1" si="17">INDIRECT(ADDRESS(ROW(S62),COLUMN(S62),,,$C$7))</f>
        <v>2.6759444082874303E-3</v>
      </c>
      <c r="T62" s="115">
        <f t="shared" ref="T62:T66" ca="1" si="18">INDEX($C62:$S62,T$34)</f>
        <v>5.4803237473893323E-3</v>
      </c>
      <c r="U62" s="124" t="str">
        <f t="shared" ref="U62:U66" ca="1" si="19">IF($A62=INDIRECT(ADDRESS(ROW($A62),COLUMN($A62),,,$C$7)),"OK","Error")</f>
        <v>OK</v>
      </c>
    </row>
    <row r="63" spans="1:21" x14ac:dyDescent="0.25">
      <c r="A63" s="57" t="s">
        <v>72</v>
      </c>
      <c r="B63" s="57"/>
      <c r="C63" s="145">
        <f t="shared" ca="1" si="16"/>
        <v>5.4803237473893323E-3</v>
      </c>
      <c r="D63" s="145">
        <f t="shared" ca="1" si="16"/>
        <v>6.4726399189891882E-3</v>
      </c>
      <c r="E63" s="145">
        <f t="shared" ca="1" si="16"/>
        <v>-2.5500588774990756E-3</v>
      </c>
      <c r="F63" s="145">
        <f t="shared" ca="1" si="16"/>
        <v>-2.2495067489118406E-3</v>
      </c>
      <c r="G63" s="145">
        <f t="shared" ca="1" si="16"/>
        <v>1.598939416406641E-2</v>
      </c>
      <c r="H63" s="145">
        <f t="shared" ca="1" si="16"/>
        <v>-1.1456926475380026E-3</v>
      </c>
      <c r="I63" s="145">
        <f t="shared" ca="1" si="16"/>
        <v>-6.3921843140435754E-4</v>
      </c>
      <c r="J63" s="145">
        <f t="shared" ca="1" si="16"/>
        <v>5.2828068935345121E-3</v>
      </c>
      <c r="K63" s="145">
        <f t="shared" ca="1" si="16"/>
        <v>5.9734074574071209E-3</v>
      </c>
      <c r="L63" s="145">
        <f t="shared" ca="1" si="16"/>
        <v>3.0042551825458278E-3</v>
      </c>
      <c r="M63" s="145">
        <f t="shared" ca="1" si="16"/>
        <v>5.0885795365812458E-3</v>
      </c>
      <c r="N63" s="145">
        <f t="shared" ca="1" si="16"/>
        <v>-4.7755866874985356E-4</v>
      </c>
      <c r="O63" s="145">
        <f t="shared" ca="1" si="16"/>
        <v>3.0771502015654343E-3</v>
      </c>
      <c r="P63" s="145">
        <f t="shared" ca="1" si="16"/>
        <v>4.9586501062375715E-4</v>
      </c>
      <c r="Q63" s="145">
        <f t="shared" ca="1" si="16"/>
        <v>1.6719424191413187E-2</v>
      </c>
      <c r="R63" s="145">
        <f t="shared" ca="1" si="16"/>
        <v>8.090127732655595E-3</v>
      </c>
      <c r="S63" s="145">
        <f t="shared" ca="1" si="17"/>
        <v>2.5764323694281374E-3</v>
      </c>
      <c r="T63" s="115">
        <f t="shared" ca="1" si="18"/>
        <v>5.4803237473893323E-3</v>
      </c>
      <c r="U63" s="124" t="str">
        <f t="shared" ca="1" si="19"/>
        <v>OK</v>
      </c>
    </row>
    <row r="64" spans="1:21" x14ac:dyDescent="0.25">
      <c r="A64" s="57" t="s">
        <v>73</v>
      </c>
      <c r="B64" s="57"/>
      <c r="C64" s="145">
        <f t="shared" ca="1" si="16"/>
        <v>5.4803237473893323E-3</v>
      </c>
      <c r="D64" s="145">
        <f t="shared" ca="1" si="16"/>
        <v>6.4726399189891882E-3</v>
      </c>
      <c r="E64" s="145">
        <f t="shared" ca="1" si="16"/>
        <v>-2.5500588774990756E-3</v>
      </c>
      <c r="F64" s="145">
        <f t="shared" ca="1" si="16"/>
        <v>-2.2495067489118406E-3</v>
      </c>
      <c r="G64" s="145">
        <f t="shared" ca="1" si="16"/>
        <v>1.598939416406641E-2</v>
      </c>
      <c r="H64" s="145">
        <f t="shared" ca="1" si="16"/>
        <v>-1.1456926475380026E-3</v>
      </c>
      <c r="I64" s="145">
        <f t="shared" ca="1" si="16"/>
        <v>-6.3921843140435754E-4</v>
      </c>
      <c r="J64" s="145">
        <f t="shared" ca="1" si="16"/>
        <v>5.2828068935345121E-3</v>
      </c>
      <c r="K64" s="145">
        <f t="shared" ca="1" si="16"/>
        <v>5.9734074574071209E-3</v>
      </c>
      <c r="L64" s="145">
        <f t="shared" ca="1" si="16"/>
        <v>3.0042551825458278E-3</v>
      </c>
      <c r="M64" s="145">
        <f t="shared" ca="1" si="16"/>
        <v>5.0885795365812458E-3</v>
      </c>
      <c r="N64" s="145">
        <f t="shared" ca="1" si="16"/>
        <v>-4.7755866874985356E-4</v>
      </c>
      <c r="O64" s="145">
        <f t="shared" ca="1" si="16"/>
        <v>3.0771502015654343E-3</v>
      </c>
      <c r="P64" s="145">
        <f t="shared" ca="1" si="16"/>
        <v>4.9586501062375715E-4</v>
      </c>
      <c r="Q64" s="145">
        <f t="shared" ca="1" si="16"/>
        <v>1.6719424191413187E-2</v>
      </c>
      <c r="R64" s="145">
        <f t="shared" ca="1" si="16"/>
        <v>8.090127732655595E-3</v>
      </c>
      <c r="S64" s="145">
        <f t="shared" ca="1" si="17"/>
        <v>2.5764323694281374E-3</v>
      </c>
      <c r="T64" s="115">
        <f t="shared" ca="1" si="18"/>
        <v>5.4803237473893323E-3</v>
      </c>
      <c r="U64" s="124" t="str">
        <f t="shared" ca="1" si="19"/>
        <v>OK</v>
      </c>
    </row>
    <row r="65" spans="1:21" x14ac:dyDescent="0.25">
      <c r="A65" s="57" t="s">
        <v>74</v>
      </c>
      <c r="B65" s="57"/>
      <c r="C65" s="145">
        <f t="shared" ca="1" si="16"/>
        <v>5.4803237473893323E-3</v>
      </c>
      <c r="D65" s="145">
        <f t="shared" ca="1" si="16"/>
        <v>6.4726399189891882E-3</v>
      </c>
      <c r="E65" s="145">
        <f t="shared" ca="1" si="16"/>
        <v>-2.5500588774990756E-3</v>
      </c>
      <c r="F65" s="145">
        <f t="shared" ca="1" si="16"/>
        <v>-2.2495067489118406E-3</v>
      </c>
      <c r="G65" s="145">
        <f t="shared" ca="1" si="16"/>
        <v>1.598939416406641E-2</v>
      </c>
      <c r="H65" s="145">
        <f t="shared" ca="1" si="16"/>
        <v>-1.1456926475380026E-3</v>
      </c>
      <c r="I65" s="145">
        <f t="shared" ca="1" si="16"/>
        <v>-6.3921843140435754E-4</v>
      </c>
      <c r="J65" s="145">
        <f t="shared" ca="1" si="16"/>
        <v>5.2828068935345121E-3</v>
      </c>
      <c r="K65" s="145">
        <f t="shared" ca="1" si="16"/>
        <v>5.9734074574071209E-3</v>
      </c>
      <c r="L65" s="145">
        <f t="shared" ca="1" si="16"/>
        <v>3.0042551825458278E-3</v>
      </c>
      <c r="M65" s="145">
        <f t="shared" ca="1" si="16"/>
        <v>5.0885795365812458E-3</v>
      </c>
      <c r="N65" s="145">
        <f t="shared" ca="1" si="16"/>
        <v>-4.7755866874985356E-4</v>
      </c>
      <c r="O65" s="145">
        <f t="shared" ca="1" si="16"/>
        <v>3.0771502015654343E-3</v>
      </c>
      <c r="P65" s="145">
        <f t="shared" ca="1" si="16"/>
        <v>4.9586501062375715E-4</v>
      </c>
      <c r="Q65" s="145">
        <f t="shared" ca="1" si="16"/>
        <v>1.6719424191413187E-2</v>
      </c>
      <c r="R65" s="145">
        <f t="shared" ca="1" si="16"/>
        <v>8.090127732655595E-3</v>
      </c>
      <c r="S65" s="145">
        <f t="shared" ca="1" si="17"/>
        <v>2.5764323694281374E-3</v>
      </c>
      <c r="T65" s="115">
        <f t="shared" ca="1" si="18"/>
        <v>5.4803237473893323E-3</v>
      </c>
      <c r="U65" s="124" t="str">
        <f t="shared" ca="1" si="19"/>
        <v>OK</v>
      </c>
    </row>
    <row r="66" spans="1:21" x14ac:dyDescent="0.25">
      <c r="A66" s="57" t="s">
        <v>75</v>
      </c>
      <c r="B66" s="57"/>
      <c r="C66" s="145">
        <f t="shared" ca="1" si="16"/>
        <v>5.4803237473893323E-3</v>
      </c>
      <c r="D66" s="145">
        <f t="shared" ca="1" si="16"/>
        <v>6.4726399189891882E-3</v>
      </c>
      <c r="E66" s="145">
        <f t="shared" ca="1" si="16"/>
        <v>-2.5500588774990756E-3</v>
      </c>
      <c r="F66" s="145">
        <f t="shared" ca="1" si="16"/>
        <v>-2.2495067489118406E-3</v>
      </c>
      <c r="G66" s="145">
        <f t="shared" ca="1" si="16"/>
        <v>1.598939416406641E-2</v>
      </c>
      <c r="H66" s="145">
        <f t="shared" ca="1" si="16"/>
        <v>-1.1456926475380026E-3</v>
      </c>
      <c r="I66" s="145">
        <f t="shared" ca="1" si="16"/>
        <v>-6.3921843140435754E-4</v>
      </c>
      <c r="J66" s="145">
        <f t="shared" ca="1" si="16"/>
        <v>5.2828068935345121E-3</v>
      </c>
      <c r="K66" s="145">
        <f t="shared" ca="1" si="16"/>
        <v>5.9734074574071209E-3</v>
      </c>
      <c r="L66" s="145">
        <f t="shared" ca="1" si="16"/>
        <v>3.0042551825458278E-3</v>
      </c>
      <c r="M66" s="145">
        <f t="shared" ca="1" si="16"/>
        <v>5.0885795365812458E-3</v>
      </c>
      <c r="N66" s="145">
        <f t="shared" ca="1" si="16"/>
        <v>-4.7755866874985356E-4</v>
      </c>
      <c r="O66" s="145">
        <f t="shared" ca="1" si="16"/>
        <v>3.0771502015654343E-3</v>
      </c>
      <c r="P66" s="145">
        <f t="shared" ca="1" si="16"/>
        <v>4.9586501062375715E-4</v>
      </c>
      <c r="Q66" s="145">
        <f t="shared" ca="1" si="16"/>
        <v>1.6719424191413187E-2</v>
      </c>
      <c r="R66" s="145">
        <f t="shared" ca="1" si="16"/>
        <v>8.090127732655595E-3</v>
      </c>
      <c r="S66" s="145">
        <f t="shared" ca="1" si="17"/>
        <v>2.5764323694281374E-3</v>
      </c>
      <c r="T66" s="115">
        <f t="shared" ca="1" si="18"/>
        <v>5.4803237473893323E-3</v>
      </c>
      <c r="U66" s="124" t="str">
        <f t="shared" ca="1" si="19"/>
        <v>OK</v>
      </c>
    </row>
    <row r="67" spans="1:21" x14ac:dyDescent="0.25">
      <c r="A67" s="57"/>
      <c r="B67" s="57"/>
      <c r="C67" s="63"/>
      <c r="D67" s="63"/>
      <c r="E67" s="63"/>
      <c r="F67" s="63"/>
      <c r="G67" s="63"/>
      <c r="H67" s="63"/>
      <c r="I67" s="63"/>
      <c r="J67" s="63"/>
      <c r="K67" s="63"/>
      <c r="L67" s="63"/>
      <c r="M67" s="63"/>
      <c r="N67" s="63"/>
      <c r="O67" s="63"/>
      <c r="P67" s="63"/>
      <c r="Q67" s="63"/>
      <c r="R67" s="63"/>
      <c r="S67" s="63"/>
      <c r="T67" s="57"/>
    </row>
    <row r="68" spans="1:21" x14ac:dyDescent="0.25">
      <c r="A68" s="55" t="s">
        <v>76</v>
      </c>
      <c r="B68" s="57"/>
      <c r="C68" s="63"/>
      <c r="D68" s="63"/>
      <c r="E68" s="63"/>
      <c r="F68" s="63"/>
      <c r="G68" s="63"/>
      <c r="H68" s="63"/>
      <c r="I68" s="63"/>
      <c r="J68" s="63"/>
      <c r="K68" s="63"/>
      <c r="L68" s="63"/>
      <c r="M68" s="63"/>
      <c r="N68" s="63"/>
      <c r="O68" s="63"/>
      <c r="P68" s="63"/>
      <c r="Q68" s="63"/>
      <c r="R68" s="63"/>
      <c r="S68" s="63"/>
      <c r="T68" s="57"/>
    </row>
    <row r="69" spans="1:21" x14ac:dyDescent="0.25">
      <c r="A69" s="57" t="s">
        <v>77</v>
      </c>
      <c r="B69" s="57"/>
      <c r="C69" s="107">
        <f t="shared" ref="C69:R73" ca="1" si="20">INDIRECT(ADDRESS(ROW(C69),COLUMN(C69),,,$C$7))</f>
        <v>24098.562386393281</v>
      </c>
      <c r="D69" s="107">
        <f t="shared" ca="1" si="20"/>
        <v>20042.885055280214</v>
      </c>
      <c r="E69" s="107">
        <f t="shared" ca="1" si="20"/>
        <v>5870.1685608770731</v>
      </c>
      <c r="F69" s="107">
        <f t="shared" ca="1" si="20"/>
        <v>5502.0491620030361</v>
      </c>
      <c r="G69" s="107">
        <f t="shared" ca="1" si="20"/>
        <v>12717.914741623148</v>
      </c>
      <c r="H69" s="107">
        <f t="shared" ca="1" si="20"/>
        <v>4091.6191989586155</v>
      </c>
      <c r="I69" s="107">
        <f t="shared" ca="1" si="20"/>
        <v>5968.5635313681105</v>
      </c>
      <c r="J69" s="107">
        <f t="shared" ca="1" si="20"/>
        <v>6159.2162954699461</v>
      </c>
      <c r="K69" s="107">
        <f t="shared" ca="1" si="20"/>
        <v>8689.345789854653</v>
      </c>
      <c r="L69" s="107">
        <f t="shared" ca="1" si="20"/>
        <v>9617.8194802400612</v>
      </c>
      <c r="M69" s="107">
        <f t="shared" ca="1" si="20"/>
        <v>74280.581309136454</v>
      </c>
      <c r="N69" s="107">
        <f t="shared" ca="1" si="20"/>
        <v>8464.4550466451528</v>
      </c>
      <c r="O69" s="107">
        <f t="shared" ca="1" si="20"/>
        <v>14732.131195583452</v>
      </c>
      <c r="P69" s="107">
        <f t="shared" ca="1" si="20"/>
        <v>37377.616039839086</v>
      </c>
      <c r="Q69" s="107">
        <f t="shared" ca="1" si="20"/>
        <v>120019.6282933935</v>
      </c>
      <c r="R69" s="107">
        <f t="shared" ca="1" si="20"/>
        <v>28280.380597409297</v>
      </c>
      <c r="S69" s="107">
        <f t="shared" ref="S69:S73" ca="1" si="21">INDIRECT(ADDRESS(ROW(S69),COLUMN(S69),,,$C$7))</f>
        <v>9564</v>
      </c>
      <c r="T69" s="88">
        <f t="shared" ref="T69:T73" ca="1" si="22">INDEX($C69:$S69,T$34)</f>
        <v>24098.562386393281</v>
      </c>
      <c r="U69" s="124" t="str">
        <f t="shared" ref="U69:U73" ca="1" si="23">IF($A69=INDIRECT(ADDRESS(ROW($A69),COLUMN($A69),,,$C$7)),"OK","Error")</f>
        <v>OK</v>
      </c>
    </row>
    <row r="70" spans="1:21" x14ac:dyDescent="0.25">
      <c r="A70" s="57" t="s">
        <v>78</v>
      </c>
      <c r="B70" s="57"/>
      <c r="C70" s="107">
        <f t="shared" ca="1" si="20"/>
        <v>22169.397532783973</v>
      </c>
      <c r="D70" s="107">
        <f t="shared" ca="1" si="20"/>
        <v>20562.093785741519</v>
      </c>
      <c r="E70" s="107">
        <f t="shared" ca="1" si="20"/>
        <v>3012.9462199141931</v>
      </c>
      <c r="F70" s="107">
        <f t="shared" ca="1" si="20"/>
        <v>5888.9763292164389</v>
      </c>
      <c r="G70" s="107">
        <f t="shared" ca="1" si="20"/>
        <v>16295.628119961755</v>
      </c>
      <c r="H70" s="107">
        <f t="shared" ca="1" si="20"/>
        <v>3617.957498056554</v>
      </c>
      <c r="I70" s="107">
        <f t="shared" ca="1" si="20"/>
        <v>6120.5089735613219</v>
      </c>
      <c r="J70" s="107">
        <f t="shared" ca="1" si="20"/>
        <v>6343.2496365325369</v>
      </c>
      <c r="K70" s="107">
        <f t="shared" ca="1" si="20"/>
        <v>7625.3990827172902</v>
      </c>
      <c r="L70" s="107">
        <f t="shared" ca="1" si="20"/>
        <v>9875.5356247567215</v>
      </c>
      <c r="M70" s="107">
        <f t="shared" ca="1" si="20"/>
        <v>75122.705226785518</v>
      </c>
      <c r="N70" s="107">
        <f t="shared" ca="1" si="20"/>
        <v>8018.6955095262529</v>
      </c>
      <c r="O70" s="107">
        <f t="shared" ca="1" si="20"/>
        <v>16509.790306497922</v>
      </c>
      <c r="P70" s="107">
        <f t="shared" ca="1" si="20"/>
        <v>46485.646740188371</v>
      </c>
      <c r="Q70" s="107">
        <f t="shared" ca="1" si="20"/>
        <v>131068.61044637936</v>
      </c>
      <c r="R70" s="107">
        <f t="shared" ca="1" si="20"/>
        <v>31549.758588266071</v>
      </c>
      <c r="S70" s="107">
        <f t="shared" ca="1" si="21"/>
        <v>9434</v>
      </c>
      <c r="T70" s="88">
        <f t="shared" ca="1" si="22"/>
        <v>22169.397532783973</v>
      </c>
      <c r="U70" s="124" t="str">
        <f t="shared" ca="1" si="23"/>
        <v>OK</v>
      </c>
    </row>
    <row r="71" spans="1:21" x14ac:dyDescent="0.25">
      <c r="A71" s="57" t="s">
        <v>79</v>
      </c>
      <c r="B71" s="57"/>
      <c r="C71" s="107">
        <f t="shared" ca="1" si="20"/>
        <v>29340.295849899445</v>
      </c>
      <c r="D71" s="107">
        <f t="shared" ca="1" si="20"/>
        <v>16741.2435795932</v>
      </c>
      <c r="E71" s="107">
        <f t="shared" ca="1" si="20"/>
        <v>3811.7571848262128</v>
      </c>
      <c r="F71" s="107">
        <f t="shared" ca="1" si="20"/>
        <v>5903.3786523138315</v>
      </c>
      <c r="G71" s="107">
        <f t="shared" ca="1" si="20"/>
        <v>9830.6562620451514</v>
      </c>
      <c r="H71" s="107">
        <f t="shared" ca="1" si="20"/>
        <v>3552.4395536617048</v>
      </c>
      <c r="I71" s="107">
        <f t="shared" ca="1" si="20"/>
        <v>5697.1859676173417</v>
      </c>
      <c r="J71" s="107">
        <f t="shared" ca="1" si="20"/>
        <v>1905.7838145694009</v>
      </c>
      <c r="K71" s="107">
        <f t="shared" ca="1" si="20"/>
        <v>6390.7832933165973</v>
      </c>
      <c r="L71" s="107">
        <f t="shared" ca="1" si="20"/>
        <v>10366.171567149242</v>
      </c>
      <c r="M71" s="107">
        <f t="shared" ca="1" si="20"/>
        <v>77446.054010072083</v>
      </c>
      <c r="N71" s="107">
        <f t="shared" ca="1" si="20"/>
        <v>8470.9218723328486</v>
      </c>
      <c r="O71" s="107">
        <f t="shared" ca="1" si="20"/>
        <v>15560.081308329351</v>
      </c>
      <c r="P71" s="107">
        <f t="shared" ca="1" si="20"/>
        <v>43654.372986773335</v>
      </c>
      <c r="Q71" s="107">
        <f t="shared" ca="1" si="20"/>
        <v>142882.94195931772</v>
      </c>
      <c r="R71" s="107">
        <f t="shared" ca="1" si="20"/>
        <v>34608.069409814809</v>
      </c>
      <c r="S71" s="107">
        <f t="shared" ca="1" si="21"/>
        <v>10827</v>
      </c>
      <c r="T71" s="88">
        <f t="shared" ca="1" si="22"/>
        <v>29340.295849899445</v>
      </c>
      <c r="U71" s="124" t="str">
        <f t="shared" ca="1" si="23"/>
        <v>OK</v>
      </c>
    </row>
    <row r="72" spans="1:21" x14ac:dyDescent="0.25">
      <c r="A72" s="57" t="s">
        <v>80</v>
      </c>
      <c r="B72" s="57"/>
      <c r="C72" s="107">
        <f t="shared" ca="1" si="20"/>
        <v>20179.4801416298</v>
      </c>
      <c r="D72" s="107">
        <f t="shared" ca="1" si="20"/>
        <v>20639.536135610404</v>
      </c>
      <c r="E72" s="107">
        <f t="shared" ca="1" si="20"/>
        <v>3206.8712330157809</v>
      </c>
      <c r="F72" s="107">
        <f t="shared" ca="1" si="20"/>
        <v>5966.4877321646809</v>
      </c>
      <c r="G72" s="107">
        <f t="shared" ca="1" si="20"/>
        <v>11357.769713785836</v>
      </c>
      <c r="H72" s="107">
        <f t="shared" ca="1" si="20"/>
        <v>3197.2877557338447</v>
      </c>
      <c r="I72" s="107">
        <f t="shared" ca="1" si="20"/>
        <v>4435.3833643667494</v>
      </c>
      <c r="J72" s="107">
        <f t="shared" ca="1" si="20"/>
        <v>1558.4483373156763</v>
      </c>
      <c r="K72" s="107">
        <f t="shared" ca="1" si="20"/>
        <v>5630.9176752704807</v>
      </c>
      <c r="L72" s="107">
        <f t="shared" ca="1" si="20"/>
        <v>10310.510041897414</v>
      </c>
      <c r="M72" s="107">
        <f t="shared" ca="1" si="20"/>
        <v>83478.690800567143</v>
      </c>
      <c r="N72" s="107">
        <f t="shared" ca="1" si="20"/>
        <v>9056.877071977322</v>
      </c>
      <c r="O72" s="107">
        <f t="shared" ca="1" si="20"/>
        <v>15039.273504979865</v>
      </c>
      <c r="P72" s="107">
        <f t="shared" ca="1" si="20"/>
        <v>46272.300703279623</v>
      </c>
      <c r="Q72" s="107">
        <f t="shared" ca="1" si="20"/>
        <v>152682.845248414</v>
      </c>
      <c r="R72" s="107">
        <f t="shared" ca="1" si="20"/>
        <v>35230.733512882674</v>
      </c>
      <c r="S72" s="107">
        <f t="shared" ca="1" si="21"/>
        <v>8006</v>
      </c>
      <c r="T72" s="88">
        <f t="shared" ca="1" si="22"/>
        <v>20179.4801416298</v>
      </c>
      <c r="U72" s="124" t="str">
        <f t="shared" ca="1" si="23"/>
        <v>OK</v>
      </c>
    </row>
    <row r="73" spans="1:21" x14ac:dyDescent="0.25">
      <c r="A73" s="57" t="s">
        <v>81</v>
      </c>
      <c r="B73" s="57"/>
      <c r="C73" s="107">
        <f t="shared" ca="1" si="20"/>
        <v>13595.831009777021</v>
      </c>
      <c r="D73" s="107">
        <f t="shared" ca="1" si="20"/>
        <v>19592.357033894728</v>
      </c>
      <c r="E73" s="107">
        <f t="shared" ca="1" si="20"/>
        <v>3451.3129347213116</v>
      </c>
      <c r="F73" s="107">
        <f t="shared" ca="1" si="20"/>
        <v>6121.6744020007181</v>
      </c>
      <c r="G73" s="107">
        <f t="shared" ca="1" si="20"/>
        <v>12849.677016437978</v>
      </c>
      <c r="H73" s="107">
        <f t="shared" ca="1" si="20"/>
        <v>3223.4869778450902</v>
      </c>
      <c r="I73" s="107">
        <f t="shared" ca="1" si="20"/>
        <v>4705.4786175702502</v>
      </c>
      <c r="J73" s="107">
        <f t="shared" ca="1" si="20"/>
        <v>1729.7715949268061</v>
      </c>
      <c r="K73" s="107">
        <f t="shared" ca="1" si="20"/>
        <v>6405.8983114749644</v>
      </c>
      <c r="L73" s="107">
        <f t="shared" ca="1" si="20"/>
        <v>10184.89598193329</v>
      </c>
      <c r="M73" s="107">
        <f t="shared" ca="1" si="20"/>
        <v>88065.69384101138</v>
      </c>
      <c r="N73" s="107">
        <f t="shared" ca="1" si="20"/>
        <v>8497.6486143962611</v>
      </c>
      <c r="O73" s="107">
        <f t="shared" ca="1" si="20"/>
        <v>15851.828430961748</v>
      </c>
      <c r="P73" s="107">
        <f t="shared" ca="1" si="20"/>
        <v>29674.880711567537</v>
      </c>
      <c r="Q73" s="107">
        <f t="shared" ca="1" si="20"/>
        <v>146316.79520482279</v>
      </c>
      <c r="R73" s="107">
        <f t="shared" ca="1" si="20"/>
        <v>37062.472177288699</v>
      </c>
      <c r="S73" s="107">
        <f t="shared" ca="1" si="21"/>
        <v>8895.7689507102095</v>
      </c>
      <c r="T73" s="88">
        <f t="shared" ca="1" si="22"/>
        <v>13595.831009777021</v>
      </c>
      <c r="U73" s="124" t="str">
        <f t="shared" ca="1" si="23"/>
        <v>OK</v>
      </c>
    </row>
    <row r="74" spans="1:21" x14ac:dyDescent="0.25">
      <c r="A74" s="57"/>
      <c r="B74" s="57"/>
      <c r="C74" s="63"/>
      <c r="D74" s="63"/>
      <c r="E74" s="63"/>
      <c r="F74" s="63"/>
      <c r="G74" s="63"/>
      <c r="H74" s="63"/>
      <c r="I74" s="63"/>
      <c r="J74" s="63"/>
      <c r="K74" s="63"/>
      <c r="L74" s="63"/>
      <c r="M74" s="63"/>
      <c r="N74" s="63"/>
      <c r="O74" s="63"/>
      <c r="P74" s="63"/>
      <c r="Q74" s="63"/>
      <c r="R74" s="63"/>
      <c r="S74" s="63"/>
      <c r="T74" s="57"/>
    </row>
    <row r="75" spans="1:21" x14ac:dyDescent="0.25">
      <c r="A75" s="120" t="s">
        <v>348</v>
      </c>
      <c r="B75" s="57"/>
      <c r="C75" s="63"/>
      <c r="D75" s="63"/>
      <c r="E75" s="63"/>
      <c r="F75" s="63"/>
      <c r="G75" s="63"/>
      <c r="H75" s="63"/>
      <c r="I75" s="63"/>
      <c r="J75" s="63"/>
      <c r="K75" s="63"/>
      <c r="L75" s="63"/>
      <c r="M75" s="63"/>
      <c r="N75" s="63"/>
      <c r="O75" s="63"/>
      <c r="P75" s="63"/>
      <c r="Q75" s="63"/>
      <c r="R75" s="63"/>
      <c r="S75" s="63"/>
      <c r="T75" s="57"/>
    </row>
    <row r="76" spans="1:21" x14ac:dyDescent="0.25">
      <c r="A76" s="57" t="s">
        <v>334</v>
      </c>
      <c r="B76" s="57"/>
      <c r="C76" s="107" t="str">
        <f t="shared" ref="C76:R80" ca="1" si="24">INDIRECT(ADDRESS(ROW(C76),COLUMN(C76),,,$C$7))</f>
        <v>forecast</v>
      </c>
      <c r="D76" s="107" t="str">
        <f t="shared" ca="1" si="24"/>
        <v>forecast</v>
      </c>
      <c r="E76" s="107" t="str">
        <f t="shared" ca="1" si="24"/>
        <v>forecast</v>
      </c>
      <c r="F76" s="107" t="str">
        <f t="shared" ca="1" si="24"/>
        <v>forecast</v>
      </c>
      <c r="G76" s="107" t="str">
        <f t="shared" ca="1" si="24"/>
        <v>forecast</v>
      </c>
      <c r="H76" s="107" t="str">
        <f t="shared" ca="1" si="24"/>
        <v>forecast</v>
      </c>
      <c r="I76" s="107" t="str">
        <f t="shared" ca="1" si="24"/>
        <v>forecast</v>
      </c>
      <c r="J76" s="107" t="str">
        <f t="shared" ca="1" si="24"/>
        <v>forecast</v>
      </c>
      <c r="K76" s="107" t="str">
        <f t="shared" ca="1" si="24"/>
        <v>forecast</v>
      </c>
      <c r="L76" s="107" t="str">
        <f t="shared" ca="1" si="24"/>
        <v>forecast</v>
      </c>
      <c r="M76" s="107" t="str">
        <f t="shared" ca="1" si="24"/>
        <v>forecast</v>
      </c>
      <c r="N76" s="107" t="str">
        <f t="shared" ca="1" si="24"/>
        <v>forecast</v>
      </c>
      <c r="O76" s="107" t="str">
        <f t="shared" ca="1" si="24"/>
        <v>forecast</v>
      </c>
      <c r="P76" s="107" t="str">
        <f t="shared" ca="1" si="24"/>
        <v>forecast</v>
      </c>
      <c r="Q76" s="107" t="str">
        <f t="shared" ca="1" si="24"/>
        <v>forecast</v>
      </c>
      <c r="R76" s="107" t="str">
        <f t="shared" ca="1" si="24"/>
        <v>forecast</v>
      </c>
      <c r="S76" s="107" t="str">
        <f t="shared" ref="S76:S80" ca="1" si="25">INDIRECT(ADDRESS(ROW(S76),COLUMN(S76),,,$C$7))</f>
        <v>forecast</v>
      </c>
      <c r="T76" s="88" t="str">
        <f t="shared" ref="T76:T80" ca="1" si="26">INDEX($C76:$S76,T$34)</f>
        <v>forecast</v>
      </c>
      <c r="U76" s="124" t="str">
        <f t="shared" ref="U76:U80" ca="1" si="27">IF($A76=INDIRECT(ADDRESS(ROW($A76),COLUMN($A76),,,$C$7)),"OK","Error")</f>
        <v>OK</v>
      </c>
    </row>
    <row r="77" spans="1:21" x14ac:dyDescent="0.25">
      <c r="A77" s="57" t="s">
        <v>335</v>
      </c>
      <c r="B77" s="57"/>
      <c r="C77" s="107" t="str">
        <f t="shared" ca="1" si="24"/>
        <v>forecast</v>
      </c>
      <c r="D77" s="107" t="str">
        <f t="shared" ca="1" si="24"/>
        <v>forecast</v>
      </c>
      <c r="E77" s="107" t="str">
        <f t="shared" ca="1" si="24"/>
        <v>forecast</v>
      </c>
      <c r="F77" s="107" t="str">
        <f t="shared" ca="1" si="24"/>
        <v>forecast</v>
      </c>
      <c r="G77" s="107" t="str">
        <f t="shared" ca="1" si="24"/>
        <v>forecast</v>
      </c>
      <c r="H77" s="107" t="str">
        <f t="shared" ca="1" si="24"/>
        <v>forecast</v>
      </c>
      <c r="I77" s="107" t="str">
        <f t="shared" ca="1" si="24"/>
        <v>forecast</v>
      </c>
      <c r="J77" s="107" t="str">
        <f t="shared" ca="1" si="24"/>
        <v>forecast</v>
      </c>
      <c r="K77" s="107" t="str">
        <f t="shared" ca="1" si="24"/>
        <v>forecast</v>
      </c>
      <c r="L77" s="107" t="str">
        <f t="shared" ca="1" si="24"/>
        <v>forecast</v>
      </c>
      <c r="M77" s="107" t="str">
        <f t="shared" ca="1" si="24"/>
        <v>forecast</v>
      </c>
      <c r="N77" s="107" t="str">
        <f t="shared" ca="1" si="24"/>
        <v>forecast</v>
      </c>
      <c r="O77" s="107" t="str">
        <f t="shared" ca="1" si="24"/>
        <v>forecast</v>
      </c>
      <c r="P77" s="107" t="str">
        <f t="shared" ca="1" si="24"/>
        <v>forecast</v>
      </c>
      <c r="Q77" s="107" t="str">
        <f t="shared" ca="1" si="24"/>
        <v>forecast</v>
      </c>
      <c r="R77" s="107" t="str">
        <f t="shared" ca="1" si="24"/>
        <v>forecast</v>
      </c>
      <c r="S77" s="107" t="str">
        <f t="shared" ca="1" si="25"/>
        <v>forecast</v>
      </c>
      <c r="T77" s="88" t="str">
        <f t="shared" ca="1" si="26"/>
        <v>forecast</v>
      </c>
      <c r="U77" s="124" t="str">
        <f t="shared" ca="1" si="27"/>
        <v>OK</v>
      </c>
    </row>
    <row r="78" spans="1:21" x14ac:dyDescent="0.25">
      <c r="A78" s="57" t="s">
        <v>336</v>
      </c>
      <c r="B78" s="57"/>
      <c r="C78" s="107" t="str">
        <f t="shared" ca="1" si="24"/>
        <v>forecast</v>
      </c>
      <c r="D78" s="107" t="str">
        <f t="shared" ca="1" si="24"/>
        <v>forecast</v>
      </c>
      <c r="E78" s="107" t="str">
        <f t="shared" ca="1" si="24"/>
        <v>forecast</v>
      </c>
      <c r="F78" s="107" t="str">
        <f t="shared" ca="1" si="24"/>
        <v>forecast</v>
      </c>
      <c r="G78" s="107" t="str">
        <f t="shared" ca="1" si="24"/>
        <v>forecast</v>
      </c>
      <c r="H78" s="107" t="str">
        <f t="shared" ca="1" si="24"/>
        <v>forecast</v>
      </c>
      <c r="I78" s="107" t="str">
        <f t="shared" ca="1" si="24"/>
        <v>forecast</v>
      </c>
      <c r="J78" s="107" t="str">
        <f t="shared" ca="1" si="24"/>
        <v>forecast</v>
      </c>
      <c r="K78" s="107" t="str">
        <f t="shared" ca="1" si="24"/>
        <v>forecast</v>
      </c>
      <c r="L78" s="107" t="str">
        <f t="shared" ca="1" si="24"/>
        <v>forecast</v>
      </c>
      <c r="M78" s="107" t="str">
        <f t="shared" ca="1" si="24"/>
        <v>forecast</v>
      </c>
      <c r="N78" s="107" t="str">
        <f t="shared" ca="1" si="24"/>
        <v>forecast</v>
      </c>
      <c r="O78" s="107" t="str">
        <f t="shared" ca="1" si="24"/>
        <v>forecast</v>
      </c>
      <c r="P78" s="107" t="str">
        <f t="shared" ca="1" si="24"/>
        <v>forecast</v>
      </c>
      <c r="Q78" s="107" t="str">
        <f t="shared" ca="1" si="24"/>
        <v>forecast</v>
      </c>
      <c r="R78" s="107" t="str">
        <f t="shared" ca="1" si="24"/>
        <v>forecast</v>
      </c>
      <c r="S78" s="107" t="str">
        <f t="shared" ca="1" si="25"/>
        <v>forecast</v>
      </c>
      <c r="T78" s="88" t="str">
        <f t="shared" ca="1" si="26"/>
        <v>forecast</v>
      </c>
      <c r="U78" s="124" t="str">
        <f t="shared" ca="1" si="27"/>
        <v>OK</v>
      </c>
    </row>
    <row r="79" spans="1:21" x14ac:dyDescent="0.25">
      <c r="A79" s="57" t="s">
        <v>337</v>
      </c>
      <c r="B79" s="57"/>
      <c r="C79" s="107" t="str">
        <f t="shared" ca="1" si="24"/>
        <v>forecast</v>
      </c>
      <c r="D79" s="107" t="str">
        <f t="shared" ca="1" si="24"/>
        <v>forecast</v>
      </c>
      <c r="E79" s="107" t="str">
        <f t="shared" ca="1" si="24"/>
        <v>forecast</v>
      </c>
      <c r="F79" s="107" t="str">
        <f t="shared" ca="1" si="24"/>
        <v>forecast</v>
      </c>
      <c r="G79" s="107" t="str">
        <f t="shared" ca="1" si="24"/>
        <v>forecast</v>
      </c>
      <c r="H79" s="107" t="str">
        <f t="shared" ca="1" si="24"/>
        <v>forecast</v>
      </c>
      <c r="I79" s="107" t="str">
        <f t="shared" ca="1" si="24"/>
        <v>forecast</v>
      </c>
      <c r="J79" s="107" t="str">
        <f t="shared" ca="1" si="24"/>
        <v>forecast</v>
      </c>
      <c r="K79" s="107" t="str">
        <f t="shared" ca="1" si="24"/>
        <v>forecast</v>
      </c>
      <c r="L79" s="107" t="str">
        <f t="shared" ca="1" si="24"/>
        <v>forecast</v>
      </c>
      <c r="M79" s="107" t="str">
        <f t="shared" ca="1" si="24"/>
        <v>forecast</v>
      </c>
      <c r="N79" s="107" t="str">
        <f t="shared" ca="1" si="24"/>
        <v>forecast</v>
      </c>
      <c r="O79" s="107" t="str">
        <f t="shared" ca="1" si="24"/>
        <v>forecast</v>
      </c>
      <c r="P79" s="107" t="str">
        <f t="shared" ca="1" si="24"/>
        <v>forecast</v>
      </c>
      <c r="Q79" s="107" t="str">
        <f t="shared" ca="1" si="24"/>
        <v>forecast</v>
      </c>
      <c r="R79" s="107" t="str">
        <f t="shared" ca="1" si="24"/>
        <v>forecast</v>
      </c>
      <c r="S79" s="107" t="str">
        <f t="shared" ca="1" si="25"/>
        <v>forecast</v>
      </c>
      <c r="T79" s="88" t="str">
        <f t="shared" ca="1" si="26"/>
        <v>forecast</v>
      </c>
      <c r="U79" s="124" t="str">
        <f t="shared" ca="1" si="27"/>
        <v>OK</v>
      </c>
    </row>
    <row r="80" spans="1:21" x14ac:dyDescent="0.25">
      <c r="A80" s="57" t="s">
        <v>338</v>
      </c>
      <c r="B80" s="57"/>
      <c r="C80" s="107" t="str">
        <f t="shared" ca="1" si="24"/>
        <v>forecast</v>
      </c>
      <c r="D80" s="107" t="str">
        <f t="shared" ca="1" si="24"/>
        <v>forecast</v>
      </c>
      <c r="E80" s="107" t="str">
        <f t="shared" ca="1" si="24"/>
        <v>forecast</v>
      </c>
      <c r="F80" s="107" t="str">
        <f t="shared" ca="1" si="24"/>
        <v>forecast</v>
      </c>
      <c r="G80" s="107" t="str">
        <f t="shared" ca="1" si="24"/>
        <v>forecast</v>
      </c>
      <c r="H80" s="107" t="str">
        <f t="shared" ca="1" si="24"/>
        <v>forecast</v>
      </c>
      <c r="I80" s="107" t="str">
        <f t="shared" ca="1" si="24"/>
        <v>forecast</v>
      </c>
      <c r="J80" s="107" t="str">
        <f t="shared" ca="1" si="24"/>
        <v>forecast</v>
      </c>
      <c r="K80" s="107" t="str">
        <f t="shared" ca="1" si="24"/>
        <v>forecast</v>
      </c>
      <c r="L80" s="107" t="str">
        <f t="shared" ca="1" si="24"/>
        <v>forecast</v>
      </c>
      <c r="M80" s="107" t="str">
        <f t="shared" ca="1" si="24"/>
        <v>forecast</v>
      </c>
      <c r="N80" s="107" t="str">
        <f t="shared" ca="1" si="24"/>
        <v>forecast</v>
      </c>
      <c r="O80" s="107" t="str">
        <f t="shared" ca="1" si="24"/>
        <v>forecast</v>
      </c>
      <c r="P80" s="107" t="str">
        <f t="shared" ca="1" si="24"/>
        <v>forecast</v>
      </c>
      <c r="Q80" s="107" t="str">
        <f t="shared" ca="1" si="24"/>
        <v>forecast</v>
      </c>
      <c r="R80" s="107" t="str">
        <f t="shared" ca="1" si="24"/>
        <v>forecast</v>
      </c>
      <c r="S80" s="107" t="str">
        <f t="shared" ca="1" si="25"/>
        <v>forecast</v>
      </c>
      <c r="T80" s="88" t="str">
        <f t="shared" ca="1" si="26"/>
        <v>forecast</v>
      </c>
      <c r="U80" s="124" t="str">
        <f t="shared" ca="1" si="27"/>
        <v>OK</v>
      </c>
    </row>
    <row r="81" spans="1:21" x14ac:dyDescent="0.25">
      <c r="A81" s="57"/>
      <c r="B81" s="57"/>
      <c r="C81" s="63"/>
      <c r="D81" s="63"/>
      <c r="E81" s="63"/>
      <c r="F81" s="63"/>
      <c r="G81" s="63"/>
      <c r="H81" s="63"/>
      <c r="I81" s="63"/>
      <c r="J81" s="63"/>
      <c r="K81" s="63"/>
      <c r="L81" s="63"/>
      <c r="M81" s="63"/>
      <c r="N81" s="63"/>
      <c r="O81" s="63"/>
      <c r="P81" s="63"/>
      <c r="Q81" s="63"/>
      <c r="R81" s="63"/>
      <c r="S81" s="63"/>
      <c r="T81" s="57"/>
    </row>
    <row r="82" spans="1:21" x14ac:dyDescent="0.25">
      <c r="A82" s="120" t="s">
        <v>349</v>
      </c>
      <c r="B82" s="57"/>
      <c r="C82" s="63"/>
      <c r="D82" s="63"/>
      <c r="E82" s="63"/>
      <c r="F82" s="63"/>
      <c r="G82" s="63"/>
      <c r="H82" s="63"/>
      <c r="I82" s="63"/>
      <c r="J82" s="63"/>
      <c r="K82" s="63"/>
      <c r="L82" s="63"/>
      <c r="M82" s="63"/>
      <c r="N82" s="63"/>
      <c r="O82" s="63"/>
      <c r="P82" s="63"/>
      <c r="Q82" s="63"/>
      <c r="R82" s="63"/>
      <c r="S82" s="63"/>
      <c r="T82" s="57"/>
    </row>
    <row r="83" spans="1:21" x14ac:dyDescent="0.25">
      <c r="A83" s="57" t="s">
        <v>339</v>
      </c>
      <c r="B83" s="57"/>
      <c r="C83" s="107" t="str">
        <f t="shared" ref="C83:R87" ca="1" si="28">INDIRECT(ADDRESS(ROW(C83),COLUMN(C83),,,$C$7))</f>
        <v>forecast</v>
      </c>
      <c r="D83" s="107" t="str">
        <f t="shared" ca="1" si="28"/>
        <v>forecast</v>
      </c>
      <c r="E83" s="107" t="str">
        <f t="shared" ca="1" si="28"/>
        <v>forecast</v>
      </c>
      <c r="F83" s="107" t="str">
        <f t="shared" ca="1" si="28"/>
        <v>forecast</v>
      </c>
      <c r="G83" s="107" t="str">
        <f t="shared" ca="1" si="28"/>
        <v>forecast</v>
      </c>
      <c r="H83" s="107" t="str">
        <f t="shared" ca="1" si="28"/>
        <v>forecast</v>
      </c>
      <c r="I83" s="107" t="str">
        <f t="shared" ca="1" si="28"/>
        <v>forecast</v>
      </c>
      <c r="J83" s="107" t="str">
        <f t="shared" ca="1" si="28"/>
        <v>forecast</v>
      </c>
      <c r="K83" s="107" t="str">
        <f t="shared" ca="1" si="28"/>
        <v>forecast</v>
      </c>
      <c r="L83" s="107" t="str">
        <f t="shared" ca="1" si="28"/>
        <v>forecast</v>
      </c>
      <c r="M83" s="107" t="str">
        <f t="shared" ca="1" si="28"/>
        <v>forecast</v>
      </c>
      <c r="N83" s="107" t="str">
        <f t="shared" ca="1" si="28"/>
        <v>forecast</v>
      </c>
      <c r="O83" s="107" t="str">
        <f t="shared" ca="1" si="28"/>
        <v>forecast</v>
      </c>
      <c r="P83" s="107" t="str">
        <f t="shared" ca="1" si="28"/>
        <v>forecast</v>
      </c>
      <c r="Q83" s="107" t="str">
        <f t="shared" ca="1" si="28"/>
        <v>forecast</v>
      </c>
      <c r="R83" s="107" t="str">
        <f t="shared" ca="1" si="28"/>
        <v>forecast</v>
      </c>
      <c r="S83" s="107" t="str">
        <f t="shared" ref="S83:S87" ca="1" si="29">INDIRECT(ADDRESS(ROW(S83),COLUMN(S83),,,$C$7))</f>
        <v>forecast</v>
      </c>
      <c r="T83" s="88" t="str">
        <f t="shared" ref="T83:T87" ca="1" si="30">INDEX($C83:$S83,T$34)</f>
        <v>forecast</v>
      </c>
      <c r="U83" s="124" t="str">
        <f t="shared" ref="U83:U87" ca="1" si="31">IF($A83=INDIRECT(ADDRESS(ROW($A83),COLUMN($A83),,,$C$7)),"OK","Error")</f>
        <v>OK</v>
      </c>
    </row>
    <row r="84" spans="1:21" x14ac:dyDescent="0.25">
      <c r="A84" s="57" t="s">
        <v>340</v>
      </c>
      <c r="B84" s="57"/>
      <c r="C84" s="107" t="str">
        <f t="shared" ca="1" si="28"/>
        <v>forecast</v>
      </c>
      <c r="D84" s="107" t="str">
        <f t="shared" ca="1" si="28"/>
        <v>forecast</v>
      </c>
      <c r="E84" s="107" t="str">
        <f t="shared" ca="1" si="28"/>
        <v>forecast</v>
      </c>
      <c r="F84" s="107" t="str">
        <f t="shared" ca="1" si="28"/>
        <v>forecast</v>
      </c>
      <c r="G84" s="107" t="str">
        <f t="shared" ca="1" si="28"/>
        <v>forecast</v>
      </c>
      <c r="H84" s="107" t="str">
        <f t="shared" ca="1" si="28"/>
        <v>forecast</v>
      </c>
      <c r="I84" s="107" t="str">
        <f t="shared" ca="1" si="28"/>
        <v>forecast</v>
      </c>
      <c r="J84" s="107" t="str">
        <f t="shared" ca="1" si="28"/>
        <v>forecast</v>
      </c>
      <c r="K84" s="107" t="str">
        <f t="shared" ca="1" si="28"/>
        <v>forecast</v>
      </c>
      <c r="L84" s="107" t="str">
        <f t="shared" ca="1" si="28"/>
        <v>forecast</v>
      </c>
      <c r="M84" s="107" t="str">
        <f t="shared" ca="1" si="28"/>
        <v>forecast</v>
      </c>
      <c r="N84" s="107" t="str">
        <f t="shared" ca="1" si="28"/>
        <v>forecast</v>
      </c>
      <c r="O84" s="107" t="str">
        <f t="shared" ca="1" si="28"/>
        <v>forecast</v>
      </c>
      <c r="P84" s="107" t="str">
        <f t="shared" ca="1" si="28"/>
        <v>forecast</v>
      </c>
      <c r="Q84" s="107" t="str">
        <f t="shared" ca="1" si="28"/>
        <v>forecast</v>
      </c>
      <c r="R84" s="107" t="str">
        <f t="shared" ca="1" si="28"/>
        <v>forecast</v>
      </c>
      <c r="S84" s="107" t="str">
        <f t="shared" ca="1" si="29"/>
        <v>forecast</v>
      </c>
      <c r="T84" s="88" t="str">
        <f t="shared" ca="1" si="30"/>
        <v>forecast</v>
      </c>
      <c r="U84" s="124" t="str">
        <f t="shared" ca="1" si="31"/>
        <v>OK</v>
      </c>
    </row>
    <row r="85" spans="1:21" x14ac:dyDescent="0.25">
      <c r="A85" s="57" t="s">
        <v>341</v>
      </c>
      <c r="B85" s="57"/>
      <c r="C85" s="107" t="str">
        <f t="shared" ca="1" si="28"/>
        <v>forecast</v>
      </c>
      <c r="D85" s="107" t="str">
        <f t="shared" ca="1" si="28"/>
        <v>forecast</v>
      </c>
      <c r="E85" s="107" t="str">
        <f t="shared" ca="1" si="28"/>
        <v>forecast</v>
      </c>
      <c r="F85" s="107" t="str">
        <f t="shared" ca="1" si="28"/>
        <v>forecast</v>
      </c>
      <c r="G85" s="107" t="str">
        <f t="shared" ca="1" si="28"/>
        <v>forecast</v>
      </c>
      <c r="H85" s="107" t="str">
        <f t="shared" ca="1" si="28"/>
        <v>forecast</v>
      </c>
      <c r="I85" s="107" t="str">
        <f t="shared" ca="1" si="28"/>
        <v>forecast</v>
      </c>
      <c r="J85" s="107" t="str">
        <f t="shared" ca="1" si="28"/>
        <v>forecast</v>
      </c>
      <c r="K85" s="107" t="str">
        <f t="shared" ca="1" si="28"/>
        <v>forecast</v>
      </c>
      <c r="L85" s="107" t="str">
        <f t="shared" ca="1" si="28"/>
        <v>forecast</v>
      </c>
      <c r="M85" s="107" t="str">
        <f t="shared" ca="1" si="28"/>
        <v>forecast</v>
      </c>
      <c r="N85" s="107" t="str">
        <f t="shared" ca="1" si="28"/>
        <v>forecast</v>
      </c>
      <c r="O85" s="107" t="str">
        <f t="shared" ca="1" si="28"/>
        <v>forecast</v>
      </c>
      <c r="P85" s="107" t="str">
        <f t="shared" ca="1" si="28"/>
        <v>forecast</v>
      </c>
      <c r="Q85" s="107" t="str">
        <f t="shared" ca="1" si="28"/>
        <v>forecast</v>
      </c>
      <c r="R85" s="107" t="str">
        <f t="shared" ca="1" si="28"/>
        <v>forecast</v>
      </c>
      <c r="S85" s="107" t="str">
        <f t="shared" ca="1" si="29"/>
        <v>forecast</v>
      </c>
      <c r="T85" s="88" t="str">
        <f t="shared" ca="1" si="30"/>
        <v>forecast</v>
      </c>
      <c r="U85" s="124" t="str">
        <f t="shared" ca="1" si="31"/>
        <v>OK</v>
      </c>
    </row>
    <row r="86" spans="1:21" x14ac:dyDescent="0.25">
      <c r="A86" s="57" t="s">
        <v>342</v>
      </c>
      <c r="B86" s="57"/>
      <c r="C86" s="107" t="str">
        <f t="shared" ca="1" si="28"/>
        <v>forecast</v>
      </c>
      <c r="D86" s="107" t="str">
        <f t="shared" ca="1" si="28"/>
        <v>forecast</v>
      </c>
      <c r="E86" s="107" t="str">
        <f t="shared" ca="1" si="28"/>
        <v>forecast</v>
      </c>
      <c r="F86" s="107" t="str">
        <f t="shared" ca="1" si="28"/>
        <v>forecast</v>
      </c>
      <c r="G86" s="107" t="str">
        <f t="shared" ca="1" si="28"/>
        <v>forecast</v>
      </c>
      <c r="H86" s="107" t="str">
        <f t="shared" ca="1" si="28"/>
        <v>forecast</v>
      </c>
      <c r="I86" s="107" t="str">
        <f t="shared" ca="1" si="28"/>
        <v>forecast</v>
      </c>
      <c r="J86" s="107" t="str">
        <f t="shared" ca="1" si="28"/>
        <v>forecast</v>
      </c>
      <c r="K86" s="107" t="str">
        <f t="shared" ca="1" si="28"/>
        <v>forecast</v>
      </c>
      <c r="L86" s="107" t="str">
        <f t="shared" ca="1" si="28"/>
        <v>forecast</v>
      </c>
      <c r="M86" s="107" t="str">
        <f t="shared" ca="1" si="28"/>
        <v>forecast</v>
      </c>
      <c r="N86" s="107" t="str">
        <f t="shared" ca="1" si="28"/>
        <v>forecast</v>
      </c>
      <c r="O86" s="107" t="str">
        <f t="shared" ca="1" si="28"/>
        <v>forecast</v>
      </c>
      <c r="P86" s="107" t="str">
        <f t="shared" ca="1" si="28"/>
        <v>forecast</v>
      </c>
      <c r="Q86" s="107" t="str">
        <f t="shared" ca="1" si="28"/>
        <v>forecast</v>
      </c>
      <c r="R86" s="107" t="str">
        <f t="shared" ca="1" si="28"/>
        <v>forecast</v>
      </c>
      <c r="S86" s="107" t="str">
        <f t="shared" ca="1" si="29"/>
        <v>forecast</v>
      </c>
      <c r="T86" s="88" t="str">
        <f t="shared" ca="1" si="30"/>
        <v>forecast</v>
      </c>
      <c r="U86" s="124" t="str">
        <f t="shared" ca="1" si="31"/>
        <v>OK</v>
      </c>
    </row>
    <row r="87" spans="1:21" x14ac:dyDescent="0.25">
      <c r="A87" s="57" t="s">
        <v>343</v>
      </c>
      <c r="B87" s="57"/>
      <c r="C87" s="107" t="str">
        <f t="shared" ca="1" si="28"/>
        <v>forecast</v>
      </c>
      <c r="D87" s="107" t="str">
        <f t="shared" ca="1" si="28"/>
        <v>forecast</v>
      </c>
      <c r="E87" s="107" t="str">
        <f t="shared" ca="1" si="28"/>
        <v>forecast</v>
      </c>
      <c r="F87" s="107" t="str">
        <f t="shared" ca="1" si="28"/>
        <v>forecast</v>
      </c>
      <c r="G87" s="107" t="str">
        <f t="shared" ca="1" si="28"/>
        <v>forecast</v>
      </c>
      <c r="H87" s="107" t="str">
        <f t="shared" ca="1" si="28"/>
        <v>forecast</v>
      </c>
      <c r="I87" s="107" t="str">
        <f t="shared" ca="1" si="28"/>
        <v>forecast</v>
      </c>
      <c r="J87" s="107" t="str">
        <f t="shared" ca="1" si="28"/>
        <v>forecast</v>
      </c>
      <c r="K87" s="107" t="str">
        <f t="shared" ca="1" si="28"/>
        <v>forecast</v>
      </c>
      <c r="L87" s="107" t="str">
        <f t="shared" ca="1" si="28"/>
        <v>forecast</v>
      </c>
      <c r="M87" s="107" t="str">
        <f t="shared" ca="1" si="28"/>
        <v>forecast</v>
      </c>
      <c r="N87" s="107" t="str">
        <f t="shared" ca="1" si="28"/>
        <v>forecast</v>
      </c>
      <c r="O87" s="107" t="str">
        <f t="shared" ca="1" si="28"/>
        <v>forecast</v>
      </c>
      <c r="P87" s="107" t="str">
        <f t="shared" ca="1" si="28"/>
        <v>forecast</v>
      </c>
      <c r="Q87" s="107" t="str">
        <f t="shared" ca="1" si="28"/>
        <v>forecast</v>
      </c>
      <c r="R87" s="107" t="str">
        <f t="shared" ca="1" si="28"/>
        <v>forecast</v>
      </c>
      <c r="S87" s="107" t="str">
        <f t="shared" ca="1" si="29"/>
        <v>forecast</v>
      </c>
      <c r="T87" s="88" t="str">
        <f t="shared" ca="1" si="30"/>
        <v>forecast</v>
      </c>
      <c r="U87" s="124" t="str">
        <f t="shared" ca="1" si="31"/>
        <v>OK</v>
      </c>
    </row>
    <row r="88" spans="1:21" x14ac:dyDescent="0.25">
      <c r="A88" s="4"/>
      <c r="B88" s="4"/>
      <c r="C88" s="4"/>
      <c r="D88" s="4"/>
      <c r="E88" s="4"/>
      <c r="F88" s="4"/>
      <c r="G88" s="4"/>
      <c r="H88" s="4"/>
      <c r="I88" s="4"/>
      <c r="J88" s="4"/>
      <c r="K88" s="4"/>
      <c r="L88" s="4"/>
      <c r="M88" s="4"/>
      <c r="N88" s="4"/>
      <c r="O88" s="4"/>
      <c r="P88" s="4"/>
      <c r="Q88" s="4"/>
      <c r="R88" s="4"/>
      <c r="S88" s="4"/>
      <c r="T88"/>
    </row>
    <row r="89" spans="1:21" x14ac:dyDescent="0.25">
      <c r="A89" s="120" t="s">
        <v>386</v>
      </c>
      <c r="B89" s="57"/>
      <c r="C89" s="63"/>
      <c r="D89" s="63"/>
      <c r="E89" s="63"/>
      <c r="F89" s="63"/>
      <c r="G89" s="63"/>
      <c r="H89" s="63"/>
      <c r="I89" s="63"/>
      <c r="J89" s="63"/>
      <c r="K89" s="63"/>
      <c r="L89" s="63"/>
      <c r="M89" s="63"/>
      <c r="N89" s="63"/>
      <c r="O89" s="63"/>
      <c r="P89" s="63"/>
      <c r="Q89" s="63"/>
      <c r="R89" s="63"/>
      <c r="S89" s="63"/>
    </row>
    <row r="90" spans="1:21" x14ac:dyDescent="0.25">
      <c r="A90" s="57" t="s">
        <v>361</v>
      </c>
      <c r="B90" s="57"/>
      <c r="C90" s="107" t="str">
        <f t="shared" ref="C90:R95" ca="1" si="32">INDIRECT(ADDRESS(ROW(C90),COLUMN(C90),,,$C$7))</f>
        <v>forecast</v>
      </c>
      <c r="D90" s="107" t="str">
        <f t="shared" ca="1" si="32"/>
        <v>forecast</v>
      </c>
      <c r="E90" s="107" t="str">
        <f t="shared" ca="1" si="32"/>
        <v>forecast</v>
      </c>
      <c r="F90" s="107" t="str">
        <f t="shared" ca="1" si="32"/>
        <v>forecast</v>
      </c>
      <c r="G90" s="107" t="str">
        <f t="shared" ca="1" si="32"/>
        <v>forecast</v>
      </c>
      <c r="H90" s="107" t="str">
        <f t="shared" ca="1" si="32"/>
        <v>forecast</v>
      </c>
      <c r="I90" s="107" t="str">
        <f t="shared" ca="1" si="32"/>
        <v>forecast</v>
      </c>
      <c r="J90" s="107" t="str">
        <f t="shared" ca="1" si="32"/>
        <v>forecast</v>
      </c>
      <c r="K90" s="107" t="str">
        <f t="shared" ca="1" si="32"/>
        <v>forecast</v>
      </c>
      <c r="L90" s="107" t="str">
        <f t="shared" ca="1" si="32"/>
        <v>forecast</v>
      </c>
      <c r="M90" s="107" t="str">
        <f t="shared" ca="1" si="32"/>
        <v>forecast</v>
      </c>
      <c r="N90" s="107" t="str">
        <f t="shared" ca="1" si="32"/>
        <v>forecast</v>
      </c>
      <c r="O90" s="107" t="str">
        <f t="shared" ca="1" si="32"/>
        <v>forecast</v>
      </c>
      <c r="P90" s="107" t="str">
        <f t="shared" ca="1" si="32"/>
        <v>forecast</v>
      </c>
      <c r="Q90" s="107" t="str">
        <f t="shared" ca="1" si="32"/>
        <v>forecast</v>
      </c>
      <c r="R90" s="107" t="str">
        <f t="shared" ca="1" si="32"/>
        <v>forecast</v>
      </c>
      <c r="S90" s="107" t="str">
        <f t="shared" ref="S90:S95" ca="1" si="33">INDIRECT(ADDRESS(ROW(S90),COLUMN(S90),,,$C$7))</f>
        <v>forecast</v>
      </c>
      <c r="T90" s="88" t="str">
        <f t="shared" ref="T90:T95" ca="1" si="34">INDEX($C90:$S90,T$34)</f>
        <v>forecast</v>
      </c>
      <c r="U90" s="124" t="str">
        <f t="shared" ref="U90:U95" ca="1" si="35">IF($A90=INDIRECT(ADDRESS(ROW($A90),COLUMN($A90),,,$C$7)),"OK","Error")</f>
        <v>OK</v>
      </c>
    </row>
    <row r="91" spans="1:21" x14ac:dyDescent="0.25">
      <c r="A91" s="57" t="s">
        <v>362</v>
      </c>
      <c r="B91" s="57"/>
      <c r="C91" s="107" t="str">
        <f t="shared" ca="1" si="32"/>
        <v>forecast</v>
      </c>
      <c r="D91" s="107" t="str">
        <f t="shared" ca="1" si="32"/>
        <v>forecast</v>
      </c>
      <c r="E91" s="107" t="str">
        <f t="shared" ca="1" si="32"/>
        <v>forecast</v>
      </c>
      <c r="F91" s="107" t="str">
        <f t="shared" ca="1" si="32"/>
        <v>forecast</v>
      </c>
      <c r="G91" s="107" t="str">
        <f t="shared" ca="1" si="32"/>
        <v>forecast</v>
      </c>
      <c r="H91" s="107" t="str">
        <f t="shared" ca="1" si="32"/>
        <v>forecast</v>
      </c>
      <c r="I91" s="107" t="str">
        <f t="shared" ca="1" si="32"/>
        <v>forecast</v>
      </c>
      <c r="J91" s="107" t="str">
        <f t="shared" ca="1" si="32"/>
        <v>forecast</v>
      </c>
      <c r="K91" s="107" t="str">
        <f t="shared" ca="1" si="32"/>
        <v>forecast</v>
      </c>
      <c r="L91" s="107" t="str">
        <f t="shared" ca="1" si="32"/>
        <v>forecast</v>
      </c>
      <c r="M91" s="107" t="str">
        <f t="shared" ca="1" si="32"/>
        <v>forecast</v>
      </c>
      <c r="N91" s="107" t="str">
        <f t="shared" ca="1" si="32"/>
        <v>forecast</v>
      </c>
      <c r="O91" s="107" t="str">
        <f t="shared" ca="1" si="32"/>
        <v>forecast</v>
      </c>
      <c r="P91" s="107" t="str">
        <f t="shared" ca="1" si="32"/>
        <v>forecast</v>
      </c>
      <c r="Q91" s="107" t="str">
        <f t="shared" ca="1" si="32"/>
        <v>forecast</v>
      </c>
      <c r="R91" s="107" t="str">
        <f t="shared" ca="1" si="32"/>
        <v>forecast</v>
      </c>
      <c r="S91" s="107" t="str">
        <f t="shared" ca="1" si="33"/>
        <v>forecast</v>
      </c>
      <c r="T91" s="88" t="str">
        <f t="shared" ca="1" si="34"/>
        <v>forecast</v>
      </c>
      <c r="U91" s="124" t="str">
        <f t="shared" ca="1" si="35"/>
        <v>OK</v>
      </c>
    </row>
    <row r="92" spans="1:21" x14ac:dyDescent="0.25">
      <c r="A92" s="57" t="s">
        <v>363</v>
      </c>
      <c r="B92" s="57"/>
      <c r="C92" s="107" t="str">
        <f t="shared" ca="1" si="32"/>
        <v>forecast</v>
      </c>
      <c r="D92" s="107" t="str">
        <f t="shared" ca="1" si="32"/>
        <v>forecast</v>
      </c>
      <c r="E92" s="107" t="str">
        <f t="shared" ca="1" si="32"/>
        <v>forecast</v>
      </c>
      <c r="F92" s="107" t="str">
        <f t="shared" ca="1" si="32"/>
        <v>forecast</v>
      </c>
      <c r="G92" s="107" t="str">
        <f t="shared" ca="1" si="32"/>
        <v>forecast</v>
      </c>
      <c r="H92" s="107" t="str">
        <f t="shared" ca="1" si="32"/>
        <v>forecast</v>
      </c>
      <c r="I92" s="107" t="str">
        <f t="shared" ca="1" si="32"/>
        <v>forecast</v>
      </c>
      <c r="J92" s="107" t="str">
        <f t="shared" ca="1" si="32"/>
        <v>forecast</v>
      </c>
      <c r="K92" s="107" t="str">
        <f t="shared" ca="1" si="32"/>
        <v>forecast</v>
      </c>
      <c r="L92" s="107" t="str">
        <f t="shared" ca="1" si="32"/>
        <v>forecast</v>
      </c>
      <c r="M92" s="107" t="str">
        <f t="shared" ca="1" si="32"/>
        <v>forecast</v>
      </c>
      <c r="N92" s="107" t="str">
        <f t="shared" ca="1" si="32"/>
        <v>forecast</v>
      </c>
      <c r="O92" s="107" t="str">
        <f t="shared" ca="1" si="32"/>
        <v>forecast</v>
      </c>
      <c r="P92" s="107" t="str">
        <f t="shared" ca="1" si="32"/>
        <v>forecast</v>
      </c>
      <c r="Q92" s="107" t="str">
        <f t="shared" ca="1" si="32"/>
        <v>forecast</v>
      </c>
      <c r="R92" s="107" t="str">
        <f t="shared" ca="1" si="32"/>
        <v>forecast</v>
      </c>
      <c r="S92" s="107" t="str">
        <f t="shared" ca="1" si="33"/>
        <v>forecast</v>
      </c>
      <c r="T92" s="88" t="str">
        <f t="shared" ca="1" si="34"/>
        <v>forecast</v>
      </c>
      <c r="U92" s="124" t="str">
        <f ca="1">IF($A92=INDIRECT(ADDRESS(ROW($A92),COLUMN($A92),,,$C$7)),"OK","Error")</f>
        <v>OK</v>
      </c>
    </row>
    <row r="93" spans="1:21" x14ac:dyDescent="0.25">
      <c r="A93" s="57" t="s">
        <v>364</v>
      </c>
      <c r="B93" s="57"/>
      <c r="C93" s="107" t="str">
        <f t="shared" ca="1" si="32"/>
        <v>forecast</v>
      </c>
      <c r="D93" s="107" t="str">
        <f t="shared" ca="1" si="32"/>
        <v>forecast</v>
      </c>
      <c r="E93" s="107" t="str">
        <f t="shared" ca="1" si="32"/>
        <v>forecast</v>
      </c>
      <c r="F93" s="107" t="str">
        <f t="shared" ca="1" si="32"/>
        <v>forecast</v>
      </c>
      <c r="G93" s="107" t="str">
        <f t="shared" ca="1" si="32"/>
        <v>forecast</v>
      </c>
      <c r="H93" s="107" t="str">
        <f t="shared" ca="1" si="32"/>
        <v>forecast</v>
      </c>
      <c r="I93" s="107" t="str">
        <f t="shared" ca="1" si="32"/>
        <v>forecast</v>
      </c>
      <c r="J93" s="107" t="str">
        <f t="shared" ca="1" si="32"/>
        <v>forecast</v>
      </c>
      <c r="K93" s="107" t="str">
        <f t="shared" ca="1" si="32"/>
        <v>forecast</v>
      </c>
      <c r="L93" s="107" t="str">
        <f t="shared" ca="1" si="32"/>
        <v>forecast</v>
      </c>
      <c r="M93" s="107" t="str">
        <f t="shared" ca="1" si="32"/>
        <v>forecast</v>
      </c>
      <c r="N93" s="107" t="str">
        <f t="shared" ca="1" si="32"/>
        <v>forecast</v>
      </c>
      <c r="O93" s="107" t="str">
        <f t="shared" ca="1" si="32"/>
        <v>forecast</v>
      </c>
      <c r="P93" s="107" t="str">
        <f t="shared" ca="1" si="32"/>
        <v>forecast</v>
      </c>
      <c r="Q93" s="107" t="str">
        <f t="shared" ca="1" si="32"/>
        <v>forecast</v>
      </c>
      <c r="R93" s="107" t="str">
        <f t="shared" ca="1" si="32"/>
        <v>forecast</v>
      </c>
      <c r="S93" s="107" t="str">
        <f t="shared" ca="1" si="33"/>
        <v>forecast</v>
      </c>
      <c r="T93" s="88" t="str">
        <f t="shared" ca="1" si="34"/>
        <v>forecast</v>
      </c>
      <c r="U93" s="124" t="str">
        <f t="shared" ca="1" si="35"/>
        <v>OK</v>
      </c>
    </row>
    <row r="94" spans="1:21" x14ac:dyDescent="0.25">
      <c r="A94" s="57" t="s">
        <v>365</v>
      </c>
      <c r="B94" s="57"/>
      <c r="C94" s="107" t="str">
        <f t="shared" ca="1" si="32"/>
        <v>forecast</v>
      </c>
      <c r="D94" s="107" t="str">
        <f t="shared" ca="1" si="32"/>
        <v>forecast</v>
      </c>
      <c r="E94" s="107" t="str">
        <f t="shared" ca="1" si="32"/>
        <v>forecast</v>
      </c>
      <c r="F94" s="107" t="str">
        <f t="shared" ca="1" si="32"/>
        <v>forecast</v>
      </c>
      <c r="G94" s="107" t="str">
        <f t="shared" ca="1" si="32"/>
        <v>forecast</v>
      </c>
      <c r="H94" s="107" t="str">
        <f t="shared" ca="1" si="32"/>
        <v>forecast</v>
      </c>
      <c r="I94" s="107" t="str">
        <f t="shared" ca="1" si="32"/>
        <v>forecast</v>
      </c>
      <c r="J94" s="107" t="str">
        <f t="shared" ca="1" si="32"/>
        <v>forecast</v>
      </c>
      <c r="K94" s="107" t="str">
        <f t="shared" ca="1" si="32"/>
        <v>forecast</v>
      </c>
      <c r="L94" s="107" t="str">
        <f t="shared" ca="1" si="32"/>
        <v>forecast</v>
      </c>
      <c r="M94" s="107" t="str">
        <f t="shared" ca="1" si="32"/>
        <v>forecast</v>
      </c>
      <c r="N94" s="107" t="str">
        <f t="shared" ca="1" si="32"/>
        <v>forecast</v>
      </c>
      <c r="O94" s="107" t="str">
        <f t="shared" ca="1" si="32"/>
        <v>forecast</v>
      </c>
      <c r="P94" s="107" t="str">
        <f t="shared" ca="1" si="32"/>
        <v>forecast</v>
      </c>
      <c r="Q94" s="107" t="str">
        <f t="shared" ca="1" si="32"/>
        <v>forecast</v>
      </c>
      <c r="R94" s="107" t="str">
        <f t="shared" ca="1" si="32"/>
        <v>forecast</v>
      </c>
      <c r="S94" s="107" t="str">
        <f t="shared" ca="1" si="33"/>
        <v>forecast</v>
      </c>
      <c r="T94" s="88" t="str">
        <f t="shared" ca="1" si="34"/>
        <v>forecast</v>
      </c>
      <c r="U94" s="124" t="str">
        <f t="shared" ca="1" si="35"/>
        <v>OK</v>
      </c>
    </row>
    <row r="95" spans="1:21" x14ac:dyDescent="0.25">
      <c r="A95" s="57" t="s">
        <v>366</v>
      </c>
      <c r="B95" s="57"/>
      <c r="C95" s="107" t="str">
        <f t="shared" ca="1" si="32"/>
        <v>forecast</v>
      </c>
      <c r="D95" s="107" t="str">
        <f t="shared" ca="1" si="32"/>
        <v>forecast</v>
      </c>
      <c r="E95" s="107" t="str">
        <f t="shared" ca="1" si="32"/>
        <v>forecast</v>
      </c>
      <c r="F95" s="107" t="str">
        <f t="shared" ca="1" si="32"/>
        <v>forecast</v>
      </c>
      <c r="G95" s="107" t="str">
        <f t="shared" ca="1" si="32"/>
        <v>forecast</v>
      </c>
      <c r="H95" s="107" t="str">
        <f t="shared" ca="1" si="32"/>
        <v>forecast</v>
      </c>
      <c r="I95" s="107" t="str">
        <f t="shared" ca="1" si="32"/>
        <v>forecast</v>
      </c>
      <c r="J95" s="107" t="str">
        <f t="shared" ca="1" si="32"/>
        <v>forecast</v>
      </c>
      <c r="K95" s="107" t="str">
        <f t="shared" ca="1" si="32"/>
        <v>forecast</v>
      </c>
      <c r="L95" s="107" t="str">
        <f t="shared" ca="1" si="32"/>
        <v>forecast</v>
      </c>
      <c r="M95" s="107" t="str">
        <f t="shared" ca="1" si="32"/>
        <v>forecast</v>
      </c>
      <c r="N95" s="107" t="str">
        <f t="shared" ca="1" si="32"/>
        <v>forecast</v>
      </c>
      <c r="O95" s="107" t="str">
        <f t="shared" ca="1" si="32"/>
        <v>forecast</v>
      </c>
      <c r="P95" s="107" t="str">
        <f t="shared" ca="1" si="32"/>
        <v>forecast</v>
      </c>
      <c r="Q95" s="107" t="str">
        <f t="shared" ca="1" si="32"/>
        <v>forecast</v>
      </c>
      <c r="R95" s="107" t="str">
        <f t="shared" ca="1" si="32"/>
        <v>forecast</v>
      </c>
      <c r="S95" s="107" t="str">
        <f t="shared" ca="1" si="33"/>
        <v>forecast</v>
      </c>
      <c r="T95" s="88" t="str">
        <f t="shared" ca="1" si="34"/>
        <v>forecast</v>
      </c>
      <c r="U95" s="124" t="str">
        <f t="shared" ca="1" si="35"/>
        <v>OK</v>
      </c>
    </row>
    <row r="96" spans="1:21" x14ac:dyDescent="0.25">
      <c r="A96" s="4"/>
      <c r="B96" s="4"/>
      <c r="C96" s="4"/>
      <c r="D96" s="4"/>
      <c r="E96" s="4"/>
      <c r="F96" s="4"/>
      <c r="G96" s="4"/>
      <c r="H96" s="4"/>
      <c r="I96" s="4"/>
      <c r="J96" s="4"/>
      <c r="K96" s="4"/>
      <c r="L96" s="4"/>
      <c r="M96" s="4"/>
      <c r="N96" s="4"/>
      <c r="O96" s="4"/>
      <c r="P96" s="4"/>
      <c r="Q96" s="4"/>
      <c r="R96" s="4"/>
      <c r="S96" s="4"/>
    </row>
    <row r="97" spans="1:21" x14ac:dyDescent="0.25">
      <c r="A97" s="120" t="s">
        <v>387</v>
      </c>
      <c r="B97" s="57"/>
      <c r="C97" s="63"/>
      <c r="D97" s="63"/>
      <c r="E97" s="63"/>
      <c r="F97" s="63"/>
      <c r="G97" s="63"/>
      <c r="H97" s="63"/>
      <c r="I97" s="63"/>
      <c r="J97" s="63"/>
      <c r="K97" s="63"/>
      <c r="L97" s="63"/>
      <c r="M97" s="63"/>
      <c r="N97" s="63"/>
      <c r="O97" s="63"/>
      <c r="P97" s="63"/>
      <c r="Q97" s="63"/>
      <c r="R97" s="63"/>
      <c r="S97" s="63"/>
    </row>
    <row r="98" spans="1:21" x14ac:dyDescent="0.25">
      <c r="A98" s="57" t="s">
        <v>367</v>
      </c>
      <c r="B98" s="57"/>
      <c r="C98" s="107" t="str">
        <f t="shared" ref="C98:R103" ca="1" si="36">INDIRECT(ADDRESS(ROW(C98),COLUMN(C98),,,$C$7))</f>
        <v>forecast</v>
      </c>
      <c r="D98" s="107" t="str">
        <f t="shared" ca="1" si="36"/>
        <v>forecast</v>
      </c>
      <c r="E98" s="107" t="str">
        <f t="shared" ca="1" si="36"/>
        <v>forecast</v>
      </c>
      <c r="F98" s="107" t="str">
        <f t="shared" ca="1" si="36"/>
        <v>forecast</v>
      </c>
      <c r="G98" s="107" t="str">
        <f t="shared" ca="1" si="36"/>
        <v>forecast</v>
      </c>
      <c r="H98" s="107" t="str">
        <f t="shared" ca="1" si="36"/>
        <v>forecast</v>
      </c>
      <c r="I98" s="107" t="str">
        <f t="shared" ca="1" si="36"/>
        <v>forecast</v>
      </c>
      <c r="J98" s="107" t="str">
        <f t="shared" ca="1" si="36"/>
        <v>forecast</v>
      </c>
      <c r="K98" s="107" t="str">
        <f t="shared" ca="1" si="36"/>
        <v>forecast</v>
      </c>
      <c r="L98" s="107" t="str">
        <f t="shared" ca="1" si="36"/>
        <v>forecast</v>
      </c>
      <c r="M98" s="107" t="str">
        <f t="shared" ca="1" si="36"/>
        <v>forecast</v>
      </c>
      <c r="N98" s="107" t="str">
        <f t="shared" ca="1" si="36"/>
        <v>forecast</v>
      </c>
      <c r="O98" s="107" t="str">
        <f t="shared" ca="1" si="36"/>
        <v>forecast</v>
      </c>
      <c r="P98" s="107" t="str">
        <f t="shared" ca="1" si="36"/>
        <v>forecast</v>
      </c>
      <c r="Q98" s="107" t="str">
        <f t="shared" ca="1" si="36"/>
        <v>forecast</v>
      </c>
      <c r="R98" s="107" t="str">
        <f t="shared" ca="1" si="36"/>
        <v>forecast</v>
      </c>
      <c r="S98" s="107" t="str">
        <f t="shared" ref="S98:S103" ca="1" si="37">INDIRECT(ADDRESS(ROW(S98),COLUMN(S98),,,$C$7))</f>
        <v>forecast</v>
      </c>
      <c r="T98" s="88" t="str">
        <f t="shared" ref="T98:T103" ca="1" si="38">INDEX($C98:$S98,T$34)</f>
        <v>forecast</v>
      </c>
      <c r="U98" s="124" t="str">
        <f t="shared" ref="U98:U103" ca="1" si="39">IF($A98=INDIRECT(ADDRESS(ROW($A98),COLUMN($A98),,,$C$7)),"OK","Error")</f>
        <v>OK</v>
      </c>
    </row>
    <row r="99" spans="1:21" x14ac:dyDescent="0.25">
      <c r="A99" s="57" t="s">
        <v>368</v>
      </c>
      <c r="B99" s="57"/>
      <c r="C99" s="107" t="str">
        <f t="shared" ca="1" si="36"/>
        <v>forecast</v>
      </c>
      <c r="D99" s="107" t="str">
        <f t="shared" ca="1" si="36"/>
        <v>forecast</v>
      </c>
      <c r="E99" s="107" t="str">
        <f t="shared" ca="1" si="36"/>
        <v>forecast</v>
      </c>
      <c r="F99" s="107" t="str">
        <f t="shared" ca="1" si="36"/>
        <v>forecast</v>
      </c>
      <c r="G99" s="107" t="str">
        <f t="shared" ca="1" si="36"/>
        <v>forecast</v>
      </c>
      <c r="H99" s="107" t="str">
        <f t="shared" ca="1" si="36"/>
        <v>forecast</v>
      </c>
      <c r="I99" s="107" t="str">
        <f t="shared" ca="1" si="36"/>
        <v>forecast</v>
      </c>
      <c r="J99" s="107" t="str">
        <f t="shared" ca="1" si="36"/>
        <v>forecast</v>
      </c>
      <c r="K99" s="107" t="str">
        <f t="shared" ca="1" si="36"/>
        <v>forecast</v>
      </c>
      <c r="L99" s="107" t="str">
        <f t="shared" ca="1" si="36"/>
        <v>forecast</v>
      </c>
      <c r="M99" s="107" t="str">
        <f t="shared" ca="1" si="36"/>
        <v>forecast</v>
      </c>
      <c r="N99" s="107" t="str">
        <f t="shared" ca="1" si="36"/>
        <v>forecast</v>
      </c>
      <c r="O99" s="107" t="str">
        <f t="shared" ca="1" si="36"/>
        <v>forecast</v>
      </c>
      <c r="P99" s="107" t="str">
        <f t="shared" ca="1" si="36"/>
        <v>forecast</v>
      </c>
      <c r="Q99" s="107" t="str">
        <f t="shared" ca="1" si="36"/>
        <v>forecast</v>
      </c>
      <c r="R99" s="107" t="str">
        <f t="shared" ca="1" si="36"/>
        <v>forecast</v>
      </c>
      <c r="S99" s="107" t="str">
        <f t="shared" ca="1" si="37"/>
        <v>forecast</v>
      </c>
      <c r="T99" s="88" t="str">
        <f t="shared" ca="1" si="38"/>
        <v>forecast</v>
      </c>
      <c r="U99" s="124" t="str">
        <f t="shared" ca="1" si="39"/>
        <v>OK</v>
      </c>
    </row>
    <row r="100" spans="1:21" x14ac:dyDescent="0.25">
      <c r="A100" s="57" t="s">
        <v>369</v>
      </c>
      <c r="B100" s="57"/>
      <c r="C100" s="107" t="str">
        <f t="shared" ca="1" si="36"/>
        <v>forecast</v>
      </c>
      <c r="D100" s="107" t="str">
        <f t="shared" ca="1" si="36"/>
        <v>forecast</v>
      </c>
      <c r="E100" s="107" t="str">
        <f t="shared" ca="1" si="36"/>
        <v>forecast</v>
      </c>
      <c r="F100" s="107" t="str">
        <f t="shared" ca="1" si="36"/>
        <v>forecast</v>
      </c>
      <c r="G100" s="107" t="str">
        <f t="shared" ca="1" si="36"/>
        <v>forecast</v>
      </c>
      <c r="H100" s="107" t="str">
        <f t="shared" ca="1" si="36"/>
        <v>forecast</v>
      </c>
      <c r="I100" s="107" t="str">
        <f t="shared" ca="1" si="36"/>
        <v>forecast</v>
      </c>
      <c r="J100" s="107" t="str">
        <f t="shared" ca="1" si="36"/>
        <v>forecast</v>
      </c>
      <c r="K100" s="107" t="str">
        <f t="shared" ca="1" si="36"/>
        <v>forecast</v>
      </c>
      <c r="L100" s="107" t="str">
        <f t="shared" ca="1" si="36"/>
        <v>forecast</v>
      </c>
      <c r="M100" s="107" t="str">
        <f t="shared" ca="1" si="36"/>
        <v>forecast</v>
      </c>
      <c r="N100" s="107" t="str">
        <f t="shared" ca="1" si="36"/>
        <v>forecast</v>
      </c>
      <c r="O100" s="107" t="str">
        <f t="shared" ca="1" si="36"/>
        <v>forecast</v>
      </c>
      <c r="P100" s="107" t="str">
        <f t="shared" ca="1" si="36"/>
        <v>forecast</v>
      </c>
      <c r="Q100" s="107" t="str">
        <f t="shared" ca="1" si="36"/>
        <v>forecast</v>
      </c>
      <c r="R100" s="107" t="str">
        <f t="shared" ca="1" si="36"/>
        <v>forecast</v>
      </c>
      <c r="S100" s="107" t="str">
        <f t="shared" ca="1" si="37"/>
        <v>forecast</v>
      </c>
      <c r="T100" s="88" t="str">
        <f t="shared" ca="1" si="38"/>
        <v>forecast</v>
      </c>
      <c r="U100" s="124" t="str">
        <f t="shared" ca="1" si="39"/>
        <v>OK</v>
      </c>
    </row>
    <row r="101" spans="1:21" x14ac:dyDescent="0.25">
      <c r="A101" s="57" t="s">
        <v>370</v>
      </c>
      <c r="B101" s="57"/>
      <c r="C101" s="107" t="str">
        <f t="shared" ca="1" si="36"/>
        <v>forecast</v>
      </c>
      <c r="D101" s="107" t="str">
        <f t="shared" ca="1" si="36"/>
        <v>forecast</v>
      </c>
      <c r="E101" s="107" t="str">
        <f t="shared" ca="1" si="36"/>
        <v>forecast</v>
      </c>
      <c r="F101" s="107" t="str">
        <f t="shared" ca="1" si="36"/>
        <v>forecast</v>
      </c>
      <c r="G101" s="107" t="str">
        <f t="shared" ca="1" si="36"/>
        <v>forecast</v>
      </c>
      <c r="H101" s="107" t="str">
        <f t="shared" ca="1" si="36"/>
        <v>forecast</v>
      </c>
      <c r="I101" s="107" t="str">
        <f t="shared" ca="1" si="36"/>
        <v>forecast</v>
      </c>
      <c r="J101" s="107" t="str">
        <f t="shared" ca="1" si="36"/>
        <v>forecast</v>
      </c>
      <c r="K101" s="107" t="str">
        <f t="shared" ca="1" si="36"/>
        <v>forecast</v>
      </c>
      <c r="L101" s="107" t="str">
        <f t="shared" ca="1" si="36"/>
        <v>forecast</v>
      </c>
      <c r="M101" s="107" t="str">
        <f t="shared" ca="1" si="36"/>
        <v>forecast</v>
      </c>
      <c r="N101" s="107" t="str">
        <f t="shared" ca="1" si="36"/>
        <v>forecast</v>
      </c>
      <c r="O101" s="107" t="str">
        <f t="shared" ca="1" si="36"/>
        <v>forecast</v>
      </c>
      <c r="P101" s="107" t="str">
        <f t="shared" ca="1" si="36"/>
        <v>forecast</v>
      </c>
      <c r="Q101" s="107" t="str">
        <f t="shared" ca="1" si="36"/>
        <v>forecast</v>
      </c>
      <c r="R101" s="107" t="str">
        <f t="shared" ca="1" si="36"/>
        <v>forecast</v>
      </c>
      <c r="S101" s="107" t="str">
        <f t="shared" ca="1" si="37"/>
        <v>forecast</v>
      </c>
      <c r="T101" s="88" t="str">
        <f t="shared" ca="1" si="38"/>
        <v>forecast</v>
      </c>
      <c r="U101" s="124" t="str">
        <f t="shared" ca="1" si="39"/>
        <v>OK</v>
      </c>
    </row>
    <row r="102" spans="1:21" x14ac:dyDescent="0.25">
      <c r="A102" s="57" t="s">
        <v>371</v>
      </c>
      <c r="B102" s="57"/>
      <c r="C102" s="107" t="str">
        <f t="shared" ca="1" si="36"/>
        <v>forecast</v>
      </c>
      <c r="D102" s="107" t="str">
        <f t="shared" ca="1" si="36"/>
        <v>forecast</v>
      </c>
      <c r="E102" s="107" t="str">
        <f t="shared" ca="1" si="36"/>
        <v>forecast</v>
      </c>
      <c r="F102" s="107" t="str">
        <f t="shared" ca="1" si="36"/>
        <v>forecast</v>
      </c>
      <c r="G102" s="107" t="str">
        <f t="shared" ca="1" si="36"/>
        <v>forecast</v>
      </c>
      <c r="H102" s="107" t="str">
        <f t="shared" ca="1" si="36"/>
        <v>forecast</v>
      </c>
      <c r="I102" s="107" t="str">
        <f t="shared" ca="1" si="36"/>
        <v>forecast</v>
      </c>
      <c r="J102" s="107" t="str">
        <f t="shared" ca="1" si="36"/>
        <v>forecast</v>
      </c>
      <c r="K102" s="107" t="str">
        <f t="shared" ca="1" si="36"/>
        <v>forecast</v>
      </c>
      <c r="L102" s="107" t="str">
        <f t="shared" ca="1" si="36"/>
        <v>forecast</v>
      </c>
      <c r="M102" s="107" t="str">
        <f t="shared" ca="1" si="36"/>
        <v>forecast</v>
      </c>
      <c r="N102" s="107" t="str">
        <f t="shared" ca="1" si="36"/>
        <v>forecast</v>
      </c>
      <c r="O102" s="107" t="str">
        <f t="shared" ca="1" si="36"/>
        <v>forecast</v>
      </c>
      <c r="P102" s="107" t="str">
        <f t="shared" ca="1" si="36"/>
        <v>forecast</v>
      </c>
      <c r="Q102" s="107" t="str">
        <f t="shared" ca="1" si="36"/>
        <v>forecast</v>
      </c>
      <c r="R102" s="107" t="str">
        <f t="shared" ca="1" si="36"/>
        <v>forecast</v>
      </c>
      <c r="S102" s="107" t="str">
        <f t="shared" ca="1" si="37"/>
        <v>forecast</v>
      </c>
      <c r="T102" s="88" t="str">
        <f t="shared" ca="1" si="38"/>
        <v>forecast</v>
      </c>
      <c r="U102" s="124" t="str">
        <f t="shared" ca="1" si="39"/>
        <v>OK</v>
      </c>
    </row>
    <row r="103" spans="1:21" x14ac:dyDescent="0.25">
      <c r="A103" s="57" t="s">
        <v>372</v>
      </c>
      <c r="B103" s="57"/>
      <c r="C103" s="107" t="str">
        <f t="shared" ca="1" si="36"/>
        <v>forecast</v>
      </c>
      <c r="D103" s="107" t="str">
        <f t="shared" ca="1" si="36"/>
        <v>forecast</v>
      </c>
      <c r="E103" s="107" t="str">
        <f t="shared" ca="1" si="36"/>
        <v>forecast</v>
      </c>
      <c r="F103" s="107" t="str">
        <f t="shared" ca="1" si="36"/>
        <v>forecast</v>
      </c>
      <c r="G103" s="107" t="str">
        <f t="shared" ca="1" si="36"/>
        <v>forecast</v>
      </c>
      <c r="H103" s="107" t="str">
        <f t="shared" ca="1" si="36"/>
        <v>forecast</v>
      </c>
      <c r="I103" s="107" t="str">
        <f t="shared" ca="1" si="36"/>
        <v>forecast</v>
      </c>
      <c r="J103" s="107" t="str">
        <f t="shared" ca="1" si="36"/>
        <v>forecast</v>
      </c>
      <c r="K103" s="107" t="str">
        <f t="shared" ca="1" si="36"/>
        <v>forecast</v>
      </c>
      <c r="L103" s="107" t="str">
        <f t="shared" ca="1" si="36"/>
        <v>forecast</v>
      </c>
      <c r="M103" s="107" t="str">
        <f t="shared" ca="1" si="36"/>
        <v>forecast</v>
      </c>
      <c r="N103" s="107" t="str">
        <f t="shared" ca="1" si="36"/>
        <v>forecast</v>
      </c>
      <c r="O103" s="107" t="str">
        <f t="shared" ca="1" si="36"/>
        <v>forecast</v>
      </c>
      <c r="P103" s="107" t="str">
        <f t="shared" ca="1" si="36"/>
        <v>forecast</v>
      </c>
      <c r="Q103" s="107" t="str">
        <f t="shared" ca="1" si="36"/>
        <v>forecast</v>
      </c>
      <c r="R103" s="107" t="str">
        <f t="shared" ca="1" si="36"/>
        <v>forecast</v>
      </c>
      <c r="S103" s="107" t="str">
        <f t="shared" ca="1" si="37"/>
        <v>forecast</v>
      </c>
      <c r="T103" s="88" t="str">
        <f t="shared" ca="1" si="38"/>
        <v>forecast</v>
      </c>
      <c r="U103" s="124" t="str">
        <f t="shared" ca="1" si="39"/>
        <v>OK</v>
      </c>
    </row>
    <row r="104" spans="1:21" x14ac:dyDescent="0.25">
      <c r="A104" s="4"/>
      <c r="B104" s="4"/>
      <c r="C104" s="4"/>
      <c r="D104" s="4"/>
      <c r="E104" s="4"/>
      <c r="F104" s="4"/>
      <c r="G104" s="4"/>
      <c r="H104" s="4"/>
      <c r="I104" s="4"/>
      <c r="J104" s="4"/>
      <c r="K104" s="4"/>
      <c r="L104" s="4"/>
      <c r="M104" s="4"/>
      <c r="N104" s="4"/>
      <c r="O104" s="4"/>
      <c r="P104" s="4"/>
      <c r="Q104" s="4"/>
      <c r="R104" s="4"/>
      <c r="S104" s="4"/>
    </row>
    <row r="105" spans="1:21" x14ac:dyDescent="0.25">
      <c r="A105" s="120" t="s">
        <v>388</v>
      </c>
      <c r="B105" s="57"/>
      <c r="C105" s="63"/>
      <c r="D105" s="63"/>
      <c r="E105" s="63"/>
      <c r="F105" s="63"/>
      <c r="G105" s="63"/>
      <c r="H105" s="63"/>
      <c r="I105" s="63"/>
      <c r="J105" s="63"/>
      <c r="K105" s="63"/>
      <c r="L105" s="63"/>
      <c r="M105" s="63"/>
      <c r="N105" s="63"/>
      <c r="O105" s="63"/>
      <c r="P105" s="63"/>
      <c r="Q105" s="63"/>
      <c r="R105" s="63"/>
      <c r="S105" s="63"/>
    </row>
    <row r="106" spans="1:21" x14ac:dyDescent="0.25">
      <c r="A106" s="57" t="s">
        <v>373</v>
      </c>
      <c r="B106" s="57"/>
      <c r="C106" s="107" t="str">
        <f t="shared" ref="C106:R111" ca="1" si="40">INDIRECT(ADDRESS(ROW(C106),COLUMN(C106),,,$C$7))</f>
        <v>forecast</v>
      </c>
      <c r="D106" s="107" t="str">
        <f t="shared" ca="1" si="40"/>
        <v>forecast</v>
      </c>
      <c r="E106" s="107" t="str">
        <f t="shared" ca="1" si="40"/>
        <v>forecast</v>
      </c>
      <c r="F106" s="107" t="str">
        <f t="shared" ca="1" si="40"/>
        <v>forecast</v>
      </c>
      <c r="G106" s="107" t="str">
        <f t="shared" ca="1" si="40"/>
        <v>forecast</v>
      </c>
      <c r="H106" s="107" t="str">
        <f t="shared" ca="1" si="40"/>
        <v>forecast</v>
      </c>
      <c r="I106" s="107" t="str">
        <f t="shared" ca="1" si="40"/>
        <v>forecast</v>
      </c>
      <c r="J106" s="107" t="str">
        <f t="shared" ca="1" si="40"/>
        <v>forecast</v>
      </c>
      <c r="K106" s="107" t="str">
        <f t="shared" ca="1" si="40"/>
        <v>forecast</v>
      </c>
      <c r="L106" s="107" t="str">
        <f t="shared" ca="1" si="40"/>
        <v>forecast</v>
      </c>
      <c r="M106" s="107" t="str">
        <f t="shared" ca="1" si="40"/>
        <v>forecast</v>
      </c>
      <c r="N106" s="107" t="str">
        <f t="shared" ca="1" si="40"/>
        <v>forecast</v>
      </c>
      <c r="O106" s="107" t="str">
        <f t="shared" ca="1" si="40"/>
        <v>forecast</v>
      </c>
      <c r="P106" s="107" t="str">
        <f t="shared" ca="1" si="40"/>
        <v>forecast</v>
      </c>
      <c r="Q106" s="107" t="str">
        <f t="shared" ca="1" si="40"/>
        <v>forecast</v>
      </c>
      <c r="R106" s="107" t="str">
        <f t="shared" ca="1" si="40"/>
        <v>forecast</v>
      </c>
      <c r="S106" s="107" t="str">
        <f t="shared" ref="S106:S111" ca="1" si="41">INDIRECT(ADDRESS(ROW(S106),COLUMN(S106),,,$C$7))</f>
        <v>forecast</v>
      </c>
      <c r="T106" s="88" t="str">
        <f t="shared" ref="T106:T111" ca="1" si="42">INDEX($C106:$S106,T$34)</f>
        <v>forecast</v>
      </c>
      <c r="U106" s="124" t="str">
        <f t="shared" ref="U106:U111" ca="1" si="43">IF($A106=INDIRECT(ADDRESS(ROW($A106),COLUMN($A106),,,$C$7)),"OK","Error")</f>
        <v>OK</v>
      </c>
    </row>
    <row r="107" spans="1:21" x14ac:dyDescent="0.25">
      <c r="A107" s="57" t="s">
        <v>374</v>
      </c>
      <c r="B107" s="57"/>
      <c r="C107" s="107" t="str">
        <f t="shared" ca="1" si="40"/>
        <v>forecast</v>
      </c>
      <c r="D107" s="107" t="str">
        <f t="shared" ca="1" si="40"/>
        <v>forecast</v>
      </c>
      <c r="E107" s="107" t="str">
        <f t="shared" ca="1" si="40"/>
        <v>forecast</v>
      </c>
      <c r="F107" s="107" t="str">
        <f t="shared" ca="1" si="40"/>
        <v>forecast</v>
      </c>
      <c r="G107" s="107" t="str">
        <f t="shared" ca="1" si="40"/>
        <v>forecast</v>
      </c>
      <c r="H107" s="107" t="str">
        <f t="shared" ca="1" si="40"/>
        <v>forecast</v>
      </c>
      <c r="I107" s="107" t="str">
        <f t="shared" ca="1" si="40"/>
        <v>forecast</v>
      </c>
      <c r="J107" s="107" t="str">
        <f t="shared" ca="1" si="40"/>
        <v>forecast</v>
      </c>
      <c r="K107" s="107" t="str">
        <f t="shared" ca="1" si="40"/>
        <v>forecast</v>
      </c>
      <c r="L107" s="107" t="str">
        <f t="shared" ca="1" si="40"/>
        <v>forecast</v>
      </c>
      <c r="M107" s="107" t="str">
        <f t="shared" ca="1" si="40"/>
        <v>forecast</v>
      </c>
      <c r="N107" s="107" t="str">
        <f t="shared" ca="1" si="40"/>
        <v>forecast</v>
      </c>
      <c r="O107" s="107" t="str">
        <f t="shared" ca="1" si="40"/>
        <v>forecast</v>
      </c>
      <c r="P107" s="107" t="str">
        <f t="shared" ca="1" si="40"/>
        <v>forecast</v>
      </c>
      <c r="Q107" s="107" t="str">
        <f t="shared" ca="1" si="40"/>
        <v>forecast</v>
      </c>
      <c r="R107" s="107" t="str">
        <f t="shared" ca="1" si="40"/>
        <v>forecast</v>
      </c>
      <c r="S107" s="107" t="str">
        <f t="shared" ca="1" si="41"/>
        <v>forecast</v>
      </c>
      <c r="T107" s="88" t="str">
        <f t="shared" ca="1" si="42"/>
        <v>forecast</v>
      </c>
      <c r="U107" s="124" t="str">
        <f t="shared" ca="1" si="43"/>
        <v>OK</v>
      </c>
    </row>
    <row r="108" spans="1:21" x14ac:dyDescent="0.25">
      <c r="A108" s="57" t="s">
        <v>375</v>
      </c>
      <c r="B108" s="57"/>
      <c r="C108" s="107" t="str">
        <f t="shared" ca="1" si="40"/>
        <v>forecast</v>
      </c>
      <c r="D108" s="107" t="str">
        <f t="shared" ca="1" si="40"/>
        <v>forecast</v>
      </c>
      <c r="E108" s="107" t="str">
        <f t="shared" ca="1" si="40"/>
        <v>forecast</v>
      </c>
      <c r="F108" s="107" t="str">
        <f t="shared" ca="1" si="40"/>
        <v>forecast</v>
      </c>
      <c r="G108" s="107" t="str">
        <f t="shared" ca="1" si="40"/>
        <v>forecast</v>
      </c>
      <c r="H108" s="107" t="str">
        <f t="shared" ca="1" si="40"/>
        <v>forecast</v>
      </c>
      <c r="I108" s="107" t="str">
        <f t="shared" ca="1" si="40"/>
        <v>forecast</v>
      </c>
      <c r="J108" s="107" t="str">
        <f t="shared" ca="1" si="40"/>
        <v>forecast</v>
      </c>
      <c r="K108" s="107" t="str">
        <f t="shared" ca="1" si="40"/>
        <v>forecast</v>
      </c>
      <c r="L108" s="107" t="str">
        <f t="shared" ca="1" si="40"/>
        <v>forecast</v>
      </c>
      <c r="M108" s="107" t="str">
        <f t="shared" ca="1" si="40"/>
        <v>forecast</v>
      </c>
      <c r="N108" s="107" t="str">
        <f t="shared" ca="1" si="40"/>
        <v>forecast</v>
      </c>
      <c r="O108" s="107" t="str">
        <f t="shared" ca="1" si="40"/>
        <v>forecast</v>
      </c>
      <c r="P108" s="107" t="str">
        <f t="shared" ca="1" si="40"/>
        <v>forecast</v>
      </c>
      <c r="Q108" s="107" t="str">
        <f t="shared" ca="1" si="40"/>
        <v>forecast</v>
      </c>
      <c r="R108" s="107" t="str">
        <f t="shared" ca="1" si="40"/>
        <v>forecast</v>
      </c>
      <c r="S108" s="107" t="str">
        <f t="shared" ca="1" si="41"/>
        <v>forecast</v>
      </c>
      <c r="T108" s="88" t="str">
        <f t="shared" ca="1" si="42"/>
        <v>forecast</v>
      </c>
      <c r="U108" s="124" t="str">
        <f t="shared" ca="1" si="43"/>
        <v>OK</v>
      </c>
    </row>
    <row r="109" spans="1:21" x14ac:dyDescent="0.25">
      <c r="A109" s="57" t="s">
        <v>376</v>
      </c>
      <c r="B109" s="57"/>
      <c r="C109" s="107" t="str">
        <f t="shared" ca="1" si="40"/>
        <v>forecast</v>
      </c>
      <c r="D109" s="107" t="str">
        <f t="shared" ca="1" si="40"/>
        <v>forecast</v>
      </c>
      <c r="E109" s="107" t="str">
        <f t="shared" ca="1" si="40"/>
        <v>forecast</v>
      </c>
      <c r="F109" s="107" t="str">
        <f t="shared" ca="1" si="40"/>
        <v>forecast</v>
      </c>
      <c r="G109" s="107" t="str">
        <f t="shared" ca="1" si="40"/>
        <v>forecast</v>
      </c>
      <c r="H109" s="107" t="str">
        <f t="shared" ca="1" si="40"/>
        <v>forecast</v>
      </c>
      <c r="I109" s="107" t="str">
        <f t="shared" ca="1" si="40"/>
        <v>forecast</v>
      </c>
      <c r="J109" s="107" t="str">
        <f t="shared" ca="1" si="40"/>
        <v>forecast</v>
      </c>
      <c r="K109" s="107" t="str">
        <f t="shared" ca="1" si="40"/>
        <v>forecast</v>
      </c>
      <c r="L109" s="107" t="str">
        <f t="shared" ca="1" si="40"/>
        <v>forecast</v>
      </c>
      <c r="M109" s="107" t="str">
        <f t="shared" ca="1" si="40"/>
        <v>forecast</v>
      </c>
      <c r="N109" s="107" t="str">
        <f t="shared" ca="1" si="40"/>
        <v>forecast</v>
      </c>
      <c r="O109" s="107" t="str">
        <f t="shared" ca="1" si="40"/>
        <v>forecast</v>
      </c>
      <c r="P109" s="107" t="str">
        <f t="shared" ca="1" si="40"/>
        <v>forecast</v>
      </c>
      <c r="Q109" s="107" t="str">
        <f t="shared" ca="1" si="40"/>
        <v>forecast</v>
      </c>
      <c r="R109" s="107" t="str">
        <f t="shared" ca="1" si="40"/>
        <v>forecast</v>
      </c>
      <c r="S109" s="107" t="str">
        <f t="shared" ca="1" si="41"/>
        <v>forecast</v>
      </c>
      <c r="T109" s="88" t="str">
        <f t="shared" ca="1" si="42"/>
        <v>forecast</v>
      </c>
      <c r="U109" s="124" t="str">
        <f t="shared" ca="1" si="43"/>
        <v>OK</v>
      </c>
    </row>
    <row r="110" spans="1:21" x14ac:dyDescent="0.25">
      <c r="A110" s="57" t="s">
        <v>377</v>
      </c>
      <c r="B110" s="57"/>
      <c r="C110" s="107" t="str">
        <f t="shared" ca="1" si="40"/>
        <v>forecast</v>
      </c>
      <c r="D110" s="107" t="str">
        <f t="shared" ca="1" si="40"/>
        <v>forecast</v>
      </c>
      <c r="E110" s="107" t="str">
        <f t="shared" ca="1" si="40"/>
        <v>forecast</v>
      </c>
      <c r="F110" s="107" t="str">
        <f t="shared" ca="1" si="40"/>
        <v>forecast</v>
      </c>
      <c r="G110" s="107" t="str">
        <f t="shared" ca="1" si="40"/>
        <v>forecast</v>
      </c>
      <c r="H110" s="107" t="str">
        <f t="shared" ca="1" si="40"/>
        <v>forecast</v>
      </c>
      <c r="I110" s="107" t="str">
        <f t="shared" ca="1" si="40"/>
        <v>forecast</v>
      </c>
      <c r="J110" s="107" t="str">
        <f t="shared" ca="1" si="40"/>
        <v>forecast</v>
      </c>
      <c r="K110" s="107" t="str">
        <f t="shared" ca="1" si="40"/>
        <v>forecast</v>
      </c>
      <c r="L110" s="107" t="str">
        <f t="shared" ca="1" si="40"/>
        <v>forecast</v>
      </c>
      <c r="M110" s="107" t="str">
        <f t="shared" ca="1" si="40"/>
        <v>forecast</v>
      </c>
      <c r="N110" s="107" t="str">
        <f t="shared" ca="1" si="40"/>
        <v>forecast</v>
      </c>
      <c r="O110" s="107" t="str">
        <f t="shared" ca="1" si="40"/>
        <v>forecast</v>
      </c>
      <c r="P110" s="107" t="str">
        <f t="shared" ca="1" si="40"/>
        <v>forecast</v>
      </c>
      <c r="Q110" s="107" t="str">
        <f t="shared" ca="1" si="40"/>
        <v>forecast</v>
      </c>
      <c r="R110" s="107" t="str">
        <f t="shared" ca="1" si="40"/>
        <v>forecast</v>
      </c>
      <c r="S110" s="107" t="str">
        <f t="shared" ca="1" si="41"/>
        <v>forecast</v>
      </c>
      <c r="T110" s="88" t="str">
        <f t="shared" ca="1" si="42"/>
        <v>forecast</v>
      </c>
      <c r="U110" s="124" t="str">
        <f t="shared" ca="1" si="43"/>
        <v>OK</v>
      </c>
    </row>
    <row r="111" spans="1:21" x14ac:dyDescent="0.25">
      <c r="A111" s="57" t="s">
        <v>378</v>
      </c>
      <c r="B111" s="57"/>
      <c r="C111" s="107" t="str">
        <f t="shared" ca="1" si="40"/>
        <v>forecast</v>
      </c>
      <c r="D111" s="107" t="str">
        <f t="shared" ca="1" si="40"/>
        <v>forecast</v>
      </c>
      <c r="E111" s="107" t="str">
        <f t="shared" ca="1" si="40"/>
        <v>forecast</v>
      </c>
      <c r="F111" s="107" t="str">
        <f t="shared" ca="1" si="40"/>
        <v>forecast</v>
      </c>
      <c r="G111" s="107" t="str">
        <f t="shared" ca="1" si="40"/>
        <v>forecast</v>
      </c>
      <c r="H111" s="107" t="str">
        <f t="shared" ca="1" si="40"/>
        <v>forecast</v>
      </c>
      <c r="I111" s="107" t="str">
        <f t="shared" ca="1" si="40"/>
        <v>forecast</v>
      </c>
      <c r="J111" s="107" t="str">
        <f t="shared" ca="1" si="40"/>
        <v>forecast</v>
      </c>
      <c r="K111" s="107" t="str">
        <f t="shared" ca="1" si="40"/>
        <v>forecast</v>
      </c>
      <c r="L111" s="107" t="str">
        <f t="shared" ca="1" si="40"/>
        <v>forecast</v>
      </c>
      <c r="M111" s="107" t="str">
        <f t="shared" ca="1" si="40"/>
        <v>forecast</v>
      </c>
      <c r="N111" s="107" t="str">
        <f t="shared" ca="1" si="40"/>
        <v>forecast</v>
      </c>
      <c r="O111" s="107" t="str">
        <f t="shared" ca="1" si="40"/>
        <v>forecast</v>
      </c>
      <c r="P111" s="107" t="str">
        <f t="shared" ca="1" si="40"/>
        <v>forecast</v>
      </c>
      <c r="Q111" s="107" t="str">
        <f t="shared" ca="1" si="40"/>
        <v>forecast</v>
      </c>
      <c r="R111" s="107" t="str">
        <f t="shared" ca="1" si="40"/>
        <v>forecast</v>
      </c>
      <c r="S111" s="107" t="str">
        <f t="shared" ca="1" si="41"/>
        <v>forecast</v>
      </c>
      <c r="T111" s="88" t="str">
        <f t="shared" ca="1" si="42"/>
        <v>forecast</v>
      </c>
      <c r="U111" s="124" t="str">
        <f t="shared" ca="1" si="43"/>
        <v>OK</v>
      </c>
    </row>
    <row r="112" spans="1:21" x14ac:dyDescent="0.25">
      <c r="A112" s="4"/>
      <c r="B112" s="4"/>
      <c r="C112" s="4"/>
      <c r="D112" s="4"/>
      <c r="E112" s="4"/>
      <c r="F112" s="4"/>
      <c r="G112" s="4"/>
      <c r="H112" s="4"/>
      <c r="I112" s="4"/>
      <c r="J112" s="4"/>
      <c r="K112" s="4"/>
      <c r="L112" s="4"/>
      <c r="M112" s="4"/>
      <c r="N112" s="4"/>
      <c r="O112" s="4"/>
      <c r="P112" s="4"/>
      <c r="Q112" s="4"/>
      <c r="R112" s="4"/>
      <c r="S112" s="4"/>
    </row>
    <row r="113" spans="1:21" x14ac:dyDescent="0.25">
      <c r="A113" s="120" t="s">
        <v>385</v>
      </c>
      <c r="B113" s="57"/>
      <c r="C113" s="63"/>
      <c r="D113" s="63"/>
      <c r="E113" s="63"/>
      <c r="F113" s="63"/>
      <c r="G113" s="63"/>
      <c r="H113" s="63"/>
      <c r="I113" s="63"/>
      <c r="J113" s="63"/>
      <c r="K113" s="63"/>
      <c r="L113" s="63"/>
      <c r="M113" s="63"/>
      <c r="N113" s="63"/>
      <c r="O113" s="63"/>
      <c r="P113" s="63"/>
      <c r="Q113" s="63"/>
      <c r="R113" s="63"/>
      <c r="S113" s="63"/>
    </row>
    <row r="114" spans="1:21" x14ac:dyDescent="0.25">
      <c r="A114" s="57" t="s">
        <v>379</v>
      </c>
      <c r="B114" s="57"/>
      <c r="C114" s="107" t="str">
        <f t="shared" ref="C114:R119" ca="1" si="44">INDIRECT(ADDRESS(ROW(C114),COLUMN(C114),,,$C$7))</f>
        <v>forecast</v>
      </c>
      <c r="D114" s="107" t="str">
        <f t="shared" ca="1" si="44"/>
        <v>forecast</v>
      </c>
      <c r="E114" s="107" t="str">
        <f t="shared" ca="1" si="44"/>
        <v>forecast</v>
      </c>
      <c r="F114" s="107" t="str">
        <f t="shared" ca="1" si="44"/>
        <v>forecast</v>
      </c>
      <c r="G114" s="107" t="str">
        <f t="shared" ca="1" si="44"/>
        <v>forecast</v>
      </c>
      <c r="H114" s="107" t="str">
        <f t="shared" ca="1" si="44"/>
        <v>forecast</v>
      </c>
      <c r="I114" s="107" t="str">
        <f t="shared" ca="1" si="44"/>
        <v>forecast</v>
      </c>
      <c r="J114" s="107" t="str">
        <f t="shared" ca="1" si="44"/>
        <v>forecast</v>
      </c>
      <c r="K114" s="107" t="str">
        <f t="shared" ca="1" si="44"/>
        <v>forecast</v>
      </c>
      <c r="L114" s="107" t="str">
        <f t="shared" ca="1" si="44"/>
        <v>forecast</v>
      </c>
      <c r="M114" s="107" t="str">
        <f t="shared" ca="1" si="44"/>
        <v>forecast</v>
      </c>
      <c r="N114" s="107" t="str">
        <f t="shared" ca="1" si="44"/>
        <v>forecast</v>
      </c>
      <c r="O114" s="107" t="str">
        <f t="shared" ca="1" si="44"/>
        <v>forecast</v>
      </c>
      <c r="P114" s="107" t="str">
        <f t="shared" ca="1" si="44"/>
        <v>forecast</v>
      </c>
      <c r="Q114" s="107" t="str">
        <f t="shared" ca="1" si="44"/>
        <v>forecast</v>
      </c>
      <c r="R114" s="107" t="str">
        <f t="shared" ca="1" si="44"/>
        <v>forecast</v>
      </c>
      <c r="S114" s="107" t="str">
        <f t="shared" ref="S114:S119" ca="1" si="45">INDIRECT(ADDRESS(ROW(S114),COLUMN(S114),,,$C$7))</f>
        <v>forecast</v>
      </c>
      <c r="T114" s="88" t="str">
        <f t="shared" ref="T114:T119" ca="1" si="46">INDEX($C114:$S114,T$34)</f>
        <v>forecast</v>
      </c>
      <c r="U114" s="124" t="str">
        <f t="shared" ref="U114:U119" ca="1" si="47">IF($A114=INDIRECT(ADDRESS(ROW($A114),COLUMN($A114),,,$C$7)),"OK","Error")</f>
        <v>OK</v>
      </c>
    </row>
    <row r="115" spans="1:21" x14ac:dyDescent="0.25">
      <c r="A115" s="57" t="s">
        <v>380</v>
      </c>
      <c r="B115" s="57"/>
      <c r="C115" s="107" t="str">
        <f t="shared" ca="1" si="44"/>
        <v>forecast</v>
      </c>
      <c r="D115" s="107" t="str">
        <f t="shared" ca="1" si="44"/>
        <v>forecast</v>
      </c>
      <c r="E115" s="107" t="str">
        <f t="shared" ca="1" si="44"/>
        <v>forecast</v>
      </c>
      <c r="F115" s="107" t="str">
        <f t="shared" ca="1" si="44"/>
        <v>forecast</v>
      </c>
      <c r="G115" s="107" t="str">
        <f t="shared" ca="1" si="44"/>
        <v>forecast</v>
      </c>
      <c r="H115" s="107" t="str">
        <f t="shared" ca="1" si="44"/>
        <v>forecast</v>
      </c>
      <c r="I115" s="107" t="str">
        <f t="shared" ca="1" si="44"/>
        <v>forecast</v>
      </c>
      <c r="J115" s="107" t="str">
        <f t="shared" ca="1" si="44"/>
        <v>forecast</v>
      </c>
      <c r="K115" s="107" t="str">
        <f t="shared" ca="1" si="44"/>
        <v>forecast</v>
      </c>
      <c r="L115" s="107" t="str">
        <f t="shared" ca="1" si="44"/>
        <v>forecast</v>
      </c>
      <c r="M115" s="107" t="str">
        <f t="shared" ca="1" si="44"/>
        <v>forecast</v>
      </c>
      <c r="N115" s="107" t="str">
        <f t="shared" ca="1" si="44"/>
        <v>forecast</v>
      </c>
      <c r="O115" s="107" t="str">
        <f t="shared" ca="1" si="44"/>
        <v>forecast</v>
      </c>
      <c r="P115" s="107" t="str">
        <f t="shared" ca="1" si="44"/>
        <v>forecast</v>
      </c>
      <c r="Q115" s="107" t="str">
        <f t="shared" ca="1" si="44"/>
        <v>forecast</v>
      </c>
      <c r="R115" s="107" t="str">
        <f t="shared" ca="1" si="44"/>
        <v>forecast</v>
      </c>
      <c r="S115" s="107" t="str">
        <f t="shared" ca="1" si="45"/>
        <v>forecast</v>
      </c>
      <c r="T115" s="88" t="str">
        <f t="shared" ca="1" si="46"/>
        <v>forecast</v>
      </c>
      <c r="U115" s="124" t="str">
        <f t="shared" ca="1" si="47"/>
        <v>OK</v>
      </c>
    </row>
    <row r="116" spans="1:21" x14ac:dyDescent="0.25">
      <c r="A116" s="57" t="s">
        <v>381</v>
      </c>
      <c r="B116" s="57"/>
      <c r="C116" s="107" t="str">
        <f t="shared" ca="1" si="44"/>
        <v>forecast</v>
      </c>
      <c r="D116" s="107" t="str">
        <f t="shared" ca="1" si="44"/>
        <v>forecast</v>
      </c>
      <c r="E116" s="107" t="str">
        <f t="shared" ca="1" si="44"/>
        <v>forecast</v>
      </c>
      <c r="F116" s="107" t="str">
        <f t="shared" ca="1" si="44"/>
        <v>forecast</v>
      </c>
      <c r="G116" s="107" t="str">
        <f t="shared" ca="1" si="44"/>
        <v>forecast</v>
      </c>
      <c r="H116" s="107" t="str">
        <f t="shared" ca="1" si="44"/>
        <v>forecast</v>
      </c>
      <c r="I116" s="107" t="str">
        <f t="shared" ca="1" si="44"/>
        <v>forecast</v>
      </c>
      <c r="J116" s="107" t="str">
        <f t="shared" ca="1" si="44"/>
        <v>forecast</v>
      </c>
      <c r="K116" s="107" t="str">
        <f t="shared" ca="1" si="44"/>
        <v>forecast</v>
      </c>
      <c r="L116" s="107" t="str">
        <f t="shared" ca="1" si="44"/>
        <v>forecast</v>
      </c>
      <c r="M116" s="107" t="str">
        <f t="shared" ca="1" si="44"/>
        <v>forecast</v>
      </c>
      <c r="N116" s="107" t="str">
        <f t="shared" ca="1" si="44"/>
        <v>forecast</v>
      </c>
      <c r="O116" s="107" t="str">
        <f t="shared" ca="1" si="44"/>
        <v>forecast</v>
      </c>
      <c r="P116" s="107" t="str">
        <f t="shared" ca="1" si="44"/>
        <v>forecast</v>
      </c>
      <c r="Q116" s="107" t="str">
        <f t="shared" ca="1" si="44"/>
        <v>forecast</v>
      </c>
      <c r="R116" s="107" t="str">
        <f t="shared" ca="1" si="44"/>
        <v>forecast</v>
      </c>
      <c r="S116" s="107" t="str">
        <f t="shared" ca="1" si="45"/>
        <v>forecast</v>
      </c>
      <c r="T116" s="88" t="str">
        <f t="shared" ca="1" si="46"/>
        <v>forecast</v>
      </c>
      <c r="U116" s="124" t="str">
        <f t="shared" ca="1" si="47"/>
        <v>OK</v>
      </c>
    </row>
    <row r="117" spans="1:21" x14ac:dyDescent="0.25">
      <c r="A117" s="57" t="s">
        <v>382</v>
      </c>
      <c r="B117" s="57"/>
      <c r="C117" s="107" t="str">
        <f t="shared" ca="1" si="44"/>
        <v>forecast</v>
      </c>
      <c r="D117" s="107" t="str">
        <f t="shared" ca="1" si="44"/>
        <v>forecast</v>
      </c>
      <c r="E117" s="107" t="str">
        <f t="shared" ca="1" si="44"/>
        <v>forecast</v>
      </c>
      <c r="F117" s="107" t="str">
        <f t="shared" ca="1" si="44"/>
        <v>forecast</v>
      </c>
      <c r="G117" s="107" t="str">
        <f t="shared" ca="1" si="44"/>
        <v>forecast</v>
      </c>
      <c r="H117" s="107" t="str">
        <f t="shared" ca="1" si="44"/>
        <v>forecast</v>
      </c>
      <c r="I117" s="107" t="str">
        <f t="shared" ca="1" si="44"/>
        <v>forecast</v>
      </c>
      <c r="J117" s="107" t="str">
        <f t="shared" ca="1" si="44"/>
        <v>forecast</v>
      </c>
      <c r="K117" s="107" t="str">
        <f t="shared" ca="1" si="44"/>
        <v>forecast</v>
      </c>
      <c r="L117" s="107" t="str">
        <f t="shared" ca="1" si="44"/>
        <v>forecast</v>
      </c>
      <c r="M117" s="107" t="str">
        <f t="shared" ca="1" si="44"/>
        <v>forecast</v>
      </c>
      <c r="N117" s="107" t="str">
        <f t="shared" ca="1" si="44"/>
        <v>forecast</v>
      </c>
      <c r="O117" s="107" t="str">
        <f t="shared" ca="1" si="44"/>
        <v>forecast</v>
      </c>
      <c r="P117" s="107" t="str">
        <f t="shared" ca="1" si="44"/>
        <v>forecast</v>
      </c>
      <c r="Q117" s="107" t="str">
        <f t="shared" ca="1" si="44"/>
        <v>forecast</v>
      </c>
      <c r="R117" s="107" t="str">
        <f t="shared" ca="1" si="44"/>
        <v>forecast</v>
      </c>
      <c r="S117" s="107" t="str">
        <f t="shared" ca="1" si="45"/>
        <v>forecast</v>
      </c>
      <c r="T117" s="88" t="str">
        <f t="shared" ca="1" si="46"/>
        <v>forecast</v>
      </c>
      <c r="U117" s="124" t="str">
        <f t="shared" ca="1" si="47"/>
        <v>OK</v>
      </c>
    </row>
    <row r="118" spans="1:21" x14ac:dyDescent="0.25">
      <c r="A118" s="57" t="s">
        <v>383</v>
      </c>
      <c r="B118" s="57"/>
      <c r="C118" s="107" t="str">
        <f t="shared" ca="1" si="44"/>
        <v>forecast</v>
      </c>
      <c r="D118" s="107" t="str">
        <f t="shared" ca="1" si="44"/>
        <v>forecast</v>
      </c>
      <c r="E118" s="107" t="str">
        <f t="shared" ca="1" si="44"/>
        <v>forecast</v>
      </c>
      <c r="F118" s="107" t="str">
        <f t="shared" ca="1" si="44"/>
        <v>forecast</v>
      </c>
      <c r="G118" s="107" t="str">
        <f t="shared" ca="1" si="44"/>
        <v>forecast</v>
      </c>
      <c r="H118" s="107" t="str">
        <f t="shared" ca="1" si="44"/>
        <v>forecast</v>
      </c>
      <c r="I118" s="107" t="str">
        <f t="shared" ca="1" si="44"/>
        <v>forecast</v>
      </c>
      <c r="J118" s="107" t="str">
        <f t="shared" ca="1" si="44"/>
        <v>forecast</v>
      </c>
      <c r="K118" s="107" t="str">
        <f t="shared" ca="1" si="44"/>
        <v>forecast</v>
      </c>
      <c r="L118" s="107" t="str">
        <f t="shared" ca="1" si="44"/>
        <v>forecast</v>
      </c>
      <c r="M118" s="107" t="str">
        <f t="shared" ca="1" si="44"/>
        <v>forecast</v>
      </c>
      <c r="N118" s="107" t="str">
        <f t="shared" ca="1" si="44"/>
        <v>forecast</v>
      </c>
      <c r="O118" s="107" t="str">
        <f t="shared" ca="1" si="44"/>
        <v>forecast</v>
      </c>
      <c r="P118" s="107" t="str">
        <f t="shared" ca="1" si="44"/>
        <v>forecast</v>
      </c>
      <c r="Q118" s="107" t="str">
        <f t="shared" ca="1" si="44"/>
        <v>forecast</v>
      </c>
      <c r="R118" s="107" t="str">
        <f t="shared" ca="1" si="44"/>
        <v>forecast</v>
      </c>
      <c r="S118" s="107" t="str">
        <f t="shared" ca="1" si="45"/>
        <v>forecast</v>
      </c>
      <c r="T118" s="88" t="str">
        <f t="shared" ca="1" si="46"/>
        <v>forecast</v>
      </c>
      <c r="U118" s="124" t="str">
        <f t="shared" ca="1" si="47"/>
        <v>OK</v>
      </c>
    </row>
    <row r="119" spans="1:21" x14ac:dyDescent="0.25">
      <c r="A119" s="57" t="s">
        <v>384</v>
      </c>
      <c r="B119" s="57"/>
      <c r="C119" s="107" t="str">
        <f t="shared" ca="1" si="44"/>
        <v>forecast</v>
      </c>
      <c r="D119" s="107" t="str">
        <f t="shared" ca="1" si="44"/>
        <v>forecast</v>
      </c>
      <c r="E119" s="107" t="str">
        <f t="shared" ca="1" si="44"/>
        <v>forecast</v>
      </c>
      <c r="F119" s="107" t="str">
        <f t="shared" ca="1" si="44"/>
        <v>forecast</v>
      </c>
      <c r="G119" s="107" t="str">
        <f t="shared" ca="1" si="44"/>
        <v>forecast</v>
      </c>
      <c r="H119" s="107" t="str">
        <f t="shared" ca="1" si="44"/>
        <v>forecast</v>
      </c>
      <c r="I119" s="107" t="str">
        <f t="shared" ca="1" si="44"/>
        <v>forecast</v>
      </c>
      <c r="J119" s="107" t="str">
        <f t="shared" ca="1" si="44"/>
        <v>forecast</v>
      </c>
      <c r="K119" s="107" t="str">
        <f t="shared" ca="1" si="44"/>
        <v>forecast</v>
      </c>
      <c r="L119" s="107" t="str">
        <f t="shared" ca="1" si="44"/>
        <v>forecast</v>
      </c>
      <c r="M119" s="107" t="str">
        <f t="shared" ca="1" si="44"/>
        <v>forecast</v>
      </c>
      <c r="N119" s="107" t="str">
        <f t="shared" ca="1" si="44"/>
        <v>forecast</v>
      </c>
      <c r="O119" s="107" t="str">
        <f t="shared" ca="1" si="44"/>
        <v>forecast</v>
      </c>
      <c r="P119" s="107" t="str">
        <f t="shared" ca="1" si="44"/>
        <v>forecast</v>
      </c>
      <c r="Q119" s="107" t="str">
        <f t="shared" ca="1" si="44"/>
        <v>forecast</v>
      </c>
      <c r="R119" s="107" t="str">
        <f t="shared" ca="1" si="44"/>
        <v>forecast</v>
      </c>
      <c r="S119" s="107" t="str">
        <f t="shared" ca="1" si="45"/>
        <v>forecast</v>
      </c>
      <c r="T119" s="88" t="str">
        <f t="shared" ca="1" si="46"/>
        <v>forecast</v>
      </c>
      <c r="U119" s="124" t="str">
        <f t="shared" ca="1" si="47"/>
        <v>OK</v>
      </c>
    </row>
  </sheetData>
  <sheetProtection formatColumns="0" formatRows="0"/>
  <dataValidations count="1">
    <dataValidation type="list" allowBlank="1" showInputMessage="1" showErrorMessage="1" sqref="C8">
      <formula1>$E$6:$N$6</formula1>
    </dataValidation>
  </dataValidations>
  <pageMargins left="0.70866141732283472" right="0.70866141732283472" top="0.74803149606299213" bottom="0.74803149606299213" header="0.31496062992125984" footer="0.31496062992125984"/>
  <pageSetup paperSize="9" scale="45" fitToHeight="0" orientation="landscape" r:id="rId1"/>
  <headerFooter>
    <oddFooter>&amp;L&amp;F&amp;C&amp;A&amp;R&amp;P</oddFooter>
  </headerFooter>
  <rowBreaks count="1" manualBreakCount="1">
    <brk id="60" max="21"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'Inputs 4'!$C$33:$S$33</xm:f>
          </x14:formula1>
          <xm:sqref>C4</xm:sqref>
        </x14:dataValidation>
        <x14:dataValidation type="list" allowBlank="1" showInputMessage="1" showErrorMessage="1">
          <x14:formula1>
            <xm:f>Description!$C$6:$C$11</xm:f>
          </x14:formula1>
          <xm:sqref>C7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97E55"/>
    <pageSetUpPr fitToPage="1"/>
  </sheetPr>
  <dimension ref="A1:K328"/>
  <sheetViews>
    <sheetView showGridLines="0" view="pageBreakPreview" zoomScaleNormal="100" zoomScaleSheetLayoutView="100" workbookViewId="0"/>
  </sheetViews>
  <sheetFormatPr defaultColWidth="8.85546875" defaultRowHeight="15" x14ac:dyDescent="0.25"/>
  <cols>
    <col min="1" max="1" width="2.7109375" style="4" customWidth="1"/>
    <col min="2" max="2" width="47.85546875" customWidth="1"/>
    <col min="3" max="3" width="7.28515625" style="4" customWidth="1"/>
    <col min="4" max="4" width="9.28515625" bestFit="1" customWidth="1"/>
    <col min="5" max="10" width="10.7109375" customWidth="1"/>
    <col min="11" max="11" width="2.7109375" customWidth="1"/>
  </cols>
  <sheetData>
    <row r="1" spans="2:11" ht="26.25" x14ac:dyDescent="0.4">
      <c r="B1" s="19" t="s">
        <v>320</v>
      </c>
      <c r="C1" s="19"/>
    </row>
    <row r="2" spans="2:11" x14ac:dyDescent="0.25">
      <c r="B2" s="134"/>
      <c r="C2" s="134"/>
      <c r="D2" s="42"/>
      <c r="E2" s="116" t="str">
        <f>r_EDBname</f>
        <v xml:space="preserve">Alpine Energy </v>
      </c>
      <c r="F2" s="116"/>
      <c r="G2" s="116"/>
      <c r="H2" s="116"/>
      <c r="I2" s="116"/>
      <c r="J2" s="116"/>
      <c r="K2" s="42"/>
    </row>
    <row r="3" spans="2:11" x14ac:dyDescent="0.25">
      <c r="B3" s="134"/>
      <c r="C3" s="134"/>
      <c r="D3" s="42"/>
      <c r="E3" s="116" t="str">
        <f>Selection!C7</f>
        <v>Inputs 1</v>
      </c>
      <c r="F3" s="116" t="str">
        <f ca="1">Selection!D7</f>
        <v>Scenario 1: Expected nominal return (incl forecast asset revaluations)</v>
      </c>
      <c r="G3" s="116"/>
      <c r="H3" s="116"/>
      <c r="I3" s="116"/>
      <c r="J3" s="116"/>
      <c r="K3" s="42"/>
    </row>
    <row r="4" spans="2:11" ht="34.9" customHeight="1" x14ac:dyDescent="0.35">
      <c r="B4" s="146" t="s">
        <v>19</v>
      </c>
      <c r="C4" s="71"/>
    </row>
    <row r="5" spans="2:11" ht="34.9" customHeight="1" x14ac:dyDescent="0.3">
      <c r="B5" s="72" t="s">
        <v>31</v>
      </c>
      <c r="C5" s="72"/>
      <c r="D5" s="38"/>
      <c r="E5" s="33" t="str">
        <f>Selection!C24</f>
        <v>2009/10</v>
      </c>
      <c r="F5" s="33" t="s">
        <v>39</v>
      </c>
      <c r="G5" s="33" t="s">
        <v>40</v>
      </c>
      <c r="H5" s="33" t="s">
        <v>41</v>
      </c>
      <c r="I5" s="33" t="s">
        <v>42</v>
      </c>
      <c r="J5" s="33" t="s">
        <v>43</v>
      </c>
      <c r="K5" s="4"/>
    </row>
    <row r="6" spans="2:11" x14ac:dyDescent="0.25">
      <c r="B6" s="38" t="s">
        <v>84</v>
      </c>
      <c r="C6" s="38"/>
      <c r="D6" s="38"/>
      <c r="E6" s="38">
        <v>1</v>
      </c>
      <c r="F6" s="38">
        <f>E6+1</f>
        <v>2</v>
      </c>
      <c r="G6" s="38">
        <f t="shared" ref="G6:J6" si="0">F6+1</f>
        <v>3</v>
      </c>
      <c r="H6" s="38">
        <f t="shared" si="0"/>
        <v>4</v>
      </c>
      <c r="I6" s="38">
        <f t="shared" si="0"/>
        <v>5</v>
      </c>
      <c r="J6" s="38">
        <f t="shared" si="0"/>
        <v>6</v>
      </c>
      <c r="K6" s="4"/>
    </row>
    <row r="7" spans="2:11" ht="18.75" x14ac:dyDescent="0.3">
      <c r="B7" s="62" t="s">
        <v>32</v>
      </c>
      <c r="C7" s="62"/>
      <c r="D7" s="31"/>
      <c r="E7" s="31"/>
    </row>
    <row r="8" spans="2:11" x14ac:dyDescent="0.25">
      <c r="B8" s="57" t="s">
        <v>317</v>
      </c>
      <c r="C8" s="57"/>
      <c r="D8" s="57"/>
      <c r="E8" s="80">
        <f ca="1">Selection!C10</f>
        <v>8.77E-2</v>
      </c>
      <c r="F8" s="4"/>
      <c r="G8" s="4"/>
      <c r="H8" s="4"/>
      <c r="I8" s="4"/>
      <c r="J8" s="4"/>
      <c r="K8" s="4"/>
    </row>
    <row r="9" spans="2:11" x14ac:dyDescent="0.25">
      <c r="B9" s="57" t="s">
        <v>396</v>
      </c>
      <c r="C9" s="57"/>
      <c r="D9" s="57"/>
      <c r="E9" s="80">
        <f ca="1">Selection!C11</f>
        <v>7.9299999999999995E-2</v>
      </c>
      <c r="F9" s="4"/>
      <c r="G9" s="4"/>
      <c r="H9" s="4"/>
      <c r="I9" s="4"/>
      <c r="J9" s="4"/>
      <c r="K9" s="4"/>
    </row>
    <row r="10" spans="2:11" x14ac:dyDescent="0.25">
      <c r="B10" s="57" t="s">
        <v>34</v>
      </c>
      <c r="C10" s="57"/>
      <c r="D10" s="57"/>
      <c r="E10" s="80">
        <f ca="1">Selection!C12</f>
        <v>0.44</v>
      </c>
      <c r="F10" s="4"/>
      <c r="G10" s="4"/>
      <c r="H10" s="4"/>
      <c r="I10" s="4"/>
      <c r="J10" s="4"/>
      <c r="K10" s="4"/>
    </row>
    <row r="11" spans="2:11" x14ac:dyDescent="0.25">
      <c r="B11" s="57" t="s">
        <v>35</v>
      </c>
      <c r="C11" s="57"/>
      <c r="D11" s="57"/>
      <c r="E11" s="75">
        <f ca="1">Selection!C13</f>
        <v>45</v>
      </c>
      <c r="F11" s="4"/>
      <c r="G11" s="4"/>
      <c r="H11" s="4"/>
      <c r="I11" s="4"/>
      <c r="J11" s="4"/>
      <c r="K11" s="4"/>
    </row>
    <row r="12" spans="2:11" x14ac:dyDescent="0.25">
      <c r="B12" s="57" t="s">
        <v>36</v>
      </c>
      <c r="C12" s="57"/>
      <c r="D12" s="57"/>
      <c r="E12" s="80">
        <f ca="1">Selection!C14</f>
        <v>0</v>
      </c>
      <c r="F12" s="4"/>
      <c r="G12" s="4"/>
      <c r="H12" s="4"/>
      <c r="I12" s="4"/>
      <c r="J12" s="4"/>
      <c r="K12" s="4"/>
    </row>
    <row r="13" spans="2:11" ht="18.75" x14ac:dyDescent="0.3">
      <c r="B13" s="62" t="s">
        <v>25</v>
      </c>
      <c r="C13" s="62"/>
    </row>
    <row r="14" spans="2:11" x14ac:dyDescent="0.25">
      <c r="B14" s="38" t="s">
        <v>50</v>
      </c>
      <c r="C14" s="38"/>
      <c r="D14" s="38"/>
      <c r="E14" s="75">
        <f ca="1">Selection!T35</f>
        <v>127657.6746267683</v>
      </c>
    </row>
    <row r="15" spans="2:11" x14ac:dyDescent="0.25">
      <c r="B15" s="38" t="s">
        <v>51</v>
      </c>
      <c r="C15" s="38"/>
      <c r="D15" s="38"/>
      <c r="E15" s="75">
        <f ca="1">Selection!T36</f>
        <v>0</v>
      </c>
    </row>
    <row r="16" spans="2:11" x14ac:dyDescent="0.25">
      <c r="B16" s="38" t="s">
        <v>395</v>
      </c>
      <c r="C16" s="38"/>
      <c r="D16" s="38"/>
      <c r="E16" s="75">
        <f ca="1">Selection!T37</f>
        <v>0</v>
      </c>
    </row>
    <row r="17" spans="2:10" x14ac:dyDescent="0.25">
      <c r="B17" s="38" t="s">
        <v>162</v>
      </c>
      <c r="C17" s="38"/>
      <c r="D17" s="38"/>
      <c r="E17" s="75">
        <f ca="1">Selection!T38</f>
        <v>7644</v>
      </c>
    </row>
    <row r="18" spans="2:10" x14ac:dyDescent="0.25">
      <c r="B18" s="38" t="s">
        <v>52</v>
      </c>
      <c r="C18" s="38"/>
      <c r="D18" s="38"/>
      <c r="E18" s="75">
        <f ca="1">Selection!T39</f>
        <v>53.023000000000003</v>
      </c>
    </row>
    <row r="19" spans="2:10" x14ac:dyDescent="0.25">
      <c r="B19" s="38" t="s">
        <v>53</v>
      </c>
      <c r="C19" s="38"/>
      <c r="D19" s="38"/>
      <c r="E19" s="75">
        <f ca="1">Selection!T40</f>
        <v>0</v>
      </c>
    </row>
    <row r="20" spans="2:10" x14ac:dyDescent="0.25">
      <c r="B20" s="38" t="s">
        <v>397</v>
      </c>
      <c r="C20" s="38"/>
      <c r="D20" s="38"/>
      <c r="E20" s="75">
        <f ca="1">Selection!T41</f>
        <v>6432</v>
      </c>
    </row>
    <row r="21" spans="2:10" x14ac:dyDescent="0.25">
      <c r="B21" s="38" t="s">
        <v>54</v>
      </c>
      <c r="C21" s="38"/>
      <c r="D21" s="38"/>
      <c r="E21" s="75">
        <f ca="1">Selection!T42</f>
        <v>60952</v>
      </c>
      <c r="F21" s="95"/>
    </row>
    <row r="22" spans="2:10" x14ac:dyDescent="0.25">
      <c r="B22" s="38" t="s">
        <v>394</v>
      </c>
      <c r="C22" s="38"/>
      <c r="D22" s="38"/>
      <c r="E22" s="75">
        <f ca="1">Selection!T43</f>
        <v>34.249324233102719</v>
      </c>
    </row>
    <row r="23" spans="2:10" x14ac:dyDescent="0.25">
      <c r="B23" s="38" t="s">
        <v>257</v>
      </c>
      <c r="C23" s="38"/>
      <c r="D23" s="38"/>
      <c r="E23" s="75">
        <f ca="1">Selection!T44</f>
        <v>0</v>
      </c>
    </row>
    <row r="24" spans="2:10" x14ac:dyDescent="0.25">
      <c r="B24" s="38" t="s">
        <v>76</v>
      </c>
      <c r="C24" s="38"/>
      <c r="D24" s="38"/>
      <c r="E24" s="75">
        <f ca="1">Selection!T45</f>
        <v>9981.0630000000001</v>
      </c>
    </row>
    <row r="25" spans="2:10" x14ac:dyDescent="0.25">
      <c r="B25" s="38" t="s">
        <v>57</v>
      </c>
      <c r="C25" s="38"/>
      <c r="D25" s="38"/>
      <c r="E25" s="75">
        <f ca="1">Selection!T46</f>
        <v>10160.846</v>
      </c>
    </row>
    <row r="26" spans="2:10" x14ac:dyDescent="0.25">
      <c r="B26" s="38" t="s">
        <v>58</v>
      </c>
      <c r="C26" s="38"/>
      <c r="D26" s="38"/>
      <c r="E26" s="75">
        <f ca="1">Selection!T47</f>
        <v>6.1865778081198419</v>
      </c>
    </row>
    <row r="27" spans="2:10" x14ac:dyDescent="0.25">
      <c r="B27" s="38" t="s">
        <v>59</v>
      </c>
      <c r="C27" s="38"/>
      <c r="D27" s="38"/>
      <c r="E27" s="75">
        <f ca="1">Selection!T48</f>
        <v>26118.569</v>
      </c>
    </row>
    <row r="28" spans="2:10" x14ac:dyDescent="0.25">
      <c r="B28" s="38" t="s">
        <v>60</v>
      </c>
      <c r="C28" s="38"/>
      <c r="D28" s="38"/>
      <c r="E28" s="75">
        <f ca="1">Selection!T49</f>
        <v>12419.433000000001</v>
      </c>
    </row>
    <row r="29" spans="2:10" x14ac:dyDescent="0.25">
      <c r="B29" s="38" t="s">
        <v>61</v>
      </c>
      <c r="C29" s="38"/>
      <c r="D29" s="38"/>
      <c r="E29" s="76">
        <f ca="1">Selection!T50</f>
        <v>-0.1</v>
      </c>
    </row>
    <row r="30" spans="2:10" x14ac:dyDescent="0.25">
      <c r="B30" s="38" t="s">
        <v>63</v>
      </c>
      <c r="C30" s="38"/>
      <c r="D30" s="38"/>
      <c r="E30" s="76">
        <f ca="1">Selection!T51</f>
        <v>0.1</v>
      </c>
    </row>
    <row r="31" spans="2:10" x14ac:dyDescent="0.25">
      <c r="B31" s="38" t="s">
        <v>85</v>
      </c>
      <c r="C31" s="38"/>
      <c r="D31" s="38"/>
      <c r="E31" s="74">
        <f ca="1">Selection!C25</f>
        <v>0.3</v>
      </c>
      <c r="F31" s="74">
        <f ca="1">Selection!D25</f>
        <v>0.3</v>
      </c>
      <c r="G31" s="74">
        <f ca="1">Selection!E25</f>
        <v>0.28000000000000003</v>
      </c>
      <c r="H31" s="74">
        <f ca="1">Selection!F25</f>
        <v>0.28000000000000003</v>
      </c>
      <c r="I31" s="74">
        <f ca="1">Selection!G25</f>
        <v>0.28000000000000003</v>
      </c>
      <c r="J31" s="74">
        <f ca="1">Selection!H25</f>
        <v>0.28000000000000003</v>
      </c>
    </row>
    <row r="32" spans="2:10" x14ac:dyDescent="0.25">
      <c r="B32" s="38" t="s">
        <v>179</v>
      </c>
      <c r="C32" s="38"/>
      <c r="D32" s="38"/>
      <c r="E32" s="121">
        <f ca="1">E25</f>
        <v>10160.846</v>
      </c>
      <c r="F32" s="75">
        <f ca="1">Selection!T55</f>
        <v>10486.056315275446</v>
      </c>
      <c r="G32" s="75">
        <f ca="1">Selection!T56</f>
        <v>10769.677272781286</v>
      </c>
      <c r="H32" s="75">
        <f ca="1">Selection!T57</f>
        <v>10999.83098946927</v>
      </c>
      <c r="I32" s="75">
        <f ca="1">Selection!T58</f>
        <v>11280.770356096045</v>
      </c>
      <c r="J32" s="75">
        <f ca="1">Selection!T59</f>
        <v>11594.623029314122</v>
      </c>
    </row>
    <row r="33" spans="2:11" x14ac:dyDescent="0.25">
      <c r="B33" s="38" t="s">
        <v>86</v>
      </c>
      <c r="C33" s="38"/>
      <c r="D33" s="38"/>
      <c r="E33" s="121">
        <f ca="1">E24</f>
        <v>9981.0630000000001</v>
      </c>
      <c r="F33" s="75">
        <f ca="1">Selection!T69</f>
        <v>24098.562386393281</v>
      </c>
      <c r="G33" s="75">
        <f ca="1">Selection!T70</f>
        <v>22169.397532783973</v>
      </c>
      <c r="H33" s="75">
        <f ca="1">Selection!T71</f>
        <v>29340.295849899445</v>
      </c>
      <c r="I33" s="75">
        <f ca="1">Selection!T72</f>
        <v>20179.4801416298</v>
      </c>
      <c r="J33" s="75">
        <f ca="1">Selection!T73</f>
        <v>13595.831009777021</v>
      </c>
    </row>
    <row r="34" spans="2:11" x14ac:dyDescent="0.25">
      <c r="B34" s="38" t="s">
        <v>94</v>
      </c>
      <c r="C34" s="38"/>
      <c r="D34" s="38"/>
      <c r="E34" s="121">
        <f ca="1">E26</f>
        <v>6.1865778081198419</v>
      </c>
      <c r="F34" s="75" t="str">
        <f ca="1">Selection!T76</f>
        <v>forecast</v>
      </c>
      <c r="G34" s="75" t="str">
        <f ca="1">Selection!T77</f>
        <v>forecast</v>
      </c>
      <c r="H34" s="75" t="str">
        <f ca="1">Selection!T78</f>
        <v>forecast</v>
      </c>
      <c r="I34" s="75" t="str">
        <f ca="1">Selection!T79</f>
        <v>forecast</v>
      </c>
      <c r="J34" s="75" t="str">
        <f ca="1">Selection!T80</f>
        <v>forecast</v>
      </c>
      <c r="K34" s="4"/>
    </row>
    <row r="35" spans="2:11" x14ac:dyDescent="0.25">
      <c r="B35" s="38" t="s">
        <v>98</v>
      </c>
      <c r="C35" s="38"/>
      <c r="D35" s="38"/>
      <c r="E35" s="121">
        <f ca="1">E18</f>
        <v>53.023000000000003</v>
      </c>
      <c r="F35" s="75" t="str">
        <f ca="1">Selection!T83</f>
        <v>forecast</v>
      </c>
      <c r="G35" s="75" t="str">
        <f ca="1">Selection!T84</f>
        <v>forecast</v>
      </c>
      <c r="H35" s="75" t="str">
        <f ca="1">Selection!T85</f>
        <v>forecast</v>
      </c>
      <c r="I35" s="75" t="str">
        <f ca="1">Selection!T86</f>
        <v>forecast</v>
      </c>
      <c r="J35" s="75" t="str">
        <f ca="1">Selection!T87</f>
        <v>forecast</v>
      </c>
      <c r="K35" s="4"/>
    </row>
    <row r="36" spans="2:11" x14ac:dyDescent="0.25">
      <c r="B36" s="38" t="s">
        <v>163</v>
      </c>
      <c r="C36" s="38"/>
      <c r="D36" s="38"/>
      <c r="E36" s="129" t="str">
        <f ca="1">Selection!T90</f>
        <v>forecast</v>
      </c>
      <c r="F36" s="130" t="str">
        <f ca="1">Selection!T91</f>
        <v>forecast</v>
      </c>
      <c r="G36" s="130" t="str">
        <f ca="1">Selection!T92</f>
        <v>forecast</v>
      </c>
      <c r="H36" s="130" t="str">
        <f ca="1">Selection!T93</f>
        <v>forecast</v>
      </c>
      <c r="I36" s="130" t="str">
        <f ca="1">Selection!T94</f>
        <v>forecast</v>
      </c>
      <c r="J36" s="130" t="str">
        <f ca="1">Selection!T95</f>
        <v>forecast</v>
      </c>
      <c r="K36" s="4"/>
    </row>
    <row r="37" spans="2:11" x14ac:dyDescent="0.25">
      <c r="B37" s="38" t="s">
        <v>360</v>
      </c>
      <c r="C37" s="38"/>
      <c r="D37" s="38"/>
      <c r="E37" s="129" t="str">
        <f ca="1">Selection!T98</f>
        <v>forecast</v>
      </c>
      <c r="F37" s="130" t="str">
        <f ca="1">Selection!T99</f>
        <v>forecast</v>
      </c>
      <c r="G37" s="130" t="str">
        <f ca="1">Selection!T100</f>
        <v>forecast</v>
      </c>
      <c r="H37" s="130" t="str">
        <f ca="1">Selection!T101</f>
        <v>forecast</v>
      </c>
      <c r="I37" s="130" t="str">
        <f ca="1">Selection!T102</f>
        <v>forecast</v>
      </c>
      <c r="J37" s="130" t="str">
        <f ca="1">Selection!T103</f>
        <v>forecast</v>
      </c>
      <c r="K37" s="4"/>
    </row>
    <row r="38" spans="2:11" x14ac:dyDescent="0.25">
      <c r="B38" s="38" t="s">
        <v>169</v>
      </c>
      <c r="C38" s="38"/>
      <c r="D38" s="38"/>
      <c r="E38" s="129" t="str">
        <f ca="1">Selection!T106</f>
        <v>forecast</v>
      </c>
      <c r="F38" s="130" t="str">
        <f ca="1">Selection!T107</f>
        <v>forecast</v>
      </c>
      <c r="G38" s="130" t="str">
        <f ca="1">Selection!T108</f>
        <v>forecast</v>
      </c>
      <c r="H38" s="130" t="str">
        <f ca="1">Selection!T109</f>
        <v>forecast</v>
      </c>
      <c r="I38" s="130" t="str">
        <f ca="1">Selection!T110</f>
        <v>forecast</v>
      </c>
      <c r="J38" s="130" t="str">
        <f ca="1">Selection!T111</f>
        <v>forecast</v>
      </c>
      <c r="K38" s="4"/>
    </row>
    <row r="39" spans="2:11" x14ac:dyDescent="0.25">
      <c r="B39" s="38" t="s">
        <v>261</v>
      </c>
      <c r="C39" s="38"/>
      <c r="D39" s="38"/>
      <c r="E39" s="129" t="str">
        <f ca="1">Selection!T114</f>
        <v>forecast</v>
      </c>
      <c r="F39" s="130" t="str">
        <f ca="1">Selection!T115</f>
        <v>forecast</v>
      </c>
      <c r="G39" s="130" t="str">
        <f ca="1">Selection!T116</f>
        <v>forecast</v>
      </c>
      <c r="H39" s="130" t="str">
        <f ca="1">Selection!T117</f>
        <v>forecast</v>
      </c>
      <c r="I39" s="130" t="str">
        <f ca="1">Selection!T118</f>
        <v>forecast</v>
      </c>
      <c r="J39" s="130" t="str">
        <f ca="1">Selection!T119</f>
        <v>forecast</v>
      </c>
      <c r="K39" s="4"/>
    </row>
    <row r="40" spans="2:11" x14ac:dyDescent="0.25">
      <c r="B40" s="38" t="s">
        <v>70</v>
      </c>
      <c r="C40" s="38"/>
      <c r="D40" s="38"/>
      <c r="E40" s="40"/>
      <c r="F40" s="79">
        <f ca="1">Selection!T62</f>
        <v>5.4803237473893323E-3</v>
      </c>
      <c r="G40" s="79">
        <f ca="1">Selection!T63</f>
        <v>5.4803237473893323E-3</v>
      </c>
      <c r="H40" s="79">
        <f ca="1">Selection!T64</f>
        <v>5.4803237473893323E-3</v>
      </c>
      <c r="I40" s="79">
        <f ca="1">Selection!T65</f>
        <v>5.4803237473893323E-3</v>
      </c>
      <c r="J40" s="79">
        <f ca="1">Selection!T66</f>
        <v>5.4803237473893323E-3</v>
      </c>
    </row>
    <row r="42" spans="2:11" ht="18.75" x14ac:dyDescent="0.3">
      <c r="B42" s="70" t="s">
        <v>87</v>
      </c>
      <c r="C42" s="70"/>
    </row>
    <row r="43" spans="2:11" x14ac:dyDescent="0.25">
      <c r="B43" s="38" t="s">
        <v>44</v>
      </c>
      <c r="C43" s="132" t="s">
        <v>354</v>
      </c>
      <c r="D43" s="38"/>
      <c r="E43" s="73">
        <f ca="1">Selection!C26</f>
        <v>1.7233850022212005E-2</v>
      </c>
      <c r="F43" s="73">
        <f ca="1">Selection!D26</f>
        <v>1.9812209526758329E-2</v>
      </c>
      <c r="G43" s="73">
        <f ca="1">Selection!E26</f>
        <v>2.4339880629970168E-2</v>
      </c>
      <c r="H43" s="73">
        <f ca="1">Selection!F26</f>
        <v>2.2893253753313525E-2</v>
      </c>
      <c r="I43" s="73">
        <f ca="1">Selection!G26</f>
        <v>2.144662687665666E-2</v>
      </c>
      <c r="J43" s="73">
        <f ca="1">Selection!H26</f>
        <v>2.0000000000000018E-2</v>
      </c>
    </row>
    <row r="44" spans="2:11" x14ac:dyDescent="0.25">
      <c r="B44" s="38" t="s">
        <v>45</v>
      </c>
      <c r="C44" s="132" t="s">
        <v>355</v>
      </c>
      <c r="D44" s="38"/>
      <c r="E44" s="40"/>
      <c r="F44" s="73">
        <f ca="1">Selection!D27</f>
        <v>4.4667274384685429E-2</v>
      </c>
      <c r="G44" s="73">
        <f ca="1">Selection!E27</f>
        <v>1.5706806282722585E-2</v>
      </c>
      <c r="H44" s="73">
        <f ca="1">Selection!F27</f>
        <v>1.8041237113401998E-2</v>
      </c>
      <c r="I44" s="73">
        <f ca="1">Selection!G27</f>
        <v>1.7721518987341867E-2</v>
      </c>
      <c r="J44" s="73">
        <f ca="1">Selection!H27</f>
        <v>2.3217247097844007E-2</v>
      </c>
    </row>
    <row r="45" spans="2:11" x14ac:dyDescent="0.25">
      <c r="B45" s="38" t="s">
        <v>46</v>
      </c>
      <c r="C45" s="132" t="s">
        <v>357</v>
      </c>
      <c r="D45" s="38"/>
      <c r="E45" s="40"/>
      <c r="F45" s="73">
        <f ca="1">Selection!D28</f>
        <v>2.465039108793543E-2</v>
      </c>
      <c r="G45" s="73">
        <f ca="1">Selection!E28</f>
        <v>1.6991832174541255E-2</v>
      </c>
      <c r="H45" s="73">
        <f ca="1">Selection!F28</f>
        <v>2.0741514169093644E-2</v>
      </c>
      <c r="I45" s="73">
        <f ca="1">Selection!G28</f>
        <v>2.3759818812291389E-2</v>
      </c>
      <c r="J45" s="73">
        <f ca="1">Selection!H28</f>
        <v>2.2164443909808984E-2</v>
      </c>
    </row>
    <row r="46" spans="2:11" x14ac:dyDescent="0.25">
      <c r="B46" s="38" t="s">
        <v>47</v>
      </c>
      <c r="C46" s="132" t="s">
        <v>353</v>
      </c>
      <c r="D46" s="38"/>
      <c r="E46" s="40"/>
      <c r="F46" s="73">
        <f ca="1">Selection!D29</f>
        <v>2.465039108793543E-2</v>
      </c>
      <c r="G46" s="73">
        <f ca="1">Selection!E29</f>
        <v>1.7811704834605591E-2</v>
      </c>
      <c r="H46" s="73">
        <f ca="1">Selection!F29</f>
        <v>4.5909090909090899E-2</v>
      </c>
      <c r="I46" s="73">
        <f ca="1">Selection!G29</f>
        <v>1.2820512820512775E-2</v>
      </c>
      <c r="J46" s="73">
        <f ca="1">Selection!H29</f>
        <v>1.9725095732576747E-2</v>
      </c>
    </row>
    <row r="47" spans="2:11" x14ac:dyDescent="0.25">
      <c r="B47" s="38" t="s">
        <v>48</v>
      </c>
      <c r="C47" s="132" t="s">
        <v>356</v>
      </c>
      <c r="D47" s="38"/>
      <c r="E47" s="40"/>
      <c r="F47" s="73">
        <f ca="1">Selection!D30</f>
        <v>2.4650391087935652E-2</v>
      </c>
      <c r="G47" s="73">
        <f ca="1">Selection!E30</f>
        <v>1.7811704834605369E-2</v>
      </c>
      <c r="H47" s="73">
        <f ca="1">Selection!F30</f>
        <v>2.5401069518716568E-2</v>
      </c>
      <c r="I47" s="73">
        <f ca="1">Selection!G30</f>
        <v>1.2820512820512775E-2</v>
      </c>
      <c r="J47" s="73">
        <f ca="1">Selection!H30</f>
        <v>1.9725095732576747E-2</v>
      </c>
    </row>
    <row r="49" spans="2:11" ht="18.75" x14ac:dyDescent="0.3">
      <c r="B49" s="70" t="s">
        <v>95</v>
      </c>
      <c r="C49" s="70"/>
      <c r="E49" s="4"/>
      <c r="F49" s="4"/>
      <c r="G49" s="4"/>
      <c r="H49" s="4"/>
      <c r="I49" s="4"/>
      <c r="J49" s="4"/>
      <c r="K49" s="4"/>
    </row>
    <row r="50" spans="2:11" x14ac:dyDescent="0.25">
      <c r="B50" s="38" t="s">
        <v>88</v>
      </c>
      <c r="C50" s="38"/>
      <c r="D50" s="86">
        <f ca="1">Selection!C18</f>
        <v>1.0428084742793051</v>
      </c>
      <c r="E50" s="4"/>
      <c r="F50" s="4"/>
      <c r="G50" s="4"/>
      <c r="H50" s="4"/>
      <c r="I50" s="4"/>
      <c r="J50" s="4"/>
      <c r="K50" s="4"/>
    </row>
    <row r="51" spans="2:11" x14ac:dyDescent="0.25">
      <c r="B51" s="38" t="s">
        <v>89</v>
      </c>
      <c r="C51" s="38"/>
      <c r="D51" s="86">
        <f ca="1">Selection!C19</f>
        <v>1.0428084742793051</v>
      </c>
      <c r="E51" s="4"/>
      <c r="F51" s="4"/>
      <c r="G51" s="4"/>
      <c r="H51" s="4"/>
      <c r="I51" s="4"/>
      <c r="J51" s="4"/>
      <c r="K51" s="4"/>
    </row>
    <row r="52" spans="2:11" x14ac:dyDescent="0.25">
      <c r="B52" s="38" t="s">
        <v>90</v>
      </c>
      <c r="C52" s="38"/>
      <c r="D52" s="86">
        <f ca="1">Selection!C20</f>
        <v>1.0428084742793051</v>
      </c>
      <c r="E52" s="4"/>
      <c r="F52" s="4"/>
      <c r="G52" s="4"/>
      <c r="H52" s="4"/>
      <c r="I52" s="4"/>
      <c r="J52" s="4"/>
      <c r="K52" s="4"/>
    </row>
    <row r="53" spans="2:11" x14ac:dyDescent="0.25">
      <c r="B53" s="38" t="s">
        <v>91</v>
      </c>
      <c r="C53" s="38"/>
      <c r="D53" s="86">
        <f ca="1">Selection!C21</f>
        <v>1.0428084742793051</v>
      </c>
      <c r="E53" s="4"/>
      <c r="F53" s="4"/>
      <c r="G53" s="4"/>
      <c r="H53" s="4"/>
      <c r="I53" s="4"/>
      <c r="J53" s="4"/>
      <c r="K53" s="4"/>
    </row>
    <row r="54" spans="2:11" x14ac:dyDescent="0.25">
      <c r="B54" s="38" t="s">
        <v>92</v>
      </c>
      <c r="C54" s="38"/>
      <c r="D54" s="86">
        <f ca="1">Selection!C22</f>
        <v>1.0346743941931567</v>
      </c>
      <c r="E54" s="4"/>
      <c r="F54" s="4"/>
      <c r="G54" s="4"/>
      <c r="H54" s="4"/>
      <c r="I54" s="4"/>
      <c r="J54" s="4"/>
      <c r="K54" s="4"/>
    </row>
    <row r="55" spans="2:11" x14ac:dyDescent="0.25">
      <c r="B55" s="4"/>
      <c r="D55" s="4"/>
      <c r="E55" s="4"/>
      <c r="F55" s="4"/>
      <c r="G55" s="4"/>
      <c r="H55" s="4"/>
      <c r="I55" s="4"/>
      <c r="J55" s="4"/>
      <c r="K55" s="4"/>
    </row>
    <row r="56" spans="2:11" ht="23.25" x14ac:dyDescent="0.35">
      <c r="B56" s="77" t="s">
        <v>28</v>
      </c>
      <c r="C56" s="77"/>
    </row>
    <row r="57" spans="2:11" ht="23.25" x14ac:dyDescent="0.35">
      <c r="B57" s="70" t="s">
        <v>247</v>
      </c>
      <c r="C57" s="77"/>
      <c r="D57" s="4"/>
      <c r="E57" s="4"/>
      <c r="F57" s="4"/>
      <c r="G57" s="4"/>
      <c r="H57" s="4"/>
      <c r="I57" s="4"/>
      <c r="J57" s="4"/>
      <c r="K57" s="4"/>
    </row>
    <row r="58" spans="2:11" x14ac:dyDescent="0.25">
      <c r="B58" s="38"/>
      <c r="C58" s="38"/>
      <c r="D58" s="38"/>
      <c r="E58" s="33" t="str">
        <f>E$5</f>
        <v>2009/10</v>
      </c>
      <c r="F58" s="33" t="str">
        <f t="shared" ref="F58:J58" si="1">F$5</f>
        <v>2010/11</v>
      </c>
      <c r="G58" s="33" t="str">
        <f t="shared" si="1"/>
        <v>2011/12</v>
      </c>
      <c r="H58" s="33" t="str">
        <f t="shared" si="1"/>
        <v>2012/13</v>
      </c>
      <c r="I58" s="33" t="str">
        <f t="shared" si="1"/>
        <v>2013/14</v>
      </c>
      <c r="J58" s="33" t="str">
        <f t="shared" si="1"/>
        <v>2014/15</v>
      </c>
    </row>
    <row r="59" spans="2:11" x14ac:dyDescent="0.25">
      <c r="B59" s="38" t="s">
        <v>93</v>
      </c>
      <c r="C59" s="38"/>
      <c r="D59" s="38"/>
      <c r="E59" s="38"/>
      <c r="F59" s="68">
        <f ca="1">F44</f>
        <v>4.4667274384685429E-2</v>
      </c>
      <c r="G59" s="68">
        <f ca="1">G44</f>
        <v>1.5706806282722585E-2</v>
      </c>
      <c r="H59" s="68">
        <f ca="1">H44</f>
        <v>1.8041237113401998E-2</v>
      </c>
      <c r="I59" s="68">
        <f ca="1">I44</f>
        <v>1.7721518987341867E-2</v>
      </c>
      <c r="J59" s="68">
        <f ca="1">J44</f>
        <v>2.3217247097844007E-2</v>
      </c>
    </row>
    <row r="60" spans="2:11" x14ac:dyDescent="0.25">
      <c r="B60" s="38" t="s">
        <v>345</v>
      </c>
      <c r="C60" s="38"/>
      <c r="D60" s="38"/>
      <c r="E60" s="135">
        <f>1+E59</f>
        <v>1</v>
      </c>
      <c r="F60" s="122">
        <f ca="1">E60*(1+F59)</f>
        <v>1.0446672743846854</v>
      </c>
      <c r="G60" s="122">
        <f t="shared" ref="G60:J60" ca="1" si="2">F60*(1+G59)</f>
        <v>1.0610756608933456</v>
      </c>
      <c r="H60" s="122">
        <f t="shared" ca="1" si="2"/>
        <v>1.0802187784867823</v>
      </c>
      <c r="I60" s="122">
        <f t="shared" ca="1" si="2"/>
        <v>1.0993618960802189</v>
      </c>
      <c r="J60" s="122">
        <f t="shared" ca="1" si="2"/>
        <v>1.1248860528714677</v>
      </c>
      <c r="K60" s="4"/>
    </row>
    <row r="61" spans="2:11" x14ac:dyDescent="0.25">
      <c r="B61" s="38" t="s">
        <v>94</v>
      </c>
      <c r="C61" s="38"/>
      <c r="D61" s="38"/>
      <c r="E61" s="123">
        <f ca="1">E34</f>
        <v>6.1865778081198419</v>
      </c>
      <c r="F61" s="67">
        <f ca="1">IF(F34=r_Alternate,$E61*F60,F34)</f>
        <v>6.4629153765773371</v>
      </c>
      <c r="G61" s="67">
        <f ca="1">IF(G34=r_Alternate,$E61*G60,G34)</f>
        <v>6.5644271364188667</v>
      </c>
      <c r="H61" s="67">
        <f ca="1">IF(H34=r_Alternate,$E61*H60,H34)</f>
        <v>6.6828575229006502</v>
      </c>
      <c r="I61" s="67">
        <f ca="1">IF(I34=r_Alternate,$E61*I60,I34)</f>
        <v>6.8012879093824345</v>
      </c>
      <c r="J61" s="67">
        <f ca="1">IF(J34=r_Alternate,$E61*J60,J34)</f>
        <v>6.9591950913581453</v>
      </c>
    </row>
    <row r="63" spans="2:11" ht="18.75" x14ac:dyDescent="0.3">
      <c r="B63" s="70" t="s">
        <v>248</v>
      </c>
      <c r="C63" s="70"/>
    </row>
    <row r="64" spans="2:11" x14ac:dyDescent="0.25">
      <c r="B64" s="38"/>
      <c r="C64" s="38"/>
      <c r="D64" s="38"/>
      <c r="E64" s="33" t="str">
        <f>E$5</f>
        <v>2009/10</v>
      </c>
      <c r="F64" s="33" t="str">
        <f t="shared" ref="F64:J64" si="3">F$5</f>
        <v>2010/11</v>
      </c>
      <c r="G64" s="33" t="str">
        <f t="shared" si="3"/>
        <v>2011/12</v>
      </c>
      <c r="H64" s="33" t="str">
        <f t="shared" si="3"/>
        <v>2012/13</v>
      </c>
      <c r="I64" s="33" t="str">
        <f t="shared" si="3"/>
        <v>2013/14</v>
      </c>
      <c r="J64" s="33" t="str">
        <f t="shared" si="3"/>
        <v>2014/15</v>
      </c>
      <c r="K64" s="4"/>
    </row>
    <row r="65" spans="2:11" x14ac:dyDescent="0.25">
      <c r="B65" s="38" t="s">
        <v>97</v>
      </c>
      <c r="C65" s="38"/>
      <c r="D65" s="38"/>
      <c r="E65" s="38"/>
      <c r="F65" s="78">
        <f ca="1">F44</f>
        <v>4.4667274384685429E-2</v>
      </c>
      <c r="G65" s="78">
        <f ca="1">G44</f>
        <v>1.5706806282722585E-2</v>
      </c>
      <c r="H65" s="78">
        <f ca="1">H44</f>
        <v>1.8041237113401998E-2</v>
      </c>
      <c r="I65" s="78">
        <f ca="1">I44</f>
        <v>1.7721518987341867E-2</v>
      </c>
      <c r="J65" s="78">
        <f ca="1">J44</f>
        <v>2.3217247097844007E-2</v>
      </c>
    </row>
    <row r="66" spans="2:11" x14ac:dyDescent="0.25">
      <c r="B66" s="38" t="s">
        <v>346</v>
      </c>
      <c r="C66" s="38"/>
      <c r="D66" s="38"/>
      <c r="E66" s="122">
        <f>1+E65</f>
        <v>1</v>
      </c>
      <c r="F66" s="122">
        <f ca="1">E66*(1+F65)</f>
        <v>1.0446672743846854</v>
      </c>
      <c r="G66" s="122">
        <f t="shared" ref="G66" ca="1" si="4">F66*(1+G65)</f>
        <v>1.0610756608933456</v>
      </c>
      <c r="H66" s="122">
        <f t="shared" ref="H66" ca="1" si="5">G66*(1+H65)</f>
        <v>1.0802187784867823</v>
      </c>
      <c r="I66" s="122">
        <f t="shared" ref="I66" ca="1" si="6">H66*(1+I65)</f>
        <v>1.0993618960802189</v>
      </c>
      <c r="J66" s="122">
        <f t="shared" ref="J66" ca="1" si="7">I66*(1+J65)</f>
        <v>1.1248860528714677</v>
      </c>
      <c r="K66" s="4"/>
    </row>
    <row r="67" spans="2:11" x14ac:dyDescent="0.25">
      <c r="B67" s="38" t="s">
        <v>98</v>
      </c>
      <c r="C67" s="38"/>
      <c r="D67" s="38"/>
      <c r="E67" s="123">
        <f ca="1">E35</f>
        <v>53.023000000000003</v>
      </c>
      <c r="F67" s="67">
        <f ca="1">IF(F35=r_Alternate,$E67*F66,F35)</f>
        <v>55.391392889699176</v>
      </c>
      <c r="G67" s="67">
        <f ca="1">IF(G35=r_Alternate,$E67*G66,G35)</f>
        <v>56.261414767547869</v>
      </c>
      <c r="H67" s="67">
        <f ca="1">IF(H35=r_Alternate,$E67*H66,H35)</f>
        <v>57.27644029170466</v>
      </c>
      <c r="I67" s="67">
        <f ca="1">IF(I35=r_Alternate,$E67*I66,I35)</f>
        <v>58.29146581586145</v>
      </c>
      <c r="J67" s="67">
        <f ca="1">IF(J35=r_Alternate,$E67*J66,J35)</f>
        <v>59.644833181403833</v>
      </c>
    </row>
    <row r="69" spans="2:11" ht="18.75" x14ac:dyDescent="0.3">
      <c r="B69" s="70" t="s">
        <v>99</v>
      </c>
      <c r="D69" s="4"/>
      <c r="E69" s="4"/>
      <c r="F69" s="4"/>
      <c r="G69" s="4"/>
      <c r="H69" s="4"/>
      <c r="I69" s="4"/>
      <c r="J69" s="4"/>
      <c r="K69" s="4"/>
    </row>
    <row r="70" spans="2:11" ht="18.75" x14ac:dyDescent="0.3">
      <c r="B70" s="72"/>
      <c r="C70" s="72"/>
      <c r="D70" s="38"/>
      <c r="E70" s="33" t="str">
        <f>E$5</f>
        <v>2009/10</v>
      </c>
      <c r="F70" s="33" t="str">
        <f t="shared" ref="F70:J70" si="8">F$5</f>
        <v>2010/11</v>
      </c>
      <c r="G70" s="33" t="str">
        <f t="shared" si="8"/>
        <v>2011/12</v>
      </c>
      <c r="H70" s="33" t="str">
        <f t="shared" si="8"/>
        <v>2012/13</v>
      </c>
      <c r="I70" s="33" t="str">
        <f t="shared" si="8"/>
        <v>2013/14</v>
      </c>
      <c r="J70" s="33" t="str">
        <f t="shared" si="8"/>
        <v>2014/15</v>
      </c>
    </row>
    <row r="71" spans="2:11" x14ac:dyDescent="0.25">
      <c r="B71" s="38" t="s">
        <v>96</v>
      </c>
      <c r="C71" s="38"/>
      <c r="D71" s="38"/>
      <c r="E71" s="123">
        <f ca="1">E14/E17</f>
        <v>16.700376063156501</v>
      </c>
      <c r="F71" s="67">
        <f ca="1">E71-1</f>
        <v>15.700376063156501</v>
      </c>
      <c r="G71" s="67">
        <f ca="1">F71-1</f>
        <v>14.700376063156501</v>
      </c>
      <c r="H71" s="67">
        <f ca="1">G71-1</f>
        <v>13.700376063156501</v>
      </c>
      <c r="I71" s="67">
        <f ca="1">H71-1</f>
        <v>12.700376063156501</v>
      </c>
      <c r="J71" s="67">
        <f ca="1">I71-1</f>
        <v>11.700376063156501</v>
      </c>
    </row>
    <row r="72" spans="2:11" x14ac:dyDescent="0.25">
      <c r="B72" s="38" t="s">
        <v>100</v>
      </c>
      <c r="C72" s="38"/>
      <c r="D72" s="38"/>
      <c r="E72" s="123">
        <f ca="1">E14</f>
        <v>127657.6746267683</v>
      </c>
      <c r="F72" s="67">
        <f ca="1">E79</f>
        <v>122157.57102182193</v>
      </c>
      <c r="G72" s="67">
        <f ca="1">F79</f>
        <v>116738.32274431584</v>
      </c>
      <c r="H72" s="67">
        <f ca="1">G79</f>
        <v>111578.06803295466</v>
      </c>
      <c r="I72" s="67">
        <f ca="1">H79</f>
        <v>105927.15001650927</v>
      </c>
      <c r="J72" s="67">
        <f ca="1">I79</f>
        <v>99796.643176115118</v>
      </c>
    </row>
    <row r="73" spans="2:11" x14ac:dyDescent="0.25">
      <c r="B73" s="38" t="s">
        <v>98</v>
      </c>
      <c r="C73" s="38"/>
      <c r="D73" s="38"/>
      <c r="E73" s="67">
        <f t="shared" ref="E73:J73" ca="1" si="9">E67</f>
        <v>53.023000000000003</v>
      </c>
      <c r="F73" s="67">
        <f t="shared" ca="1" si="9"/>
        <v>55.391392889699176</v>
      </c>
      <c r="G73" s="67">
        <f t="shared" ca="1" si="9"/>
        <v>56.261414767547869</v>
      </c>
      <c r="H73" s="67">
        <f t="shared" ca="1" si="9"/>
        <v>57.27644029170466</v>
      </c>
      <c r="I73" s="67">
        <f t="shared" ca="1" si="9"/>
        <v>58.29146581586145</v>
      </c>
      <c r="J73" s="67">
        <f t="shared" ca="1" si="9"/>
        <v>59.644833181403833</v>
      </c>
    </row>
    <row r="74" spans="2:11" x14ac:dyDescent="0.25">
      <c r="B74" s="38" t="s">
        <v>101</v>
      </c>
      <c r="C74" s="38"/>
      <c r="D74" s="38"/>
      <c r="E74" s="67">
        <f ca="1">E15</f>
        <v>0</v>
      </c>
      <c r="F74" s="67"/>
      <c r="G74" s="67"/>
      <c r="H74" s="67"/>
      <c r="I74" s="67"/>
      <c r="J74" s="67"/>
    </row>
    <row r="75" spans="2:11" x14ac:dyDescent="0.25">
      <c r="B75" s="38" t="s">
        <v>102</v>
      </c>
      <c r="C75" s="38"/>
      <c r="D75" s="38"/>
      <c r="E75" s="67">
        <f ca="1">E16</f>
        <v>0</v>
      </c>
      <c r="F75" s="67"/>
      <c r="G75" s="67"/>
      <c r="H75" s="67"/>
      <c r="I75" s="67"/>
      <c r="J75" s="67"/>
    </row>
    <row r="76" spans="2:11" x14ac:dyDescent="0.25">
      <c r="B76" s="38" t="s">
        <v>103</v>
      </c>
      <c r="C76" s="38"/>
      <c r="D76" s="38"/>
      <c r="E76" s="67">
        <f t="shared" ref="E76:J76" ca="1" si="10">(E72*0.999-E73)*E43</f>
        <v>2196.9193950536342</v>
      </c>
      <c r="F76" s="67">
        <f t="shared" ca="1" si="10"/>
        <v>2416.6937550899238</v>
      </c>
      <c r="G76" s="67">
        <f t="shared" ca="1" si="10"/>
        <v>2837.1860475795238</v>
      </c>
      <c r="H76" s="67">
        <f t="shared" ca="1" si="10"/>
        <v>2550.5193956764438</v>
      </c>
      <c r="I76" s="67">
        <f t="shared" ca="1" si="10"/>
        <v>2268.2581271317522</v>
      </c>
      <c r="J76" s="67">
        <f t="shared" ca="1" si="10"/>
        <v>1992.7440339951538</v>
      </c>
    </row>
    <row r="77" spans="2:11" x14ac:dyDescent="0.25">
      <c r="B77" s="38" t="s">
        <v>104</v>
      </c>
      <c r="C77" s="38"/>
      <c r="D77" s="38"/>
      <c r="E77" s="123">
        <f ca="1">E17</f>
        <v>7644</v>
      </c>
      <c r="F77" s="67">
        <f ca="1">F72/F71</f>
        <v>7780.5506397063091</v>
      </c>
      <c r="G77" s="67">
        <f ca="1">G72/G71</f>
        <v>7941.1793441731515</v>
      </c>
      <c r="H77" s="67">
        <f ca="1">H72/H71</f>
        <v>8144.1609718301124</v>
      </c>
      <c r="I77" s="67">
        <f ca="1">I72/I71</f>
        <v>8340.4735017100393</v>
      </c>
      <c r="J77" s="67">
        <f ca="1">J72/J71</f>
        <v>8529.353470130447</v>
      </c>
    </row>
    <row r="78" spans="2:11" x14ac:dyDescent="0.25">
      <c r="B78" s="38" t="s">
        <v>431</v>
      </c>
      <c r="C78" s="38"/>
      <c r="D78" s="38"/>
      <c r="E78" s="67">
        <f t="shared" ref="E78:J78" ca="1" si="11">IF(E36=r_Alternate,0,E36-(E72-E73-E74+E75+E76-E77)-E118)</f>
        <v>0</v>
      </c>
      <c r="F78" s="67">
        <f t="shared" ca="1" si="11"/>
        <v>0</v>
      </c>
      <c r="G78" s="67">
        <f t="shared" ca="1" si="11"/>
        <v>0</v>
      </c>
      <c r="H78" s="67">
        <f t="shared" ca="1" si="11"/>
        <v>0</v>
      </c>
      <c r="I78" s="67">
        <f t="shared" ca="1" si="11"/>
        <v>0</v>
      </c>
      <c r="J78" s="67">
        <f t="shared" ca="1" si="11"/>
        <v>0</v>
      </c>
      <c r="K78" s="4"/>
    </row>
    <row r="79" spans="2:11" x14ac:dyDescent="0.25">
      <c r="B79" s="38" t="s">
        <v>105</v>
      </c>
      <c r="C79" s="38"/>
      <c r="D79" s="38"/>
      <c r="E79" s="67">
        <f t="shared" ref="E79:J79" ca="1" si="12">E72-E73-E74+E75+E76-E77+E78</f>
        <v>122157.57102182193</v>
      </c>
      <c r="F79" s="67">
        <f t="shared" ca="1" si="12"/>
        <v>116738.32274431584</v>
      </c>
      <c r="G79" s="67">
        <f t="shared" ca="1" si="12"/>
        <v>111578.06803295466</v>
      </c>
      <c r="H79" s="67">
        <f t="shared" ca="1" si="12"/>
        <v>105927.15001650927</v>
      </c>
      <c r="I79" s="67">
        <f t="shared" ca="1" si="12"/>
        <v>99796.643176115118</v>
      </c>
      <c r="J79" s="67">
        <f t="shared" ca="1" si="12"/>
        <v>93200.388906798427</v>
      </c>
    </row>
    <row r="80" spans="2:11" x14ac:dyDescent="0.25">
      <c r="B80" s="126"/>
      <c r="C80" s="126"/>
      <c r="D80" s="126"/>
      <c r="E80" s="89"/>
      <c r="F80" s="89"/>
      <c r="G80" s="89"/>
      <c r="H80" s="89"/>
      <c r="I80" s="89"/>
      <c r="J80" s="89"/>
      <c r="K80" s="4"/>
    </row>
    <row r="81" spans="1:10" ht="18.75" x14ac:dyDescent="0.3">
      <c r="B81" s="127" t="s">
        <v>106</v>
      </c>
      <c r="C81" s="128"/>
      <c r="D81" s="128"/>
    </row>
    <row r="82" spans="1:10" ht="18.75" x14ac:dyDescent="0.3">
      <c r="B82" s="72"/>
      <c r="C82" s="72"/>
      <c r="D82" s="38"/>
      <c r="E82" s="33" t="str">
        <f>E$5</f>
        <v>2009/10</v>
      </c>
      <c r="F82" s="33" t="str">
        <f t="shared" ref="F82:J82" si="13">F$5</f>
        <v>2010/11</v>
      </c>
      <c r="G82" s="33" t="str">
        <f t="shared" si="13"/>
        <v>2011/12</v>
      </c>
      <c r="H82" s="33" t="str">
        <f t="shared" si="13"/>
        <v>2012/13</v>
      </c>
      <c r="I82" s="33" t="str">
        <f t="shared" si="13"/>
        <v>2013/14</v>
      </c>
      <c r="J82" s="33" t="str">
        <f t="shared" si="13"/>
        <v>2014/15</v>
      </c>
    </row>
    <row r="83" spans="1:10" x14ac:dyDescent="0.25">
      <c r="B83" s="38" t="s">
        <v>107</v>
      </c>
      <c r="C83" s="38"/>
      <c r="D83" s="38"/>
      <c r="E83" s="38">
        <f t="shared" ref="E83:J83" si="14">E6</f>
        <v>1</v>
      </c>
      <c r="F83" s="38">
        <f t="shared" si="14"/>
        <v>2</v>
      </c>
      <c r="G83" s="38">
        <f t="shared" si="14"/>
        <v>3</v>
      </c>
      <c r="H83" s="38">
        <f t="shared" si="14"/>
        <v>4</v>
      </c>
      <c r="I83" s="38">
        <f t="shared" si="14"/>
        <v>5</v>
      </c>
      <c r="J83" s="38">
        <f t="shared" si="14"/>
        <v>6</v>
      </c>
    </row>
    <row r="84" spans="1:10" x14ac:dyDescent="0.25">
      <c r="B84" s="38" t="s">
        <v>108</v>
      </c>
      <c r="C84" s="38"/>
      <c r="D84" s="38"/>
      <c r="E84" s="67">
        <f t="shared" ref="E84:J84" ca="1" si="15">E$33</f>
        <v>9981.0630000000001</v>
      </c>
      <c r="F84" s="67">
        <f t="shared" ca="1" si="15"/>
        <v>24098.562386393281</v>
      </c>
      <c r="G84" s="67">
        <f t="shared" ca="1" si="15"/>
        <v>22169.397532783973</v>
      </c>
      <c r="H84" s="67">
        <f t="shared" ca="1" si="15"/>
        <v>29340.295849899445</v>
      </c>
      <c r="I84" s="67">
        <f t="shared" ca="1" si="15"/>
        <v>20179.4801416298</v>
      </c>
      <c r="J84" s="67">
        <f t="shared" ca="1" si="15"/>
        <v>13595.831009777021</v>
      </c>
    </row>
    <row r="85" spans="1:10" x14ac:dyDescent="0.25">
      <c r="A85" s="4">
        <v>1</v>
      </c>
      <c r="B85" s="38" t="s">
        <v>109</v>
      </c>
      <c r="C85" s="38"/>
      <c r="D85" s="38"/>
      <c r="E85" s="123">
        <v>0</v>
      </c>
      <c r="F85" s="67">
        <f t="shared" ref="F85:J90" ca="1" si="16">E109</f>
        <v>9981.0630000000001</v>
      </c>
      <c r="G85" s="67">
        <f t="shared" ca="1" si="16"/>
        <v>9957.0085114557751</v>
      </c>
      <c r="H85" s="67">
        <f t="shared" ca="1" si="16"/>
        <v>9973.0652620685742</v>
      </c>
      <c r="I85" s="67">
        <f t="shared" ca="1" si="16"/>
        <v>9969.4494255308018</v>
      </c>
      <c r="J85" s="67">
        <f t="shared" ca="1" si="16"/>
        <v>9945.8926440608411</v>
      </c>
    </row>
    <row r="86" spans="1:10" x14ac:dyDescent="0.25">
      <c r="A86" s="4">
        <f>A85+1</f>
        <v>2</v>
      </c>
      <c r="B86" s="38" t="s">
        <v>110</v>
      </c>
      <c r="C86" s="38"/>
      <c r="D86" s="38"/>
      <c r="E86" s="123">
        <v>0</v>
      </c>
      <c r="F86" s="67">
        <f t="shared" ca="1" si="16"/>
        <v>0</v>
      </c>
      <c r="G86" s="67">
        <f t="shared" ca="1" si="16"/>
        <v>24098.562386393281</v>
      </c>
      <c r="H86" s="67">
        <f t="shared" ca="1" si="16"/>
        <v>24149.594909645464</v>
      </c>
      <c r="I86" s="67">
        <f t="shared" ca="1" si="16"/>
        <v>24153.603284187036</v>
      </c>
      <c r="J86" s="67">
        <f t="shared" ca="1" si="16"/>
        <v>24109.904897266366</v>
      </c>
    </row>
    <row r="87" spans="1:10" x14ac:dyDescent="0.25">
      <c r="A87" s="4">
        <f t="shared" ref="A87:A90" si="17">A86+1</f>
        <v>3</v>
      </c>
      <c r="B87" s="38" t="s">
        <v>111</v>
      </c>
      <c r="C87" s="38"/>
      <c r="D87" s="38"/>
      <c r="E87" s="123">
        <v>0</v>
      </c>
      <c r="F87" s="67">
        <f t="shared" ca="1" si="16"/>
        <v>0</v>
      </c>
      <c r="G87" s="67">
        <f t="shared" ca="1" si="16"/>
        <v>0</v>
      </c>
      <c r="H87" s="67">
        <f t="shared" ca="1" si="16"/>
        <v>22169.397532783973</v>
      </c>
      <c r="I87" s="67">
        <f t="shared" ca="1" si="16"/>
        <v>22184.273897553769</v>
      </c>
      <c r="J87" s="67">
        <f t="shared" ca="1" si="16"/>
        <v>22155.863699237936</v>
      </c>
    </row>
    <row r="88" spans="1:10" x14ac:dyDescent="0.25">
      <c r="A88" s="4">
        <f t="shared" si="17"/>
        <v>4</v>
      </c>
      <c r="B88" s="38" t="s">
        <v>112</v>
      </c>
      <c r="C88" s="38"/>
      <c r="D88" s="38"/>
      <c r="E88" s="123">
        <v>0</v>
      </c>
      <c r="F88" s="67">
        <f t="shared" ca="1" si="16"/>
        <v>0</v>
      </c>
      <c r="G88" s="67">
        <f t="shared" ca="1" si="16"/>
        <v>0</v>
      </c>
      <c r="H88" s="67">
        <f t="shared" ca="1" si="16"/>
        <v>0</v>
      </c>
      <c r="I88" s="67">
        <f t="shared" ca="1" si="16"/>
        <v>29340.295849899445</v>
      </c>
      <c r="J88" s="67">
        <f t="shared" ca="1" si="16"/>
        <v>29317.539653000746</v>
      </c>
    </row>
    <row r="89" spans="1:10" x14ac:dyDescent="0.25">
      <c r="A89" s="4">
        <f t="shared" si="17"/>
        <v>5</v>
      </c>
      <c r="B89" s="38" t="s">
        <v>113</v>
      </c>
      <c r="C89" s="38"/>
      <c r="D89" s="38"/>
      <c r="E89" s="123">
        <v>0</v>
      </c>
      <c r="F89" s="67">
        <f t="shared" ca="1" si="16"/>
        <v>0</v>
      </c>
      <c r="G89" s="67">
        <f t="shared" ca="1" si="16"/>
        <v>0</v>
      </c>
      <c r="H89" s="67">
        <f t="shared" ca="1" si="16"/>
        <v>0</v>
      </c>
      <c r="I89" s="67">
        <f t="shared" ca="1" si="16"/>
        <v>0</v>
      </c>
      <c r="J89" s="67">
        <f t="shared" ca="1" si="16"/>
        <v>20179.4801416298</v>
      </c>
    </row>
    <row r="90" spans="1:10" x14ac:dyDescent="0.25">
      <c r="A90" s="4">
        <f t="shared" si="17"/>
        <v>6</v>
      </c>
      <c r="B90" s="38" t="s">
        <v>114</v>
      </c>
      <c r="C90" s="38"/>
      <c r="D90" s="38"/>
      <c r="E90" s="123">
        <v>0</v>
      </c>
      <c r="F90" s="67">
        <f t="shared" ca="1" si="16"/>
        <v>0</v>
      </c>
      <c r="G90" s="67">
        <f t="shared" ca="1" si="16"/>
        <v>0</v>
      </c>
      <c r="H90" s="67">
        <f t="shared" ca="1" si="16"/>
        <v>0</v>
      </c>
      <c r="I90" s="67">
        <f t="shared" ca="1" si="16"/>
        <v>0</v>
      </c>
      <c r="J90" s="67">
        <f t="shared" ca="1" si="16"/>
        <v>0</v>
      </c>
    </row>
    <row r="91" spans="1:10" x14ac:dyDescent="0.25">
      <c r="A91" s="4">
        <f>A85</f>
        <v>1</v>
      </c>
      <c r="B91" s="38" t="s">
        <v>398</v>
      </c>
      <c r="C91" s="38"/>
      <c r="D91" s="38"/>
      <c r="E91" s="123">
        <f ca="1">$E$11+$A91</f>
        <v>46</v>
      </c>
      <c r="F91" s="67">
        <f t="shared" ref="F91:J96" ca="1" si="18">E91-1</f>
        <v>45</v>
      </c>
      <c r="G91" s="67">
        <f t="shared" ca="1" si="18"/>
        <v>44</v>
      </c>
      <c r="H91" s="67">
        <f t="shared" ca="1" si="18"/>
        <v>43</v>
      </c>
      <c r="I91" s="67">
        <f t="shared" ca="1" si="18"/>
        <v>42</v>
      </c>
      <c r="J91" s="67">
        <f t="shared" ca="1" si="18"/>
        <v>41</v>
      </c>
    </row>
    <row r="92" spans="1:10" x14ac:dyDescent="0.25">
      <c r="A92" s="4">
        <f>A91+1</f>
        <v>2</v>
      </c>
      <c r="B92" s="38" t="s">
        <v>399</v>
      </c>
      <c r="C92" s="38"/>
      <c r="D92" s="38"/>
      <c r="E92" s="123">
        <f t="shared" ref="E92:E96" ca="1" si="19">$E$11+$A92</f>
        <v>47</v>
      </c>
      <c r="F92" s="67">
        <f t="shared" ca="1" si="18"/>
        <v>46</v>
      </c>
      <c r="G92" s="67">
        <f t="shared" ca="1" si="18"/>
        <v>45</v>
      </c>
      <c r="H92" s="67">
        <f t="shared" ca="1" si="18"/>
        <v>44</v>
      </c>
      <c r="I92" s="67">
        <f t="shared" ca="1" si="18"/>
        <v>43</v>
      </c>
      <c r="J92" s="67">
        <f t="shared" ca="1" si="18"/>
        <v>42</v>
      </c>
    </row>
    <row r="93" spans="1:10" x14ac:dyDescent="0.25">
      <c r="A93" s="4">
        <f t="shared" ref="A93:A96" si="20">A92+1</f>
        <v>3</v>
      </c>
      <c r="B93" s="38" t="s">
        <v>400</v>
      </c>
      <c r="C93" s="38"/>
      <c r="D93" s="38"/>
      <c r="E93" s="123">
        <f t="shared" ca="1" si="19"/>
        <v>48</v>
      </c>
      <c r="F93" s="67">
        <f t="shared" ca="1" si="18"/>
        <v>47</v>
      </c>
      <c r="G93" s="67">
        <f t="shared" ca="1" si="18"/>
        <v>46</v>
      </c>
      <c r="H93" s="67">
        <f t="shared" ca="1" si="18"/>
        <v>45</v>
      </c>
      <c r="I93" s="67">
        <f t="shared" ca="1" si="18"/>
        <v>44</v>
      </c>
      <c r="J93" s="67">
        <f t="shared" ca="1" si="18"/>
        <v>43</v>
      </c>
    </row>
    <row r="94" spans="1:10" x14ac:dyDescent="0.25">
      <c r="A94" s="4">
        <f t="shared" si="20"/>
        <v>4</v>
      </c>
      <c r="B94" s="38" t="s">
        <v>401</v>
      </c>
      <c r="C94" s="38"/>
      <c r="D94" s="38"/>
      <c r="E94" s="123">
        <f t="shared" ca="1" si="19"/>
        <v>49</v>
      </c>
      <c r="F94" s="67">
        <f t="shared" ca="1" si="18"/>
        <v>48</v>
      </c>
      <c r="G94" s="67">
        <f t="shared" ca="1" si="18"/>
        <v>47</v>
      </c>
      <c r="H94" s="67">
        <f t="shared" ca="1" si="18"/>
        <v>46</v>
      </c>
      <c r="I94" s="67">
        <f t="shared" ca="1" si="18"/>
        <v>45</v>
      </c>
      <c r="J94" s="67">
        <f t="shared" ca="1" si="18"/>
        <v>44</v>
      </c>
    </row>
    <row r="95" spans="1:10" x14ac:dyDescent="0.25">
      <c r="A95" s="4">
        <f t="shared" si="20"/>
        <v>5</v>
      </c>
      <c r="B95" s="38" t="s">
        <v>402</v>
      </c>
      <c r="C95" s="38"/>
      <c r="D95" s="38"/>
      <c r="E95" s="123">
        <f t="shared" ca="1" si="19"/>
        <v>50</v>
      </c>
      <c r="F95" s="67">
        <f t="shared" ca="1" si="18"/>
        <v>49</v>
      </c>
      <c r="G95" s="67">
        <f t="shared" ca="1" si="18"/>
        <v>48</v>
      </c>
      <c r="H95" s="67">
        <f t="shared" ca="1" si="18"/>
        <v>47</v>
      </c>
      <c r="I95" s="67">
        <f t="shared" ca="1" si="18"/>
        <v>46</v>
      </c>
      <c r="J95" s="67">
        <f t="shared" ca="1" si="18"/>
        <v>45</v>
      </c>
    </row>
    <row r="96" spans="1:10" x14ac:dyDescent="0.25">
      <c r="A96" s="4">
        <f t="shared" si="20"/>
        <v>6</v>
      </c>
      <c r="B96" s="38" t="s">
        <v>403</v>
      </c>
      <c r="C96" s="38"/>
      <c r="D96" s="38"/>
      <c r="E96" s="123">
        <f t="shared" ca="1" si="19"/>
        <v>51</v>
      </c>
      <c r="F96" s="67">
        <f t="shared" ca="1" si="18"/>
        <v>50</v>
      </c>
      <c r="G96" s="67">
        <f t="shared" ca="1" si="18"/>
        <v>49</v>
      </c>
      <c r="H96" s="67">
        <f t="shared" ca="1" si="18"/>
        <v>48</v>
      </c>
      <c r="I96" s="67">
        <f t="shared" ca="1" si="18"/>
        <v>47</v>
      </c>
      <c r="J96" s="67">
        <f t="shared" ca="1" si="18"/>
        <v>46</v>
      </c>
    </row>
    <row r="97" spans="1:10" x14ac:dyDescent="0.25">
      <c r="A97" s="4">
        <f>A91</f>
        <v>1</v>
      </c>
      <c r="B97" s="38" t="s">
        <v>115</v>
      </c>
      <c r="C97" s="38"/>
      <c r="D97" s="38"/>
      <c r="E97" s="67">
        <f ca="1">E85*E$43</f>
        <v>0</v>
      </c>
      <c r="F97" s="67">
        <f t="shared" ref="F97:J97" ca="1" si="21">F85*F$43</f>
        <v>197.74691145577506</v>
      </c>
      <c r="G97" s="67">
        <f t="shared" ca="1" si="21"/>
        <v>242.35239860043052</v>
      </c>
      <c r="H97" s="67">
        <f t="shared" ca="1" si="21"/>
        <v>228.31591374289212</v>
      </c>
      <c r="I97" s="67">
        <f t="shared" ca="1" si="21"/>
        <v>213.8110619950582</v>
      </c>
      <c r="J97" s="67">
        <f t="shared" ca="1" si="21"/>
        <v>198.91785288121699</v>
      </c>
    </row>
    <row r="98" spans="1:10" x14ac:dyDescent="0.25">
      <c r="A98" s="4">
        <f>A97+1</f>
        <v>2</v>
      </c>
      <c r="B98" s="38" t="s">
        <v>116</v>
      </c>
      <c r="C98" s="38"/>
      <c r="D98" s="38"/>
      <c r="E98" s="67">
        <f t="shared" ref="E98:J98" ca="1" si="22">E86*E$43</f>
        <v>0</v>
      </c>
      <c r="F98" s="67">
        <f t="shared" ca="1" si="22"/>
        <v>0</v>
      </c>
      <c r="G98" s="67">
        <f t="shared" ca="1" si="22"/>
        <v>586.5561318387015</v>
      </c>
      <c r="H98" s="67">
        <f t="shared" ca="1" si="22"/>
        <v>552.8628043062422</v>
      </c>
      <c r="I98" s="67">
        <f t="shared" ca="1" si="22"/>
        <v>518.01331736274824</v>
      </c>
      <c r="J98" s="67">
        <f t="shared" ca="1" si="22"/>
        <v>482.19809794532773</v>
      </c>
    </row>
    <row r="99" spans="1:10" x14ac:dyDescent="0.25">
      <c r="A99" s="4">
        <f t="shared" ref="A99:A102" si="23">A98+1</f>
        <v>3</v>
      </c>
      <c r="B99" s="38" t="s">
        <v>117</v>
      </c>
      <c r="C99" s="38"/>
      <c r="D99" s="38"/>
      <c r="E99" s="67">
        <f t="shared" ref="E99:J99" ca="1" si="24">E87*E$43</f>
        <v>0</v>
      </c>
      <c r="F99" s="67">
        <f t="shared" ca="1" si="24"/>
        <v>0</v>
      </c>
      <c r="G99" s="67">
        <f t="shared" ca="1" si="24"/>
        <v>0</v>
      </c>
      <c r="H99" s="67">
        <f t="shared" ca="1" si="24"/>
        <v>507.5296432761063</v>
      </c>
      <c r="I99" s="67">
        <f t="shared" ca="1" si="24"/>
        <v>475.77784481038947</v>
      </c>
      <c r="J99" s="67">
        <f t="shared" ca="1" si="24"/>
        <v>443.11727398475909</v>
      </c>
    </row>
    <row r="100" spans="1:10" x14ac:dyDescent="0.25">
      <c r="A100" s="4">
        <f t="shared" si="23"/>
        <v>4</v>
      </c>
      <c r="B100" s="38" t="s">
        <v>118</v>
      </c>
      <c r="C100" s="38"/>
      <c r="D100" s="38"/>
      <c r="E100" s="67">
        <f t="shared" ref="E100:J100" ca="1" si="25">E88*E$43</f>
        <v>0</v>
      </c>
      <c r="F100" s="67">
        <f t="shared" ca="1" si="25"/>
        <v>0</v>
      </c>
      <c r="G100" s="67">
        <f t="shared" ca="1" si="25"/>
        <v>0</v>
      </c>
      <c r="H100" s="67">
        <f t="shared" ca="1" si="25"/>
        <v>0</v>
      </c>
      <c r="I100" s="67">
        <f t="shared" ca="1" si="25"/>
        <v>629.25037754351126</v>
      </c>
      <c r="J100" s="67">
        <f t="shared" ca="1" si="25"/>
        <v>586.35079306001546</v>
      </c>
    </row>
    <row r="101" spans="1:10" x14ac:dyDescent="0.25">
      <c r="A101" s="4">
        <f t="shared" si="23"/>
        <v>5</v>
      </c>
      <c r="B101" s="38" t="s">
        <v>119</v>
      </c>
      <c r="C101" s="38"/>
      <c r="D101" s="38"/>
      <c r="E101" s="67">
        <f t="shared" ref="E101:J101" ca="1" si="26">E89*E$43</f>
        <v>0</v>
      </c>
      <c r="F101" s="67">
        <f t="shared" ca="1" si="26"/>
        <v>0</v>
      </c>
      <c r="G101" s="67">
        <f t="shared" ca="1" si="26"/>
        <v>0</v>
      </c>
      <c r="H101" s="67">
        <f t="shared" ca="1" si="26"/>
        <v>0</v>
      </c>
      <c r="I101" s="67">
        <f t="shared" ca="1" si="26"/>
        <v>0</v>
      </c>
      <c r="J101" s="67">
        <f t="shared" ca="1" si="26"/>
        <v>403.58960283259637</v>
      </c>
    </row>
    <row r="102" spans="1:10" x14ac:dyDescent="0.25">
      <c r="A102" s="4">
        <f t="shared" si="23"/>
        <v>6</v>
      </c>
      <c r="B102" s="38" t="s">
        <v>120</v>
      </c>
      <c r="C102" s="38"/>
      <c r="D102" s="38"/>
      <c r="E102" s="67">
        <f t="shared" ref="E102:J102" ca="1" si="27">E90*E$43</f>
        <v>0</v>
      </c>
      <c r="F102" s="67">
        <f t="shared" ca="1" si="27"/>
        <v>0</v>
      </c>
      <c r="G102" s="67">
        <f t="shared" ca="1" si="27"/>
        <v>0</v>
      </c>
      <c r="H102" s="67">
        <f t="shared" ca="1" si="27"/>
        <v>0</v>
      </c>
      <c r="I102" s="67">
        <f t="shared" ca="1" si="27"/>
        <v>0</v>
      </c>
      <c r="J102" s="67">
        <f t="shared" ca="1" si="27"/>
        <v>0</v>
      </c>
    </row>
    <row r="103" spans="1:10" x14ac:dyDescent="0.25">
      <c r="A103" s="4">
        <f>A97</f>
        <v>1</v>
      </c>
      <c r="B103" s="38" t="s">
        <v>121</v>
      </c>
      <c r="C103" s="38"/>
      <c r="D103" s="38"/>
      <c r="E103" s="67">
        <f t="shared" ref="E103:J108" ca="1" si="28">E85/E91</f>
        <v>0</v>
      </c>
      <c r="F103" s="67">
        <f ca="1">F85/F91</f>
        <v>221.8014</v>
      </c>
      <c r="G103" s="67">
        <f t="shared" ca="1" si="28"/>
        <v>226.29564798763124</v>
      </c>
      <c r="H103" s="67">
        <f t="shared" ca="1" si="28"/>
        <v>231.93175028066452</v>
      </c>
      <c r="I103" s="67">
        <f t="shared" ca="1" si="28"/>
        <v>237.36784346501909</v>
      </c>
      <c r="J103" s="67">
        <f t="shared" ca="1" si="28"/>
        <v>242.58274741611808</v>
      </c>
    </row>
    <row r="104" spans="1:10" x14ac:dyDescent="0.25">
      <c r="A104" s="4">
        <f>A103+1</f>
        <v>2</v>
      </c>
      <c r="B104" s="38" t="s">
        <v>122</v>
      </c>
      <c r="C104" s="38"/>
      <c r="D104" s="38"/>
      <c r="E104" s="67">
        <f t="shared" ca="1" si="28"/>
        <v>0</v>
      </c>
      <c r="F104" s="67">
        <f t="shared" ca="1" si="28"/>
        <v>0</v>
      </c>
      <c r="G104" s="67">
        <f t="shared" ca="1" si="28"/>
        <v>535.52360858651741</v>
      </c>
      <c r="H104" s="67">
        <f t="shared" ca="1" si="28"/>
        <v>548.85442976466959</v>
      </c>
      <c r="I104" s="67">
        <f t="shared" ca="1" si="28"/>
        <v>561.71170428341941</v>
      </c>
      <c r="J104" s="67">
        <f t="shared" ca="1" si="28"/>
        <v>574.04535469681821</v>
      </c>
    </row>
    <row r="105" spans="1:10" x14ac:dyDescent="0.25">
      <c r="A105" s="4">
        <f t="shared" ref="A105:A108" si="29">A104+1</f>
        <v>3</v>
      </c>
      <c r="B105" s="38" t="s">
        <v>123</v>
      </c>
      <c r="C105" s="38"/>
      <c r="D105" s="38"/>
      <c r="E105" s="67">
        <f t="shared" ca="1" si="28"/>
        <v>0</v>
      </c>
      <c r="F105" s="67">
        <f t="shared" ca="1" si="28"/>
        <v>0</v>
      </c>
      <c r="G105" s="67">
        <f t="shared" ca="1" si="28"/>
        <v>0</v>
      </c>
      <c r="H105" s="67">
        <f t="shared" ca="1" si="28"/>
        <v>492.65327850631053</v>
      </c>
      <c r="I105" s="67">
        <f t="shared" ca="1" si="28"/>
        <v>504.188043126222</v>
      </c>
      <c r="J105" s="67">
        <f t="shared" ca="1" si="28"/>
        <v>515.25264416832408</v>
      </c>
    </row>
    <row r="106" spans="1:10" x14ac:dyDescent="0.25">
      <c r="A106" s="4">
        <f t="shared" si="29"/>
        <v>4</v>
      </c>
      <c r="B106" s="38" t="s">
        <v>124</v>
      </c>
      <c r="C106" s="38"/>
      <c r="D106" s="38"/>
      <c r="E106" s="67">
        <f t="shared" ca="1" si="28"/>
        <v>0</v>
      </c>
      <c r="F106" s="67">
        <f t="shared" ca="1" si="28"/>
        <v>0</v>
      </c>
      <c r="G106" s="67">
        <f t="shared" ca="1" si="28"/>
        <v>0</v>
      </c>
      <c r="H106" s="67">
        <f t="shared" ca="1" si="28"/>
        <v>0</v>
      </c>
      <c r="I106" s="67">
        <f t="shared" ca="1" si="28"/>
        <v>652.00657444220985</v>
      </c>
      <c r="J106" s="67">
        <f t="shared" ca="1" si="28"/>
        <v>666.30771938638054</v>
      </c>
    </row>
    <row r="107" spans="1:10" x14ac:dyDescent="0.25">
      <c r="A107" s="4">
        <f t="shared" si="29"/>
        <v>5</v>
      </c>
      <c r="B107" s="38" t="s">
        <v>125</v>
      </c>
      <c r="C107" s="38"/>
      <c r="D107" s="38"/>
      <c r="E107" s="67">
        <f t="shared" ca="1" si="28"/>
        <v>0</v>
      </c>
      <c r="F107" s="67">
        <f t="shared" ca="1" si="28"/>
        <v>0</v>
      </c>
      <c r="G107" s="67">
        <f t="shared" ca="1" si="28"/>
        <v>0</v>
      </c>
      <c r="H107" s="67">
        <f t="shared" ca="1" si="28"/>
        <v>0</v>
      </c>
      <c r="I107" s="67">
        <f t="shared" ca="1" si="28"/>
        <v>0</v>
      </c>
      <c r="J107" s="67">
        <f t="shared" ca="1" si="28"/>
        <v>448.43289203621777</v>
      </c>
    </row>
    <row r="108" spans="1:10" x14ac:dyDescent="0.25">
      <c r="A108" s="4">
        <f t="shared" si="29"/>
        <v>6</v>
      </c>
      <c r="B108" s="38" t="s">
        <v>126</v>
      </c>
      <c r="C108" s="38"/>
      <c r="D108" s="38"/>
      <c r="E108" s="67">
        <f t="shared" ca="1" si="28"/>
        <v>0</v>
      </c>
      <c r="F108" s="67">
        <f t="shared" ca="1" si="28"/>
        <v>0</v>
      </c>
      <c r="G108" s="67">
        <f t="shared" ca="1" si="28"/>
        <v>0</v>
      </c>
      <c r="H108" s="67">
        <f t="shared" ca="1" si="28"/>
        <v>0</v>
      </c>
      <c r="I108" s="67">
        <f t="shared" ca="1" si="28"/>
        <v>0</v>
      </c>
      <c r="J108" s="67">
        <f t="shared" ca="1" si="28"/>
        <v>0</v>
      </c>
    </row>
    <row r="109" spans="1:10" x14ac:dyDescent="0.25">
      <c r="A109" s="4">
        <f>A103</f>
        <v>1</v>
      </c>
      <c r="B109" s="38" t="s">
        <v>127</v>
      </c>
      <c r="C109" s="38"/>
      <c r="D109" s="38"/>
      <c r="E109" s="67">
        <f t="shared" ref="E109:J109" ca="1" si="30">E85+E97-E103+IF($A109=E$83,E$84,0)</f>
        <v>9981.0630000000001</v>
      </c>
      <c r="F109" s="67">
        <f t="shared" ca="1" si="30"/>
        <v>9957.0085114557751</v>
      </c>
      <c r="G109" s="67">
        <f t="shared" ca="1" si="30"/>
        <v>9973.0652620685742</v>
      </c>
      <c r="H109" s="67">
        <f t="shared" ca="1" si="30"/>
        <v>9969.4494255308018</v>
      </c>
      <c r="I109" s="67">
        <f t="shared" ca="1" si="30"/>
        <v>9945.8926440608411</v>
      </c>
      <c r="J109" s="67">
        <f t="shared" ca="1" si="30"/>
        <v>9902.2277495259405</v>
      </c>
    </row>
    <row r="110" spans="1:10" x14ac:dyDescent="0.25">
      <c r="A110" s="4">
        <f>A109+1</f>
        <v>2</v>
      </c>
      <c r="B110" s="38" t="s">
        <v>128</v>
      </c>
      <c r="C110" s="38"/>
      <c r="D110" s="38"/>
      <c r="E110" s="67">
        <f t="shared" ref="E110:J110" ca="1" si="31">E86+E98-E104+IF($A110=E$83,E$84,0)</f>
        <v>0</v>
      </c>
      <c r="F110" s="67">
        <f t="shared" ca="1" si="31"/>
        <v>24098.562386393281</v>
      </c>
      <c r="G110" s="67">
        <f t="shared" ca="1" si="31"/>
        <v>24149.594909645464</v>
      </c>
      <c r="H110" s="67">
        <f t="shared" ca="1" si="31"/>
        <v>24153.603284187036</v>
      </c>
      <c r="I110" s="67">
        <f t="shared" ca="1" si="31"/>
        <v>24109.904897266366</v>
      </c>
      <c r="J110" s="67">
        <f t="shared" ca="1" si="31"/>
        <v>24018.057640514879</v>
      </c>
    </row>
    <row r="111" spans="1:10" x14ac:dyDescent="0.25">
      <c r="A111" s="4">
        <f t="shared" ref="A111:A114" si="32">A110+1</f>
        <v>3</v>
      </c>
      <c r="B111" s="38" t="s">
        <v>129</v>
      </c>
      <c r="C111" s="38"/>
      <c r="D111" s="38"/>
      <c r="E111" s="67">
        <f t="shared" ref="E111:J111" ca="1" si="33">E87+E99-E105+IF($A111=E$83,E$84,0)</f>
        <v>0</v>
      </c>
      <c r="F111" s="67">
        <f t="shared" ca="1" si="33"/>
        <v>0</v>
      </c>
      <c r="G111" s="67">
        <f t="shared" ca="1" si="33"/>
        <v>22169.397532783973</v>
      </c>
      <c r="H111" s="67">
        <f t="shared" ca="1" si="33"/>
        <v>22184.273897553769</v>
      </c>
      <c r="I111" s="67">
        <f t="shared" ca="1" si="33"/>
        <v>22155.863699237936</v>
      </c>
      <c r="J111" s="67">
        <f t="shared" ca="1" si="33"/>
        <v>22083.728329054371</v>
      </c>
    </row>
    <row r="112" spans="1:10" x14ac:dyDescent="0.25">
      <c r="A112" s="4">
        <f t="shared" si="32"/>
        <v>4</v>
      </c>
      <c r="B112" s="38" t="s">
        <v>130</v>
      </c>
      <c r="C112" s="38"/>
      <c r="D112" s="38"/>
      <c r="E112" s="67">
        <f t="shared" ref="E112:J112" ca="1" si="34">E88+E100-E106+IF($A112=E$83,E$84,0)</f>
        <v>0</v>
      </c>
      <c r="F112" s="67">
        <f t="shared" ca="1" si="34"/>
        <v>0</v>
      </c>
      <c r="G112" s="67">
        <f t="shared" ca="1" si="34"/>
        <v>0</v>
      </c>
      <c r="H112" s="67">
        <f t="shared" ca="1" si="34"/>
        <v>29340.295849899445</v>
      </c>
      <c r="I112" s="67">
        <f t="shared" ca="1" si="34"/>
        <v>29317.539653000746</v>
      </c>
      <c r="J112" s="67">
        <f t="shared" ca="1" si="34"/>
        <v>29237.582726674384</v>
      </c>
    </row>
    <row r="113" spans="1:11" x14ac:dyDescent="0.25">
      <c r="A113" s="4">
        <f t="shared" si="32"/>
        <v>5</v>
      </c>
      <c r="B113" s="38" t="s">
        <v>131</v>
      </c>
      <c r="C113" s="38"/>
      <c r="D113" s="38"/>
      <c r="E113" s="67">
        <f t="shared" ref="E113:I113" ca="1" si="35">E89+E101-E107+IF($A113=E$83,E$84,0)</f>
        <v>0</v>
      </c>
      <c r="F113" s="67">
        <f t="shared" ca="1" si="35"/>
        <v>0</v>
      </c>
      <c r="G113" s="67">
        <f t="shared" ca="1" si="35"/>
        <v>0</v>
      </c>
      <c r="H113" s="67">
        <f t="shared" ca="1" si="35"/>
        <v>0</v>
      </c>
      <c r="I113" s="67">
        <f t="shared" ca="1" si="35"/>
        <v>20179.4801416298</v>
      </c>
      <c r="J113" s="67">
        <f ca="1">J89+J101-J107+IF($A113=J$83,J$84,0)</f>
        <v>20134.636852426178</v>
      </c>
    </row>
    <row r="114" spans="1:11" x14ac:dyDescent="0.25">
      <c r="A114" s="4">
        <f t="shared" si="32"/>
        <v>6</v>
      </c>
      <c r="B114" s="38" t="s">
        <v>132</v>
      </c>
      <c r="C114" s="38"/>
      <c r="D114" s="38"/>
      <c r="E114" s="67">
        <f t="shared" ref="E114:J114" ca="1" si="36">E90+E102-E108+IF($A114=E$83,E$84,0)</f>
        <v>0</v>
      </c>
      <c r="F114" s="67">
        <f t="shared" ca="1" si="36"/>
        <v>0</v>
      </c>
      <c r="G114" s="67">
        <f t="shared" ca="1" si="36"/>
        <v>0</v>
      </c>
      <c r="H114" s="67">
        <f t="shared" ca="1" si="36"/>
        <v>0</v>
      </c>
      <c r="I114" s="67">
        <f t="shared" ca="1" si="36"/>
        <v>0</v>
      </c>
      <c r="J114" s="67">
        <f t="shared" ca="1" si="36"/>
        <v>13595.831009777021</v>
      </c>
    </row>
    <row r="115" spans="1:11" x14ac:dyDescent="0.25">
      <c r="B115" s="38" t="s">
        <v>133</v>
      </c>
      <c r="C115" s="38"/>
      <c r="D115" s="38"/>
      <c r="E115" s="67">
        <f t="shared" ref="E115:J115" si="37">SUM(E85:E90)</f>
        <v>0</v>
      </c>
      <c r="F115" s="67">
        <f t="shared" ca="1" si="37"/>
        <v>9981.0630000000001</v>
      </c>
      <c r="G115" s="67">
        <f t="shared" ca="1" si="37"/>
        <v>34055.570897849058</v>
      </c>
      <c r="H115" s="67">
        <f t="shared" ca="1" si="37"/>
        <v>56292.057704498009</v>
      </c>
      <c r="I115" s="67">
        <f t="shared" ca="1" si="37"/>
        <v>85647.622457171048</v>
      </c>
      <c r="J115" s="67">
        <f t="shared" ca="1" si="37"/>
        <v>105708.68103519568</v>
      </c>
    </row>
    <row r="116" spans="1:11" x14ac:dyDescent="0.25">
      <c r="B116" s="38" t="s">
        <v>134</v>
      </c>
      <c r="C116" s="38"/>
      <c r="D116" s="38"/>
      <c r="E116" s="67">
        <f t="shared" ref="E116:J116" ca="1" si="38">SUM(E97:E102)</f>
        <v>0</v>
      </c>
      <c r="F116" s="67">
        <f t="shared" ca="1" si="38"/>
        <v>197.74691145577506</v>
      </c>
      <c r="G116" s="67">
        <f t="shared" ca="1" si="38"/>
        <v>828.90853043913205</v>
      </c>
      <c r="H116" s="67">
        <f t="shared" ca="1" si="38"/>
        <v>1288.7083613252407</v>
      </c>
      <c r="I116" s="67">
        <f t="shared" ca="1" si="38"/>
        <v>1836.8526017117074</v>
      </c>
      <c r="J116" s="67">
        <f t="shared" ca="1" si="38"/>
        <v>2114.1736207039157</v>
      </c>
    </row>
    <row r="117" spans="1:11" x14ac:dyDescent="0.25">
      <c r="B117" s="38" t="s">
        <v>135</v>
      </c>
      <c r="C117" s="38"/>
      <c r="D117" s="38"/>
      <c r="E117" s="67">
        <f t="shared" ref="E117:J117" ca="1" si="39">SUM(E103:E108)</f>
        <v>0</v>
      </c>
      <c r="F117" s="67">
        <f t="shared" ca="1" si="39"/>
        <v>221.8014</v>
      </c>
      <c r="G117" s="67">
        <f t="shared" ca="1" si="39"/>
        <v>761.81925657414865</v>
      </c>
      <c r="H117" s="67">
        <f t="shared" ca="1" si="39"/>
        <v>1273.4394585516445</v>
      </c>
      <c r="I117" s="67">
        <f t="shared" ca="1" si="39"/>
        <v>1955.2741653168705</v>
      </c>
      <c r="J117" s="67">
        <f t="shared" ca="1" si="39"/>
        <v>2446.6213577038588</v>
      </c>
    </row>
    <row r="118" spans="1:11" x14ac:dyDescent="0.25">
      <c r="B118" s="38" t="s">
        <v>136</v>
      </c>
      <c r="C118" s="38"/>
      <c r="D118" s="38"/>
      <c r="E118" s="67">
        <f t="shared" ref="E118:J118" ca="1" si="40">SUM(E109:E114)</f>
        <v>9981.0630000000001</v>
      </c>
      <c r="F118" s="67">
        <f t="shared" ca="1" si="40"/>
        <v>34055.570897849058</v>
      </c>
      <c r="G118" s="67">
        <f t="shared" ca="1" si="40"/>
        <v>56292.057704498009</v>
      </c>
      <c r="H118" s="67">
        <f t="shared" ca="1" si="40"/>
        <v>85647.622457171048</v>
      </c>
      <c r="I118" s="67">
        <f t="shared" ca="1" si="40"/>
        <v>105708.68103519568</v>
      </c>
      <c r="J118" s="67">
        <f t="shared" ca="1" si="40"/>
        <v>118972.06430797277</v>
      </c>
    </row>
    <row r="119" spans="1:11" x14ac:dyDescent="0.25">
      <c r="E119" s="90"/>
      <c r="F119" s="90"/>
      <c r="G119" s="90"/>
      <c r="H119" s="90"/>
      <c r="I119" s="90"/>
      <c r="J119" s="90"/>
    </row>
    <row r="120" spans="1:11" ht="18.75" x14ac:dyDescent="0.3">
      <c r="B120" s="70" t="s">
        <v>389</v>
      </c>
      <c r="D120" s="4"/>
      <c r="E120" s="4"/>
      <c r="F120" s="4"/>
      <c r="G120" s="4"/>
      <c r="H120" s="4"/>
      <c r="I120" s="4"/>
      <c r="J120" s="4"/>
      <c r="K120" s="4"/>
    </row>
    <row r="121" spans="1:11" ht="18.75" x14ac:dyDescent="0.3">
      <c r="B121" s="72"/>
      <c r="C121" s="72"/>
      <c r="D121" s="38"/>
      <c r="E121" s="33" t="str">
        <f>E$5</f>
        <v>2009/10</v>
      </c>
      <c r="F121" s="33" t="str">
        <f t="shared" ref="F121:J121" si="41">F$5</f>
        <v>2010/11</v>
      </c>
      <c r="G121" s="33" t="str">
        <f t="shared" si="41"/>
        <v>2011/12</v>
      </c>
      <c r="H121" s="33" t="str">
        <f t="shared" si="41"/>
        <v>2012/13</v>
      </c>
      <c r="I121" s="33" t="str">
        <f t="shared" si="41"/>
        <v>2013/14</v>
      </c>
      <c r="J121" s="33" t="str">
        <f t="shared" si="41"/>
        <v>2014/15</v>
      </c>
    </row>
    <row r="122" spans="1:11" x14ac:dyDescent="0.25">
      <c r="B122" s="38" t="s">
        <v>107</v>
      </c>
      <c r="C122" s="38"/>
      <c r="D122" s="38"/>
      <c r="E122" s="67">
        <f t="shared" ref="E122:J122" si="42">E6</f>
        <v>1</v>
      </c>
      <c r="F122" s="67">
        <f t="shared" si="42"/>
        <v>2</v>
      </c>
      <c r="G122" s="67">
        <f t="shared" si="42"/>
        <v>3</v>
      </c>
      <c r="H122" s="67">
        <f t="shared" si="42"/>
        <v>4</v>
      </c>
      <c r="I122" s="67">
        <f t="shared" si="42"/>
        <v>5</v>
      </c>
      <c r="J122" s="67">
        <f t="shared" si="42"/>
        <v>6</v>
      </c>
    </row>
    <row r="123" spans="1:11" x14ac:dyDescent="0.25">
      <c r="B123" s="38" t="s">
        <v>404</v>
      </c>
      <c r="C123" s="38"/>
      <c r="D123" s="38"/>
      <c r="E123" s="67">
        <f t="shared" ref="E123:J123" ca="1" si="43">E$33</f>
        <v>9981.0630000000001</v>
      </c>
      <c r="F123" s="67">
        <f t="shared" ca="1" si="43"/>
        <v>24098.562386393281</v>
      </c>
      <c r="G123" s="67">
        <f t="shared" ca="1" si="43"/>
        <v>22169.397532783973</v>
      </c>
      <c r="H123" s="67">
        <f t="shared" ca="1" si="43"/>
        <v>29340.295849899445</v>
      </c>
      <c r="I123" s="67">
        <f t="shared" ca="1" si="43"/>
        <v>20179.4801416298</v>
      </c>
      <c r="J123" s="67">
        <f t="shared" ca="1" si="43"/>
        <v>13595.831009777021</v>
      </c>
    </row>
    <row r="124" spans="1:11" x14ac:dyDescent="0.25">
      <c r="A124" s="4">
        <v>1</v>
      </c>
      <c r="B124" s="38" t="s">
        <v>137</v>
      </c>
      <c r="C124" s="38"/>
      <c r="D124" s="38"/>
      <c r="E124" s="123">
        <v>0</v>
      </c>
      <c r="F124" s="67">
        <f t="shared" ref="F124:J129" ca="1" si="44">E142</f>
        <v>9981.0630000000001</v>
      </c>
      <c r="G124" s="67">
        <f t="shared" ca="1" si="44"/>
        <v>9759.2615999999998</v>
      </c>
      <c r="H124" s="67">
        <f t="shared" ca="1" si="44"/>
        <v>9537.4601999999995</v>
      </c>
      <c r="I124" s="67">
        <f t="shared" ca="1" si="44"/>
        <v>9315.6587999999992</v>
      </c>
      <c r="J124" s="67">
        <f t="shared" ca="1" si="44"/>
        <v>9093.857399999999</v>
      </c>
    </row>
    <row r="125" spans="1:11" x14ac:dyDescent="0.25">
      <c r="A125" s="4">
        <f>A124+1</f>
        <v>2</v>
      </c>
      <c r="B125" s="38" t="s">
        <v>138</v>
      </c>
      <c r="C125" s="38"/>
      <c r="D125" s="38"/>
      <c r="E125" s="123">
        <v>0</v>
      </c>
      <c r="F125" s="67">
        <f t="shared" ca="1" si="44"/>
        <v>0</v>
      </c>
      <c r="G125" s="67">
        <f t="shared" ca="1" si="44"/>
        <v>24098.562386393281</v>
      </c>
      <c r="H125" s="67">
        <f t="shared" ca="1" si="44"/>
        <v>23563.038777806763</v>
      </c>
      <c r="I125" s="67">
        <f t="shared" ca="1" si="44"/>
        <v>23027.515169220245</v>
      </c>
      <c r="J125" s="67">
        <f t="shared" ca="1" si="44"/>
        <v>22491.991560633727</v>
      </c>
    </row>
    <row r="126" spans="1:11" x14ac:dyDescent="0.25">
      <c r="A126" s="4">
        <f t="shared" ref="A126:A129" si="45">A125+1</f>
        <v>3</v>
      </c>
      <c r="B126" s="38" t="s">
        <v>139</v>
      </c>
      <c r="C126" s="38"/>
      <c r="D126" s="38"/>
      <c r="E126" s="123">
        <v>0</v>
      </c>
      <c r="F126" s="67">
        <f t="shared" ca="1" si="44"/>
        <v>0</v>
      </c>
      <c r="G126" s="67">
        <f t="shared" ca="1" si="44"/>
        <v>0</v>
      </c>
      <c r="H126" s="67">
        <f t="shared" ca="1" si="44"/>
        <v>22169.397532783973</v>
      </c>
      <c r="I126" s="67">
        <f t="shared" ca="1" si="44"/>
        <v>21676.744254277663</v>
      </c>
      <c r="J126" s="67">
        <f t="shared" ca="1" si="44"/>
        <v>21184.090975771353</v>
      </c>
    </row>
    <row r="127" spans="1:11" x14ac:dyDescent="0.25">
      <c r="A127" s="4">
        <f t="shared" si="45"/>
        <v>4</v>
      </c>
      <c r="B127" s="38" t="s">
        <v>140</v>
      </c>
      <c r="C127" s="38"/>
      <c r="D127" s="38"/>
      <c r="E127" s="123">
        <v>0</v>
      </c>
      <c r="F127" s="67">
        <f t="shared" ca="1" si="44"/>
        <v>0</v>
      </c>
      <c r="G127" s="67">
        <f t="shared" ca="1" si="44"/>
        <v>0</v>
      </c>
      <c r="H127" s="67">
        <f t="shared" ca="1" si="44"/>
        <v>0</v>
      </c>
      <c r="I127" s="67">
        <f t="shared" ca="1" si="44"/>
        <v>29340.295849899445</v>
      </c>
      <c r="J127" s="67">
        <f t="shared" ca="1" si="44"/>
        <v>28688.289275457235</v>
      </c>
    </row>
    <row r="128" spans="1:11" x14ac:dyDescent="0.25">
      <c r="A128" s="4">
        <f t="shared" si="45"/>
        <v>5</v>
      </c>
      <c r="B128" s="38" t="s">
        <v>141</v>
      </c>
      <c r="C128" s="38"/>
      <c r="D128" s="38"/>
      <c r="E128" s="123">
        <v>0</v>
      </c>
      <c r="F128" s="67">
        <f t="shared" ca="1" si="44"/>
        <v>0</v>
      </c>
      <c r="G128" s="67">
        <f t="shared" ca="1" si="44"/>
        <v>0</v>
      </c>
      <c r="H128" s="67">
        <f t="shared" ca="1" si="44"/>
        <v>0</v>
      </c>
      <c r="I128" s="67">
        <f t="shared" ca="1" si="44"/>
        <v>0</v>
      </c>
      <c r="J128" s="67">
        <f t="shared" ca="1" si="44"/>
        <v>20179.4801416298</v>
      </c>
    </row>
    <row r="129" spans="1:10" x14ac:dyDescent="0.25">
      <c r="A129" s="4">
        <f t="shared" si="45"/>
        <v>6</v>
      </c>
      <c r="B129" s="38" t="s">
        <v>142</v>
      </c>
      <c r="C129" s="38"/>
      <c r="D129" s="38"/>
      <c r="E129" s="123">
        <v>0</v>
      </c>
      <c r="F129" s="67">
        <f t="shared" ca="1" si="44"/>
        <v>0</v>
      </c>
      <c r="G129" s="67">
        <f t="shared" ca="1" si="44"/>
        <v>0</v>
      </c>
      <c r="H129" s="67">
        <f t="shared" ca="1" si="44"/>
        <v>0</v>
      </c>
      <c r="I129" s="67">
        <f t="shared" ca="1" si="44"/>
        <v>0</v>
      </c>
      <c r="J129" s="67">
        <f t="shared" ca="1" si="44"/>
        <v>0</v>
      </c>
    </row>
    <row r="130" spans="1:10" x14ac:dyDescent="0.25">
      <c r="A130" s="4">
        <f>A124</f>
        <v>1</v>
      </c>
      <c r="B130" s="35" t="s">
        <v>500</v>
      </c>
      <c r="C130" s="38"/>
      <c r="D130" s="38"/>
      <c r="E130" s="123">
        <f ca="1">$E$11+$A130</f>
        <v>46</v>
      </c>
      <c r="F130" s="67">
        <f t="shared" ref="F130:J135" ca="1" si="46">E130-1</f>
        <v>45</v>
      </c>
      <c r="G130" s="67">
        <f t="shared" ca="1" si="46"/>
        <v>44</v>
      </c>
      <c r="H130" s="67">
        <f t="shared" ca="1" si="46"/>
        <v>43</v>
      </c>
      <c r="I130" s="67">
        <f t="shared" ca="1" si="46"/>
        <v>42</v>
      </c>
      <c r="J130" s="67">
        <f t="shared" ca="1" si="46"/>
        <v>41</v>
      </c>
    </row>
    <row r="131" spans="1:10" x14ac:dyDescent="0.25">
      <c r="A131" s="4">
        <f>A130+1</f>
        <v>2</v>
      </c>
      <c r="B131" s="35" t="s">
        <v>501</v>
      </c>
      <c r="C131" s="38"/>
      <c r="D131" s="38"/>
      <c r="E131" s="123">
        <f t="shared" ref="E131:E135" ca="1" si="47">$E$11+$A131</f>
        <v>47</v>
      </c>
      <c r="F131" s="67">
        <f t="shared" ca="1" si="46"/>
        <v>46</v>
      </c>
      <c r="G131" s="67">
        <f t="shared" ca="1" si="46"/>
        <v>45</v>
      </c>
      <c r="H131" s="67">
        <f t="shared" ca="1" si="46"/>
        <v>44</v>
      </c>
      <c r="I131" s="67">
        <f t="shared" ca="1" si="46"/>
        <v>43</v>
      </c>
      <c r="J131" s="67">
        <f t="shared" ca="1" si="46"/>
        <v>42</v>
      </c>
    </row>
    <row r="132" spans="1:10" x14ac:dyDescent="0.25">
      <c r="A132" s="4">
        <f t="shared" ref="A132:A135" si="48">A131+1</f>
        <v>3</v>
      </c>
      <c r="B132" s="35" t="s">
        <v>502</v>
      </c>
      <c r="C132" s="38"/>
      <c r="D132" s="38"/>
      <c r="E132" s="123">
        <f t="shared" ca="1" si="47"/>
        <v>48</v>
      </c>
      <c r="F132" s="67">
        <f t="shared" ca="1" si="46"/>
        <v>47</v>
      </c>
      <c r="G132" s="67">
        <f t="shared" ca="1" si="46"/>
        <v>46</v>
      </c>
      <c r="H132" s="67">
        <f t="shared" ca="1" si="46"/>
        <v>45</v>
      </c>
      <c r="I132" s="67">
        <f t="shared" ca="1" si="46"/>
        <v>44</v>
      </c>
      <c r="J132" s="67">
        <f t="shared" ca="1" si="46"/>
        <v>43</v>
      </c>
    </row>
    <row r="133" spans="1:10" x14ac:dyDescent="0.25">
      <c r="A133" s="4">
        <f t="shared" si="48"/>
        <v>4</v>
      </c>
      <c r="B133" s="35" t="s">
        <v>503</v>
      </c>
      <c r="C133" s="38"/>
      <c r="D133" s="38"/>
      <c r="E133" s="123">
        <f t="shared" ca="1" si="47"/>
        <v>49</v>
      </c>
      <c r="F133" s="67">
        <f t="shared" ca="1" si="46"/>
        <v>48</v>
      </c>
      <c r="G133" s="67">
        <f t="shared" ca="1" si="46"/>
        <v>47</v>
      </c>
      <c r="H133" s="67">
        <f t="shared" ca="1" si="46"/>
        <v>46</v>
      </c>
      <c r="I133" s="67">
        <f t="shared" ca="1" si="46"/>
        <v>45</v>
      </c>
      <c r="J133" s="67">
        <f t="shared" ca="1" si="46"/>
        <v>44</v>
      </c>
    </row>
    <row r="134" spans="1:10" x14ac:dyDescent="0.25">
      <c r="A134" s="4">
        <f t="shared" si="48"/>
        <v>5</v>
      </c>
      <c r="B134" s="35" t="s">
        <v>504</v>
      </c>
      <c r="C134" s="38"/>
      <c r="D134" s="38"/>
      <c r="E134" s="123">
        <f t="shared" ca="1" si="47"/>
        <v>50</v>
      </c>
      <c r="F134" s="67">
        <f t="shared" ca="1" si="46"/>
        <v>49</v>
      </c>
      <c r="G134" s="67">
        <f t="shared" ca="1" si="46"/>
        <v>48</v>
      </c>
      <c r="H134" s="67">
        <f t="shared" ca="1" si="46"/>
        <v>47</v>
      </c>
      <c r="I134" s="67">
        <f t="shared" ca="1" si="46"/>
        <v>46</v>
      </c>
      <c r="J134" s="67">
        <f t="shared" ca="1" si="46"/>
        <v>45</v>
      </c>
    </row>
    <row r="135" spans="1:10" x14ac:dyDescent="0.25">
      <c r="A135" s="4">
        <f t="shared" si="48"/>
        <v>6</v>
      </c>
      <c r="B135" s="35" t="s">
        <v>505</v>
      </c>
      <c r="C135" s="38"/>
      <c r="D135" s="38"/>
      <c r="E135" s="123">
        <f t="shared" ca="1" si="47"/>
        <v>51</v>
      </c>
      <c r="F135" s="67">
        <f t="shared" ca="1" si="46"/>
        <v>50</v>
      </c>
      <c r="G135" s="67">
        <f t="shared" ca="1" si="46"/>
        <v>49</v>
      </c>
      <c r="H135" s="67">
        <f t="shared" ca="1" si="46"/>
        <v>48</v>
      </c>
      <c r="I135" s="67">
        <f t="shared" ca="1" si="46"/>
        <v>47</v>
      </c>
      <c r="J135" s="67">
        <f t="shared" ca="1" si="46"/>
        <v>46</v>
      </c>
    </row>
    <row r="136" spans="1:10" x14ac:dyDescent="0.25">
      <c r="A136" s="4">
        <f>A130</f>
        <v>1</v>
      </c>
      <c r="B136" s="38" t="s">
        <v>143</v>
      </c>
      <c r="C136" s="38"/>
      <c r="D136" s="38"/>
      <c r="E136" s="67">
        <f t="shared" ref="E136:J141" ca="1" si="49">E124/E130</f>
        <v>0</v>
      </c>
      <c r="F136" s="67">
        <f t="shared" ca="1" si="49"/>
        <v>221.8014</v>
      </c>
      <c r="G136" s="67">
        <f t="shared" ca="1" si="49"/>
        <v>221.8014</v>
      </c>
      <c r="H136" s="67">
        <f t="shared" ca="1" si="49"/>
        <v>221.8014</v>
      </c>
      <c r="I136" s="67">
        <f t="shared" ca="1" si="49"/>
        <v>221.80139999999997</v>
      </c>
      <c r="J136" s="67">
        <f t="shared" ca="1" si="49"/>
        <v>221.80139999999997</v>
      </c>
    </row>
    <row r="137" spans="1:10" x14ac:dyDescent="0.25">
      <c r="A137" s="4">
        <f>A136+1</f>
        <v>2</v>
      </c>
      <c r="B137" s="38" t="s">
        <v>144</v>
      </c>
      <c r="C137" s="38"/>
      <c r="D137" s="38"/>
      <c r="E137" s="67">
        <f t="shared" ca="1" si="49"/>
        <v>0</v>
      </c>
      <c r="F137" s="67">
        <f t="shared" ca="1" si="49"/>
        <v>0</v>
      </c>
      <c r="G137" s="67">
        <f t="shared" ca="1" si="49"/>
        <v>535.52360858651741</v>
      </c>
      <c r="H137" s="67">
        <f t="shared" ca="1" si="49"/>
        <v>535.5236085865173</v>
      </c>
      <c r="I137" s="67">
        <f t="shared" ca="1" si="49"/>
        <v>535.5236085865173</v>
      </c>
      <c r="J137" s="67">
        <f t="shared" ca="1" si="49"/>
        <v>535.5236085865173</v>
      </c>
    </row>
    <row r="138" spans="1:10" x14ac:dyDescent="0.25">
      <c r="A138" s="4">
        <f t="shared" ref="A138:A141" si="50">A137+1</f>
        <v>3</v>
      </c>
      <c r="B138" s="38" t="s">
        <v>145</v>
      </c>
      <c r="C138" s="38"/>
      <c r="D138" s="38"/>
      <c r="E138" s="67">
        <f t="shared" ca="1" si="49"/>
        <v>0</v>
      </c>
      <c r="F138" s="67">
        <f t="shared" ca="1" si="49"/>
        <v>0</v>
      </c>
      <c r="G138" s="67">
        <f t="shared" ca="1" si="49"/>
        <v>0</v>
      </c>
      <c r="H138" s="67">
        <f t="shared" ca="1" si="49"/>
        <v>492.65327850631053</v>
      </c>
      <c r="I138" s="67">
        <f t="shared" ca="1" si="49"/>
        <v>492.65327850631053</v>
      </c>
      <c r="J138" s="67">
        <f t="shared" ca="1" si="49"/>
        <v>492.65327850631053</v>
      </c>
    </row>
    <row r="139" spans="1:10" x14ac:dyDescent="0.25">
      <c r="A139" s="4">
        <f t="shared" si="50"/>
        <v>4</v>
      </c>
      <c r="B139" s="38" t="s">
        <v>146</v>
      </c>
      <c r="C139" s="38"/>
      <c r="D139" s="38"/>
      <c r="E139" s="67">
        <f t="shared" ca="1" si="49"/>
        <v>0</v>
      </c>
      <c r="F139" s="67">
        <f t="shared" ca="1" si="49"/>
        <v>0</v>
      </c>
      <c r="G139" s="67">
        <f t="shared" ca="1" si="49"/>
        <v>0</v>
      </c>
      <c r="H139" s="67">
        <f t="shared" ca="1" si="49"/>
        <v>0</v>
      </c>
      <c r="I139" s="67">
        <f t="shared" ca="1" si="49"/>
        <v>652.00657444220985</v>
      </c>
      <c r="J139" s="67">
        <f t="shared" ca="1" si="49"/>
        <v>652.00657444220985</v>
      </c>
    </row>
    <row r="140" spans="1:10" x14ac:dyDescent="0.25">
      <c r="A140" s="4">
        <f t="shared" si="50"/>
        <v>5</v>
      </c>
      <c r="B140" s="38" t="s">
        <v>147</v>
      </c>
      <c r="C140" s="38"/>
      <c r="D140" s="38"/>
      <c r="E140" s="67">
        <f t="shared" ca="1" si="49"/>
        <v>0</v>
      </c>
      <c r="F140" s="67">
        <f t="shared" ca="1" si="49"/>
        <v>0</v>
      </c>
      <c r="G140" s="67">
        <f t="shared" ca="1" si="49"/>
        <v>0</v>
      </c>
      <c r="H140" s="67">
        <f t="shared" ca="1" si="49"/>
        <v>0</v>
      </c>
      <c r="I140" s="67">
        <f t="shared" ca="1" si="49"/>
        <v>0</v>
      </c>
      <c r="J140" s="67">
        <f t="shared" ca="1" si="49"/>
        <v>448.43289203621777</v>
      </c>
    </row>
    <row r="141" spans="1:10" x14ac:dyDescent="0.25">
      <c r="A141" s="4">
        <f t="shared" si="50"/>
        <v>6</v>
      </c>
      <c r="B141" s="38" t="s">
        <v>148</v>
      </c>
      <c r="C141" s="38"/>
      <c r="D141" s="38"/>
      <c r="E141" s="67">
        <f t="shared" ca="1" si="49"/>
        <v>0</v>
      </c>
      <c r="F141" s="67">
        <f t="shared" ca="1" si="49"/>
        <v>0</v>
      </c>
      <c r="G141" s="67">
        <f t="shared" ca="1" si="49"/>
        <v>0</v>
      </c>
      <c r="H141" s="67">
        <f t="shared" ca="1" si="49"/>
        <v>0</v>
      </c>
      <c r="I141" s="67">
        <f t="shared" ca="1" si="49"/>
        <v>0</v>
      </c>
      <c r="J141" s="67">
        <f t="shared" ca="1" si="49"/>
        <v>0</v>
      </c>
    </row>
    <row r="142" spans="1:10" x14ac:dyDescent="0.25">
      <c r="A142" s="4">
        <f>A136</f>
        <v>1</v>
      </c>
      <c r="B142" s="38" t="s">
        <v>149</v>
      </c>
      <c r="C142" s="38"/>
      <c r="D142" s="38"/>
      <c r="E142" s="67">
        <f ca="1">E124-E136+IF($A142=E$122,E$123,0)</f>
        <v>9981.0630000000001</v>
      </c>
      <c r="F142" s="67">
        <f t="shared" ref="F142:J142" ca="1" si="51">F124-F136+IF($A142=F$122,F$123,0)</f>
        <v>9759.2615999999998</v>
      </c>
      <c r="G142" s="67">
        <f t="shared" ca="1" si="51"/>
        <v>9537.4601999999995</v>
      </c>
      <c r="H142" s="67">
        <f t="shared" ca="1" si="51"/>
        <v>9315.6587999999992</v>
      </c>
      <c r="I142" s="67">
        <f t="shared" ca="1" si="51"/>
        <v>9093.857399999999</v>
      </c>
      <c r="J142" s="67">
        <f t="shared" ca="1" si="51"/>
        <v>8872.0559999999987</v>
      </c>
    </row>
    <row r="143" spans="1:10" x14ac:dyDescent="0.25">
      <c r="A143" s="4">
        <f>A142+1</f>
        <v>2</v>
      </c>
      <c r="B143" s="38" t="s">
        <v>150</v>
      </c>
      <c r="C143" s="38"/>
      <c r="D143" s="38"/>
      <c r="E143" s="67">
        <f t="shared" ref="E143:J143" ca="1" si="52">E125-E137+IF($A143=E$122,E$123,0)</f>
        <v>0</v>
      </c>
      <c r="F143" s="67">
        <f t="shared" ca="1" si="52"/>
        <v>24098.562386393281</v>
      </c>
      <c r="G143" s="67">
        <f t="shared" ca="1" si="52"/>
        <v>23563.038777806763</v>
      </c>
      <c r="H143" s="67">
        <f t="shared" ca="1" si="52"/>
        <v>23027.515169220245</v>
      </c>
      <c r="I143" s="67">
        <f t="shared" ca="1" si="52"/>
        <v>22491.991560633727</v>
      </c>
      <c r="J143" s="67">
        <f t="shared" ca="1" si="52"/>
        <v>21956.467952047209</v>
      </c>
    </row>
    <row r="144" spans="1:10" x14ac:dyDescent="0.25">
      <c r="A144" s="4">
        <f t="shared" ref="A144:A147" si="53">A143+1</f>
        <v>3</v>
      </c>
      <c r="B144" s="38" t="s">
        <v>151</v>
      </c>
      <c r="C144" s="38"/>
      <c r="D144" s="38"/>
      <c r="E144" s="67">
        <f t="shared" ref="E144:J144" ca="1" si="54">E126-E138+IF($A144=E$122,E$123,0)</f>
        <v>0</v>
      </c>
      <c r="F144" s="67">
        <f t="shared" ca="1" si="54"/>
        <v>0</v>
      </c>
      <c r="G144" s="67">
        <f t="shared" ca="1" si="54"/>
        <v>22169.397532783973</v>
      </c>
      <c r="H144" s="67">
        <f t="shared" ca="1" si="54"/>
        <v>21676.744254277663</v>
      </c>
      <c r="I144" s="67">
        <f t="shared" ca="1" si="54"/>
        <v>21184.090975771353</v>
      </c>
      <c r="J144" s="67">
        <f t="shared" ca="1" si="54"/>
        <v>20691.437697265043</v>
      </c>
    </row>
    <row r="145" spans="1:11" x14ac:dyDescent="0.25">
      <c r="A145" s="4">
        <f t="shared" si="53"/>
        <v>4</v>
      </c>
      <c r="B145" s="38" t="s">
        <v>152</v>
      </c>
      <c r="C145" s="38"/>
      <c r="D145" s="38"/>
      <c r="E145" s="67">
        <f t="shared" ref="E145:J145" ca="1" si="55">E127-E139+IF($A145=E$122,E$123,0)</f>
        <v>0</v>
      </c>
      <c r="F145" s="67">
        <f t="shared" ca="1" si="55"/>
        <v>0</v>
      </c>
      <c r="G145" s="67">
        <f t="shared" ca="1" si="55"/>
        <v>0</v>
      </c>
      <c r="H145" s="67">
        <f t="shared" ca="1" si="55"/>
        <v>29340.295849899445</v>
      </c>
      <c r="I145" s="67">
        <f t="shared" ca="1" si="55"/>
        <v>28688.289275457235</v>
      </c>
      <c r="J145" s="67">
        <f t="shared" ca="1" si="55"/>
        <v>28036.282701015025</v>
      </c>
    </row>
    <row r="146" spans="1:11" x14ac:dyDescent="0.25">
      <c r="A146" s="4">
        <f t="shared" si="53"/>
        <v>5</v>
      </c>
      <c r="B146" s="38" t="s">
        <v>153</v>
      </c>
      <c r="C146" s="38"/>
      <c r="D146" s="38"/>
      <c r="E146" s="67">
        <f t="shared" ref="E146:J146" ca="1" si="56">E128-E140+IF($A146=E$122,E$123,0)</f>
        <v>0</v>
      </c>
      <c r="F146" s="67">
        <f t="shared" ca="1" si="56"/>
        <v>0</v>
      </c>
      <c r="G146" s="67">
        <f t="shared" ca="1" si="56"/>
        <v>0</v>
      </c>
      <c r="H146" s="67">
        <f t="shared" ca="1" si="56"/>
        <v>0</v>
      </c>
      <c r="I146" s="67">
        <f t="shared" ca="1" si="56"/>
        <v>20179.4801416298</v>
      </c>
      <c r="J146" s="67">
        <f t="shared" ca="1" si="56"/>
        <v>19731.047249593583</v>
      </c>
    </row>
    <row r="147" spans="1:11" x14ac:dyDescent="0.25">
      <c r="A147" s="4">
        <f t="shared" si="53"/>
        <v>6</v>
      </c>
      <c r="B147" s="38" t="s">
        <v>154</v>
      </c>
      <c r="C147" s="38"/>
      <c r="D147" s="38"/>
      <c r="E147" s="67">
        <f t="shared" ref="E147:J147" ca="1" si="57">E129-E141+IF($A147=E$122,E$123,0)</f>
        <v>0</v>
      </c>
      <c r="F147" s="67">
        <f t="shared" ca="1" si="57"/>
        <v>0</v>
      </c>
      <c r="G147" s="67">
        <f t="shared" ca="1" si="57"/>
        <v>0</v>
      </c>
      <c r="H147" s="67">
        <f t="shared" ca="1" si="57"/>
        <v>0</v>
      </c>
      <c r="I147" s="67">
        <f t="shared" ca="1" si="57"/>
        <v>0</v>
      </c>
      <c r="J147" s="67">
        <f t="shared" ca="1" si="57"/>
        <v>13595.831009777021</v>
      </c>
    </row>
    <row r="148" spans="1:11" x14ac:dyDescent="0.25">
      <c r="B148" s="38" t="s">
        <v>155</v>
      </c>
      <c r="C148" s="38"/>
      <c r="D148" s="38"/>
      <c r="E148" s="67">
        <f t="shared" ref="E148:J148" ca="1" si="58">SUM(E136:E141)</f>
        <v>0</v>
      </c>
      <c r="F148" s="67">
        <f t="shared" ca="1" si="58"/>
        <v>221.8014</v>
      </c>
      <c r="G148" s="67">
        <f t="shared" ca="1" si="58"/>
        <v>757.32500858651747</v>
      </c>
      <c r="H148" s="67">
        <f t="shared" ca="1" si="58"/>
        <v>1249.9782870928277</v>
      </c>
      <c r="I148" s="67">
        <f t="shared" ca="1" si="58"/>
        <v>1901.9848615350375</v>
      </c>
      <c r="J148" s="67">
        <f t="shared" ca="1" si="58"/>
        <v>2350.4177535712552</v>
      </c>
    </row>
    <row r="150" spans="1:11" ht="18.75" x14ac:dyDescent="0.3">
      <c r="B150" s="70" t="s">
        <v>156</v>
      </c>
      <c r="C150" s="70"/>
    </row>
    <row r="151" spans="1:11" x14ac:dyDescent="0.25">
      <c r="B151" s="33"/>
      <c r="C151" s="33"/>
      <c r="D151" s="33" t="s">
        <v>246</v>
      </c>
      <c r="E151" s="33" t="str">
        <f>E$5</f>
        <v>2009/10</v>
      </c>
      <c r="F151" s="33" t="str">
        <f t="shared" ref="F151:J151" si="59">F$5</f>
        <v>2010/11</v>
      </c>
      <c r="G151" s="33" t="str">
        <f t="shared" si="59"/>
        <v>2011/12</v>
      </c>
      <c r="H151" s="33" t="str">
        <f t="shared" si="59"/>
        <v>2012/13</v>
      </c>
      <c r="I151" s="33" t="str">
        <f t="shared" si="59"/>
        <v>2013/14</v>
      </c>
      <c r="J151" s="33" t="str">
        <f t="shared" si="59"/>
        <v>2014/15</v>
      </c>
      <c r="K151" s="4"/>
    </row>
    <row r="152" spans="1:11" x14ac:dyDescent="0.25">
      <c r="B152" s="38" t="s">
        <v>157</v>
      </c>
      <c r="C152" s="38"/>
      <c r="D152" s="96"/>
      <c r="E152" s="123">
        <f ca="1">E72</f>
        <v>127657.6746267683</v>
      </c>
      <c r="F152" s="67">
        <f ca="1">E158</f>
        <v>119960.6516267683</v>
      </c>
      <c r="G152" s="67">
        <f ca="1">F158</f>
        <v>112264.63741413128</v>
      </c>
      <c r="H152" s="67">
        <f ca="1">G158</f>
        <v>104571.52120518607</v>
      </c>
      <c r="I152" s="67">
        <f ca="1">H158</f>
        <v>96881.496530602948</v>
      </c>
      <c r="J152" s="67">
        <f ca="1">I158</f>
        <v>89194.966652882591</v>
      </c>
    </row>
    <row r="153" spans="1:11" x14ac:dyDescent="0.25">
      <c r="B153" s="38" t="s">
        <v>98</v>
      </c>
      <c r="C153" s="38"/>
      <c r="D153" s="67"/>
      <c r="E153" s="67">
        <f t="shared" ref="E153:J153" ca="1" si="60">E67</f>
        <v>53.023000000000003</v>
      </c>
      <c r="F153" s="67">
        <f t="shared" ca="1" si="60"/>
        <v>55.391392889699176</v>
      </c>
      <c r="G153" s="67">
        <f t="shared" ca="1" si="60"/>
        <v>56.261414767547869</v>
      </c>
      <c r="H153" s="67">
        <f t="shared" ca="1" si="60"/>
        <v>57.27644029170466</v>
      </c>
      <c r="I153" s="67">
        <f t="shared" ca="1" si="60"/>
        <v>58.29146581586145</v>
      </c>
      <c r="J153" s="67">
        <f t="shared" ca="1" si="60"/>
        <v>59.644833181403833</v>
      </c>
    </row>
    <row r="154" spans="1:11" x14ac:dyDescent="0.25">
      <c r="B154" s="38" t="s">
        <v>101</v>
      </c>
      <c r="C154" s="38"/>
      <c r="D154" s="67"/>
      <c r="E154" s="67">
        <f ca="1">E15</f>
        <v>0</v>
      </c>
      <c r="F154" s="67"/>
      <c r="G154" s="67"/>
      <c r="H154" s="67"/>
      <c r="I154" s="67"/>
      <c r="J154" s="67"/>
    </row>
    <row r="155" spans="1:11" x14ac:dyDescent="0.25">
      <c r="B155" s="38" t="s">
        <v>102</v>
      </c>
      <c r="C155" s="38"/>
      <c r="D155" s="67"/>
      <c r="E155" s="67">
        <f ca="1">E16</f>
        <v>0</v>
      </c>
      <c r="F155" s="67"/>
      <c r="G155" s="67"/>
      <c r="H155" s="67"/>
      <c r="I155" s="67"/>
      <c r="J155" s="67"/>
    </row>
    <row r="156" spans="1:11" x14ac:dyDescent="0.25">
      <c r="B156" s="38" t="s">
        <v>158</v>
      </c>
      <c r="C156" s="38"/>
      <c r="D156" s="67"/>
      <c r="E156" s="67">
        <f t="shared" ref="E156:J156" ca="1" si="61">E152/E$71</f>
        <v>7644.0000000000009</v>
      </c>
      <c r="F156" s="67">
        <f t="shared" ca="1" si="61"/>
        <v>7640.6228197473301</v>
      </c>
      <c r="G156" s="67">
        <f t="shared" ca="1" si="61"/>
        <v>7636.8547941776633</v>
      </c>
      <c r="H156" s="67">
        <f t="shared" ca="1" si="61"/>
        <v>7632.7482342914091</v>
      </c>
      <c r="I156" s="67">
        <f t="shared" ca="1" si="61"/>
        <v>7628.2384119045064</v>
      </c>
      <c r="J156" s="67">
        <f t="shared" ca="1" si="61"/>
        <v>7623.2563954717689</v>
      </c>
    </row>
    <row r="157" spans="1:11" x14ac:dyDescent="0.25">
      <c r="B157" s="38" t="s">
        <v>432</v>
      </c>
      <c r="C157" s="38"/>
      <c r="D157" s="38"/>
      <c r="E157" s="67">
        <f t="shared" ref="E157:J157" ca="1" si="62">IF(E37=r_Alternate,0,E37-(E152-E153-E154+E155-E156)-SUM(E142:E147))</f>
        <v>0</v>
      </c>
      <c r="F157" s="67">
        <f t="shared" ca="1" si="62"/>
        <v>0</v>
      </c>
      <c r="G157" s="67">
        <f t="shared" ca="1" si="62"/>
        <v>0</v>
      </c>
      <c r="H157" s="67">
        <f t="shared" ca="1" si="62"/>
        <v>0</v>
      </c>
      <c r="I157" s="67">
        <f t="shared" ca="1" si="62"/>
        <v>0</v>
      </c>
      <c r="J157" s="67">
        <f t="shared" ca="1" si="62"/>
        <v>0</v>
      </c>
      <c r="K157" s="4"/>
    </row>
    <row r="158" spans="1:11" x14ac:dyDescent="0.25">
      <c r="B158" s="38" t="s">
        <v>159</v>
      </c>
      <c r="C158" s="38"/>
      <c r="D158" s="67"/>
      <c r="E158" s="67">
        <f ca="1">E152-E153-E154+E155-E156+E157</f>
        <v>119960.6516267683</v>
      </c>
      <c r="F158" s="67">
        <f t="shared" ref="F158:J158" ca="1" si="63">F152-F153-F154+F155-F156+F157</f>
        <v>112264.63741413128</v>
      </c>
      <c r="G158" s="67">
        <f t="shared" ca="1" si="63"/>
        <v>104571.52120518607</v>
      </c>
      <c r="H158" s="67">
        <f t="shared" ca="1" si="63"/>
        <v>96881.496530602948</v>
      </c>
      <c r="I158" s="67">
        <f t="shared" ca="1" si="63"/>
        <v>89194.966652882591</v>
      </c>
      <c r="J158" s="67">
        <f t="shared" ca="1" si="63"/>
        <v>81512.065424229426</v>
      </c>
    </row>
    <row r="160" spans="1:11" ht="18.75" x14ac:dyDescent="0.3">
      <c r="B160" s="70" t="s">
        <v>160</v>
      </c>
      <c r="C160" s="70"/>
    </row>
    <row r="161" spans="2:11" x14ac:dyDescent="0.25">
      <c r="B161" s="33"/>
      <c r="C161" s="33"/>
      <c r="D161" s="33" t="s">
        <v>246</v>
      </c>
      <c r="E161" s="33" t="str">
        <f>E$5</f>
        <v>2009/10</v>
      </c>
      <c r="F161" s="33" t="str">
        <f t="shared" ref="F161:J161" si="64">F$5</f>
        <v>2010/11</v>
      </c>
      <c r="G161" s="33" t="str">
        <f t="shared" si="64"/>
        <v>2011/12</v>
      </c>
      <c r="H161" s="33" t="str">
        <f t="shared" si="64"/>
        <v>2012/13</v>
      </c>
      <c r="I161" s="33" t="str">
        <f t="shared" si="64"/>
        <v>2013/14</v>
      </c>
      <c r="J161" s="33" t="str">
        <f t="shared" si="64"/>
        <v>2014/15</v>
      </c>
      <c r="K161" s="4"/>
    </row>
    <row r="162" spans="2:11" x14ac:dyDescent="0.25">
      <c r="B162" s="38" t="s">
        <v>253</v>
      </c>
      <c r="C162" s="38"/>
      <c r="D162" s="67"/>
      <c r="E162" s="67">
        <f t="shared" ref="E162:J162" ca="1" si="65">E72+E115</f>
        <v>127657.6746267683</v>
      </c>
      <c r="F162" s="67">
        <f t="shared" ca="1" si="65"/>
        <v>132138.63402182193</v>
      </c>
      <c r="G162" s="67">
        <f t="shared" ca="1" si="65"/>
        <v>150793.89364216488</v>
      </c>
      <c r="H162" s="67">
        <f t="shared" ca="1" si="65"/>
        <v>167870.12573745268</v>
      </c>
      <c r="I162" s="67">
        <f t="shared" ca="1" si="65"/>
        <v>191574.77247368032</v>
      </c>
      <c r="J162" s="67">
        <f t="shared" ca="1" si="65"/>
        <v>205505.3242113108</v>
      </c>
    </row>
    <row r="163" spans="2:11" x14ac:dyDescent="0.25">
      <c r="B163" s="38" t="s">
        <v>161</v>
      </c>
      <c r="C163" s="38"/>
      <c r="D163" s="67"/>
      <c r="E163" s="67">
        <f t="shared" ref="E163:J164" ca="1" si="66">E76+E116</f>
        <v>2196.9193950536342</v>
      </c>
      <c r="F163" s="67">
        <f t="shared" ca="1" si="66"/>
        <v>2614.4406665456991</v>
      </c>
      <c r="G163" s="67">
        <f t="shared" ca="1" si="66"/>
        <v>3666.0945780186557</v>
      </c>
      <c r="H163" s="67">
        <f t="shared" ca="1" si="66"/>
        <v>3839.2277570016845</v>
      </c>
      <c r="I163" s="67">
        <f t="shared" ca="1" si="66"/>
        <v>4105.1107288434596</v>
      </c>
      <c r="J163" s="67">
        <f t="shared" ca="1" si="66"/>
        <v>4106.9176546990693</v>
      </c>
    </row>
    <row r="164" spans="2:11" x14ac:dyDescent="0.25">
      <c r="B164" s="38" t="s">
        <v>162</v>
      </c>
      <c r="C164" s="38"/>
      <c r="D164" s="67"/>
      <c r="E164" s="67">
        <f t="shared" ca="1" si="66"/>
        <v>7644</v>
      </c>
      <c r="F164" s="67">
        <f t="shared" ca="1" si="66"/>
        <v>8002.3520397063094</v>
      </c>
      <c r="G164" s="67">
        <f t="shared" ca="1" si="66"/>
        <v>8702.9986007472999</v>
      </c>
      <c r="H164" s="67">
        <f t="shared" ca="1" si="66"/>
        <v>9417.6004303817572</v>
      </c>
      <c r="I164" s="67">
        <f t="shared" ca="1" si="66"/>
        <v>10295.74766702691</v>
      </c>
      <c r="J164" s="67">
        <f t="shared" ca="1" si="66"/>
        <v>10975.974827834307</v>
      </c>
    </row>
    <row r="165" spans="2:11" x14ac:dyDescent="0.25">
      <c r="B165" s="38" t="s">
        <v>163</v>
      </c>
      <c r="C165" s="38"/>
      <c r="D165" s="67"/>
      <c r="E165" s="67">
        <f t="shared" ref="E165:J165" ca="1" si="67">E79+E118</f>
        <v>132138.63402182193</v>
      </c>
      <c r="F165" s="67">
        <f t="shared" ca="1" si="67"/>
        <v>150793.89364216488</v>
      </c>
      <c r="G165" s="67">
        <f t="shared" ca="1" si="67"/>
        <v>167870.12573745268</v>
      </c>
      <c r="H165" s="67">
        <f t="shared" ca="1" si="67"/>
        <v>191574.77247368032</v>
      </c>
      <c r="I165" s="67">
        <f t="shared" ca="1" si="67"/>
        <v>205505.3242113108</v>
      </c>
      <c r="J165" s="67">
        <f t="shared" ca="1" si="67"/>
        <v>212172.4532147712</v>
      </c>
    </row>
    <row r="166" spans="2:11" x14ac:dyDescent="0.25">
      <c r="B166" s="38" t="s">
        <v>164</v>
      </c>
      <c r="C166" s="38"/>
      <c r="D166" s="67"/>
      <c r="E166" s="67">
        <f t="shared" ref="E166:J166" ca="1" si="68">E148+E156</f>
        <v>7644.0000000000009</v>
      </c>
      <c r="F166" s="67">
        <f t="shared" ca="1" si="68"/>
        <v>7862.4242197473304</v>
      </c>
      <c r="G166" s="67">
        <f t="shared" ca="1" si="68"/>
        <v>8394.1798027641817</v>
      </c>
      <c r="H166" s="67">
        <f t="shared" ca="1" si="68"/>
        <v>8882.7265213842365</v>
      </c>
      <c r="I166" s="67">
        <f t="shared" ca="1" si="68"/>
        <v>9530.2232734395438</v>
      </c>
      <c r="J166" s="67">
        <f t="shared" ca="1" si="68"/>
        <v>9973.674149043025</v>
      </c>
    </row>
    <row r="167" spans="2:11" x14ac:dyDescent="0.25">
      <c r="B167" s="38" t="s">
        <v>165</v>
      </c>
      <c r="C167" s="38"/>
      <c r="D167" s="67"/>
      <c r="E167" s="67">
        <f t="shared" ref="E167:F167" ca="1" si="69">E162+E123+E163-E164-E67-E165+E78</f>
        <v>2.9103830456733704E-11</v>
      </c>
      <c r="F167" s="67">
        <f t="shared" ca="1" si="69"/>
        <v>2.9103830456733704E-11</v>
      </c>
      <c r="G167" s="67">
        <f ca="1">G162+G123+G163-G164-G67-G165+G78</f>
        <v>0</v>
      </c>
      <c r="H167" s="67">
        <f t="shared" ref="H167:J167" ca="1" si="70">H162+H123+H163-H164-H67-H165+H78</f>
        <v>2.9103830456733704E-11</v>
      </c>
      <c r="I167" s="67">
        <f t="shared" ca="1" si="70"/>
        <v>2.9103830456733704E-11</v>
      </c>
      <c r="J167" s="67">
        <f t="shared" ca="1" si="70"/>
        <v>-2.9103830456733704E-11</v>
      </c>
    </row>
    <row r="169" spans="2:11" ht="18.75" x14ac:dyDescent="0.3">
      <c r="B169" s="70" t="s">
        <v>55</v>
      </c>
      <c r="C169" s="70"/>
    </row>
    <row r="170" spans="2:11" x14ac:dyDescent="0.25">
      <c r="B170" s="33"/>
      <c r="C170" s="33"/>
      <c r="D170" s="33" t="s">
        <v>246</v>
      </c>
      <c r="E170" s="33" t="str">
        <f>E$5</f>
        <v>2009/10</v>
      </c>
      <c r="F170" s="33" t="str">
        <f t="shared" ref="F170:J170" si="71">F$5</f>
        <v>2010/11</v>
      </c>
      <c r="G170" s="33" t="str">
        <f t="shared" si="71"/>
        <v>2011/12</v>
      </c>
      <c r="H170" s="33" t="str">
        <f t="shared" si="71"/>
        <v>2012/13</v>
      </c>
      <c r="I170" s="33" t="str">
        <f t="shared" si="71"/>
        <v>2013/14</v>
      </c>
      <c r="J170" s="33" t="str">
        <f t="shared" si="71"/>
        <v>2014/15</v>
      </c>
      <c r="K170" s="4"/>
    </row>
    <row r="171" spans="2:11" x14ac:dyDescent="0.25">
      <c r="B171" s="38" t="s">
        <v>166</v>
      </c>
      <c r="C171" s="38"/>
      <c r="D171" s="67"/>
      <c r="E171" s="67"/>
      <c r="F171" s="81">
        <f ca="1">F162/$E162</f>
        <v>1.0351013709763597</v>
      </c>
      <c r="G171" s="81">
        <f ca="1">G162/$E162</f>
        <v>1.1812364127972701</v>
      </c>
      <c r="H171" s="81">
        <f ca="1">H162/$E162</f>
        <v>1.315002221591872</v>
      </c>
      <c r="I171" s="81">
        <f ca="1">I162/$E162</f>
        <v>1.5006913844685477</v>
      </c>
      <c r="J171" s="81">
        <f ca="1">J162/$E162</f>
        <v>1.6098156637440328</v>
      </c>
    </row>
    <row r="172" spans="2:11" x14ac:dyDescent="0.25">
      <c r="B172" s="38" t="s">
        <v>257</v>
      </c>
      <c r="C172" s="38"/>
      <c r="D172" s="67"/>
      <c r="E172" s="123">
        <f ca="1">IF(E23&gt;0,E23,0)</f>
        <v>0</v>
      </c>
      <c r="F172" s="67">
        <f ca="1">$E172*F171</f>
        <v>0</v>
      </c>
      <c r="G172" s="67">
        <f ca="1">$E172*G171</f>
        <v>0</v>
      </c>
      <c r="H172" s="67">
        <f ca="1">$E172*H171</f>
        <v>0</v>
      </c>
      <c r="I172" s="67">
        <f ca="1">$E172*I171</f>
        <v>0</v>
      </c>
      <c r="J172" s="67">
        <f ca="1">$E172*J171</f>
        <v>0</v>
      </c>
    </row>
    <row r="174" spans="2:11" ht="18.75" x14ac:dyDescent="0.3">
      <c r="B174" s="70" t="s">
        <v>167</v>
      </c>
      <c r="C174" s="70"/>
    </row>
    <row r="175" spans="2:11" x14ac:dyDescent="0.25">
      <c r="B175" s="33"/>
      <c r="C175" s="33"/>
      <c r="D175" s="33" t="s">
        <v>246</v>
      </c>
      <c r="E175" s="33" t="str">
        <f>E$5</f>
        <v>2009/10</v>
      </c>
      <c r="F175" s="33" t="str">
        <f t="shared" ref="F175:J175" si="72">F$5</f>
        <v>2010/11</v>
      </c>
      <c r="G175" s="33" t="str">
        <f t="shared" si="72"/>
        <v>2011/12</v>
      </c>
      <c r="H175" s="33" t="str">
        <f t="shared" si="72"/>
        <v>2012/13</v>
      </c>
      <c r="I175" s="33" t="str">
        <f t="shared" si="72"/>
        <v>2013/14</v>
      </c>
      <c r="J175" s="33" t="str">
        <f t="shared" si="72"/>
        <v>2014/15</v>
      </c>
      <c r="K175" s="4"/>
    </row>
    <row r="176" spans="2:11" x14ac:dyDescent="0.25">
      <c r="B176" s="38" t="s">
        <v>168</v>
      </c>
      <c r="C176" s="38"/>
      <c r="D176" s="68">
        <f ca="1">E20/E21</f>
        <v>0.1055256595353721</v>
      </c>
      <c r="E176" s="38"/>
      <c r="F176" s="38"/>
      <c r="G176" s="38"/>
      <c r="H176" s="38"/>
      <c r="I176" s="38"/>
      <c r="J176" s="38"/>
    </row>
    <row r="177" spans="2:11" x14ac:dyDescent="0.25">
      <c r="B177" s="38" t="s">
        <v>54</v>
      </c>
      <c r="C177" s="38"/>
      <c r="D177" s="38"/>
      <c r="E177" s="123">
        <f ca="1">E21</f>
        <v>60952</v>
      </c>
      <c r="F177" s="67">
        <f ca="1">E181</f>
        <v>64501.063000000002</v>
      </c>
      <c r="G177" s="67">
        <f ca="1">F181</f>
        <v>81793.108172585693</v>
      </c>
      <c r="H177" s="67">
        <f ca="1">G181</f>
        <v>95331.23402000952</v>
      </c>
      <c r="I177" s="67">
        <f ca="1">H181</f>
        <v>114611.63852562655</v>
      </c>
      <c r="J177" s="67">
        <f ca="1">I181</f>
        <v>122696.64992140995</v>
      </c>
    </row>
    <row r="178" spans="2:11" x14ac:dyDescent="0.25">
      <c r="B178" s="38" t="s">
        <v>397</v>
      </c>
      <c r="C178" s="38"/>
      <c r="D178" s="38"/>
      <c r="E178" s="123">
        <f ca="1">E20</f>
        <v>6432</v>
      </c>
      <c r="F178" s="67">
        <f ca="1">F177*$D176</f>
        <v>6806.5172138075868</v>
      </c>
      <c r="G178" s="67">
        <f ca="1">G177*$D176</f>
        <v>8631.2716853601396</v>
      </c>
      <c r="H178" s="67">
        <f ca="1">H177*$D176</f>
        <v>10059.891344282407</v>
      </c>
      <c r="I178" s="67">
        <f ca="1">I177*$D176</f>
        <v>12094.468745846403</v>
      </c>
      <c r="J178" s="67">
        <f ca="1">J177*$D176</f>
        <v>12947.644905737447</v>
      </c>
    </row>
    <row r="179" spans="2:11" x14ac:dyDescent="0.25">
      <c r="B179" s="38" t="s">
        <v>76</v>
      </c>
      <c r="C179" s="38"/>
      <c r="D179" s="38"/>
      <c r="E179" s="67">
        <f t="shared" ref="E179:J179" ca="1" si="73">E33</f>
        <v>9981.0630000000001</v>
      </c>
      <c r="F179" s="67">
        <f t="shared" ca="1" si="73"/>
        <v>24098.562386393281</v>
      </c>
      <c r="G179" s="67">
        <f t="shared" ca="1" si="73"/>
        <v>22169.397532783973</v>
      </c>
      <c r="H179" s="67">
        <f t="shared" ca="1" si="73"/>
        <v>29340.295849899445</v>
      </c>
      <c r="I179" s="67">
        <f t="shared" ca="1" si="73"/>
        <v>20179.4801416298</v>
      </c>
      <c r="J179" s="67">
        <f t="shared" ca="1" si="73"/>
        <v>13595.831009777021</v>
      </c>
    </row>
    <row r="180" spans="2:11" x14ac:dyDescent="0.25">
      <c r="B180" s="38" t="s">
        <v>433</v>
      </c>
      <c r="C180" s="38"/>
      <c r="D180" s="38"/>
      <c r="E180" s="67">
        <f t="shared" ref="E180:J180" ca="1" si="74">IF(E38=r_Alternate,0,E38-(E177-E178+E179))</f>
        <v>0</v>
      </c>
      <c r="F180" s="67">
        <f t="shared" ca="1" si="74"/>
        <v>0</v>
      </c>
      <c r="G180" s="67">
        <f t="shared" ca="1" si="74"/>
        <v>0</v>
      </c>
      <c r="H180" s="67">
        <f t="shared" ca="1" si="74"/>
        <v>0</v>
      </c>
      <c r="I180" s="67">
        <f t="shared" ca="1" si="74"/>
        <v>0</v>
      </c>
      <c r="J180" s="67">
        <f t="shared" ca="1" si="74"/>
        <v>0</v>
      </c>
      <c r="K180" s="4"/>
    </row>
    <row r="181" spans="2:11" x14ac:dyDescent="0.25">
      <c r="B181" s="38" t="s">
        <v>169</v>
      </c>
      <c r="C181" s="38"/>
      <c r="D181" s="38"/>
      <c r="E181" s="67">
        <f ca="1">E177-E178+E179+E180</f>
        <v>64501.063000000002</v>
      </c>
      <c r="F181" s="67">
        <f t="shared" ref="F181:J181" ca="1" si="75">F177-F178+F179+F180</f>
        <v>81793.108172585693</v>
      </c>
      <c r="G181" s="67">
        <f t="shared" ca="1" si="75"/>
        <v>95331.23402000952</v>
      </c>
      <c r="H181" s="67">
        <f t="shared" ca="1" si="75"/>
        <v>114611.63852562655</v>
      </c>
      <c r="I181" s="67">
        <f t="shared" ca="1" si="75"/>
        <v>122696.64992140995</v>
      </c>
      <c r="J181" s="67">
        <f t="shared" ca="1" si="75"/>
        <v>123344.83602544952</v>
      </c>
    </row>
    <row r="183" spans="2:11" ht="18.75" x14ac:dyDescent="0.3">
      <c r="B183" s="70" t="s">
        <v>170</v>
      </c>
      <c r="C183" s="70"/>
    </row>
    <row r="184" spans="2:11" x14ac:dyDescent="0.25">
      <c r="B184" s="33"/>
      <c r="C184" s="33"/>
      <c r="D184" s="33" t="s">
        <v>246</v>
      </c>
      <c r="E184" s="33" t="str">
        <f>E$5</f>
        <v>2009/10</v>
      </c>
      <c r="F184" s="33" t="str">
        <f t="shared" ref="F184:J184" si="76">F$5</f>
        <v>2010/11</v>
      </c>
      <c r="G184" s="33" t="str">
        <f t="shared" si="76"/>
        <v>2011/12</v>
      </c>
      <c r="H184" s="33" t="str">
        <f t="shared" si="76"/>
        <v>2012/13</v>
      </c>
      <c r="I184" s="33" t="str">
        <f t="shared" si="76"/>
        <v>2013/14</v>
      </c>
      <c r="J184" s="33" t="str">
        <f t="shared" si="76"/>
        <v>2014/15</v>
      </c>
      <c r="K184" s="4"/>
    </row>
    <row r="185" spans="2:11" x14ac:dyDescent="0.25">
      <c r="B185" s="38" t="s">
        <v>171</v>
      </c>
      <c r="C185" s="38"/>
      <c r="D185" s="38"/>
      <c r="E185" s="67">
        <f t="shared" ref="E185:J185" ca="1" si="77">E166-E178</f>
        <v>1212.0000000000009</v>
      </c>
      <c r="F185" s="67">
        <f t="shared" ca="1" si="77"/>
        <v>1055.9070059397436</v>
      </c>
      <c r="G185" s="67">
        <f t="shared" ca="1" si="77"/>
        <v>-237.09188259595794</v>
      </c>
      <c r="H185" s="67">
        <f t="shared" ca="1" si="77"/>
        <v>-1177.1648228981703</v>
      </c>
      <c r="I185" s="67">
        <f t="shared" ca="1" si="77"/>
        <v>-2564.2454724068593</v>
      </c>
      <c r="J185" s="67">
        <f t="shared" ca="1" si="77"/>
        <v>-2973.9707566944217</v>
      </c>
    </row>
    <row r="187" spans="2:11" ht="18.75" x14ac:dyDescent="0.3">
      <c r="B187" s="70" t="s">
        <v>172</v>
      </c>
      <c r="C187" s="70"/>
    </row>
    <row r="188" spans="2:11" x14ac:dyDescent="0.25">
      <c r="B188" s="33"/>
      <c r="C188" s="33"/>
      <c r="D188" s="33" t="s">
        <v>246</v>
      </c>
      <c r="E188" s="33" t="str">
        <f>E$5</f>
        <v>2009/10</v>
      </c>
      <c r="F188" s="33" t="str">
        <f t="shared" ref="F188:J188" si="78">F$5</f>
        <v>2010/11</v>
      </c>
      <c r="G188" s="33" t="str">
        <f t="shared" si="78"/>
        <v>2011/12</v>
      </c>
      <c r="H188" s="33" t="str">
        <f t="shared" si="78"/>
        <v>2012/13</v>
      </c>
      <c r="I188" s="33" t="str">
        <f t="shared" si="78"/>
        <v>2013/14</v>
      </c>
      <c r="J188" s="33" t="str">
        <f t="shared" si="78"/>
        <v>2014/15</v>
      </c>
      <c r="K188" s="4"/>
    </row>
    <row r="189" spans="2:11" x14ac:dyDescent="0.25">
      <c r="B189" s="38" t="s">
        <v>254</v>
      </c>
      <c r="C189" s="38"/>
      <c r="D189" s="38"/>
      <c r="E189" s="123">
        <v>0</v>
      </c>
      <c r="F189" s="67">
        <f ca="1">E193</f>
        <v>-220.69480978456022</v>
      </c>
      <c r="G189" s="67">
        <f ca="1">F193</f>
        <v>-488.21751778719761</v>
      </c>
      <c r="H189" s="67">
        <f ca="1">G193</f>
        <v>-1099.9450673796557</v>
      </c>
      <c r="I189" s="67">
        <f ca="1">H193</f>
        <v>-1974.8930402567332</v>
      </c>
      <c r="J189" s="67">
        <f ca="1">I193</f>
        <v>-3238.2235949962437</v>
      </c>
    </row>
    <row r="190" spans="2:11" x14ac:dyDescent="0.25">
      <c r="B190" s="38" t="s">
        <v>171</v>
      </c>
      <c r="C190" s="38"/>
      <c r="D190" s="38"/>
      <c r="E190" s="67">
        <f t="shared" ref="E190:J190" ca="1" si="79">E185</f>
        <v>1212.0000000000009</v>
      </c>
      <c r="F190" s="67">
        <f t="shared" ca="1" si="79"/>
        <v>1055.9070059397436</v>
      </c>
      <c r="G190" s="67">
        <f t="shared" ca="1" si="79"/>
        <v>-237.09188259595794</v>
      </c>
      <c r="H190" s="67">
        <f t="shared" ca="1" si="79"/>
        <v>-1177.1648228981703</v>
      </c>
      <c r="I190" s="67">
        <f t="shared" ca="1" si="79"/>
        <v>-2564.2454724068593</v>
      </c>
      <c r="J190" s="67">
        <f t="shared" ca="1" si="79"/>
        <v>-2973.9707566944217</v>
      </c>
    </row>
    <row r="191" spans="2:11" x14ac:dyDescent="0.25">
      <c r="B191" s="38" t="s">
        <v>390</v>
      </c>
      <c r="C191" s="38"/>
      <c r="D191" s="38"/>
      <c r="E191" s="123">
        <f ca="1">(E14-E21)/E22</f>
        <v>1947.649365948535</v>
      </c>
      <c r="F191" s="67">
        <f ca="1">E191</f>
        <v>1947.649365948535</v>
      </c>
      <c r="G191" s="67">
        <f ca="1">F191</f>
        <v>1947.649365948535</v>
      </c>
      <c r="H191" s="67">
        <f ca="1">G191</f>
        <v>1947.649365948535</v>
      </c>
      <c r="I191" s="67">
        <f ca="1">H191</f>
        <v>1947.649365948535</v>
      </c>
      <c r="J191" s="67">
        <f ca="1">I191</f>
        <v>1947.649365948535</v>
      </c>
    </row>
    <row r="192" spans="2:11" x14ac:dyDescent="0.25">
      <c r="B192" s="38" t="s">
        <v>434</v>
      </c>
      <c r="C192" s="38"/>
      <c r="D192" s="38"/>
      <c r="E192" s="67">
        <f t="shared" ref="E192:J192" ca="1" si="80">IF(E39=r_Alternate,0,E39-(E189+(E190-E191)*E31))</f>
        <v>0</v>
      </c>
      <c r="F192" s="67">
        <f t="shared" ca="1" si="80"/>
        <v>0</v>
      </c>
      <c r="G192" s="67">
        <f t="shared" ca="1" si="80"/>
        <v>0</v>
      </c>
      <c r="H192" s="67">
        <f t="shared" ca="1" si="80"/>
        <v>0</v>
      </c>
      <c r="I192" s="67">
        <f t="shared" ca="1" si="80"/>
        <v>0</v>
      </c>
      <c r="J192" s="67">
        <f t="shared" ca="1" si="80"/>
        <v>0</v>
      </c>
      <c r="K192" s="4"/>
    </row>
    <row r="193" spans="2:11" x14ac:dyDescent="0.25">
      <c r="B193" s="38" t="s">
        <v>261</v>
      </c>
      <c r="C193" s="38"/>
      <c r="D193" s="38"/>
      <c r="E193" s="67">
        <f ca="1">E189+(E190-E191+E192)*E31</f>
        <v>-220.69480978456022</v>
      </c>
      <c r="F193" s="67">
        <f t="shared" ref="F193:J193" ca="1" si="81">F189+(F190-F191+F192)*F31</f>
        <v>-488.21751778719761</v>
      </c>
      <c r="G193" s="67">
        <f ca="1">G189+(G190-G191)*G31+G192</f>
        <v>-1099.9450673796557</v>
      </c>
      <c r="H193" s="67">
        <f ca="1">H189+(H190-H191+H192)*H31</f>
        <v>-1974.8930402567332</v>
      </c>
      <c r="I193" s="67">
        <f t="shared" ca="1" si="81"/>
        <v>-3238.2235949962437</v>
      </c>
      <c r="J193" s="67">
        <f t="shared" ca="1" si="81"/>
        <v>-4616.2772293362714</v>
      </c>
    </row>
    <row r="194" spans="2:11" x14ac:dyDescent="0.25">
      <c r="B194" s="4"/>
      <c r="D194" s="4"/>
      <c r="E194" s="4"/>
      <c r="F194" s="4"/>
      <c r="G194" s="4"/>
      <c r="H194" s="4"/>
      <c r="I194" s="4"/>
      <c r="J194" s="4"/>
    </row>
    <row r="195" spans="2:11" ht="18.75" x14ac:dyDescent="0.3">
      <c r="B195" s="70" t="s">
        <v>173</v>
      </c>
      <c r="C195" s="70"/>
    </row>
    <row r="196" spans="2:11" x14ac:dyDescent="0.25">
      <c r="B196" s="33"/>
      <c r="C196" s="33"/>
      <c r="D196" s="33" t="s">
        <v>246</v>
      </c>
      <c r="E196" s="33" t="str">
        <f>E$5</f>
        <v>2009/10</v>
      </c>
      <c r="F196" s="33" t="str">
        <f t="shared" ref="F196:J196" si="82">F$5</f>
        <v>2010/11</v>
      </c>
      <c r="G196" s="33" t="str">
        <f t="shared" si="82"/>
        <v>2011/12</v>
      </c>
      <c r="H196" s="33" t="str">
        <f t="shared" si="82"/>
        <v>2012/13</v>
      </c>
      <c r="I196" s="33" t="str">
        <f t="shared" si="82"/>
        <v>2013/14</v>
      </c>
      <c r="J196" s="33" t="str">
        <f t="shared" si="82"/>
        <v>2014/15</v>
      </c>
      <c r="K196" s="4"/>
    </row>
    <row r="197" spans="2:11" x14ac:dyDescent="0.25">
      <c r="B197" s="38" t="s">
        <v>174</v>
      </c>
      <c r="C197" s="38"/>
      <c r="D197" s="38"/>
      <c r="E197" s="67">
        <f t="shared" ref="E197:J197" ca="1" si="83">E162+E189</f>
        <v>127657.6746267683</v>
      </c>
      <c r="F197" s="67">
        <f t="shared" ca="1" si="83"/>
        <v>131917.93921203737</v>
      </c>
      <c r="G197" s="67">
        <f t="shared" ca="1" si="83"/>
        <v>150305.6761243777</v>
      </c>
      <c r="H197" s="67">
        <f t="shared" ca="1" si="83"/>
        <v>166770.18067007302</v>
      </c>
      <c r="I197" s="67">
        <f t="shared" ca="1" si="83"/>
        <v>189599.8794334236</v>
      </c>
      <c r="J197" s="67">
        <f t="shared" ca="1" si="83"/>
        <v>202267.10061631456</v>
      </c>
    </row>
    <row r="198" spans="2:11" x14ac:dyDescent="0.25">
      <c r="B198" s="38" t="s">
        <v>76</v>
      </c>
      <c r="C198" s="38"/>
      <c r="D198" s="38"/>
      <c r="E198" s="67">
        <f t="shared" ref="E198:J198" ca="1" si="84">E33</f>
        <v>9981.0630000000001</v>
      </c>
      <c r="F198" s="67">
        <f t="shared" ca="1" si="84"/>
        <v>24098.562386393281</v>
      </c>
      <c r="G198" s="67">
        <f t="shared" ca="1" si="84"/>
        <v>22169.397532783973</v>
      </c>
      <c r="H198" s="67">
        <f t="shared" ca="1" si="84"/>
        <v>29340.295849899445</v>
      </c>
      <c r="I198" s="67">
        <f t="shared" ca="1" si="84"/>
        <v>20179.4801416298</v>
      </c>
      <c r="J198" s="67">
        <f t="shared" ca="1" si="84"/>
        <v>13595.831009777021</v>
      </c>
    </row>
    <row r="199" spans="2:11" x14ac:dyDescent="0.25">
      <c r="B199" s="38" t="s">
        <v>391</v>
      </c>
      <c r="C199" s="38"/>
      <c r="D199" s="38"/>
      <c r="E199" s="67">
        <f t="shared" ref="E199:J199" ca="1" si="85">E172</f>
        <v>0</v>
      </c>
      <c r="F199" s="67">
        <f t="shared" ca="1" si="85"/>
        <v>0</v>
      </c>
      <c r="G199" s="67">
        <f t="shared" ca="1" si="85"/>
        <v>0</v>
      </c>
      <c r="H199" s="67">
        <f t="shared" ca="1" si="85"/>
        <v>0</v>
      </c>
      <c r="I199" s="67">
        <f t="shared" ca="1" si="85"/>
        <v>0</v>
      </c>
      <c r="J199" s="67">
        <f t="shared" ca="1" si="85"/>
        <v>0</v>
      </c>
    </row>
    <row r="200" spans="2:11" x14ac:dyDescent="0.25">
      <c r="B200" s="38" t="s">
        <v>175</v>
      </c>
      <c r="C200" s="38"/>
      <c r="D200" s="38"/>
      <c r="E200" s="67">
        <f t="shared" ref="E200:J200" ca="1" si="86">E163</f>
        <v>2196.9193950536342</v>
      </c>
      <c r="F200" s="67">
        <f t="shared" ca="1" si="86"/>
        <v>2614.4406665456991</v>
      </c>
      <c r="G200" s="67">
        <f t="shared" ca="1" si="86"/>
        <v>3666.0945780186557</v>
      </c>
      <c r="H200" s="67">
        <f t="shared" ca="1" si="86"/>
        <v>3839.2277570016845</v>
      </c>
      <c r="I200" s="67">
        <f t="shared" ca="1" si="86"/>
        <v>4105.1107288434596</v>
      </c>
      <c r="J200" s="67">
        <f t="shared" ca="1" si="86"/>
        <v>4106.9176546990693</v>
      </c>
    </row>
    <row r="201" spans="2:11" x14ac:dyDescent="0.25">
      <c r="B201" s="38" t="s">
        <v>173</v>
      </c>
      <c r="C201" s="38"/>
      <c r="D201" s="38"/>
      <c r="E201" s="67">
        <f t="shared" ref="E201:J201" ca="1" si="87">E197*$E$8+E198*($D$52-1)+E199-E200</f>
        <v>9425.93274842957</v>
      </c>
      <c r="F201" s="67">
        <f t="shared" ca="1" si="87"/>
        <v>9986.3852904361247</v>
      </c>
      <c r="G201" s="67">
        <f t="shared" ca="1" si="87"/>
        <v>10464.75130215914</v>
      </c>
      <c r="H201" s="67">
        <f t="shared" ca="1" si="87"/>
        <v>12042.530388001342</v>
      </c>
      <c r="I201" s="67">
        <f t="shared" ca="1" si="87"/>
        <v>13386.651454080498</v>
      </c>
      <c r="J201" s="67">
        <f t="shared" ca="1" si="87"/>
        <v>14213.923851439538</v>
      </c>
    </row>
    <row r="203" spans="2:11" ht="18.75" x14ac:dyDescent="0.3">
      <c r="B203" s="70" t="s">
        <v>176</v>
      </c>
      <c r="C203" s="70"/>
    </row>
    <row r="204" spans="2:11" x14ac:dyDescent="0.25">
      <c r="B204" s="33"/>
      <c r="C204" s="33"/>
      <c r="D204" s="33" t="s">
        <v>246</v>
      </c>
      <c r="E204" s="33" t="str">
        <f>E$5</f>
        <v>2009/10</v>
      </c>
      <c r="F204" s="33" t="str">
        <f t="shared" ref="F204:J204" si="88">F$5</f>
        <v>2010/11</v>
      </c>
      <c r="G204" s="33" t="str">
        <f t="shared" si="88"/>
        <v>2011/12</v>
      </c>
      <c r="H204" s="33" t="str">
        <f t="shared" si="88"/>
        <v>2012/13</v>
      </c>
      <c r="I204" s="33" t="str">
        <f t="shared" si="88"/>
        <v>2013/14</v>
      </c>
      <c r="J204" s="33" t="str">
        <f t="shared" si="88"/>
        <v>2014/15</v>
      </c>
      <c r="K204" s="4"/>
    </row>
    <row r="205" spans="2:11" x14ac:dyDescent="0.25">
      <c r="B205" s="38" t="s">
        <v>392</v>
      </c>
      <c r="C205" s="94"/>
      <c r="D205" s="94"/>
      <c r="E205" s="98">
        <f t="shared" ref="E205:J205" ca="1" si="89">(E197*$E$10*$E$9+E172)</f>
        <v>4454.2315830771995</v>
      </c>
      <c r="F205" s="98">
        <f t="shared" ca="1" si="89"/>
        <v>4602.8807349864073</v>
      </c>
      <c r="G205" s="98">
        <f t="shared" ca="1" si="89"/>
        <v>5244.4656513317868</v>
      </c>
      <c r="H205" s="98">
        <f t="shared" ca="1" si="89"/>
        <v>5818.9451439401873</v>
      </c>
      <c r="I205" s="98">
        <f t="shared" ca="1" si="89"/>
        <v>6615.5189931910163</v>
      </c>
      <c r="J205" s="98">
        <f t="shared" ca="1" si="89"/>
        <v>7057.5036747044478</v>
      </c>
    </row>
    <row r="206" spans="2:11" x14ac:dyDescent="0.25">
      <c r="B206" s="38" t="s">
        <v>393</v>
      </c>
      <c r="C206" s="38"/>
      <c r="D206" s="38"/>
      <c r="E206" s="67">
        <f t="shared" ref="E206:J206" ca="1" si="90">E164-E166</f>
        <v>0</v>
      </c>
      <c r="F206" s="67">
        <f t="shared" ca="1" si="90"/>
        <v>139.92781995897894</v>
      </c>
      <c r="G206" s="67">
        <f t="shared" ca="1" si="90"/>
        <v>308.8187979831182</v>
      </c>
      <c r="H206" s="67">
        <f t="shared" ca="1" si="90"/>
        <v>534.87390899752063</v>
      </c>
      <c r="I206" s="67">
        <f ca="1">I164-I166</f>
        <v>765.52439358736592</v>
      </c>
      <c r="J206" s="67">
        <f t="shared" ca="1" si="90"/>
        <v>1002.3006787912818</v>
      </c>
    </row>
    <row r="207" spans="2:11" x14ac:dyDescent="0.25">
      <c r="B207" s="38" t="s">
        <v>177</v>
      </c>
      <c r="C207" s="38"/>
      <c r="D207" s="38"/>
      <c r="E207" s="67">
        <f t="shared" ref="E207:J207" ca="1" si="91">E191+E206-E205</f>
        <v>-2506.5822171286645</v>
      </c>
      <c r="F207" s="67">
        <f t="shared" ca="1" si="91"/>
        <v>-2515.3035490788934</v>
      </c>
      <c r="G207" s="67">
        <f t="shared" ca="1" si="91"/>
        <v>-2987.9974874001337</v>
      </c>
      <c r="H207" s="67">
        <f t="shared" ca="1" si="91"/>
        <v>-3336.4218689941317</v>
      </c>
      <c r="I207" s="67">
        <f t="shared" ca="1" si="91"/>
        <v>-3902.3452336551154</v>
      </c>
      <c r="J207" s="67">
        <f t="shared" ca="1" si="91"/>
        <v>-4107.553629964631</v>
      </c>
    </row>
    <row r="209" spans="2:11" ht="18.75" x14ac:dyDescent="0.3">
      <c r="B209" s="70" t="s">
        <v>178</v>
      </c>
      <c r="C209" s="70"/>
      <c r="D209" s="4"/>
      <c r="E209" s="4"/>
      <c r="F209" s="4"/>
      <c r="G209" s="4"/>
      <c r="H209" s="4"/>
      <c r="I209" s="4"/>
      <c r="J209" s="4"/>
    </row>
    <row r="210" spans="2:11" x14ac:dyDescent="0.25">
      <c r="B210" s="33"/>
      <c r="C210" s="33"/>
      <c r="D210" s="33" t="s">
        <v>246</v>
      </c>
      <c r="E210" s="33" t="str">
        <f>E$5</f>
        <v>2009/10</v>
      </c>
      <c r="F210" s="33" t="str">
        <f t="shared" ref="F210:J210" si="92">F$5</f>
        <v>2010/11</v>
      </c>
      <c r="G210" s="33" t="str">
        <f t="shared" si="92"/>
        <v>2011/12</v>
      </c>
      <c r="H210" s="33" t="str">
        <f t="shared" si="92"/>
        <v>2012/13</v>
      </c>
      <c r="I210" s="33" t="str">
        <f t="shared" si="92"/>
        <v>2013/14</v>
      </c>
      <c r="J210" s="33" t="str">
        <f t="shared" si="92"/>
        <v>2014/15</v>
      </c>
      <c r="K210" s="4"/>
    </row>
    <row r="211" spans="2:11" x14ac:dyDescent="0.25">
      <c r="B211" s="38" t="s">
        <v>162</v>
      </c>
      <c r="C211" s="38"/>
      <c r="D211" s="38"/>
      <c r="E211" s="67">
        <f t="shared" ref="E211:J211" ca="1" si="93">E164</f>
        <v>7644</v>
      </c>
      <c r="F211" s="67">
        <f t="shared" ca="1" si="93"/>
        <v>8002.3520397063094</v>
      </c>
      <c r="G211" s="67">
        <f t="shared" ca="1" si="93"/>
        <v>8702.9986007472999</v>
      </c>
      <c r="H211" s="67">
        <f t="shared" ca="1" si="93"/>
        <v>9417.6004303817572</v>
      </c>
      <c r="I211" s="67">
        <f t="shared" ca="1" si="93"/>
        <v>10295.74766702691</v>
      </c>
      <c r="J211" s="67">
        <f t="shared" ca="1" si="93"/>
        <v>10975.974827834307</v>
      </c>
    </row>
    <row r="212" spans="2:11" x14ac:dyDescent="0.25">
      <c r="B212" s="38" t="s">
        <v>178</v>
      </c>
      <c r="C212" s="38"/>
      <c r="D212" s="38"/>
      <c r="E212" s="67">
        <f t="shared" ref="E212:J212" ca="1" si="94">E211</f>
        <v>7644</v>
      </c>
      <c r="F212" s="67">
        <f t="shared" ca="1" si="94"/>
        <v>8002.3520397063094</v>
      </c>
      <c r="G212" s="67">
        <f t="shared" ca="1" si="94"/>
        <v>8702.9986007472999</v>
      </c>
      <c r="H212" s="67">
        <f t="shared" ca="1" si="94"/>
        <v>9417.6004303817572</v>
      </c>
      <c r="I212" s="67">
        <f t="shared" ca="1" si="94"/>
        <v>10295.74766702691</v>
      </c>
      <c r="J212" s="67">
        <f t="shared" ca="1" si="94"/>
        <v>10975.974827834307</v>
      </c>
    </row>
    <row r="214" spans="2:11" ht="18.75" x14ac:dyDescent="0.3">
      <c r="B214" s="70" t="s">
        <v>94</v>
      </c>
      <c r="C214" s="70"/>
    </row>
    <row r="215" spans="2:11" x14ac:dyDescent="0.25">
      <c r="B215" s="33"/>
      <c r="C215" s="33"/>
      <c r="D215" s="33" t="s">
        <v>246</v>
      </c>
      <c r="E215" s="33" t="str">
        <f>E$5</f>
        <v>2009/10</v>
      </c>
      <c r="F215" s="33" t="str">
        <f t="shared" ref="F215:J215" si="95">F$5</f>
        <v>2010/11</v>
      </c>
      <c r="G215" s="33" t="str">
        <f t="shared" si="95"/>
        <v>2011/12</v>
      </c>
      <c r="H215" s="33" t="str">
        <f t="shared" si="95"/>
        <v>2012/13</v>
      </c>
      <c r="I215" s="33" t="str">
        <f t="shared" si="95"/>
        <v>2013/14</v>
      </c>
      <c r="J215" s="33" t="str">
        <f t="shared" si="95"/>
        <v>2014/15</v>
      </c>
      <c r="K215" s="4"/>
    </row>
    <row r="216" spans="2:11" x14ac:dyDescent="0.25">
      <c r="B216" s="38" t="s">
        <v>94</v>
      </c>
      <c r="C216" s="38"/>
      <c r="D216" s="38"/>
      <c r="E216" s="67">
        <f t="shared" ref="E216:J216" ca="1" si="96">E61</f>
        <v>6.1865778081198419</v>
      </c>
      <c r="F216" s="67">
        <f t="shared" ca="1" si="96"/>
        <v>6.4629153765773371</v>
      </c>
      <c r="G216" s="67">
        <f t="shared" ca="1" si="96"/>
        <v>6.5644271364188667</v>
      </c>
      <c r="H216" s="67">
        <f t="shared" ca="1" si="96"/>
        <v>6.6828575229006502</v>
      </c>
      <c r="I216" s="67">
        <f t="shared" ca="1" si="96"/>
        <v>6.8012879093824345</v>
      </c>
      <c r="J216" s="67">
        <f t="shared" ca="1" si="96"/>
        <v>6.9591950913581453</v>
      </c>
    </row>
    <row r="217" spans="2:11" x14ac:dyDescent="0.25">
      <c r="B217" s="38"/>
      <c r="C217" s="38"/>
      <c r="D217" s="38"/>
      <c r="E217" s="89"/>
      <c r="F217" s="89"/>
      <c r="G217" s="89"/>
      <c r="H217" s="89"/>
      <c r="I217" s="89"/>
      <c r="J217" s="89"/>
      <c r="K217" s="4"/>
    </row>
    <row r="218" spans="2:11" ht="18.75" x14ac:dyDescent="0.3">
      <c r="B218" s="70" t="s">
        <v>179</v>
      </c>
    </row>
    <row r="219" spans="2:11" x14ac:dyDescent="0.25">
      <c r="B219" s="33"/>
      <c r="C219" s="33"/>
      <c r="D219" s="33" t="s">
        <v>246</v>
      </c>
      <c r="E219" s="33" t="str">
        <f>E$5</f>
        <v>2009/10</v>
      </c>
      <c r="F219" s="33" t="str">
        <f t="shared" ref="F219:J219" si="97">F$5</f>
        <v>2010/11</v>
      </c>
      <c r="G219" s="33" t="str">
        <f t="shared" si="97"/>
        <v>2011/12</v>
      </c>
      <c r="H219" s="33" t="str">
        <f t="shared" si="97"/>
        <v>2012/13</v>
      </c>
      <c r="I219" s="33" t="str">
        <f t="shared" si="97"/>
        <v>2013/14</v>
      </c>
      <c r="J219" s="33" t="str">
        <f t="shared" si="97"/>
        <v>2014/15</v>
      </c>
      <c r="K219" s="4"/>
    </row>
    <row r="220" spans="2:11" ht="18.75" x14ac:dyDescent="0.3">
      <c r="B220" t="s">
        <v>405</v>
      </c>
      <c r="C220" s="70"/>
      <c r="D220" s="38"/>
      <c r="E220" s="67">
        <f t="shared" ref="E220:J220" ca="1" si="98">E32</f>
        <v>10160.846</v>
      </c>
      <c r="F220" s="67">
        <f t="shared" ca="1" si="98"/>
        <v>10486.056315275446</v>
      </c>
      <c r="G220" s="67">
        <f t="shared" ca="1" si="98"/>
        <v>10769.677272781286</v>
      </c>
      <c r="H220" s="67">
        <f t="shared" ca="1" si="98"/>
        <v>10999.83098946927</v>
      </c>
      <c r="I220" s="67">
        <f t="shared" ca="1" si="98"/>
        <v>11280.770356096045</v>
      </c>
      <c r="J220" s="67">
        <f t="shared" ca="1" si="98"/>
        <v>11594.623029314122</v>
      </c>
    </row>
    <row r="221" spans="2:11" x14ac:dyDescent="0.25">
      <c r="B221" s="38" t="s">
        <v>180</v>
      </c>
      <c r="C221" s="38"/>
      <c r="D221" s="38"/>
      <c r="E221" s="67">
        <f t="shared" ref="E221:J221" ca="1" si="99">E220*$D$50</f>
        <v>10595.81631464698</v>
      </c>
      <c r="F221" s="67">
        <f t="shared" ca="1" si="99"/>
        <v>10934.94838733926</v>
      </c>
      <c r="G221" s="67">
        <f t="shared" ca="1" si="99"/>
        <v>11230.71072530956</v>
      </c>
      <c r="H221" s="67">
        <f t="shared" ca="1" si="99"/>
        <v>11470.716971458669</v>
      </c>
      <c r="I221" s="67">
        <f t="shared" ca="1" si="99"/>
        <v>11763.682923735731</v>
      </c>
      <c r="J221" s="67">
        <f t="shared" ca="1" si="99"/>
        <v>12090.971151042753</v>
      </c>
    </row>
    <row r="223" spans="2:11" ht="18.75" x14ac:dyDescent="0.3">
      <c r="B223" s="70" t="s">
        <v>181</v>
      </c>
      <c r="C223" s="70"/>
    </row>
    <row r="224" spans="2:11" x14ac:dyDescent="0.25">
      <c r="B224" s="33"/>
      <c r="C224" s="33"/>
      <c r="D224" s="33" t="s">
        <v>246</v>
      </c>
      <c r="E224" s="33" t="str">
        <f>E$5</f>
        <v>2009/10</v>
      </c>
      <c r="F224" s="33" t="str">
        <f t="shared" ref="F224:J224" si="100">F$5</f>
        <v>2010/11</v>
      </c>
      <c r="G224" s="33" t="str">
        <f t="shared" si="100"/>
        <v>2011/12</v>
      </c>
      <c r="H224" s="33" t="str">
        <f t="shared" si="100"/>
        <v>2012/13</v>
      </c>
      <c r="I224" s="33" t="str">
        <f t="shared" si="100"/>
        <v>2013/14</v>
      </c>
      <c r="J224" s="33" t="str">
        <f t="shared" si="100"/>
        <v>2014/15</v>
      </c>
      <c r="K224" s="4"/>
    </row>
    <row r="225" spans="2:10" x14ac:dyDescent="0.25">
      <c r="B225" s="38" t="s">
        <v>182</v>
      </c>
      <c r="C225" s="38"/>
      <c r="D225" s="38"/>
      <c r="E225" s="67">
        <f t="shared" ref="E225:J225" ca="1" si="101">E193-E189</f>
        <v>-220.69480978456022</v>
      </c>
      <c r="F225" s="67">
        <f t="shared" ca="1" si="101"/>
        <v>-267.52270800263739</v>
      </c>
      <c r="G225" s="67">
        <f t="shared" ca="1" si="101"/>
        <v>-611.7275495924581</v>
      </c>
      <c r="H225" s="67">
        <f t="shared" ca="1" si="101"/>
        <v>-874.94797287707752</v>
      </c>
      <c r="I225" s="67">
        <f t="shared" ca="1" si="101"/>
        <v>-1263.3305547395105</v>
      </c>
      <c r="J225" s="67">
        <f t="shared" ca="1" si="101"/>
        <v>-1378.0536343400277</v>
      </c>
    </row>
    <row r="226" spans="2:10" x14ac:dyDescent="0.25">
      <c r="B226" s="35" t="s">
        <v>506</v>
      </c>
      <c r="C226" s="38"/>
      <c r="D226" s="38"/>
      <c r="E226" s="67"/>
      <c r="F226" s="67">
        <f ca="1">(F201+F212+F221+((F216-F220-F164-F172+F207)*F31+F225)*$D51-F225-F216*$D53)/($D54-F31*$D51)</f>
        <v>30944.410504917338</v>
      </c>
      <c r="G226" s="67">
        <f ca="1">(G201+G212+G221+((G216-G220-G164-G172+G207)*G31+G225)*$D51-G225-G216*$D53)/($D54-G31*$D51)</f>
        <v>32058.056084146167</v>
      </c>
      <c r="H226" s="67">
        <f ca="1">(H201+H212+H221+((H216-H220-H164-H172+H207)*H31+H225)*$D51-H225-H216*$D53)/($D54-H31*$D51)</f>
        <v>34944.112137939075</v>
      </c>
      <c r="I226" s="67">
        <f ca="1">(I201+I212+I221+((I216-I220-I164-I172+I207)*I31+I225)*$D51-I225-I216*$D53)/($D54-I31*$D51)</f>
        <v>37630.08499335048</v>
      </c>
      <c r="J226" s="67">
        <f ca="1">(J201+J212+J221+((J216-J220-J164-J172+J207)*J31+J225)*$D51-J225-J216*$D53)/($D54-J31*$D51)</f>
        <v>39622.28392793786</v>
      </c>
    </row>
    <row r="227" spans="2:10" x14ac:dyDescent="0.25">
      <c r="B227" s="38" t="s">
        <v>183</v>
      </c>
      <c r="C227" s="38"/>
      <c r="D227" s="38"/>
      <c r="E227" s="67"/>
      <c r="F227" s="67">
        <f ca="1">(F226+F216-F220-F211-F172+F207)*F31</f>
        <v>2984.1484548699796</v>
      </c>
      <c r="G227" s="67">
        <f ca="1">(G226+G216-G220-G211-G172+G207)*G31</f>
        <v>2689.1052020990828</v>
      </c>
      <c r="H227" s="67">
        <f ca="1">(H226+H216-H220-H211-H172+H207)*H31</f>
        <v>3135.1436778527086</v>
      </c>
      <c r="I227" s="67">
        <f ca="1">(I226+I216-I220-I211-I172+I207)*I31</f>
        <v>3404.2464468549015</v>
      </c>
      <c r="J227" s="67">
        <f ca="1">(J226+J216-J220-J211-J172+J207)*J31</f>
        <v>3626.3056580565262</v>
      </c>
    </row>
    <row r="228" spans="2:10" x14ac:dyDescent="0.25">
      <c r="B228" s="38" t="s">
        <v>184</v>
      </c>
      <c r="C228" s="38"/>
      <c r="D228" s="38"/>
      <c r="E228" s="67"/>
      <c r="F228" s="67">
        <f ca="1">IF(F227&lt;0,#N/A,F227)</f>
        <v>2984.1484548699796</v>
      </c>
      <c r="G228" s="67">
        <f ca="1">IF(G227&lt;0,#N/A,G227)</f>
        <v>2689.1052020990828</v>
      </c>
      <c r="H228" s="67">
        <f ca="1">IF(H227&lt;0,#N/A,H227)</f>
        <v>3135.1436778527086</v>
      </c>
      <c r="I228" s="67">
        <f ca="1">IF(I227&lt;0,#N/A,I227)</f>
        <v>3404.2464468549015</v>
      </c>
      <c r="J228" s="67">
        <f ca="1">IF(J227&lt;0,#N/A,J227)</f>
        <v>3626.3056580565262</v>
      </c>
    </row>
    <row r="229" spans="2:10" x14ac:dyDescent="0.25">
      <c r="B229" s="35" t="s">
        <v>507</v>
      </c>
      <c r="C229" s="38"/>
      <c r="D229" s="38"/>
      <c r="E229" s="67"/>
      <c r="F229" s="67">
        <f ca="1">F201+F212+F221+(F228+F225)*$D$51-F225-F216*$D$53</f>
        <v>32017.389192839699</v>
      </c>
      <c r="G229" s="67">
        <f ca="1">G201+G212+G221+(G228+G225)*$D$51-G225-G216*$D$53</f>
        <v>33169.649757874169</v>
      </c>
      <c r="H229" s="67">
        <f ca="1">H201+H212+H221+(H228+H225)*$D$51-H225-H216*$D$53</f>
        <v>36155.778056939838</v>
      </c>
      <c r="I229" s="67">
        <f ca="1">I201+I212+I221+(I228+I225)*$D$51-I225-I216*$D$53</f>
        <v>38934.885393931901</v>
      </c>
      <c r="J229" s="67">
        <f ca="1">J201+J212+J221+(J228+J225)*$D$51-J225-J216*$D$53</f>
        <v>40996.162619688352</v>
      </c>
    </row>
    <row r="230" spans="2:10" x14ac:dyDescent="0.25">
      <c r="B230" s="38" t="s">
        <v>185</v>
      </c>
      <c r="C230" s="38"/>
      <c r="D230" s="38"/>
      <c r="E230" s="67"/>
      <c r="F230" s="67">
        <f ca="1">F229/$D$54</f>
        <v>30944.410504917338</v>
      </c>
      <c r="G230" s="67">
        <f ca="1">G229/$D$54</f>
        <v>32058.056084146163</v>
      </c>
      <c r="H230" s="67">
        <f ca="1">H229/$D$54</f>
        <v>34944.112137939068</v>
      </c>
      <c r="I230" s="67">
        <f ca="1">I229/$D$54</f>
        <v>37630.08499335048</v>
      </c>
      <c r="J230" s="67">
        <f ca="1">J229/$D$54</f>
        <v>39622.28392793786</v>
      </c>
    </row>
    <row r="231" spans="2:10" x14ac:dyDescent="0.25">
      <c r="B231" s="38" t="s">
        <v>186</v>
      </c>
      <c r="C231" s="38"/>
      <c r="D231" s="38"/>
      <c r="E231" s="67"/>
      <c r="F231" s="67">
        <f ca="1">F226-F230</f>
        <v>0</v>
      </c>
      <c r="G231" s="67">
        <f ca="1">G226-G230</f>
        <v>0</v>
      </c>
      <c r="H231" s="67">
        <f ca="1">H226-H230</f>
        <v>0</v>
      </c>
      <c r="I231" s="67">
        <f ca="1">I226-I230</f>
        <v>0</v>
      </c>
      <c r="J231" s="67">
        <f ca="1">J226-J230</f>
        <v>0</v>
      </c>
    </row>
    <row r="233" spans="2:10" ht="18.75" x14ac:dyDescent="0.3">
      <c r="B233" s="70" t="s">
        <v>187</v>
      </c>
      <c r="C233" s="70"/>
    </row>
    <row r="234" spans="2:10" x14ac:dyDescent="0.25">
      <c r="B234" s="33"/>
      <c r="C234" s="33"/>
      <c r="D234" s="33" t="s">
        <v>246</v>
      </c>
      <c r="E234" s="33" t="str">
        <f>E$5</f>
        <v>2009/10</v>
      </c>
      <c r="F234" s="33" t="str">
        <f t="shared" ref="F234:J234" si="102">F$5</f>
        <v>2010/11</v>
      </c>
      <c r="G234" s="33" t="str">
        <f t="shared" si="102"/>
        <v>2011/12</v>
      </c>
      <c r="H234" s="33" t="str">
        <f t="shared" si="102"/>
        <v>2012/13</v>
      </c>
      <c r="I234" s="33" t="str">
        <f t="shared" si="102"/>
        <v>2013/14</v>
      </c>
      <c r="J234" s="33" t="str">
        <f t="shared" si="102"/>
        <v>2014/15</v>
      </c>
    </row>
    <row r="235" spans="2:10" x14ac:dyDescent="0.25">
      <c r="B235" s="38" t="s">
        <v>188</v>
      </c>
      <c r="C235" s="38"/>
      <c r="D235" s="38"/>
      <c r="E235" s="67"/>
      <c r="F235" s="67">
        <v>0</v>
      </c>
      <c r="G235" s="67">
        <v>0</v>
      </c>
      <c r="H235" s="123">
        <v>1</v>
      </c>
      <c r="I235" s="67">
        <f>H235+1</f>
        <v>2</v>
      </c>
      <c r="J235" s="67">
        <f>I235+1</f>
        <v>3</v>
      </c>
    </row>
    <row r="236" spans="2:10" x14ac:dyDescent="0.25">
      <c r="B236" s="38" t="s">
        <v>189</v>
      </c>
      <c r="C236" s="38"/>
      <c r="D236" s="38"/>
      <c r="E236" s="67"/>
      <c r="F236" s="67"/>
      <c r="G236" s="67"/>
      <c r="H236" s="67">
        <f ca="1">H229</f>
        <v>36155.778056939838</v>
      </c>
      <c r="I236" s="67">
        <f ca="1">I229</f>
        <v>38934.885393931901</v>
      </c>
      <c r="J236" s="67">
        <f ca="1">J229</f>
        <v>40996.162619688352</v>
      </c>
    </row>
    <row r="237" spans="2:10" x14ac:dyDescent="0.25">
      <c r="B237" s="38" t="s">
        <v>190</v>
      </c>
      <c r="C237" s="38"/>
      <c r="D237" s="38"/>
      <c r="E237" s="67"/>
      <c r="F237" s="67"/>
      <c r="G237" s="67"/>
      <c r="H237" s="67">
        <f ca="1">H236/(1+$E$8)^H$235</f>
        <v>33240.579256173434</v>
      </c>
      <c r="I237" s="67">
        <f ca="1">I236/(1+$E$8)^I$235</f>
        <v>32909.451470927415</v>
      </c>
      <c r="J237" s="67">
        <f ca="1">J236/(1+$E$8)^J$235</f>
        <v>31857.802941576094</v>
      </c>
    </row>
    <row r="238" spans="2:10" x14ac:dyDescent="0.25">
      <c r="B238" s="38" t="s">
        <v>191</v>
      </c>
      <c r="C238" s="38"/>
      <c r="D238" s="67">
        <f ca="1">SUM(H237:J237)</f>
        <v>98007.833668676947</v>
      </c>
      <c r="E238" s="67"/>
      <c r="F238" s="67"/>
      <c r="G238" s="67"/>
      <c r="H238" s="67"/>
      <c r="I238" s="67"/>
      <c r="J238" s="67"/>
    </row>
    <row r="240" spans="2:10" ht="18.75" x14ac:dyDescent="0.3">
      <c r="B240" s="70" t="s">
        <v>192</v>
      </c>
      <c r="C240" s="70"/>
    </row>
    <row r="241" spans="2:10" x14ac:dyDescent="0.25">
      <c r="B241" s="33"/>
      <c r="C241" s="33"/>
      <c r="D241" s="33" t="s">
        <v>246</v>
      </c>
      <c r="E241" s="33" t="str">
        <f>E$5</f>
        <v>2009/10</v>
      </c>
      <c r="F241" s="33" t="str">
        <f t="shared" ref="F241:J241" si="103">F$5</f>
        <v>2010/11</v>
      </c>
      <c r="G241" s="33" t="str">
        <f t="shared" si="103"/>
        <v>2011/12</v>
      </c>
      <c r="H241" s="33" t="str">
        <f t="shared" si="103"/>
        <v>2012/13</v>
      </c>
      <c r="I241" s="33" t="str">
        <f t="shared" si="103"/>
        <v>2013/14</v>
      </c>
      <c r="J241" s="33" t="str">
        <f t="shared" si="103"/>
        <v>2014/15</v>
      </c>
    </row>
    <row r="242" spans="2:10" x14ac:dyDescent="0.25">
      <c r="B242" s="38" t="s">
        <v>193</v>
      </c>
      <c r="C242" s="38"/>
      <c r="D242" s="67">
        <f ca="1">D238</f>
        <v>98007.833668676947</v>
      </c>
      <c r="E242" s="67"/>
      <c r="F242" s="67"/>
      <c r="G242" s="67"/>
      <c r="H242" s="67"/>
      <c r="I242" s="67"/>
      <c r="J242" s="67"/>
    </row>
    <row r="243" spans="2:10" x14ac:dyDescent="0.25">
      <c r="B243" s="38" t="s">
        <v>194</v>
      </c>
      <c r="C243" s="38"/>
      <c r="D243" s="67"/>
      <c r="E243" s="67"/>
      <c r="F243" s="67"/>
      <c r="G243" s="67"/>
      <c r="H243" s="136">
        <v>1</v>
      </c>
      <c r="I243" s="97">
        <f ca="1">H243*(1+I$45)*(1+I$40)*(1-$E$12)</f>
        <v>1.0293703540589514</v>
      </c>
      <c r="J243" s="97">
        <f ca="1">I243*(1+J$45)*(1+J$40)*(1-$E$12)</f>
        <v>1.0579520942262348</v>
      </c>
    </row>
    <row r="244" spans="2:10" x14ac:dyDescent="0.25">
      <c r="B244" s="38" t="s">
        <v>195</v>
      </c>
      <c r="C244" s="38"/>
      <c r="D244" s="67"/>
      <c r="E244" s="67"/>
      <c r="F244" s="67"/>
      <c r="G244" s="67"/>
      <c r="H244" s="97">
        <f ca="1">H243/(1+$E$8)^H$235</f>
        <v>0.91937115013330895</v>
      </c>
      <c r="I244" s="97">
        <f ca="1">I243/(1+$E$8)^I$235</f>
        <v>0.87006840702795785</v>
      </c>
      <c r="J244" s="97">
        <f ca="1">J243/(1+$E$8)^J$235</f>
        <v>0.82212644271492907</v>
      </c>
    </row>
    <row r="245" spans="2:10" x14ac:dyDescent="0.25">
      <c r="B245" s="38" t="s">
        <v>196</v>
      </c>
      <c r="C245" s="38"/>
      <c r="D245" s="82">
        <f ca="1">SUM(F244:J244)</f>
        <v>2.6115659998761958</v>
      </c>
      <c r="E245" s="67"/>
      <c r="F245" s="67"/>
      <c r="G245" s="67"/>
      <c r="H245" s="67"/>
      <c r="I245" s="67"/>
      <c r="J245" s="67"/>
    </row>
    <row r="246" spans="2:10" x14ac:dyDescent="0.25">
      <c r="B246" s="38" t="s">
        <v>197</v>
      </c>
      <c r="C246" s="38"/>
      <c r="D246" s="67">
        <f ca="1">D242/D245</f>
        <v>37528.377101449136</v>
      </c>
      <c r="E246" s="67"/>
      <c r="F246" s="67"/>
      <c r="G246" s="67"/>
      <c r="H246" s="67"/>
      <c r="I246" s="67"/>
      <c r="J246" s="67"/>
    </row>
    <row r="247" spans="2:10" x14ac:dyDescent="0.25">
      <c r="B247" s="38" t="s">
        <v>198</v>
      </c>
      <c r="C247" s="38"/>
      <c r="D247" s="67"/>
      <c r="E247" s="67"/>
      <c r="F247" s="67"/>
      <c r="G247" s="67"/>
      <c r="H247" s="67">
        <f ca="1">$D246*H243</f>
        <v>37528.377101449136</v>
      </c>
      <c r="I247" s="67">
        <f ca="1">$D246*I243</f>
        <v>38630.598824176537</v>
      </c>
      <c r="J247" s="67">
        <f ca="1">$D246*J243</f>
        <v>39703.225147389989</v>
      </c>
    </row>
    <row r="248" spans="2:10" x14ac:dyDescent="0.25">
      <c r="B248" s="38" t="s">
        <v>199</v>
      </c>
      <c r="C248" s="38"/>
      <c r="D248" s="67"/>
      <c r="E248" s="67"/>
      <c r="F248" s="67"/>
      <c r="G248" s="67"/>
      <c r="H248" s="67">
        <f ca="1">H247/$D$54</f>
        <v>36270.712131340522</v>
      </c>
      <c r="I248" s="67">
        <f ca="1">I247/$D$54</f>
        <v>37335.995788608299</v>
      </c>
      <c r="J248" s="67">
        <f ca="1">J247/$D$54</f>
        <v>38372.675858428607</v>
      </c>
    </row>
    <row r="249" spans="2:10" x14ac:dyDescent="0.25">
      <c r="B249" s="38" t="s">
        <v>200</v>
      </c>
      <c r="C249" s="38"/>
      <c r="D249" s="67"/>
      <c r="E249" s="67"/>
      <c r="F249" s="67"/>
      <c r="G249" s="67"/>
      <c r="H249" s="67">
        <f ca="1">H247/(1+$E$8)^H$235</f>
        <v>34502.507218395825</v>
      </c>
      <c r="I249" s="67">
        <f ca="1">I247/(1+$E$8)^I$235</f>
        <v>32652.255283002334</v>
      </c>
      <c r="J249" s="67">
        <f ca="1">J247/(1+$E$8)^J$235</f>
        <v>30853.07116727878</v>
      </c>
    </row>
    <row r="250" spans="2:10" x14ac:dyDescent="0.25">
      <c r="B250" s="38" t="s">
        <v>201</v>
      </c>
      <c r="C250" s="38"/>
      <c r="D250" s="67">
        <f ca="1">SUM(H249:J249)</f>
        <v>98007.833668676933</v>
      </c>
      <c r="E250" s="67"/>
      <c r="F250" s="67"/>
      <c r="G250" s="67"/>
      <c r="H250" s="67"/>
      <c r="I250" s="67"/>
      <c r="J250" s="67"/>
    </row>
    <row r="251" spans="2:10" x14ac:dyDescent="0.25">
      <c r="B251" s="38" t="s">
        <v>202</v>
      </c>
      <c r="C251" s="38"/>
      <c r="D251" s="67">
        <f ca="1">D242-D250</f>
        <v>0</v>
      </c>
      <c r="E251" s="67"/>
      <c r="F251" s="67"/>
      <c r="G251" s="67"/>
      <c r="H251" s="67"/>
      <c r="I251" s="67"/>
      <c r="J251" s="67"/>
    </row>
    <row r="252" spans="2:10" x14ac:dyDescent="0.25">
      <c r="B252" s="38" t="s">
        <v>203</v>
      </c>
      <c r="C252" s="38"/>
      <c r="D252" s="67">
        <f ca="1">SUM(I249:J249)</f>
        <v>63505.326450281114</v>
      </c>
      <c r="E252" s="67"/>
      <c r="F252" s="67"/>
      <c r="G252" s="67"/>
      <c r="H252" s="67"/>
      <c r="I252" s="67"/>
      <c r="J252" s="67"/>
    </row>
    <row r="254" spans="2:10" ht="18.75" x14ac:dyDescent="0.3">
      <c r="B254" s="70" t="s">
        <v>204</v>
      </c>
      <c r="C254" s="70"/>
    </row>
    <row r="255" spans="2:10" x14ac:dyDescent="0.25">
      <c r="B255" s="33"/>
      <c r="C255" s="33"/>
      <c r="D255" s="33" t="s">
        <v>246</v>
      </c>
      <c r="E255" s="33" t="str">
        <f>E$5</f>
        <v>2009/10</v>
      </c>
      <c r="F255" s="33" t="str">
        <f t="shared" ref="F255:J255" si="104">F$5</f>
        <v>2010/11</v>
      </c>
      <c r="G255" s="33" t="str">
        <f t="shared" si="104"/>
        <v>2011/12</v>
      </c>
      <c r="H255" s="33" t="str">
        <f t="shared" si="104"/>
        <v>2012/13</v>
      </c>
      <c r="I255" s="33" t="str">
        <f t="shared" si="104"/>
        <v>2013/14</v>
      </c>
      <c r="J255" s="33" t="str">
        <f t="shared" si="104"/>
        <v>2014/15</v>
      </c>
    </row>
    <row r="256" spans="2:10" x14ac:dyDescent="0.25">
      <c r="B256" t="s">
        <v>205</v>
      </c>
    </row>
    <row r="257" spans="2:11" x14ac:dyDescent="0.25">
      <c r="B257" t="s">
        <v>508</v>
      </c>
    </row>
    <row r="258" spans="2:11" x14ac:dyDescent="0.25">
      <c r="B258" s="38" t="s">
        <v>206</v>
      </c>
      <c r="C258" s="38"/>
      <c r="D258" s="67">
        <f ca="1">D252</f>
        <v>63505.326450281114</v>
      </c>
      <c r="E258" s="67"/>
      <c r="F258" s="67"/>
      <c r="G258" s="67"/>
      <c r="H258" s="67"/>
      <c r="I258" s="67"/>
      <c r="J258" s="67"/>
    </row>
    <row r="259" spans="2:11" x14ac:dyDescent="0.25">
      <c r="B259" s="38" t="s">
        <v>207</v>
      </c>
      <c r="C259" s="38"/>
      <c r="D259" s="68">
        <f ca="1">IF(E29="IWX",$E$12,E29)</f>
        <v>-0.1</v>
      </c>
      <c r="E259" s="67"/>
      <c r="F259" s="67"/>
      <c r="G259" s="67"/>
      <c r="H259" s="67"/>
      <c r="I259" s="67"/>
      <c r="J259" s="67"/>
    </row>
    <row r="260" spans="2:11" x14ac:dyDescent="0.25">
      <c r="B260" s="38" t="s">
        <v>194</v>
      </c>
      <c r="C260" s="38"/>
      <c r="D260" s="67"/>
      <c r="E260" s="67"/>
      <c r="F260" s="67"/>
      <c r="G260" s="67"/>
      <c r="H260" s="97"/>
      <c r="I260" s="136">
        <v>1</v>
      </c>
      <c r="J260" s="97">
        <f ca="1">I260*(1+J$45)*(1+J$40)*(1-$D$259)</f>
        <v>1.1305428595840554</v>
      </c>
    </row>
    <row r="261" spans="2:11" x14ac:dyDescent="0.25">
      <c r="B261" s="38" t="s">
        <v>195</v>
      </c>
      <c r="C261" s="38"/>
      <c r="D261" s="82"/>
      <c r="E261" s="67"/>
      <c r="F261" s="67"/>
      <c r="G261" s="67"/>
      <c r="H261" s="97"/>
      <c r="I261" s="97">
        <f ca="1">I260/(1+$E$8)^I$235</f>
        <v>0.84524331169744327</v>
      </c>
      <c r="J261" s="97">
        <f ca="1">J260/(1+$E$8)^J$235</f>
        <v>0.87853616865930384</v>
      </c>
    </row>
    <row r="262" spans="2:11" x14ac:dyDescent="0.25">
      <c r="B262" s="38" t="s">
        <v>196</v>
      </c>
      <c r="C262" s="38"/>
      <c r="D262" s="82">
        <f ca="1">SUM(H261:J261)</f>
        <v>1.7237794803567472</v>
      </c>
      <c r="E262" s="67"/>
      <c r="F262" s="67"/>
      <c r="G262" s="67"/>
      <c r="H262" s="67"/>
      <c r="I262" s="67"/>
      <c r="J262" s="67"/>
    </row>
    <row r="263" spans="2:11" x14ac:dyDescent="0.25">
      <c r="B263" s="38" t="s">
        <v>197</v>
      </c>
      <c r="C263" s="38"/>
      <c r="D263" s="67">
        <f ca="1">D258/D262</f>
        <v>36840.748584116038</v>
      </c>
      <c r="E263" s="67"/>
      <c r="F263" s="67"/>
      <c r="G263" s="67"/>
      <c r="H263" s="67"/>
      <c r="I263" s="67"/>
      <c r="J263" s="67"/>
    </row>
    <row r="264" spans="2:11" x14ac:dyDescent="0.25">
      <c r="B264" s="38" t="s">
        <v>198</v>
      </c>
      <c r="C264" s="38"/>
      <c r="D264" s="67"/>
      <c r="E264" s="67"/>
      <c r="F264" s="67"/>
      <c r="G264" s="67"/>
      <c r="H264" s="123">
        <f ca="1">H247</f>
        <v>37528.377101449136</v>
      </c>
      <c r="I264" s="67">
        <f ca="1">$D263*I260</f>
        <v>36840.748584116038</v>
      </c>
      <c r="J264" s="67">
        <f ca="1">$D263*J260</f>
        <v>41650.045253503784</v>
      </c>
    </row>
    <row r="265" spans="2:11" x14ac:dyDescent="0.25">
      <c r="B265" s="38" t="s">
        <v>199</v>
      </c>
      <c r="C265" s="38"/>
      <c r="D265" s="67"/>
      <c r="E265" s="67"/>
      <c r="F265" s="67"/>
      <c r="G265" s="67"/>
      <c r="H265" s="67">
        <f ca="1">H264/$D$54</f>
        <v>36270.712131340522</v>
      </c>
      <c r="I265" s="67">
        <f ca="1">I264/$D$54</f>
        <v>35606.127677340082</v>
      </c>
      <c r="J265" s="67">
        <f ca="1">J264/$D$54</f>
        <v>40254.253403055038</v>
      </c>
    </row>
    <row r="266" spans="2:11" x14ac:dyDescent="0.25">
      <c r="B266" s="38" t="s">
        <v>208</v>
      </c>
      <c r="C266" s="38"/>
      <c r="D266" s="67"/>
      <c r="E266" s="67"/>
      <c r="F266" s="67"/>
      <c r="G266" s="67"/>
      <c r="H266" s="67"/>
      <c r="I266" s="67">
        <f ca="1">I264/(1+$E$8)^I$235</f>
        <v>31139.396338651135</v>
      </c>
      <c r="J266" s="67">
        <f ca="1">J264/(1+$E$8)^J$235</f>
        <v>32365.930111629972</v>
      </c>
    </row>
    <row r="267" spans="2:11" x14ac:dyDescent="0.25">
      <c r="B267" s="38" t="s">
        <v>209</v>
      </c>
      <c r="C267" s="38"/>
      <c r="D267" s="67">
        <f ca="1">SUM(I266:J266)</f>
        <v>63505.326450281107</v>
      </c>
      <c r="E267" s="67"/>
      <c r="F267" s="67"/>
      <c r="G267" s="67"/>
      <c r="H267" s="67"/>
      <c r="I267" s="67"/>
      <c r="J267" s="67"/>
    </row>
    <row r="268" spans="2:11" x14ac:dyDescent="0.25">
      <c r="B268" s="38" t="s">
        <v>202</v>
      </c>
      <c r="C268" s="38"/>
      <c r="D268" s="67">
        <f ca="1">D258-D267</f>
        <v>0</v>
      </c>
      <c r="E268" s="67"/>
      <c r="F268" s="67"/>
      <c r="G268" s="67"/>
      <c r="H268" s="67"/>
      <c r="I268" s="67"/>
      <c r="J268" s="67"/>
    </row>
    <row r="269" spans="2:11" x14ac:dyDescent="0.25">
      <c r="B269" s="38" t="s">
        <v>210</v>
      </c>
      <c r="C269" s="38"/>
      <c r="D269" s="67"/>
      <c r="E269" s="67"/>
      <c r="F269" s="67"/>
      <c r="G269" s="67"/>
      <c r="H269" s="67">
        <f ca="1">(H265+H216-H$220-H$211-H172+H$207)*H$31</f>
        <v>3506.5916760051136</v>
      </c>
      <c r="I269" s="67">
        <f ca="1">(I265+I216-I$220-I$211-I172+I$207)*I$31</f>
        <v>2837.5383983719903</v>
      </c>
      <c r="J269" s="67">
        <f ca="1">(J265+J216-J$220-J$211-J172+J$207)*J$31</f>
        <v>3803.2571110893359</v>
      </c>
    </row>
    <row r="271" spans="2:11" ht="18.75" x14ac:dyDescent="0.3">
      <c r="B271" s="70" t="s">
        <v>211</v>
      </c>
      <c r="C271" s="70"/>
    </row>
    <row r="272" spans="2:11" x14ac:dyDescent="0.25">
      <c r="B272" s="33"/>
      <c r="C272" s="33"/>
      <c r="D272" s="33" t="s">
        <v>246</v>
      </c>
      <c r="E272" s="33" t="str">
        <f>E$5</f>
        <v>2009/10</v>
      </c>
      <c r="F272" s="33" t="str">
        <f t="shared" ref="F272:J272" si="105">F$5</f>
        <v>2010/11</v>
      </c>
      <c r="G272" s="33" t="str">
        <f t="shared" si="105"/>
        <v>2011/12</v>
      </c>
      <c r="H272" s="33" t="str">
        <f t="shared" si="105"/>
        <v>2012/13</v>
      </c>
      <c r="I272" s="33" t="str">
        <f t="shared" si="105"/>
        <v>2013/14</v>
      </c>
      <c r="J272" s="33" t="str">
        <f t="shared" si="105"/>
        <v>2014/15</v>
      </c>
      <c r="K272" s="4"/>
    </row>
    <row r="273" spans="2:10" x14ac:dyDescent="0.25">
      <c r="B273" s="38" t="s">
        <v>212</v>
      </c>
      <c r="C273" s="38"/>
      <c r="D273" s="38"/>
      <c r="E273" s="38"/>
      <c r="F273" s="67">
        <f ca="1">G273/((1+G45)*(1+G40)*(1-$E$12))</f>
        <v>34560.155413691413</v>
      </c>
      <c r="G273" s="123">
        <f ca="1">H273/((1+H45)*(1+H40)*(1-$E$12))</f>
        <v>35340.014882128286</v>
      </c>
      <c r="H273" s="67">
        <f ca="1">H265</f>
        <v>36270.712131340522</v>
      </c>
      <c r="I273" s="38"/>
      <c r="J273" s="38"/>
    </row>
    <row r="274" spans="2:10" x14ac:dyDescent="0.25">
      <c r="E274" s="38"/>
      <c r="F274" s="38"/>
      <c r="G274" s="38"/>
      <c r="H274" s="38"/>
      <c r="I274" s="38"/>
      <c r="J274" s="38"/>
    </row>
    <row r="275" spans="2:10" x14ac:dyDescent="0.25">
      <c r="B275" s="38" t="s">
        <v>213</v>
      </c>
      <c r="C275" s="38"/>
      <c r="D275" s="38"/>
      <c r="E275" s="38"/>
      <c r="F275" s="38"/>
      <c r="G275" s="38"/>
      <c r="H275" s="38"/>
      <c r="I275" s="38"/>
      <c r="J275" s="38"/>
    </row>
    <row r="276" spans="2:10" x14ac:dyDescent="0.25">
      <c r="B276" s="38" t="s">
        <v>214</v>
      </c>
      <c r="C276" s="38"/>
      <c r="D276" s="83">
        <f ca="1">(1+H40)*(1+I40)</f>
        <v>1.0109906814431548</v>
      </c>
      <c r="E276" s="38"/>
      <c r="F276" s="38"/>
      <c r="G276" s="38"/>
      <c r="H276" s="38"/>
      <c r="I276" s="38"/>
      <c r="J276" s="38"/>
    </row>
    <row r="278" spans="2:10" ht="18.75" x14ac:dyDescent="0.3">
      <c r="B278" s="70" t="s">
        <v>215</v>
      </c>
      <c r="C278" s="70"/>
      <c r="D278" t="s">
        <v>216</v>
      </c>
    </row>
    <row r="279" spans="2:10" x14ac:dyDescent="0.25">
      <c r="B279" s="33"/>
      <c r="C279" s="33"/>
      <c r="D279" s="33" t="s">
        <v>246</v>
      </c>
      <c r="E279" s="33" t="str">
        <f>E$5</f>
        <v>2009/10</v>
      </c>
      <c r="F279" s="33" t="str">
        <f t="shared" ref="F279:J279" si="106">F$5</f>
        <v>2010/11</v>
      </c>
      <c r="G279" s="33" t="str">
        <f t="shared" si="106"/>
        <v>2011/12</v>
      </c>
      <c r="H279" s="33" t="str">
        <f t="shared" si="106"/>
        <v>2012/13</v>
      </c>
      <c r="I279" s="33" t="str">
        <f t="shared" si="106"/>
        <v>2013/14</v>
      </c>
      <c r="J279" s="33" t="str">
        <f t="shared" si="106"/>
        <v>2014/15</v>
      </c>
    </row>
    <row r="280" spans="2:10" x14ac:dyDescent="0.25">
      <c r="B280" s="38" t="str">
        <f>B45</f>
        <v>2009 ΔCPI, 8 index, lagged, no GST adjustment</v>
      </c>
      <c r="C280" s="38"/>
      <c r="D280" s="67"/>
      <c r="E280" s="67"/>
      <c r="F280" s="67"/>
      <c r="G280" s="68"/>
      <c r="H280" s="68"/>
      <c r="I280" s="68">
        <f ca="1">I45</f>
        <v>2.3759818812291389E-2</v>
      </c>
      <c r="J280" s="68">
        <f ca="1">J45</f>
        <v>2.2164443909808984E-2</v>
      </c>
    </row>
    <row r="281" spans="2:10" x14ac:dyDescent="0.25">
      <c r="B281" s="38" t="str">
        <f>B47</f>
        <v>2012 ΔCPI, 8 index, lagged, with GST adjustment</v>
      </c>
      <c r="C281" s="38"/>
      <c r="D281" s="67"/>
      <c r="E281" s="67"/>
      <c r="F281" s="67"/>
      <c r="G281" s="68"/>
      <c r="H281" s="68"/>
      <c r="I281" s="68">
        <f ca="1">I$47</f>
        <v>1.2820512820512775E-2</v>
      </c>
      <c r="J281" s="68">
        <f ca="1">J$47</f>
        <v>1.9725095732576747E-2</v>
      </c>
    </row>
    <row r="282" spans="2:10" x14ac:dyDescent="0.25">
      <c r="B282" s="38" t="s">
        <v>70</v>
      </c>
      <c r="C282" s="38"/>
      <c r="D282" s="67"/>
      <c r="E282" s="67"/>
      <c r="F282" s="67"/>
      <c r="G282" s="68">
        <f ca="1">G$40</f>
        <v>5.4803237473893323E-3</v>
      </c>
      <c r="H282" s="68">
        <f ca="1">H$40</f>
        <v>5.4803237473893323E-3</v>
      </c>
      <c r="I282" s="68">
        <f ca="1">I$40</f>
        <v>5.4803237473893323E-3</v>
      </c>
      <c r="J282" s="68">
        <f ca="1">J$40</f>
        <v>5.4803237473893323E-3</v>
      </c>
    </row>
    <row r="283" spans="2:10" x14ac:dyDescent="0.25">
      <c r="B283" s="38" t="s">
        <v>217</v>
      </c>
      <c r="C283" s="38"/>
      <c r="D283" s="67">
        <f ca="1">E28</f>
        <v>12419.433000000001</v>
      </c>
      <c r="E283" s="67"/>
      <c r="F283" s="67"/>
      <c r="G283" s="67"/>
      <c r="H283" s="67"/>
      <c r="I283" s="67"/>
      <c r="J283" s="67"/>
    </row>
    <row r="284" spans="2:10" x14ac:dyDescent="0.25">
      <c r="B284" s="38" t="s">
        <v>218</v>
      </c>
      <c r="C284" s="38"/>
      <c r="D284" s="67">
        <f ca="1">E27</f>
        <v>26118.569</v>
      </c>
      <c r="E284" s="67"/>
      <c r="F284" s="67"/>
      <c r="G284" s="67"/>
      <c r="H284" s="67"/>
      <c r="I284" s="67"/>
      <c r="J284" s="67"/>
    </row>
    <row r="285" spans="2:10" x14ac:dyDescent="0.25">
      <c r="B285" s="38" t="s">
        <v>219</v>
      </c>
      <c r="C285" s="38"/>
      <c r="D285" s="67"/>
      <c r="E285" s="67"/>
      <c r="F285" s="67"/>
      <c r="G285" s="67"/>
      <c r="H285" s="123">
        <f ca="1">(D284+D283)*(1+G$282)*(1+H$282)-D283</f>
        <v>26542.12790343766</v>
      </c>
      <c r="I285" s="67">
        <f ca="1">H285*(1+I282)*(1+I281)</f>
        <v>27029.735913155844</v>
      </c>
      <c r="J285" s="67">
        <f ca="1">I285*(1+J282)*(1+J281)</f>
        <v>27713.953657314385</v>
      </c>
    </row>
    <row r="286" spans="2:10" x14ac:dyDescent="0.25">
      <c r="B286" s="38" t="s">
        <v>220</v>
      </c>
      <c r="C286" s="38"/>
      <c r="D286" s="67"/>
      <c r="E286" s="67"/>
      <c r="F286" s="67"/>
      <c r="G286" s="67"/>
      <c r="H286" s="123">
        <f ca="1">$D$283</f>
        <v>12419.433000000001</v>
      </c>
      <c r="I286" s="67">
        <f ca="1">H286*(1+I44)</f>
        <v>12639.52421772152</v>
      </c>
      <c r="J286" s="67"/>
    </row>
    <row r="287" spans="2:10" x14ac:dyDescent="0.25">
      <c r="B287" s="38" t="s">
        <v>221</v>
      </c>
      <c r="C287" s="38"/>
      <c r="D287" s="67"/>
      <c r="E287" s="67"/>
      <c r="F287" s="67"/>
      <c r="G287" s="67"/>
      <c r="H287" s="123">
        <f ca="1">D284</f>
        <v>26118.569</v>
      </c>
      <c r="I287" s="67">
        <f ca="1">((H287+H286)*(1+G282)-H286)*(1+I281)*(1-$E$12)</f>
        <v>26667.330877890581</v>
      </c>
      <c r="J287" s="67"/>
    </row>
    <row r="288" spans="2:10" x14ac:dyDescent="0.25">
      <c r="B288" s="38" t="s">
        <v>222</v>
      </c>
      <c r="C288" s="38"/>
      <c r="D288" s="67"/>
      <c r="E288" s="67"/>
      <c r="F288" s="67"/>
      <c r="G288" s="67"/>
      <c r="H288" s="67">
        <f ca="1">H248</f>
        <v>36270.712131340522</v>
      </c>
      <c r="I288" s="67">
        <f ca="1">I248</f>
        <v>37335.995788608299</v>
      </c>
      <c r="J288" s="67">
        <f ca="1">J248</f>
        <v>38372.675858428607</v>
      </c>
    </row>
    <row r="289" spans="2:10" x14ac:dyDescent="0.25">
      <c r="B289" s="38" t="s">
        <v>223</v>
      </c>
      <c r="C289" s="38"/>
      <c r="D289" s="67"/>
      <c r="E289" s="67"/>
      <c r="F289" s="67"/>
      <c r="G289" s="67"/>
      <c r="H289" s="67"/>
      <c r="I289" s="67">
        <f ca="1">(I288+I286)/((1+H282)*(1+I282))-I286</f>
        <v>36792.701937905811</v>
      </c>
      <c r="J289" s="67"/>
    </row>
    <row r="290" spans="2:10" x14ac:dyDescent="0.25">
      <c r="B290" s="38" t="s">
        <v>224</v>
      </c>
      <c r="C290" s="38"/>
      <c r="D290" s="67"/>
      <c r="E290" s="67"/>
      <c r="F290" s="67"/>
      <c r="G290" s="67"/>
      <c r="H290" s="123">
        <f ca="1">H288</f>
        <v>36270.712131340522</v>
      </c>
      <c r="I290" s="67">
        <f ca="1">I288*(1+I281)/(1+I280)</f>
        <v>36937.04490683489</v>
      </c>
      <c r="J290" s="67">
        <f ca="1">I290*(1+J$281)*(1+J$282)*(1-$E$12)</f>
        <v>37872.051509312885</v>
      </c>
    </row>
    <row r="291" spans="2:10" x14ac:dyDescent="0.25">
      <c r="B291" s="38" t="s">
        <v>225</v>
      </c>
      <c r="C291" s="38"/>
      <c r="D291" s="67"/>
      <c r="E291" s="67"/>
      <c r="F291" s="67"/>
      <c r="G291" s="67"/>
      <c r="H291" s="67"/>
      <c r="I291" s="67">
        <f ca="1">(I290+I286)/((1+H282)*(1+I282))-I286</f>
        <v>36398.088130779601</v>
      </c>
      <c r="J291" s="67"/>
    </row>
    <row r="292" spans="2:10" x14ac:dyDescent="0.25">
      <c r="B292" s="38" t="s">
        <v>226</v>
      </c>
      <c r="C292" s="38"/>
      <c r="D292" s="67"/>
      <c r="E292" s="67"/>
      <c r="F292" s="67"/>
      <c r="G292" s="67"/>
      <c r="H292" s="67">
        <f ca="1">H265</f>
        <v>36270.712131340522</v>
      </c>
      <c r="I292" s="67">
        <f ca="1">I265</f>
        <v>35606.127677340082</v>
      </c>
      <c r="J292" s="67">
        <f ca="1">J265</f>
        <v>40254.253403055038</v>
      </c>
    </row>
    <row r="293" spans="2:10" x14ac:dyDescent="0.25">
      <c r="B293" s="38" t="s">
        <v>227</v>
      </c>
      <c r="C293" s="38"/>
      <c r="D293" s="67"/>
      <c r="E293" s="67"/>
      <c r="F293" s="67"/>
      <c r="G293" s="67"/>
      <c r="H293" s="123">
        <f ca="1">H292</f>
        <v>36270.712131340522</v>
      </c>
      <c r="I293" s="67">
        <f ca="1">I292*(1+I281)/(1+I280)</f>
        <v>35225.661166848739</v>
      </c>
      <c r="J293" s="67">
        <f ca="1">I293*(1+J$281)*(1+J$282)*(1-D259)</f>
        <v>39729.081286223962</v>
      </c>
    </row>
    <row r="294" spans="2:10" x14ac:dyDescent="0.25">
      <c r="B294" s="38" t="s">
        <v>228</v>
      </c>
      <c r="C294" s="38"/>
      <c r="D294" s="67"/>
      <c r="E294" s="67"/>
      <c r="F294" s="67"/>
      <c r="G294" s="67"/>
      <c r="H294" s="67"/>
      <c r="I294" s="67">
        <f ca="1">(I293+I286)/((1+H282)*(1+I282))-I286</f>
        <v>34705.309184940837</v>
      </c>
      <c r="J294" s="67"/>
    </row>
    <row r="295" spans="2:10" x14ac:dyDescent="0.25">
      <c r="B295" s="38" t="s">
        <v>229</v>
      </c>
      <c r="C295" s="38"/>
      <c r="D295" s="68">
        <f ca="1">E30</f>
        <v>0.1</v>
      </c>
      <c r="E295" s="67"/>
      <c r="F295" s="67"/>
      <c r="G295" s="67"/>
      <c r="H295" s="67"/>
      <c r="I295" s="67"/>
      <c r="J295" s="67"/>
    </row>
    <row r="296" spans="2:10" x14ac:dyDescent="0.25">
      <c r="B296" s="38" t="s">
        <v>230</v>
      </c>
      <c r="C296" s="38"/>
      <c r="D296" s="67"/>
      <c r="E296" s="67"/>
      <c r="F296" s="67"/>
      <c r="G296" s="67"/>
      <c r="H296" s="123">
        <f ca="1">(D284+H286)*(1+G$282)*(1+H$282)-H286</f>
        <v>26542.12790343766</v>
      </c>
      <c r="I296" s="123">
        <f ca="1">H296*(1+$D295)*(1+I$280)*(1+I$282)</f>
        <v>30053.847557183559</v>
      </c>
      <c r="J296" s="67">
        <f ca="1">I297*(1+$D295)*(1+J280)*(1+J282)</f>
        <v>33977.162758801584</v>
      </c>
    </row>
    <row r="297" spans="2:10" x14ac:dyDescent="0.25">
      <c r="B297" s="38" t="s">
        <v>231</v>
      </c>
      <c r="C297" s="38"/>
      <c r="D297" s="67"/>
      <c r="E297" s="67"/>
      <c r="F297" s="67"/>
      <c r="G297" s="67"/>
      <c r="H297" s="123">
        <f ca="1">H293</f>
        <v>36270.712131340522</v>
      </c>
      <c r="I297" s="67">
        <f ca="1">MIN(I293,I296)</f>
        <v>30053.847557183559</v>
      </c>
      <c r="J297" s="67">
        <f ca="1">MIN(J293,J296)</f>
        <v>33977.162758801584</v>
      </c>
    </row>
    <row r="298" spans="2:10" x14ac:dyDescent="0.25">
      <c r="B298" s="38" t="s">
        <v>232</v>
      </c>
      <c r="C298" s="38"/>
      <c r="D298" s="67">
        <f ca="1">NPV($E$8,H288:J288)*D54</f>
        <v>98007.833668676933</v>
      </c>
      <c r="E298" s="67"/>
      <c r="F298" s="67"/>
      <c r="G298" s="67"/>
      <c r="H298" s="67"/>
      <c r="I298" s="67"/>
      <c r="J298" s="67"/>
    </row>
    <row r="299" spans="2:10" x14ac:dyDescent="0.25">
      <c r="B299" s="38" t="s">
        <v>233</v>
      </c>
      <c r="C299" s="38"/>
      <c r="D299" s="67">
        <f ca="1">NPV($E$8,H285:J285)*D54</f>
        <v>71170.151229409632</v>
      </c>
      <c r="E299" s="67"/>
      <c r="F299" s="67"/>
      <c r="G299" s="67"/>
      <c r="H299" s="67"/>
      <c r="I299" s="67"/>
      <c r="J299" s="67"/>
    </row>
    <row r="300" spans="2:10" x14ac:dyDescent="0.25">
      <c r="B300" s="38" t="s">
        <v>234</v>
      </c>
      <c r="C300" s="38"/>
      <c r="D300" s="67">
        <f ca="1">NPV($E$8,H292:J292)*D54</f>
        <v>98007.833668676933</v>
      </c>
      <c r="E300" s="67"/>
      <c r="F300" s="67"/>
      <c r="G300" s="67"/>
      <c r="H300" s="67"/>
      <c r="I300" s="67"/>
      <c r="J300" s="67"/>
    </row>
    <row r="301" spans="2:10" x14ac:dyDescent="0.25">
      <c r="B301" s="38" t="s">
        <v>235</v>
      </c>
      <c r="C301" s="38"/>
      <c r="D301" s="67">
        <f ca="1">NPV($E$8,H297:J297)*D54</f>
        <v>88105.06174219356</v>
      </c>
      <c r="E301" s="67"/>
      <c r="F301" s="67"/>
      <c r="G301" s="67"/>
      <c r="H301" s="67"/>
      <c r="I301" s="67"/>
      <c r="J301" s="67"/>
    </row>
    <row r="302" spans="2:10" x14ac:dyDescent="0.25">
      <c r="B302" s="38" t="s">
        <v>236</v>
      </c>
      <c r="C302" s="38"/>
      <c r="D302" s="67">
        <f ca="1">NPV($E$8,H290:J290)*D54</f>
        <v>97256.40977155992</v>
      </c>
      <c r="E302" s="67"/>
      <c r="F302" s="67"/>
      <c r="G302" s="67"/>
      <c r="H302" s="67"/>
      <c r="I302" s="67"/>
      <c r="J302" s="67"/>
    </row>
    <row r="303" spans="2:10" x14ac:dyDescent="0.25">
      <c r="B303" s="38" t="s">
        <v>237</v>
      </c>
      <c r="C303" s="38"/>
      <c r="D303" s="67">
        <f ca="1">NPV($E$8,H293:J293)*D54</f>
        <v>97252.837981954435</v>
      </c>
      <c r="E303" s="67"/>
      <c r="F303" s="67"/>
      <c r="G303" s="67"/>
      <c r="H303" s="67"/>
      <c r="I303" s="67"/>
      <c r="J303" s="67"/>
    </row>
    <row r="304" spans="2:10" x14ac:dyDescent="0.25">
      <c r="B304" s="38" t="s">
        <v>238</v>
      </c>
      <c r="C304" s="38"/>
      <c r="D304" s="67" t="b">
        <f ca="1">OR(I293&gt;I296,J293&gt;J296)</f>
        <v>1</v>
      </c>
      <c r="E304" s="67"/>
      <c r="F304" s="67"/>
      <c r="G304" s="67"/>
      <c r="H304" s="67"/>
      <c r="I304" s="67"/>
      <c r="J304" s="67"/>
    </row>
    <row r="306" spans="2:11" ht="18.75" x14ac:dyDescent="0.3">
      <c r="B306" s="70" t="s">
        <v>239</v>
      </c>
      <c r="C306" s="70"/>
      <c r="D306" s="4"/>
      <c r="E306" s="4"/>
      <c r="F306" s="4"/>
      <c r="G306" s="4"/>
      <c r="H306" s="4"/>
      <c r="I306" s="4"/>
      <c r="J306" s="4"/>
      <c r="K306" s="4"/>
    </row>
    <row r="307" spans="2:11" x14ac:dyDescent="0.25">
      <c r="B307" s="38"/>
      <c r="C307" s="38"/>
      <c r="D307" s="33" t="s">
        <v>246</v>
      </c>
    </row>
    <row r="308" spans="2:11" x14ac:dyDescent="0.25">
      <c r="B308" s="38" t="s">
        <v>240</v>
      </c>
      <c r="C308" s="38"/>
      <c r="D308" s="69">
        <f ca="1">I$294/(D$284*(1+I$282)*(1+I$281))-1</f>
        <v>0.30478956278791403</v>
      </c>
    </row>
    <row r="309" spans="2:11" x14ac:dyDescent="0.25">
      <c r="B309" s="38" t="s">
        <v>241</v>
      </c>
      <c r="C309" s="38"/>
      <c r="D309" s="67">
        <f ca="1">D298-D301</f>
        <v>9902.7719264833722</v>
      </c>
    </row>
    <row r="310" spans="2:11" x14ac:dyDescent="0.25">
      <c r="B310" s="38" t="s">
        <v>242</v>
      </c>
      <c r="C310" s="38"/>
      <c r="D310" s="67">
        <f ca="1">ROUNDUP(I297,0)</f>
        <v>30054</v>
      </c>
    </row>
    <row r="311" spans="2:11" x14ac:dyDescent="0.25">
      <c r="B311" s="38" t="s">
        <v>243</v>
      </c>
      <c r="C311" s="38"/>
      <c r="D311" s="67">
        <f ca="1">ROUNDUP(H265,0)</f>
        <v>36271</v>
      </c>
    </row>
    <row r="312" spans="2:11" x14ac:dyDescent="0.25">
      <c r="B312" s="38" t="s">
        <v>244</v>
      </c>
      <c r="C312" s="38"/>
      <c r="D312" s="67">
        <f ca="1">D302-D299</f>
        <v>26086.258542150288</v>
      </c>
    </row>
    <row r="313" spans="2:11" x14ac:dyDescent="0.25">
      <c r="B313" s="4"/>
      <c r="D313" s="4"/>
      <c r="E313" s="4"/>
      <c r="F313" s="4"/>
      <c r="G313" s="4"/>
      <c r="H313" s="4"/>
      <c r="I313" s="4"/>
      <c r="J313" s="4"/>
      <c r="K313" s="4"/>
    </row>
    <row r="314" spans="2:11" ht="23.25" x14ac:dyDescent="0.35">
      <c r="B314" s="147" t="s">
        <v>27</v>
      </c>
    </row>
    <row r="315" spans="2:11" x14ac:dyDescent="0.25">
      <c r="B315" s="33"/>
      <c r="C315" s="33"/>
      <c r="D315" s="33" t="s">
        <v>246</v>
      </c>
      <c r="E315" s="33" t="str">
        <f>E$5</f>
        <v>2009/10</v>
      </c>
      <c r="F315" s="33" t="str">
        <f t="shared" ref="F315:J315" si="107">F$5</f>
        <v>2010/11</v>
      </c>
      <c r="G315" s="33" t="str">
        <f t="shared" si="107"/>
        <v>2011/12</v>
      </c>
      <c r="H315" s="33" t="str">
        <f t="shared" si="107"/>
        <v>2012/13</v>
      </c>
      <c r="I315" s="33" t="str">
        <f t="shared" si="107"/>
        <v>2013/14</v>
      </c>
      <c r="J315" s="33" t="str">
        <f t="shared" si="107"/>
        <v>2014/15</v>
      </c>
      <c r="K315" s="4"/>
    </row>
    <row r="316" spans="2:11" x14ac:dyDescent="0.25">
      <c r="B316" s="37" t="s">
        <v>253</v>
      </c>
      <c r="C316" s="88"/>
      <c r="D316" s="38"/>
      <c r="E316" s="38"/>
      <c r="F316" s="88">
        <f ca="1">F162</f>
        <v>132138.63402182193</v>
      </c>
      <c r="G316" s="88">
        <f ca="1">G162</f>
        <v>150793.89364216488</v>
      </c>
      <c r="H316" s="88">
        <f ca="1">H162</f>
        <v>167870.12573745268</v>
      </c>
      <c r="I316" s="88">
        <f ca="1">I162</f>
        <v>191574.77247368032</v>
      </c>
      <c r="J316" s="88">
        <f ca="1">J162</f>
        <v>205505.3242113108</v>
      </c>
      <c r="K316" s="4"/>
    </row>
    <row r="317" spans="2:11" x14ac:dyDescent="0.25">
      <c r="B317" s="37" t="s">
        <v>254</v>
      </c>
      <c r="C317" s="88"/>
      <c r="D317" s="38"/>
      <c r="E317" s="38"/>
      <c r="F317" s="88">
        <f ca="1">F189</f>
        <v>-220.69480978456022</v>
      </c>
      <c r="G317" s="88">
        <f ca="1">G189</f>
        <v>-488.21751778719761</v>
      </c>
      <c r="H317" s="88">
        <f ca="1">H189</f>
        <v>-1099.9450673796557</v>
      </c>
      <c r="I317" s="88">
        <f ca="1">I189</f>
        <v>-1974.8930402567332</v>
      </c>
      <c r="J317" s="88">
        <f ca="1">J189</f>
        <v>-3238.2235949962437</v>
      </c>
      <c r="K317" s="4"/>
    </row>
    <row r="318" spans="2:11" x14ac:dyDescent="0.25">
      <c r="B318" s="37" t="s">
        <v>255</v>
      </c>
      <c r="C318" s="88"/>
      <c r="D318" s="38"/>
      <c r="E318" s="38"/>
      <c r="F318" s="88">
        <f>F288</f>
        <v>0</v>
      </c>
      <c r="G318" s="88">
        <f>G288</f>
        <v>0</v>
      </c>
      <c r="H318" s="88">
        <f ca="1">H288</f>
        <v>36270.712131340522</v>
      </c>
      <c r="I318" s="88">
        <f ca="1">I288</f>
        <v>37335.995788608299</v>
      </c>
      <c r="J318" s="88">
        <f ca="1">J288</f>
        <v>38372.675858428607</v>
      </c>
      <c r="K318" s="4"/>
    </row>
    <row r="319" spans="2:11" x14ac:dyDescent="0.25">
      <c r="B319" s="37" t="s">
        <v>94</v>
      </c>
      <c r="C319" s="88"/>
      <c r="D319" s="38"/>
      <c r="E319" s="38"/>
      <c r="F319" s="88">
        <f ca="1">F61</f>
        <v>6.4629153765773371</v>
      </c>
      <c r="G319" s="88">
        <f ca="1">G61</f>
        <v>6.5644271364188667</v>
      </c>
      <c r="H319" s="88">
        <f ca="1">H61</f>
        <v>6.6828575229006502</v>
      </c>
      <c r="I319" s="88">
        <f ca="1">I61</f>
        <v>6.8012879093824345</v>
      </c>
      <c r="J319" s="88">
        <f ca="1">J61</f>
        <v>6.9591950913581453</v>
      </c>
      <c r="K319" s="4"/>
    </row>
    <row r="320" spans="2:11" x14ac:dyDescent="0.25">
      <c r="B320" s="37" t="s">
        <v>179</v>
      </c>
      <c r="C320" s="88"/>
      <c r="D320" s="38"/>
      <c r="E320" s="38"/>
      <c r="F320" s="88">
        <f ca="1">F220</f>
        <v>10486.056315275446</v>
      </c>
      <c r="G320" s="88">
        <f ca="1">G220</f>
        <v>10769.677272781286</v>
      </c>
      <c r="H320" s="88">
        <f ca="1">H220</f>
        <v>10999.83098946927</v>
      </c>
      <c r="I320" s="88">
        <f ca="1">I220</f>
        <v>11280.770356096045</v>
      </c>
      <c r="J320" s="88">
        <f ca="1">J220</f>
        <v>11594.623029314122</v>
      </c>
      <c r="K320" s="4"/>
    </row>
    <row r="321" spans="2:11" x14ac:dyDescent="0.25">
      <c r="B321" s="37" t="s">
        <v>256</v>
      </c>
      <c r="C321" s="88"/>
      <c r="D321" s="38"/>
      <c r="E321" s="38"/>
      <c r="F321" s="88">
        <f ca="1">F211</f>
        <v>8002.3520397063094</v>
      </c>
      <c r="G321" s="88">
        <f ca="1">G211</f>
        <v>8702.9986007472999</v>
      </c>
      <c r="H321" s="88">
        <f ca="1">H211</f>
        <v>9417.6004303817572</v>
      </c>
      <c r="I321" s="88">
        <f ca="1">I211</f>
        <v>10295.74766702691</v>
      </c>
      <c r="J321" s="88">
        <f ca="1">J211</f>
        <v>10975.974827834307</v>
      </c>
      <c r="K321" s="4"/>
    </row>
    <row r="322" spans="2:11" x14ac:dyDescent="0.25">
      <c r="B322" s="37" t="s">
        <v>257</v>
      </c>
      <c r="C322" s="88"/>
      <c r="D322" s="38"/>
      <c r="E322" s="38"/>
      <c r="F322" s="88">
        <f ca="1">F172</f>
        <v>0</v>
      </c>
      <c r="G322" s="88">
        <f ca="1">G172</f>
        <v>0</v>
      </c>
      <c r="H322" s="88">
        <f ca="1">H172</f>
        <v>0</v>
      </c>
      <c r="I322" s="88">
        <f ca="1">I172</f>
        <v>0</v>
      </c>
      <c r="J322" s="88">
        <f ca="1">J172</f>
        <v>0</v>
      </c>
      <c r="K322" s="4"/>
    </row>
    <row r="323" spans="2:11" x14ac:dyDescent="0.25">
      <c r="B323" s="37" t="s">
        <v>177</v>
      </c>
      <c r="C323" s="88"/>
      <c r="D323" s="38"/>
      <c r="E323" s="38"/>
      <c r="F323" s="88">
        <f ca="1">F207</f>
        <v>-2515.3035490788934</v>
      </c>
      <c r="G323" s="88">
        <f ca="1">G207</f>
        <v>-2987.9974874001337</v>
      </c>
      <c r="H323" s="88">
        <f ca="1">H207</f>
        <v>-3336.4218689941317</v>
      </c>
      <c r="I323" s="88">
        <f ca="1">I207</f>
        <v>-3902.3452336551154</v>
      </c>
      <c r="J323" s="88">
        <f ca="1">J207</f>
        <v>-4107.553629964631</v>
      </c>
      <c r="K323" s="4"/>
    </row>
    <row r="324" spans="2:11" x14ac:dyDescent="0.25">
      <c r="B324" s="37" t="s">
        <v>258</v>
      </c>
      <c r="C324" s="88"/>
      <c r="D324" s="38"/>
      <c r="E324" s="38"/>
      <c r="F324" s="148">
        <f ca="1">F31</f>
        <v>0.3</v>
      </c>
      <c r="G324" s="148">
        <f ca="1">G31</f>
        <v>0.28000000000000003</v>
      </c>
      <c r="H324" s="148">
        <f ca="1">H31</f>
        <v>0.28000000000000003</v>
      </c>
      <c r="I324" s="148">
        <f ca="1">I31</f>
        <v>0.28000000000000003</v>
      </c>
      <c r="J324" s="148">
        <f ca="1">J31</f>
        <v>0.28000000000000003</v>
      </c>
      <c r="K324" s="4"/>
    </row>
    <row r="325" spans="2:11" x14ac:dyDescent="0.25">
      <c r="B325" s="37" t="s">
        <v>259</v>
      </c>
      <c r="C325" s="88"/>
      <c r="D325" s="38"/>
      <c r="E325" s="38"/>
      <c r="F325" s="88">
        <f ca="1">F33</f>
        <v>24098.562386393281</v>
      </c>
      <c r="G325" s="88">
        <f ca="1">G33</f>
        <v>22169.397532783973</v>
      </c>
      <c r="H325" s="88">
        <f ca="1">H33</f>
        <v>29340.295849899445</v>
      </c>
      <c r="I325" s="88">
        <f ca="1">I33</f>
        <v>20179.4801416298</v>
      </c>
      <c r="J325" s="88">
        <f ca="1">J33</f>
        <v>13595.831009777021</v>
      </c>
      <c r="K325" s="4"/>
    </row>
    <row r="326" spans="2:11" x14ac:dyDescent="0.25">
      <c r="B326" s="37" t="s">
        <v>260</v>
      </c>
      <c r="C326" s="88"/>
      <c r="D326" s="38"/>
      <c r="E326" s="38"/>
      <c r="F326" s="88">
        <f ca="1">F67</f>
        <v>55.391392889699176</v>
      </c>
      <c r="G326" s="88">
        <f ca="1">G67</f>
        <v>56.261414767547869</v>
      </c>
      <c r="H326" s="88">
        <f ca="1">H67</f>
        <v>57.27644029170466</v>
      </c>
      <c r="I326" s="88">
        <f ca="1">I67</f>
        <v>58.29146581586145</v>
      </c>
      <c r="J326" s="88">
        <f ca="1">J67</f>
        <v>59.644833181403833</v>
      </c>
      <c r="K326" s="4"/>
    </row>
    <row r="327" spans="2:11" x14ac:dyDescent="0.25">
      <c r="B327" s="37" t="s">
        <v>261</v>
      </c>
      <c r="C327" s="88"/>
      <c r="D327" s="38"/>
      <c r="E327" s="38"/>
      <c r="F327" s="88">
        <f ca="1">F193</f>
        <v>-488.21751778719761</v>
      </c>
      <c r="G327" s="88">
        <f ca="1">G193</f>
        <v>-1099.9450673796557</v>
      </c>
      <c r="H327" s="88">
        <f ca="1">H193</f>
        <v>-1974.8930402567332</v>
      </c>
      <c r="I327" s="88">
        <f ca="1">I193</f>
        <v>-3238.2235949962437</v>
      </c>
      <c r="J327" s="88">
        <f ca="1">J193</f>
        <v>-4616.2772293362714</v>
      </c>
      <c r="K327" s="4"/>
    </row>
    <row r="328" spans="2:11" x14ac:dyDescent="0.25">
      <c r="B328" s="37" t="s">
        <v>262</v>
      </c>
      <c r="C328" s="88"/>
      <c r="D328" s="38"/>
      <c r="E328" s="38"/>
      <c r="F328" s="88"/>
      <c r="G328" s="88">
        <f ca="1">G165</f>
        <v>167870.12573745268</v>
      </c>
      <c r="H328" s="88"/>
      <c r="I328" s="88"/>
      <c r="J328" s="88">
        <f ca="1">J165</f>
        <v>212172.4532147712</v>
      </c>
      <c r="K328" s="4"/>
    </row>
  </sheetData>
  <sheetProtection formatColumns="0" formatRows="0"/>
  <conditionalFormatting sqref="F319:J320">
    <cfRule type="expression" dxfId="6" priority="6">
      <formula>#REF!=0</formula>
    </cfRule>
  </conditionalFormatting>
  <conditionalFormatting sqref="F316:J318">
    <cfRule type="expression" dxfId="5" priority="7">
      <formula>#REF!=0</formula>
    </cfRule>
  </conditionalFormatting>
  <conditionalFormatting sqref="F321:J321 F327:J328">
    <cfRule type="expression" dxfId="4" priority="5">
      <formula>#REF!=0</formula>
    </cfRule>
  </conditionalFormatting>
  <conditionalFormatting sqref="F322:J322 F324:J324">
    <cfRule type="expression" dxfId="3" priority="4">
      <formula>#REF!=0</formula>
    </cfRule>
  </conditionalFormatting>
  <conditionalFormatting sqref="F323:J323">
    <cfRule type="expression" dxfId="2" priority="3">
      <formula>#REF!=0</formula>
    </cfRule>
  </conditionalFormatting>
  <conditionalFormatting sqref="F325:J325">
    <cfRule type="expression" dxfId="1" priority="2">
      <formula>#REF!=0</formula>
    </cfRule>
  </conditionalFormatting>
  <conditionalFormatting sqref="F326:J326">
    <cfRule type="expression" dxfId="0" priority="1">
      <formula>#REF!=0</formula>
    </cfRule>
  </conditionalFormatting>
  <pageMargins left="0.70866141732283472" right="0.70866141732283472" top="0.74803149606299213" bottom="0.74803149606299213" header="0.31496062992125984" footer="0.31496062992125984"/>
  <pageSetup paperSize="9" scale="65" fitToHeight="0" orientation="portrait" r:id="rId1"/>
  <headerFooter>
    <oddFooter>&amp;L&amp;F&amp;C&amp;A&amp;R&amp;P</oddFooter>
  </headerFooter>
  <rowBreaks count="4" manualBreakCount="4">
    <brk id="62" max="10" man="1"/>
    <brk id="119" max="10" man="1"/>
    <brk id="194" max="10" man="1"/>
    <brk id="313"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3E8A92"/>
    <pageSetUpPr fitToPage="1"/>
  </sheetPr>
  <dimension ref="A1:T106"/>
  <sheetViews>
    <sheetView showGridLines="0" view="pageBreakPreview" zoomScaleNormal="100" zoomScaleSheetLayoutView="100" workbookViewId="0"/>
  </sheetViews>
  <sheetFormatPr defaultColWidth="9.140625" defaultRowHeight="15" x14ac:dyDescent="0.25"/>
  <cols>
    <col min="1" max="1" width="74.28515625" customWidth="1"/>
    <col min="2" max="2" width="10.42578125" customWidth="1"/>
    <col min="3" max="3" width="11.42578125" customWidth="1"/>
    <col min="4" max="19" width="10.42578125" customWidth="1"/>
    <col min="20" max="20" width="73.5703125" bestFit="1" customWidth="1"/>
    <col min="21" max="21" width="2.7109375" customWidth="1"/>
  </cols>
  <sheetData>
    <row r="1" spans="1:20" ht="39.950000000000003" customHeight="1" x14ac:dyDescent="0.25">
      <c r="A1" s="45" t="s">
        <v>83</v>
      </c>
      <c r="B1" s="3"/>
      <c r="C1" s="3"/>
      <c r="D1" s="3"/>
      <c r="E1" s="3"/>
      <c r="F1" s="3"/>
      <c r="G1" s="3"/>
      <c r="H1" s="3"/>
      <c r="I1" s="3"/>
      <c r="J1" s="3"/>
      <c r="K1" s="3"/>
      <c r="L1" s="3"/>
      <c r="M1" s="3"/>
      <c r="N1" s="3"/>
      <c r="O1" s="3"/>
      <c r="P1" s="3"/>
      <c r="Q1" s="3"/>
      <c r="R1" s="3"/>
      <c r="S1" s="3"/>
      <c r="T1" s="29"/>
    </row>
    <row r="2" spans="1:20" ht="20.100000000000001" customHeight="1" x14ac:dyDescent="0.25">
      <c r="A2" s="134" t="s">
        <v>412</v>
      </c>
      <c r="B2" s="53"/>
      <c r="C2" s="54"/>
      <c r="D2" s="54"/>
      <c r="E2" s="3"/>
      <c r="F2" s="3"/>
      <c r="G2" s="3"/>
      <c r="H2" s="3"/>
      <c r="I2" s="3"/>
      <c r="J2" s="3"/>
      <c r="K2" s="3"/>
      <c r="L2" s="3"/>
      <c r="M2" s="3"/>
      <c r="N2" s="3"/>
      <c r="O2" s="3"/>
      <c r="P2" s="3"/>
      <c r="Q2" s="3"/>
      <c r="R2" s="3"/>
      <c r="S2" s="3"/>
      <c r="T2" s="29"/>
    </row>
    <row r="3" spans="1:20" ht="39.950000000000003" customHeight="1" x14ac:dyDescent="0.25">
      <c r="A3" s="46" t="s">
        <v>22</v>
      </c>
      <c r="B3" s="52"/>
      <c r="C3" s="1" t="s">
        <v>23</v>
      </c>
      <c r="D3" s="52"/>
      <c r="E3" s="3"/>
      <c r="F3" s="3"/>
      <c r="G3" s="3"/>
      <c r="H3" s="3"/>
      <c r="I3" s="3"/>
      <c r="J3" s="3"/>
      <c r="K3" s="3"/>
      <c r="L3" s="3"/>
      <c r="M3" s="3"/>
      <c r="N3" s="3"/>
      <c r="O3" s="3"/>
      <c r="P3" s="3"/>
      <c r="Q3" s="3"/>
      <c r="R3" s="3"/>
      <c r="S3" s="3"/>
      <c r="T3" s="29"/>
    </row>
    <row r="4" spans="1:20" x14ac:dyDescent="0.25">
      <c r="A4" s="37" t="s">
        <v>20</v>
      </c>
      <c r="B4" s="38"/>
      <c r="C4" s="160" t="str">
        <f>r_EDBname</f>
        <v xml:space="preserve">Alpine Energy </v>
      </c>
      <c r="D4" s="160"/>
      <c r="E4" s="57"/>
      <c r="F4" s="57"/>
      <c r="G4" s="57"/>
      <c r="H4" s="3"/>
      <c r="I4" s="3"/>
      <c r="J4" s="3"/>
      <c r="K4" s="3"/>
      <c r="L4" s="3"/>
      <c r="M4" s="3"/>
      <c r="N4" s="3"/>
      <c r="O4" s="3"/>
      <c r="P4" s="3"/>
      <c r="Q4" s="3"/>
      <c r="R4" s="3"/>
      <c r="S4" s="3"/>
      <c r="T4" s="29"/>
    </row>
    <row r="5" spans="1:20" x14ac:dyDescent="0.25">
      <c r="A5" s="39" t="s">
        <v>21</v>
      </c>
      <c r="B5" s="38"/>
      <c r="C5" s="48">
        <f>Selection!C6</f>
        <v>1</v>
      </c>
      <c r="D5" s="57"/>
      <c r="E5" s="57"/>
      <c r="F5" s="57"/>
      <c r="G5" s="57"/>
      <c r="H5" s="3"/>
      <c r="I5" s="3"/>
      <c r="J5" s="3"/>
      <c r="K5" s="3"/>
      <c r="L5" s="3"/>
      <c r="M5" s="3"/>
      <c r="N5" s="3"/>
      <c r="O5" s="3"/>
      <c r="P5" s="3"/>
      <c r="Q5" s="3"/>
      <c r="R5" s="3"/>
      <c r="S5" s="3"/>
      <c r="T5" s="29"/>
    </row>
    <row r="6" spans="1:20" x14ac:dyDescent="0.25">
      <c r="A6" s="39"/>
      <c r="B6" s="38"/>
      <c r="C6" s="40" t="str">
        <f>Selection!C7</f>
        <v>Inputs 1</v>
      </c>
      <c r="D6" s="57" t="str">
        <f ca="1">Selection!D7</f>
        <v>Scenario 1: Expected nominal return (incl forecast asset revaluations)</v>
      </c>
      <c r="E6" s="57"/>
      <c r="F6" s="57"/>
      <c r="G6" s="57"/>
      <c r="H6" s="29"/>
      <c r="I6" s="29"/>
      <c r="J6" s="29"/>
      <c r="K6" s="29"/>
      <c r="L6" s="29"/>
      <c r="M6" s="29"/>
      <c r="N6" s="29"/>
      <c r="O6" s="29"/>
      <c r="P6" s="29"/>
      <c r="Q6" s="29"/>
      <c r="R6" s="29"/>
      <c r="S6" s="29"/>
      <c r="T6" s="29"/>
    </row>
    <row r="7" spans="1:20" x14ac:dyDescent="0.25">
      <c r="A7" s="3"/>
      <c r="B7" s="3"/>
      <c r="C7" s="3"/>
      <c r="D7" s="3"/>
      <c r="E7" s="3"/>
      <c r="F7" s="3"/>
      <c r="G7" s="3"/>
      <c r="H7" s="3"/>
      <c r="I7" s="3"/>
      <c r="J7" s="3"/>
      <c r="K7" s="3"/>
      <c r="L7" s="3"/>
      <c r="M7" s="3"/>
      <c r="N7" s="3"/>
      <c r="O7" s="3"/>
      <c r="P7" s="3"/>
      <c r="Q7" s="3"/>
      <c r="R7" s="3"/>
      <c r="S7" s="3"/>
      <c r="T7" s="29"/>
    </row>
    <row r="8" spans="1:20" ht="39.950000000000003" customHeight="1" x14ac:dyDescent="0.25">
      <c r="A8" s="33"/>
      <c r="B8" s="33" t="s">
        <v>26</v>
      </c>
      <c r="C8" s="33" t="s">
        <v>3</v>
      </c>
      <c r="D8" s="33" t="s">
        <v>4</v>
      </c>
      <c r="E8" s="33" t="s">
        <v>5</v>
      </c>
      <c r="F8" s="33" t="s">
        <v>6</v>
      </c>
      <c r="G8" s="33" t="s">
        <v>7</v>
      </c>
      <c r="H8" s="33" t="s">
        <v>8</v>
      </c>
      <c r="I8" s="33" t="s">
        <v>9</v>
      </c>
      <c r="J8" s="33" t="s">
        <v>10</v>
      </c>
      <c r="K8" s="33" t="s">
        <v>11</v>
      </c>
      <c r="L8" s="33" t="s">
        <v>12</v>
      </c>
      <c r="M8" s="33" t="s">
        <v>13</v>
      </c>
      <c r="N8" s="33" t="s">
        <v>14</v>
      </c>
      <c r="O8" s="33" t="s">
        <v>15</v>
      </c>
      <c r="P8" s="33" t="s">
        <v>16</v>
      </c>
      <c r="Q8" s="33" t="s">
        <v>17</v>
      </c>
      <c r="R8" s="33" t="s">
        <v>18</v>
      </c>
      <c r="S8" s="55" t="s">
        <v>49</v>
      </c>
      <c r="T8" s="117" t="s">
        <v>498</v>
      </c>
    </row>
    <row r="9" spans="1:20" x14ac:dyDescent="0.25">
      <c r="A9" s="41" t="s">
        <v>21</v>
      </c>
      <c r="B9" s="43">
        <f>C5</f>
        <v>1</v>
      </c>
      <c r="C9" s="43">
        <f>INDEX('Inputs 4'!$C$34:$S$34,MATCH(C8,'Inputs 4'!$C$33:$S$33,0))</f>
        <v>1</v>
      </c>
      <c r="D9" s="43">
        <f>INDEX('Inputs 4'!$C$34:$S$34,MATCH(D8,'Inputs 4'!$C$33:$S$33,0))</f>
        <v>2</v>
      </c>
      <c r="E9" s="43">
        <f>INDEX('Inputs 4'!$C$34:$S$34,MATCH(E8,'Inputs 4'!$C$33:$S$33,0))</f>
        <v>3</v>
      </c>
      <c r="F9" s="43">
        <f>INDEX('Inputs 4'!$C$34:$S$34,MATCH(F8,'Inputs 4'!$C$33:$S$33,0))</f>
        <v>4</v>
      </c>
      <c r="G9" s="43">
        <f>INDEX('Inputs 4'!$C$34:$S$34,MATCH(G8,'Inputs 4'!$C$33:$S$33,0))</f>
        <v>5</v>
      </c>
      <c r="H9" s="43">
        <f>INDEX('Inputs 4'!$C$34:$S$34,MATCH(H8,'Inputs 4'!$C$33:$S$33,0))</f>
        <v>6</v>
      </c>
      <c r="I9" s="43">
        <f>INDEX('Inputs 4'!$C$34:$S$34,MATCH(I8,'Inputs 4'!$C$33:$S$33,0))</f>
        <v>7</v>
      </c>
      <c r="J9" s="43">
        <f>INDEX('Inputs 4'!$C$34:$S$34,MATCH(J8,'Inputs 4'!$C$33:$S$33,0))</f>
        <v>8</v>
      </c>
      <c r="K9" s="43">
        <f>INDEX('Inputs 4'!$C$34:$S$34,MATCH(K8,'Inputs 4'!$C$33:$S$33,0))</f>
        <v>9</v>
      </c>
      <c r="L9" s="43">
        <f>INDEX('Inputs 4'!$C$34:$S$34,MATCH(L8,'Inputs 4'!$C$33:$S$33,0))</f>
        <v>10</v>
      </c>
      <c r="M9" s="43">
        <f>INDEX('Inputs 4'!$C$34:$S$34,MATCH(M8,'Inputs 4'!$C$33:$S$33,0))</f>
        <v>11</v>
      </c>
      <c r="N9" s="43">
        <f>INDEX('Inputs 4'!$C$34:$S$34,MATCH(N8,'Inputs 4'!$C$33:$S$33,0))</f>
        <v>12</v>
      </c>
      <c r="O9" s="43">
        <f>INDEX('Inputs 4'!$C$34:$S$34,MATCH(O8,'Inputs 4'!$C$33:$S$33,0))</f>
        <v>13</v>
      </c>
      <c r="P9" s="43">
        <f>INDEX('Inputs 4'!$C$34:$S$34,MATCH(P8,'Inputs 4'!$C$33:$S$33,0))</f>
        <v>14</v>
      </c>
      <c r="Q9" s="43">
        <f>INDEX('Inputs 4'!$C$34:$S$34,MATCH(Q8,'Inputs 4'!$C$33:$S$33,0))</f>
        <v>15</v>
      </c>
      <c r="R9" s="43">
        <f>INDEX('Inputs 4'!$C$34:$S$34,MATCH(R8,'Inputs 4'!$C$33:$S$33,0))</f>
        <v>16</v>
      </c>
      <c r="S9" s="43">
        <f>INDEX('Inputs 4'!$C$34:$S$34,MATCH(S8,'Inputs 4'!$C$33:$S$33,0))</f>
        <v>17</v>
      </c>
      <c r="T9" s="29"/>
    </row>
    <row r="10" spans="1:20" x14ac:dyDescent="0.25">
      <c r="A10" s="87" t="s">
        <v>249</v>
      </c>
      <c r="B10" s="76">
        <f ca="1">Calculation!D259</f>
        <v>-0.1</v>
      </c>
      <c r="C10" s="68">
        <f t="dataTable" ref="C10:S105" dt2D="0" dtr="1" r1="C5" ca="1"/>
        <v>-0.1</v>
      </c>
      <c r="D10" s="68">
        <v>0</v>
      </c>
      <c r="E10" s="68">
        <v>-0.1</v>
      </c>
      <c r="F10" s="68">
        <v>0</v>
      </c>
      <c r="G10" s="68">
        <v>0</v>
      </c>
      <c r="H10" s="68">
        <v>0</v>
      </c>
      <c r="I10" s="68">
        <v>0</v>
      </c>
      <c r="J10" s="68">
        <v>0</v>
      </c>
      <c r="K10" s="68">
        <v>0</v>
      </c>
      <c r="L10" s="68">
        <v>0</v>
      </c>
      <c r="M10" s="68">
        <v>0</v>
      </c>
      <c r="N10" s="68">
        <v>-0.1</v>
      </c>
      <c r="O10" s="68">
        <v>-0.1</v>
      </c>
      <c r="P10" s="68">
        <v>-0.08</v>
      </c>
      <c r="Q10" s="68">
        <v>0</v>
      </c>
      <c r="R10" s="68">
        <v>0</v>
      </c>
      <c r="S10" s="68">
        <v>0</v>
      </c>
      <c r="T10" s="124" t="s">
        <v>329</v>
      </c>
    </row>
    <row r="11" spans="1:20" x14ac:dyDescent="0.25">
      <c r="A11" s="38" t="s">
        <v>250</v>
      </c>
      <c r="B11" s="142">
        <f ca="1">Calculation!D276</f>
        <v>1.0109906814431548</v>
      </c>
      <c r="C11" s="84">
        <v>1.0109906814431548</v>
      </c>
      <c r="D11" s="84">
        <v>1.0129871749054993</v>
      </c>
      <c r="E11" s="84">
        <v>0.99490638504528062</v>
      </c>
      <c r="F11" s="84">
        <v>0.99550604678278964</v>
      </c>
      <c r="G11" s="84">
        <v>1.0322344490538664</v>
      </c>
      <c r="H11" s="84">
        <v>0.99770992731656649</v>
      </c>
      <c r="I11" s="84">
        <v>0.9987219717373943</v>
      </c>
      <c r="J11" s="84">
        <v>1.0105935218357434</v>
      </c>
      <c r="K11" s="84">
        <v>1.0119824965114665</v>
      </c>
      <c r="L11" s="84">
        <v>1.0060175359142933</v>
      </c>
      <c r="M11" s="84">
        <v>1.0102030527148624</v>
      </c>
      <c r="N11" s="84">
        <v>0.9990451107247823</v>
      </c>
      <c r="O11" s="84">
        <v>1.0061637692564938</v>
      </c>
      <c r="P11" s="84">
        <v>1.0009919759033561</v>
      </c>
      <c r="Q11" s="84">
        <v>1.0337183875281188</v>
      </c>
      <c r="R11" s="84">
        <v>1.0162457056320418</v>
      </c>
      <c r="S11" s="84">
        <v>1.0051595027426106</v>
      </c>
      <c r="T11" s="124" t="s">
        <v>329</v>
      </c>
    </row>
    <row r="12" spans="1:20" x14ac:dyDescent="0.25">
      <c r="A12" s="38" t="s">
        <v>240</v>
      </c>
      <c r="B12" s="143">
        <f ca="1">Calculation!D308</f>
        <v>0.30478956278791403</v>
      </c>
      <c r="C12" s="69">
        <v>0.30478956278791403</v>
      </c>
      <c r="D12" s="69">
        <v>4.8529225374052132E-3</v>
      </c>
      <c r="E12" s="69">
        <v>0.16153095692471409</v>
      </c>
      <c r="F12" s="69">
        <v>9.4005344599141782E-3</v>
      </c>
      <c r="G12" s="69">
        <v>6.828804289726409E-2</v>
      </c>
      <c r="H12" s="69">
        <v>3.5343543418646428E-2</v>
      </c>
      <c r="I12" s="69">
        <v>-2.9341727847120191E-2</v>
      </c>
      <c r="J12" s="69">
        <v>3.5506735294974501E-3</v>
      </c>
      <c r="K12" s="69">
        <v>9.166831365070327E-2</v>
      </c>
      <c r="L12" s="69">
        <v>2.1489927063532477E-2</v>
      </c>
      <c r="M12" s="69">
        <v>-9.2563343800200482E-4</v>
      </c>
      <c r="N12" s="69">
        <v>0.14633989939634695</v>
      </c>
      <c r="O12" s="69">
        <v>0.14325227012765152</v>
      </c>
      <c r="P12" s="69">
        <v>8.2337647591046448E-2</v>
      </c>
      <c r="Q12" s="69">
        <v>-0.10103631500299037</v>
      </c>
      <c r="R12" s="69">
        <v>2.7629176966408542E-2</v>
      </c>
      <c r="S12" s="69" t="e">
        <v>#DIV/0!</v>
      </c>
      <c r="T12" s="124" t="s">
        <v>329</v>
      </c>
    </row>
    <row r="13" spans="1:20" x14ac:dyDescent="0.25">
      <c r="A13" s="38" t="s">
        <v>238</v>
      </c>
      <c r="B13" s="40" t="b">
        <f ca="1">Calculation!D304</f>
        <v>1</v>
      </c>
      <c r="C13" s="38" t="b">
        <v>1</v>
      </c>
      <c r="D13" s="38" t="b">
        <v>0</v>
      </c>
      <c r="E13" s="38" t="b">
        <v>1</v>
      </c>
      <c r="F13" s="38" t="b">
        <v>0</v>
      </c>
      <c r="G13" s="38" t="b">
        <v>0</v>
      </c>
      <c r="H13" s="38" t="b">
        <v>0</v>
      </c>
      <c r="I13" s="38" t="b">
        <v>0</v>
      </c>
      <c r="J13" s="38" t="b">
        <v>0</v>
      </c>
      <c r="K13" s="38" t="b">
        <v>0</v>
      </c>
      <c r="L13" s="38" t="b">
        <v>0</v>
      </c>
      <c r="M13" s="38" t="b">
        <v>0</v>
      </c>
      <c r="N13" s="38" t="b">
        <v>1</v>
      </c>
      <c r="O13" s="38" t="b">
        <v>1</v>
      </c>
      <c r="P13" s="38" t="b">
        <v>0</v>
      </c>
      <c r="Q13" s="38" t="b">
        <v>0</v>
      </c>
      <c r="R13" s="38" t="b">
        <v>0</v>
      </c>
      <c r="S13" s="38" t="b">
        <v>1</v>
      </c>
      <c r="T13" s="124" t="s">
        <v>329</v>
      </c>
    </row>
    <row r="14" spans="1:20" x14ac:dyDescent="0.25">
      <c r="A14" s="38" t="s">
        <v>251</v>
      </c>
      <c r="B14" s="114">
        <f ca="1">Calculation!D310</f>
        <v>30054</v>
      </c>
      <c r="C14" s="67">
        <v>30054</v>
      </c>
      <c r="D14" s="67">
        <v>57536</v>
      </c>
      <c r="E14" s="67">
        <v>8882</v>
      </c>
      <c r="F14" s="67">
        <v>21200</v>
      </c>
      <c r="G14" s="67">
        <v>29789</v>
      </c>
      <c r="H14" s="67">
        <v>13320</v>
      </c>
      <c r="I14" s="67">
        <v>20901</v>
      </c>
      <c r="J14" s="67">
        <v>7196</v>
      </c>
      <c r="K14" s="67">
        <v>28939</v>
      </c>
      <c r="L14" s="67">
        <v>24759</v>
      </c>
      <c r="M14" s="67">
        <v>246378</v>
      </c>
      <c r="N14" s="67">
        <v>30348</v>
      </c>
      <c r="O14" s="67">
        <v>31940</v>
      </c>
      <c r="P14" s="67">
        <v>91594</v>
      </c>
      <c r="Q14" s="67">
        <v>416760</v>
      </c>
      <c r="R14" s="67">
        <v>109404</v>
      </c>
      <c r="S14" s="67">
        <v>0</v>
      </c>
      <c r="T14" s="124" t="s">
        <v>329</v>
      </c>
    </row>
    <row r="15" spans="1:20" x14ac:dyDescent="0.25">
      <c r="A15" s="38" t="s">
        <v>243</v>
      </c>
      <c r="B15" s="114">
        <f ca="1">Calculation!D311</f>
        <v>36271</v>
      </c>
      <c r="C15" s="67">
        <v>36271</v>
      </c>
      <c r="D15" s="67">
        <v>56442</v>
      </c>
      <c r="E15" s="67">
        <v>9631</v>
      </c>
      <c r="F15" s="67">
        <v>20978</v>
      </c>
      <c r="G15" s="67">
        <v>28949</v>
      </c>
      <c r="H15" s="67">
        <v>13166</v>
      </c>
      <c r="I15" s="67">
        <v>20650</v>
      </c>
      <c r="J15" s="67">
        <v>7067</v>
      </c>
      <c r="K15" s="67">
        <v>28403</v>
      </c>
      <c r="L15" s="67">
        <v>24373</v>
      </c>
      <c r="M15" s="67">
        <v>242028</v>
      </c>
      <c r="N15" s="67">
        <v>32405</v>
      </c>
      <c r="O15" s="67">
        <v>33886</v>
      </c>
      <c r="P15" s="67">
        <v>93894</v>
      </c>
      <c r="Q15" s="67">
        <v>404718</v>
      </c>
      <c r="R15" s="67">
        <v>107153</v>
      </c>
      <c r="S15" s="67">
        <v>38006</v>
      </c>
      <c r="T15" s="124" t="s">
        <v>329</v>
      </c>
    </row>
    <row r="16" spans="1:20" x14ac:dyDescent="0.25">
      <c r="A16" s="38" t="s">
        <v>252</v>
      </c>
      <c r="B16" s="114">
        <f ca="1">Calculation!F273</f>
        <v>34560.155413691413</v>
      </c>
      <c r="C16" s="67">
        <v>34560.155413691413</v>
      </c>
      <c r="D16" s="67">
        <v>53674.003368541256</v>
      </c>
      <c r="E16" s="67">
        <v>9324.6569473540258</v>
      </c>
      <c r="F16" s="67">
        <v>20299.570702480865</v>
      </c>
      <c r="G16" s="67">
        <v>27015.601466925658</v>
      </c>
      <c r="H16" s="67">
        <v>12711.666445630992</v>
      </c>
      <c r="I16" s="67">
        <v>19916.921437872861</v>
      </c>
      <c r="J16" s="67">
        <v>6736.0612084967033</v>
      </c>
      <c r="K16" s="67">
        <v>27036.104182590068</v>
      </c>
      <c r="L16" s="67">
        <v>23337.49882497856</v>
      </c>
      <c r="M16" s="67">
        <v>230793.2778334427</v>
      </c>
      <c r="N16" s="67">
        <v>31245.145533829796</v>
      </c>
      <c r="O16" s="67">
        <v>32442.79950933484</v>
      </c>
      <c r="P16" s="67">
        <v>90358.929227922723</v>
      </c>
      <c r="Q16" s="67">
        <v>377152.05852431292</v>
      </c>
      <c r="R16" s="67">
        <v>101570.86192041777</v>
      </c>
      <c r="S16" s="67">
        <v>36423.629409755791</v>
      </c>
      <c r="T16" s="124" t="s">
        <v>329</v>
      </c>
    </row>
    <row r="17" spans="1:20" x14ac:dyDescent="0.25">
      <c r="A17" s="38" t="s">
        <v>244</v>
      </c>
      <c r="B17" s="114">
        <f ca="1">Calculation!D312</f>
        <v>26086.258542150288</v>
      </c>
      <c r="C17" s="67">
        <v>26086.258542150288</v>
      </c>
      <c r="D17" s="67">
        <v>725.10973580382415</v>
      </c>
      <c r="E17" s="67">
        <v>4586.7736072604093</v>
      </c>
      <c r="F17" s="67">
        <v>520.2773728708853</v>
      </c>
      <c r="G17" s="67">
        <v>4969.0589392306574</v>
      </c>
      <c r="H17" s="67">
        <v>1198.3459484766572</v>
      </c>
      <c r="I17" s="67">
        <v>-1665.018686163181</v>
      </c>
      <c r="J17" s="67">
        <v>66.717368116773287</v>
      </c>
      <c r="K17" s="67">
        <v>6359.4178930933413</v>
      </c>
      <c r="L17" s="67">
        <v>1369.6217049009647</v>
      </c>
      <c r="M17" s="67">
        <v>-599.28506769181695</v>
      </c>
      <c r="N17" s="67">
        <v>14512.840737665116</v>
      </c>
      <c r="O17" s="67">
        <v>15011.244654667549</v>
      </c>
      <c r="P17" s="67">
        <v>27695.670165632473</v>
      </c>
      <c r="Q17" s="67">
        <v>-121595.90053732111</v>
      </c>
      <c r="R17" s="67">
        <v>7664.877265436633</v>
      </c>
      <c r="S17" s="67">
        <v>101627.45556493923</v>
      </c>
      <c r="T17" s="124" t="s">
        <v>329</v>
      </c>
    </row>
    <row r="18" spans="1:20" x14ac:dyDescent="0.25">
      <c r="A18" s="38"/>
      <c r="B18" s="76"/>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24"/>
    </row>
    <row r="19" spans="1:20" x14ac:dyDescent="0.25">
      <c r="A19" s="100" t="s">
        <v>270</v>
      </c>
      <c r="B19" s="28"/>
      <c r="C19" s="67">
        <v>0</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29"/>
    </row>
    <row r="20" spans="1:20" x14ac:dyDescent="0.25">
      <c r="A20" s="38" t="s">
        <v>271</v>
      </c>
      <c r="B20" s="114">
        <f ca="1">Calculation!F61</f>
        <v>6.4629153765773371</v>
      </c>
      <c r="C20" s="67">
        <v>6.4629153765773371</v>
      </c>
      <c r="D20" s="67">
        <v>628.22691634950843</v>
      </c>
      <c r="E20" s="67">
        <v>24.611066557488723</v>
      </c>
      <c r="F20" s="67">
        <v>384.2853607413773</v>
      </c>
      <c r="G20" s="67">
        <v>466.1459586631475</v>
      </c>
      <c r="H20" s="67">
        <v>89.144233086894616</v>
      </c>
      <c r="I20" s="67">
        <v>107.88685221889965</v>
      </c>
      <c r="J20" s="67">
        <v>0</v>
      </c>
      <c r="K20" s="67">
        <v>301.22839392322675</v>
      </c>
      <c r="L20" s="67">
        <v>317.66302572112289</v>
      </c>
      <c r="M20" s="67">
        <v>81.140039988003338</v>
      </c>
      <c r="N20" s="67">
        <v>44.85423521746398</v>
      </c>
      <c r="O20" s="67">
        <v>0</v>
      </c>
      <c r="P20" s="67">
        <v>289.14772269678122</v>
      </c>
      <c r="Q20" s="67">
        <v>7017.0588795047979</v>
      </c>
      <c r="R20" s="67">
        <v>458.52285345373156</v>
      </c>
      <c r="S20" s="67">
        <v>-289.37283500455788</v>
      </c>
      <c r="T20" s="124" t="s">
        <v>271</v>
      </c>
    </row>
    <row r="21" spans="1:20" x14ac:dyDescent="0.25">
      <c r="A21" s="38" t="s">
        <v>272</v>
      </c>
      <c r="B21" s="114">
        <f ca="1">Calculation!G61</f>
        <v>6.5644271364188667</v>
      </c>
      <c r="C21" s="67">
        <v>6.5644271364188667</v>
      </c>
      <c r="D21" s="67">
        <v>638.09435482620233</v>
      </c>
      <c r="E21" s="67">
        <v>24.997627812318392</v>
      </c>
      <c r="F21" s="67">
        <v>390.32125645982831</v>
      </c>
      <c r="G21" s="67">
        <v>473.46762293534363</v>
      </c>
      <c r="H21" s="67">
        <v>90.544404287212345</v>
      </c>
      <c r="I21" s="67">
        <v>109.58141010715462</v>
      </c>
      <c r="J21" s="67">
        <v>0</v>
      </c>
      <c r="K21" s="67">
        <v>305.95972995343453</v>
      </c>
      <c r="L21" s="67">
        <v>322.65249732930812</v>
      </c>
      <c r="M21" s="67">
        <v>82.414490877867266</v>
      </c>
      <c r="N21" s="67">
        <v>45.558752000984363</v>
      </c>
      <c r="O21" s="67">
        <v>0</v>
      </c>
      <c r="P21" s="67">
        <v>293.68930996426997</v>
      </c>
      <c r="Q21" s="67">
        <v>7127.274463999639</v>
      </c>
      <c r="R21" s="67">
        <v>465.72478308913054</v>
      </c>
      <c r="S21" s="67">
        <v>-293.91795806745671</v>
      </c>
      <c r="T21" s="124" t="s">
        <v>272</v>
      </c>
    </row>
    <row r="22" spans="1:20" x14ac:dyDescent="0.25">
      <c r="A22" s="38" t="s">
        <v>273</v>
      </c>
      <c r="B22" s="114">
        <f ca="1">Calculation!H61</f>
        <v>6.6828575229006502</v>
      </c>
      <c r="C22" s="67">
        <v>6.6828575229006502</v>
      </c>
      <c r="D22" s="67">
        <v>649.60636638234519</v>
      </c>
      <c r="E22" s="67">
        <v>25.448615942953001</v>
      </c>
      <c r="F22" s="67">
        <v>397.36313479802112</v>
      </c>
      <c r="G22" s="67">
        <v>482.00956458623904</v>
      </c>
      <c r="H22" s="67">
        <v>92.177937354249693</v>
      </c>
      <c r="I22" s="67">
        <v>111.55839431011876</v>
      </c>
      <c r="J22" s="67">
        <v>0</v>
      </c>
      <c r="K22" s="67">
        <v>311.47962198867691</v>
      </c>
      <c r="L22" s="67">
        <v>328.47354753885753</v>
      </c>
      <c r="M22" s="67">
        <v>83.901350249375184</v>
      </c>
      <c r="N22" s="67">
        <v>46.380688248424804</v>
      </c>
      <c r="O22" s="67">
        <v>0</v>
      </c>
      <c r="P22" s="67">
        <v>298.98782844300683</v>
      </c>
      <c r="Q22" s="67">
        <v>7255.8593125769521</v>
      </c>
      <c r="R22" s="67">
        <v>474.1270343304293</v>
      </c>
      <c r="S22" s="67">
        <v>-299.22060164083871</v>
      </c>
      <c r="T22" s="124" t="s">
        <v>273</v>
      </c>
    </row>
    <row r="23" spans="1:20" x14ac:dyDescent="0.25">
      <c r="A23" s="38" t="s">
        <v>274</v>
      </c>
      <c r="B23" s="114">
        <f ca="1">Calculation!I61</f>
        <v>6.8012879093824345</v>
      </c>
      <c r="C23" s="67">
        <v>6.8012879093824345</v>
      </c>
      <c r="D23" s="67">
        <v>661.11837793848804</v>
      </c>
      <c r="E23" s="67">
        <v>25.899604073587614</v>
      </c>
      <c r="F23" s="67">
        <v>404.40501313621388</v>
      </c>
      <c r="G23" s="67">
        <v>490.55150623713439</v>
      </c>
      <c r="H23" s="67">
        <v>93.811470421287027</v>
      </c>
      <c r="I23" s="67">
        <v>113.53537851308289</v>
      </c>
      <c r="J23" s="67">
        <v>0</v>
      </c>
      <c r="K23" s="67">
        <v>316.99951402391929</v>
      </c>
      <c r="L23" s="67">
        <v>334.29459774840689</v>
      </c>
      <c r="M23" s="67">
        <v>85.388209620883103</v>
      </c>
      <c r="N23" s="67">
        <v>47.202624495865251</v>
      </c>
      <c r="O23" s="67">
        <v>0</v>
      </c>
      <c r="P23" s="67">
        <v>304.28634692174364</v>
      </c>
      <c r="Q23" s="67">
        <v>7384.4441611542652</v>
      </c>
      <c r="R23" s="67">
        <v>482.52928557172811</v>
      </c>
      <c r="S23" s="67">
        <v>-304.52324521422065</v>
      </c>
      <c r="T23" s="124" t="s">
        <v>274</v>
      </c>
    </row>
    <row r="24" spans="1:20" x14ac:dyDescent="0.25">
      <c r="A24" s="38" t="s">
        <v>275</v>
      </c>
      <c r="B24" s="114">
        <f ca="1">Calculation!J61</f>
        <v>6.9591950913581453</v>
      </c>
      <c r="C24" s="67">
        <v>6.9591950913581453</v>
      </c>
      <c r="D24" s="67">
        <v>676.46772668001176</v>
      </c>
      <c r="E24" s="67">
        <v>26.500921581100425</v>
      </c>
      <c r="F24" s="67">
        <v>413.79418425380425</v>
      </c>
      <c r="G24" s="67">
        <v>501.94076177166153</v>
      </c>
      <c r="H24" s="67">
        <v>95.989514510670134</v>
      </c>
      <c r="I24" s="67">
        <v>116.17135745036839</v>
      </c>
      <c r="J24" s="67">
        <v>0</v>
      </c>
      <c r="K24" s="67">
        <v>324.35937007090911</v>
      </c>
      <c r="L24" s="67">
        <v>342.05599802780603</v>
      </c>
      <c r="M24" s="67">
        <v>87.370688782893652</v>
      </c>
      <c r="N24" s="67">
        <v>48.298539492452498</v>
      </c>
      <c r="O24" s="67">
        <v>0</v>
      </c>
      <c r="P24" s="67">
        <v>311.35103822672608</v>
      </c>
      <c r="Q24" s="67">
        <v>7555.8906259240148</v>
      </c>
      <c r="R24" s="67">
        <v>493.73228722679301</v>
      </c>
      <c r="S24" s="67">
        <v>-311.59343664539654</v>
      </c>
      <c r="T24" s="124" t="s">
        <v>275</v>
      </c>
    </row>
    <row r="25" spans="1:20" x14ac:dyDescent="0.25">
      <c r="A25" s="38"/>
      <c r="B25" s="67"/>
      <c r="C25" s="67">
        <v>0</v>
      </c>
      <c r="D25" s="67">
        <v>0</v>
      </c>
      <c r="E25" s="67">
        <v>0</v>
      </c>
      <c r="F25" s="67">
        <v>0</v>
      </c>
      <c r="G25" s="67">
        <v>0</v>
      </c>
      <c r="H25" s="67">
        <v>0</v>
      </c>
      <c r="I25" s="67">
        <v>0</v>
      </c>
      <c r="J25" s="67">
        <v>0</v>
      </c>
      <c r="K25" s="67">
        <v>0</v>
      </c>
      <c r="L25" s="67">
        <v>0</v>
      </c>
      <c r="M25" s="67">
        <v>0</v>
      </c>
      <c r="N25" s="67">
        <v>0</v>
      </c>
      <c r="O25" s="67">
        <v>0</v>
      </c>
      <c r="P25" s="67">
        <v>0</v>
      </c>
      <c r="Q25" s="67">
        <v>0</v>
      </c>
      <c r="R25" s="67">
        <v>0</v>
      </c>
      <c r="S25" s="67">
        <v>0</v>
      </c>
      <c r="T25" s="29"/>
    </row>
    <row r="26" spans="1:20" x14ac:dyDescent="0.25">
      <c r="A26" s="38" t="s">
        <v>276</v>
      </c>
      <c r="B26" s="114">
        <f ca="1">Calculation!E164</f>
        <v>7644</v>
      </c>
      <c r="C26" s="67">
        <v>7644</v>
      </c>
      <c r="D26" s="67">
        <v>7786</v>
      </c>
      <c r="E26" s="67">
        <v>2023</v>
      </c>
      <c r="F26" s="67">
        <v>4225</v>
      </c>
      <c r="G26" s="67">
        <v>5894</v>
      </c>
      <c r="H26" s="67">
        <v>2382</v>
      </c>
      <c r="I26" s="67">
        <v>3449</v>
      </c>
      <c r="J26" s="67">
        <v>1084.6002031156527</v>
      </c>
      <c r="K26" s="67">
        <v>6387.6247468541751</v>
      </c>
      <c r="L26" s="67">
        <v>6303</v>
      </c>
      <c r="M26" s="67">
        <v>52422</v>
      </c>
      <c r="N26" s="67">
        <v>5635.3221811466228</v>
      </c>
      <c r="O26" s="67">
        <v>5234</v>
      </c>
      <c r="P26" s="67">
        <v>16649.2682399277</v>
      </c>
      <c r="Q26" s="67">
        <v>76573.310789910291</v>
      </c>
      <c r="R26" s="67">
        <v>25343.756747688079</v>
      </c>
      <c r="S26" s="67">
        <v>10172</v>
      </c>
      <c r="T26" s="124" t="s">
        <v>276</v>
      </c>
    </row>
    <row r="27" spans="1:20" x14ac:dyDescent="0.25">
      <c r="A27" s="38" t="s">
        <v>277</v>
      </c>
      <c r="B27" s="114">
        <f ca="1">Calculation!F164</f>
        <v>8002.3520397063094</v>
      </c>
      <c r="C27" s="67">
        <v>8002.3520397063094</v>
      </c>
      <c r="D27" s="67">
        <v>8194.2908959440738</v>
      </c>
      <c r="E27" s="67">
        <v>2116.2043473661411</v>
      </c>
      <c r="F27" s="67">
        <v>4403.1973364405476</v>
      </c>
      <c r="G27" s="67">
        <v>6317.1067594643209</v>
      </c>
      <c r="H27" s="67">
        <v>2490.0380027413808</v>
      </c>
      <c r="I27" s="67">
        <v>3565.8136336402422</v>
      </c>
      <c r="J27" s="67">
        <v>1131.5784336686536</v>
      </c>
      <c r="K27" s="67">
        <v>6620.0195865981404</v>
      </c>
      <c r="L27" s="67">
        <v>6535.0904320494037</v>
      </c>
      <c r="M27" s="67">
        <v>54295.882319572149</v>
      </c>
      <c r="N27" s="67">
        <v>5878.4483271793297</v>
      </c>
      <c r="O27" s="67">
        <v>5469.904084200356</v>
      </c>
      <c r="P27" s="67">
        <v>17694.345601840643</v>
      </c>
      <c r="Q27" s="67">
        <v>80543.998619896069</v>
      </c>
      <c r="R27" s="67">
        <v>26578.615686755136</v>
      </c>
      <c r="S27" s="67">
        <v>10469.581018004475</v>
      </c>
      <c r="T27" s="124" t="s">
        <v>277</v>
      </c>
    </row>
    <row r="28" spans="1:20" x14ac:dyDescent="0.25">
      <c r="A28" s="38" t="s">
        <v>278</v>
      </c>
      <c r="B28" s="114">
        <f ca="1">Calculation!G164</f>
        <v>8702.9986007472999</v>
      </c>
      <c r="C28" s="67">
        <v>8702.9986007472999</v>
      </c>
      <c r="D28" s="67">
        <v>8792.3710788323642</v>
      </c>
      <c r="E28" s="67">
        <v>2290.6886994706024</v>
      </c>
      <c r="F28" s="67">
        <v>4605.0195019498315</v>
      </c>
      <c r="G28" s="67">
        <v>6729.6796578512067</v>
      </c>
      <c r="H28" s="67">
        <v>2631.2072105088614</v>
      </c>
      <c r="I28" s="67">
        <v>3768.812342683048</v>
      </c>
      <c r="J28" s="67">
        <v>1291.8117485661351</v>
      </c>
      <c r="K28" s="67">
        <v>6950.2223081616457</v>
      </c>
      <c r="L28" s="67">
        <v>6884.9820662463753</v>
      </c>
      <c r="M28" s="67">
        <v>56541.434218441049</v>
      </c>
      <c r="N28" s="67">
        <v>6180.6110710402754</v>
      </c>
      <c r="O28" s="67">
        <v>5908.6873166291407</v>
      </c>
      <c r="P28" s="67">
        <v>18848.640992066121</v>
      </c>
      <c r="Q28" s="67">
        <v>84517.553717432238</v>
      </c>
      <c r="R28" s="67">
        <v>27759.616573160121</v>
      </c>
      <c r="S28" s="67">
        <v>10867.268282747093</v>
      </c>
      <c r="T28" s="124" t="s">
        <v>278</v>
      </c>
    </row>
    <row r="29" spans="1:20" x14ac:dyDescent="0.25">
      <c r="A29" s="38" t="s">
        <v>279</v>
      </c>
      <c r="B29" s="114">
        <f ca="1">Calculation!H164</f>
        <v>9417.6004303817572</v>
      </c>
      <c r="C29" s="67">
        <v>9417.6004303817572</v>
      </c>
      <c r="D29" s="67">
        <v>9454.501171452921</v>
      </c>
      <c r="E29" s="67">
        <v>2416.2630929936427</v>
      </c>
      <c r="F29" s="67">
        <v>4840.6854108828102</v>
      </c>
      <c r="G29" s="67">
        <v>7262.029601528302</v>
      </c>
      <c r="H29" s="67">
        <v>2777.1784764792815</v>
      </c>
      <c r="I29" s="67">
        <v>3996.9484168100944</v>
      </c>
      <c r="J29" s="67">
        <v>1465.5280159019594</v>
      </c>
      <c r="K29" s="67">
        <v>7296.7824393878636</v>
      </c>
      <c r="L29" s="67">
        <v>7281.001999277204</v>
      </c>
      <c r="M29" s="67">
        <v>59085.208665323647</v>
      </c>
      <c r="N29" s="67">
        <v>6507.7741677129879</v>
      </c>
      <c r="O29" s="67">
        <v>6423.8472164959658</v>
      </c>
      <c r="P29" s="67">
        <v>20315.676109615611</v>
      </c>
      <c r="Q29" s="67">
        <v>89195.732223681189</v>
      </c>
      <c r="R29" s="67">
        <v>29171.383249581675</v>
      </c>
      <c r="S29" s="67">
        <v>11321.344183556501</v>
      </c>
      <c r="T29" s="124" t="s">
        <v>279</v>
      </c>
    </row>
    <row r="30" spans="1:20" x14ac:dyDescent="0.25">
      <c r="A30" s="38" t="s">
        <v>280</v>
      </c>
      <c r="B30" s="114">
        <f ca="1">Calculation!I164</f>
        <v>10295.74766702691</v>
      </c>
      <c r="C30" s="67">
        <v>10295.74766702691</v>
      </c>
      <c r="D30" s="67">
        <v>10033.628312658046</v>
      </c>
      <c r="E30" s="67">
        <v>2559.2436678846834</v>
      </c>
      <c r="F30" s="67">
        <v>5074.7771190075882</v>
      </c>
      <c r="G30" s="67">
        <v>7653.3953812639593</v>
      </c>
      <c r="H30" s="67">
        <v>2921.2188010371351</v>
      </c>
      <c r="I30" s="67">
        <v>4215.3557677896379</v>
      </c>
      <c r="J30" s="67">
        <v>1542.8283058591337</v>
      </c>
      <c r="K30" s="67">
        <v>7613.9916844795625</v>
      </c>
      <c r="L30" s="67">
        <v>7687.3473152183742</v>
      </c>
      <c r="M30" s="67">
        <v>61620.548192360584</v>
      </c>
      <c r="N30" s="67">
        <v>6843.2536132470541</v>
      </c>
      <c r="O30" s="67">
        <v>6921.2988247926769</v>
      </c>
      <c r="P30" s="67">
        <v>21723.992808148934</v>
      </c>
      <c r="Q30" s="67">
        <v>94102.157805856143</v>
      </c>
      <c r="R30" s="67">
        <v>30644.35829522369</v>
      </c>
      <c r="S30" s="67">
        <v>11796.810769007296</v>
      </c>
      <c r="T30" s="124" t="s">
        <v>280</v>
      </c>
    </row>
    <row r="31" spans="1:20" x14ac:dyDescent="0.25">
      <c r="A31" s="38" t="s">
        <v>281</v>
      </c>
      <c r="B31" s="114">
        <f ca="1">Calculation!J164</f>
        <v>10975.974827834307</v>
      </c>
      <c r="C31" s="67">
        <v>10975.974827834307</v>
      </c>
      <c r="D31" s="67">
        <v>10697.458280430905</v>
      </c>
      <c r="E31" s="67">
        <v>2688.4479428998775</v>
      </c>
      <c r="F31" s="67">
        <v>5307.5752228420743</v>
      </c>
      <c r="G31" s="67">
        <v>8076.7066290403427</v>
      </c>
      <c r="H31" s="67">
        <v>3056.4072438947819</v>
      </c>
      <c r="I31" s="67">
        <v>4404.4949420704697</v>
      </c>
      <c r="J31" s="67">
        <v>1611.9757310166692</v>
      </c>
      <c r="K31" s="67">
        <v>7910.7262998559572</v>
      </c>
      <c r="L31" s="67">
        <v>8090.9364476090559</v>
      </c>
      <c r="M31" s="67">
        <v>64218.227120523799</v>
      </c>
      <c r="N31" s="67">
        <v>7189.1988387424863</v>
      </c>
      <c r="O31" s="67">
        <v>7408.6491078299132</v>
      </c>
      <c r="P31" s="67">
        <v>23188.77343911531</v>
      </c>
      <c r="Q31" s="67">
        <v>99181.491942603025</v>
      </c>
      <c r="R31" s="67">
        <v>32121.582802009401</v>
      </c>
      <c r="S31" s="67">
        <v>12197.893700766404</v>
      </c>
      <c r="T31" s="124" t="s">
        <v>281</v>
      </c>
    </row>
    <row r="32" spans="1:20" x14ac:dyDescent="0.25">
      <c r="A32" s="38"/>
      <c r="B32" s="67"/>
      <c r="C32" s="67">
        <v>0</v>
      </c>
      <c r="D32" s="67">
        <v>0</v>
      </c>
      <c r="E32" s="67">
        <v>0</v>
      </c>
      <c r="F32" s="67">
        <v>0</v>
      </c>
      <c r="G32" s="67">
        <v>0</v>
      </c>
      <c r="H32" s="67">
        <v>0</v>
      </c>
      <c r="I32" s="67">
        <v>0</v>
      </c>
      <c r="J32" s="67">
        <v>0</v>
      </c>
      <c r="K32" s="67">
        <v>0</v>
      </c>
      <c r="L32" s="67">
        <v>0</v>
      </c>
      <c r="M32" s="67">
        <v>0</v>
      </c>
      <c r="N32" s="67">
        <v>0</v>
      </c>
      <c r="O32" s="67">
        <v>0</v>
      </c>
      <c r="P32" s="67">
        <v>0</v>
      </c>
      <c r="Q32" s="67">
        <v>0</v>
      </c>
      <c r="R32" s="67">
        <v>0</v>
      </c>
      <c r="S32" s="67">
        <v>0</v>
      </c>
      <c r="T32" s="29"/>
    </row>
    <row r="33" spans="1:20" x14ac:dyDescent="0.25">
      <c r="A33" s="38" t="s">
        <v>282</v>
      </c>
      <c r="B33" s="114">
        <f ca="1">Calculation!E163</f>
        <v>2196.9193950536342</v>
      </c>
      <c r="C33" s="67">
        <v>2196.9193950536342</v>
      </c>
      <c r="D33" s="67">
        <v>4781.4400931625914</v>
      </c>
      <c r="E33" s="67">
        <v>737.85251929153787</v>
      </c>
      <c r="F33" s="67">
        <v>1957.6280949078568</v>
      </c>
      <c r="G33" s="67">
        <v>2727.6801500085458</v>
      </c>
      <c r="H33" s="67">
        <v>1023.1314184184723</v>
      </c>
      <c r="I33" s="67">
        <v>1708.0935058673035</v>
      </c>
      <c r="J33" s="67">
        <v>465.84921993376776</v>
      </c>
      <c r="K33" s="67">
        <v>2569.1495482950218</v>
      </c>
      <c r="L33" s="67">
        <v>2255.3422853245183</v>
      </c>
      <c r="M33" s="67">
        <v>21773.221181796478</v>
      </c>
      <c r="N33" s="67">
        <v>2898.5839570286976</v>
      </c>
      <c r="O33" s="67">
        <v>2365.4592625801938</v>
      </c>
      <c r="P33" s="67">
        <v>7333.2768149864678</v>
      </c>
      <c r="Q33" s="67">
        <v>38993.915159917953</v>
      </c>
      <c r="R33" s="67">
        <v>9097.9910861036969</v>
      </c>
      <c r="S33" s="67">
        <v>2190.7500731242276</v>
      </c>
      <c r="T33" s="124" t="s">
        <v>282</v>
      </c>
    </row>
    <row r="34" spans="1:20" x14ac:dyDescent="0.25">
      <c r="A34" s="38" t="s">
        <v>283</v>
      </c>
      <c r="B34" s="114">
        <f ca="1">Calculation!F163</f>
        <v>2614.4406665456991</v>
      </c>
      <c r="C34" s="67">
        <v>2614.4406665456991</v>
      </c>
      <c r="D34" s="67">
        <v>5680.8418564978574</v>
      </c>
      <c r="E34" s="67">
        <v>873.31256060369901</v>
      </c>
      <c r="F34" s="67">
        <v>2300.8438130656491</v>
      </c>
      <c r="G34" s="67">
        <v>3356.3549832605459</v>
      </c>
      <c r="H34" s="67">
        <v>1207.9691691858368</v>
      </c>
      <c r="I34" s="67">
        <v>1979.3360333319654</v>
      </c>
      <c r="J34" s="67">
        <v>547.83863820971908</v>
      </c>
      <c r="K34" s="67">
        <v>2982.7039781617641</v>
      </c>
      <c r="L34" s="67">
        <v>2617.9336954948803</v>
      </c>
      <c r="M34" s="67">
        <v>25456.681894709352</v>
      </c>
      <c r="N34" s="67">
        <v>3407.084814492453</v>
      </c>
      <c r="O34" s="67">
        <v>2789.8225283581714</v>
      </c>
      <c r="P34" s="67">
        <v>8926.5289154269049</v>
      </c>
      <c r="Q34" s="67">
        <v>46505.639751045259</v>
      </c>
      <c r="R34" s="67">
        <v>10830.354393982696</v>
      </c>
      <c r="S34" s="67">
        <v>2479.9695731763823</v>
      </c>
      <c r="T34" s="124" t="s">
        <v>283</v>
      </c>
    </row>
    <row r="35" spans="1:20" x14ac:dyDescent="0.25">
      <c r="A35" s="38" t="s">
        <v>284</v>
      </c>
      <c r="B35" s="114">
        <f ca="1">Calculation!G163</f>
        <v>3666.0945780186557</v>
      </c>
      <c r="C35" s="67">
        <v>3666.0945780186557</v>
      </c>
      <c r="D35" s="67">
        <v>7394.1436222189659</v>
      </c>
      <c r="E35" s="67">
        <v>1185.547567501352</v>
      </c>
      <c r="F35" s="67">
        <v>2902.7707167782692</v>
      </c>
      <c r="G35" s="67">
        <v>4360.9399691255221</v>
      </c>
      <c r="H35" s="67">
        <v>1551.7956872736606</v>
      </c>
      <c r="I35" s="67">
        <v>2536.533630910415</v>
      </c>
      <c r="J35" s="67">
        <v>808.75640682441076</v>
      </c>
      <c r="K35" s="67">
        <v>3787.3933733006575</v>
      </c>
      <c r="L35" s="67">
        <v>3355.056828753392</v>
      </c>
      <c r="M35" s="67">
        <v>32095.786156805891</v>
      </c>
      <c r="N35" s="67">
        <v>4327.296666956493</v>
      </c>
      <c r="O35" s="67">
        <v>3720.0408946119915</v>
      </c>
      <c r="P35" s="67">
        <v>11639.567955472961</v>
      </c>
      <c r="Q35" s="67">
        <v>58996.037558808966</v>
      </c>
      <c r="R35" s="67">
        <v>13610.381029801245</v>
      </c>
      <c r="S35" s="67">
        <v>3074.625669435567</v>
      </c>
      <c r="T35" s="124" t="s">
        <v>284</v>
      </c>
    </row>
    <row r="36" spans="1:20" x14ac:dyDescent="0.25">
      <c r="A36" s="38" t="s">
        <v>285</v>
      </c>
      <c r="B36" s="114">
        <f ca="1">Calculation!H163</f>
        <v>3839.2277570016845</v>
      </c>
      <c r="C36" s="67">
        <v>3839.2277570016845</v>
      </c>
      <c r="D36" s="67">
        <v>7382.266778958081</v>
      </c>
      <c r="E36" s="67">
        <v>1158.7867709990674</v>
      </c>
      <c r="F36" s="67">
        <v>2819.7347334432511</v>
      </c>
      <c r="G36" s="67">
        <v>4420.6371597415373</v>
      </c>
      <c r="H36" s="67">
        <v>1517.0885596208861</v>
      </c>
      <c r="I36" s="67">
        <v>2495.9536251901891</v>
      </c>
      <c r="J36" s="67">
        <v>894.85875055857196</v>
      </c>
      <c r="K36" s="67">
        <v>3664.5275897393394</v>
      </c>
      <c r="L36" s="67">
        <v>3301.0040883508264</v>
      </c>
      <c r="M36" s="67">
        <v>31075.801247442938</v>
      </c>
      <c r="N36" s="67">
        <v>4207.1413114705156</v>
      </c>
      <c r="O36" s="67">
        <v>3826.1345734271381</v>
      </c>
      <c r="P36" s="67">
        <v>11824.60658892253</v>
      </c>
      <c r="Q36" s="67">
        <v>57685.266627956924</v>
      </c>
      <c r="R36" s="67">
        <v>13199.717000550518</v>
      </c>
      <c r="S36" s="67">
        <v>2919.4882316094404</v>
      </c>
      <c r="T36" s="124" t="s">
        <v>285</v>
      </c>
    </row>
    <row r="37" spans="1:20" x14ac:dyDescent="0.25">
      <c r="A37" s="38" t="s">
        <v>286</v>
      </c>
      <c r="B37" s="114">
        <f ca="1">Calculation!I163</f>
        <v>4105.1107288434596</v>
      </c>
      <c r="C37" s="67">
        <v>4105.1107288434596</v>
      </c>
      <c r="D37" s="67">
        <v>7219.7795125072262</v>
      </c>
      <c r="E37" s="67">
        <v>1140.3706467239074</v>
      </c>
      <c r="F37" s="67">
        <v>2718.7632205131304</v>
      </c>
      <c r="G37" s="67">
        <v>4291.2539185955766</v>
      </c>
      <c r="H37" s="67">
        <v>1469.8249641375357</v>
      </c>
      <c r="I37" s="67">
        <v>2426.5837670631172</v>
      </c>
      <c r="J37" s="67">
        <v>866.95858735322508</v>
      </c>
      <c r="K37" s="67">
        <v>3492.2048732029739</v>
      </c>
      <c r="L37" s="67">
        <v>3229.4607030765483</v>
      </c>
      <c r="M37" s="67">
        <v>29912.574985869516</v>
      </c>
      <c r="N37" s="67">
        <v>4069.7128144372241</v>
      </c>
      <c r="O37" s="67">
        <v>3861.7327244405315</v>
      </c>
      <c r="P37" s="67">
        <v>11810.267006247936</v>
      </c>
      <c r="Q37" s="67">
        <v>56218.393091850128</v>
      </c>
      <c r="R37" s="67">
        <v>12765.256011936821</v>
      </c>
      <c r="S37" s="67">
        <v>2777.5160902315261</v>
      </c>
      <c r="T37" s="124" t="s">
        <v>286</v>
      </c>
    </row>
    <row r="38" spans="1:20" x14ac:dyDescent="0.25">
      <c r="A38" s="38" t="s">
        <v>287</v>
      </c>
      <c r="B38" s="114">
        <f ca="1">Calculation!J163</f>
        <v>4106.9176546990693</v>
      </c>
      <c r="C38" s="67">
        <v>4106.9176546990693</v>
      </c>
      <c r="D38" s="67">
        <v>7079.1967908496481</v>
      </c>
      <c r="E38" s="67">
        <v>1099.2377594048637</v>
      </c>
      <c r="F38" s="67">
        <v>2601.8107630140616</v>
      </c>
      <c r="G38" s="67">
        <v>4161.7765599619797</v>
      </c>
      <c r="H38" s="67">
        <v>1405.0662895012752</v>
      </c>
      <c r="I38" s="67">
        <v>2314.2722880870087</v>
      </c>
      <c r="J38" s="67">
        <v>826.1447486699808</v>
      </c>
      <c r="K38" s="67">
        <v>3286.9113982299277</v>
      </c>
      <c r="L38" s="67">
        <v>3128.766377192077</v>
      </c>
      <c r="M38" s="67">
        <v>28682.469873012607</v>
      </c>
      <c r="N38" s="67">
        <v>3917.143275753634</v>
      </c>
      <c r="O38" s="67">
        <v>3840.2515478002138</v>
      </c>
      <c r="P38" s="67">
        <v>11720.525064758976</v>
      </c>
      <c r="Q38" s="67">
        <v>54521.734446642658</v>
      </c>
      <c r="R38" s="67">
        <v>12251.212702923702</v>
      </c>
      <c r="S38" s="67">
        <v>2560.8418135997035</v>
      </c>
      <c r="T38" s="124" t="s">
        <v>287</v>
      </c>
    </row>
    <row r="39" spans="1:20" x14ac:dyDescent="0.25">
      <c r="A39" s="38"/>
      <c r="B39" s="114"/>
      <c r="C39" s="67">
        <v>0</v>
      </c>
      <c r="D39" s="67">
        <v>0</v>
      </c>
      <c r="E39" s="67">
        <v>0</v>
      </c>
      <c r="F39" s="67">
        <v>0</v>
      </c>
      <c r="G39" s="67">
        <v>0</v>
      </c>
      <c r="H39" s="67">
        <v>0</v>
      </c>
      <c r="I39" s="67">
        <v>0</v>
      </c>
      <c r="J39" s="67">
        <v>0</v>
      </c>
      <c r="K39" s="67">
        <v>0</v>
      </c>
      <c r="L39" s="67">
        <v>0</v>
      </c>
      <c r="M39" s="67">
        <v>0</v>
      </c>
      <c r="N39" s="67">
        <v>0</v>
      </c>
      <c r="O39" s="67">
        <v>0</v>
      </c>
      <c r="P39" s="67">
        <v>0</v>
      </c>
      <c r="Q39" s="67">
        <v>0</v>
      </c>
      <c r="R39" s="67">
        <v>0</v>
      </c>
      <c r="S39" s="67">
        <v>0</v>
      </c>
      <c r="T39" s="124"/>
    </row>
    <row r="40" spans="1:20" x14ac:dyDescent="0.25">
      <c r="A40" s="29" t="s">
        <v>56</v>
      </c>
      <c r="B40" s="114">
        <f ca="1">Selection!T45</f>
        <v>9981.0630000000001</v>
      </c>
      <c r="C40" s="67">
        <v>9981.0630000000001</v>
      </c>
      <c r="D40" s="67">
        <v>12763</v>
      </c>
      <c r="E40" s="67">
        <v>2549.2330000000002</v>
      </c>
      <c r="F40" s="67">
        <v>5076</v>
      </c>
      <c r="G40" s="67">
        <v>14297</v>
      </c>
      <c r="H40" s="67">
        <v>2987</v>
      </c>
      <c r="I40" s="67">
        <v>2605.6147400000004</v>
      </c>
      <c r="J40" s="67">
        <v>1238.6400000000001</v>
      </c>
      <c r="K40" s="67">
        <v>5287.6619658333329</v>
      </c>
      <c r="L40" s="67">
        <v>5314</v>
      </c>
      <c r="M40" s="67">
        <v>63656</v>
      </c>
      <c r="N40" s="67">
        <v>6682.0266626839202</v>
      </c>
      <c r="O40" s="67">
        <v>6452.6577421020011</v>
      </c>
      <c r="P40" s="67">
        <v>35298.5557900001</v>
      </c>
      <c r="Q40" s="67">
        <v>131577</v>
      </c>
      <c r="R40" s="67">
        <v>34983.747447013942</v>
      </c>
      <c r="S40" s="67">
        <v>6457</v>
      </c>
      <c r="T40" s="124" t="s">
        <v>420</v>
      </c>
    </row>
    <row r="41" spans="1:20" x14ac:dyDescent="0.25">
      <c r="A41" s="38" t="s">
        <v>77</v>
      </c>
      <c r="B41" s="114">
        <f ca="1">Selection!T69</f>
        <v>24098.562386393281</v>
      </c>
      <c r="C41" s="67">
        <v>24098.562386393281</v>
      </c>
      <c r="D41" s="67">
        <v>20042.885055280214</v>
      </c>
      <c r="E41" s="67">
        <v>5870.1685608770731</v>
      </c>
      <c r="F41" s="67">
        <v>5502.0491620030361</v>
      </c>
      <c r="G41" s="67">
        <v>12717.914741623148</v>
      </c>
      <c r="H41" s="67">
        <v>4091.6191989586155</v>
      </c>
      <c r="I41" s="67">
        <v>5968.5635313681105</v>
      </c>
      <c r="J41" s="67">
        <v>6159.2162954699461</v>
      </c>
      <c r="K41" s="67">
        <v>8689.345789854653</v>
      </c>
      <c r="L41" s="67">
        <v>9617.8194802400612</v>
      </c>
      <c r="M41" s="67">
        <v>74280.581309136454</v>
      </c>
      <c r="N41" s="67">
        <v>8464.4550466451528</v>
      </c>
      <c r="O41" s="67">
        <v>14732.131195583452</v>
      </c>
      <c r="P41" s="67">
        <v>37377.616039839086</v>
      </c>
      <c r="Q41" s="67">
        <v>120019.6282933935</v>
      </c>
      <c r="R41" s="67">
        <v>28280.380597409297</v>
      </c>
      <c r="S41" s="67">
        <v>9564</v>
      </c>
      <c r="T41" s="124" t="s">
        <v>421</v>
      </c>
    </row>
    <row r="42" spans="1:20" x14ac:dyDescent="0.25">
      <c r="A42" s="38" t="s">
        <v>78</v>
      </c>
      <c r="B42" s="114">
        <f ca="1">Selection!T70</f>
        <v>22169.397532783973</v>
      </c>
      <c r="C42" s="67">
        <v>22169.397532783973</v>
      </c>
      <c r="D42" s="67">
        <v>20562.093785741519</v>
      </c>
      <c r="E42" s="67">
        <v>3012.9462199141931</v>
      </c>
      <c r="F42" s="67">
        <v>5888.9763292164389</v>
      </c>
      <c r="G42" s="67">
        <v>16295.628119961755</v>
      </c>
      <c r="H42" s="67">
        <v>3617.957498056554</v>
      </c>
      <c r="I42" s="67">
        <v>6120.5089735613219</v>
      </c>
      <c r="J42" s="67">
        <v>6343.2496365325369</v>
      </c>
      <c r="K42" s="67">
        <v>7625.3990827172902</v>
      </c>
      <c r="L42" s="67">
        <v>9875.5356247567215</v>
      </c>
      <c r="M42" s="67">
        <v>75122.705226785518</v>
      </c>
      <c r="N42" s="67">
        <v>8018.6955095262529</v>
      </c>
      <c r="O42" s="67">
        <v>16509.790306497922</v>
      </c>
      <c r="P42" s="67">
        <v>46485.646740188371</v>
      </c>
      <c r="Q42" s="67">
        <v>131068.61044637936</v>
      </c>
      <c r="R42" s="67">
        <v>31549.758588266071</v>
      </c>
      <c r="S42" s="67">
        <v>9434</v>
      </c>
      <c r="T42" s="124" t="s">
        <v>422</v>
      </c>
    </row>
    <row r="43" spans="1:20" x14ac:dyDescent="0.25">
      <c r="A43" s="38" t="s">
        <v>79</v>
      </c>
      <c r="B43" s="114">
        <f ca="1">Selection!T71</f>
        <v>29340.295849899445</v>
      </c>
      <c r="C43" s="67">
        <v>29340.295849899445</v>
      </c>
      <c r="D43" s="67">
        <v>16741.2435795932</v>
      </c>
      <c r="E43" s="67">
        <v>3811.7571848262128</v>
      </c>
      <c r="F43" s="67">
        <v>5903.3786523138315</v>
      </c>
      <c r="G43" s="67">
        <v>9830.6562620451514</v>
      </c>
      <c r="H43" s="67">
        <v>3552.4395536617048</v>
      </c>
      <c r="I43" s="67">
        <v>5697.1859676173417</v>
      </c>
      <c r="J43" s="67">
        <v>1905.7838145694009</v>
      </c>
      <c r="K43" s="67">
        <v>6390.7832933165973</v>
      </c>
      <c r="L43" s="67">
        <v>10366.171567149242</v>
      </c>
      <c r="M43" s="67">
        <v>77446.054010072083</v>
      </c>
      <c r="N43" s="67">
        <v>8470.9218723328486</v>
      </c>
      <c r="O43" s="67">
        <v>15560.081308329351</v>
      </c>
      <c r="P43" s="67">
        <v>43654.372986773335</v>
      </c>
      <c r="Q43" s="67">
        <v>142882.94195931772</v>
      </c>
      <c r="R43" s="67">
        <v>34608.069409814809</v>
      </c>
      <c r="S43" s="67">
        <v>10827</v>
      </c>
      <c r="T43" s="124" t="s">
        <v>423</v>
      </c>
    </row>
    <row r="44" spans="1:20" x14ac:dyDescent="0.25">
      <c r="A44" s="38" t="s">
        <v>80</v>
      </c>
      <c r="B44" s="114">
        <f ca="1">Selection!T72</f>
        <v>20179.4801416298</v>
      </c>
      <c r="C44" s="67">
        <v>20179.4801416298</v>
      </c>
      <c r="D44" s="67">
        <v>20639.536135610404</v>
      </c>
      <c r="E44" s="67">
        <v>3206.8712330157809</v>
      </c>
      <c r="F44" s="67">
        <v>5966.4877321646809</v>
      </c>
      <c r="G44" s="67">
        <v>11357.769713785836</v>
      </c>
      <c r="H44" s="67">
        <v>3197.2877557338447</v>
      </c>
      <c r="I44" s="67">
        <v>4435.3833643667494</v>
      </c>
      <c r="J44" s="67">
        <v>1558.4483373156763</v>
      </c>
      <c r="K44" s="67">
        <v>5630.9176752704807</v>
      </c>
      <c r="L44" s="67">
        <v>10310.510041897414</v>
      </c>
      <c r="M44" s="67">
        <v>83478.690800567143</v>
      </c>
      <c r="N44" s="67">
        <v>9056.877071977322</v>
      </c>
      <c r="O44" s="67">
        <v>15039.273504979865</v>
      </c>
      <c r="P44" s="67">
        <v>46272.300703279623</v>
      </c>
      <c r="Q44" s="67">
        <v>152682.845248414</v>
      </c>
      <c r="R44" s="67">
        <v>35230.733512882674</v>
      </c>
      <c r="S44" s="67">
        <v>8006</v>
      </c>
      <c r="T44" s="124" t="s">
        <v>424</v>
      </c>
    </row>
    <row r="45" spans="1:20" x14ac:dyDescent="0.25">
      <c r="A45" s="38" t="s">
        <v>81</v>
      </c>
      <c r="B45" s="114">
        <f ca="1">Selection!T73</f>
        <v>13595.831009777021</v>
      </c>
      <c r="C45" s="67">
        <v>13595.831009777021</v>
      </c>
      <c r="D45" s="67">
        <v>19592.357033894728</v>
      </c>
      <c r="E45" s="67">
        <v>3451.3129347213116</v>
      </c>
      <c r="F45" s="67">
        <v>6121.6744020007181</v>
      </c>
      <c r="G45" s="67">
        <v>12849.677016437978</v>
      </c>
      <c r="H45" s="67">
        <v>3223.4869778450902</v>
      </c>
      <c r="I45" s="67">
        <v>4705.4786175702502</v>
      </c>
      <c r="J45" s="67">
        <v>1729.7715949268061</v>
      </c>
      <c r="K45" s="67">
        <v>6405.8983114749644</v>
      </c>
      <c r="L45" s="67">
        <v>10184.89598193329</v>
      </c>
      <c r="M45" s="67">
        <v>88065.69384101138</v>
      </c>
      <c r="N45" s="67">
        <v>8497.6486143962611</v>
      </c>
      <c r="O45" s="67">
        <v>15851.828430961748</v>
      </c>
      <c r="P45" s="67">
        <v>29674.880711567537</v>
      </c>
      <c r="Q45" s="67">
        <v>146316.79520482279</v>
      </c>
      <c r="R45" s="67">
        <v>37062.472177288699</v>
      </c>
      <c r="S45" s="67">
        <v>8895.7689507102095</v>
      </c>
      <c r="T45" s="124" t="s">
        <v>425</v>
      </c>
    </row>
    <row r="46" spans="1:20" x14ac:dyDescent="0.25">
      <c r="A46" s="38"/>
      <c r="B46" s="67"/>
      <c r="C46" s="67">
        <v>0</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29"/>
    </row>
    <row r="47" spans="1:20" x14ac:dyDescent="0.25">
      <c r="A47" s="38" t="s">
        <v>406</v>
      </c>
      <c r="B47" s="114">
        <f ca="1">Calculation!E67</f>
        <v>53.023000000000003</v>
      </c>
      <c r="C47" s="67">
        <v>53.023000000000003</v>
      </c>
      <c r="D47" s="67">
        <v>452</v>
      </c>
      <c r="E47" s="67">
        <v>0</v>
      </c>
      <c r="F47" s="67">
        <v>259</v>
      </c>
      <c r="G47" s="67">
        <v>0</v>
      </c>
      <c r="H47" s="67">
        <v>25</v>
      </c>
      <c r="I47" s="67">
        <v>71.185678717912296</v>
      </c>
      <c r="J47" s="67">
        <v>0</v>
      </c>
      <c r="K47" s="67">
        <v>0</v>
      </c>
      <c r="L47" s="67">
        <v>0</v>
      </c>
      <c r="M47" s="67">
        <v>11055</v>
      </c>
      <c r="N47" s="67">
        <v>168.12794537129605</v>
      </c>
      <c r="O47" s="67">
        <v>29</v>
      </c>
      <c r="P47" s="67">
        <v>911.01528869499998</v>
      </c>
      <c r="Q47" s="67">
        <v>8957</v>
      </c>
      <c r="R47" s="67">
        <v>17</v>
      </c>
      <c r="S47" s="67">
        <v>411</v>
      </c>
      <c r="T47" s="124" t="s">
        <v>288</v>
      </c>
    </row>
    <row r="48" spans="1:20" x14ac:dyDescent="0.25">
      <c r="A48" s="38" t="s">
        <v>407</v>
      </c>
      <c r="B48" s="114">
        <f ca="1">Calculation!F67</f>
        <v>55.391392889699176</v>
      </c>
      <c r="C48" s="67">
        <v>55.391392889699176</v>
      </c>
      <c r="D48" s="67">
        <v>472.1896080218778</v>
      </c>
      <c r="E48" s="67">
        <v>0</v>
      </c>
      <c r="F48" s="67">
        <v>270.56882406563352</v>
      </c>
      <c r="G48" s="67">
        <v>0</v>
      </c>
      <c r="H48" s="67">
        <v>26.116681859617135</v>
      </c>
      <c r="I48" s="67">
        <v>74.365348961465344</v>
      </c>
      <c r="J48" s="67">
        <v>0</v>
      </c>
      <c r="K48" s="67">
        <v>0</v>
      </c>
      <c r="L48" s="67">
        <v>0</v>
      </c>
      <c r="M48" s="67">
        <v>11548.796718322697</v>
      </c>
      <c r="N48" s="67">
        <v>175.63776243892914</v>
      </c>
      <c r="O48" s="67">
        <v>30.295350957155879</v>
      </c>
      <c r="P48" s="67">
        <v>951.70785856378291</v>
      </c>
      <c r="Q48" s="67">
        <v>9357.0847766636271</v>
      </c>
      <c r="R48" s="67">
        <v>17.759343664539653</v>
      </c>
      <c r="S48" s="67">
        <v>429.35824977210569</v>
      </c>
      <c r="T48" s="124" t="s">
        <v>289</v>
      </c>
    </row>
    <row r="49" spans="1:20" x14ac:dyDescent="0.25">
      <c r="A49" s="38" t="s">
        <v>408</v>
      </c>
      <c r="B49" s="114">
        <f ca="1">Calculation!G67</f>
        <v>56.261414767547869</v>
      </c>
      <c r="C49" s="67">
        <v>56.261414767547869</v>
      </c>
      <c r="D49" s="67">
        <v>479.6061987237922</v>
      </c>
      <c r="E49" s="67">
        <v>0</v>
      </c>
      <c r="F49" s="67">
        <v>274.8185961713765</v>
      </c>
      <c r="G49" s="67">
        <v>0</v>
      </c>
      <c r="H49" s="67">
        <v>26.526891522333639</v>
      </c>
      <c r="I49" s="67">
        <v>75.533391091750161</v>
      </c>
      <c r="J49" s="67">
        <v>0</v>
      </c>
      <c r="K49" s="67">
        <v>0</v>
      </c>
      <c r="L49" s="67">
        <v>0</v>
      </c>
      <c r="M49" s="67">
        <v>11730.191431175936</v>
      </c>
      <c r="N49" s="67">
        <v>178.39647074948826</v>
      </c>
      <c r="O49" s="67">
        <v>30.771194165907023</v>
      </c>
      <c r="P49" s="67">
        <v>966.65614953598913</v>
      </c>
      <c r="Q49" s="67">
        <v>9504.0546946216964</v>
      </c>
      <c r="R49" s="67">
        <v>18.038286235186874</v>
      </c>
      <c r="S49" s="67">
        <v>436.10209662716505</v>
      </c>
      <c r="T49" s="124" t="s">
        <v>290</v>
      </c>
    </row>
    <row r="50" spans="1:20" x14ac:dyDescent="0.25">
      <c r="A50" s="38" t="s">
        <v>409</v>
      </c>
      <c r="B50" s="114">
        <f ca="1">Calculation!H67</f>
        <v>57.27644029170466</v>
      </c>
      <c r="C50" s="67">
        <v>57.27644029170466</v>
      </c>
      <c r="D50" s="67">
        <v>488.2588878760256</v>
      </c>
      <c r="E50" s="67">
        <v>0</v>
      </c>
      <c r="F50" s="67">
        <v>279.77666362807662</v>
      </c>
      <c r="G50" s="67">
        <v>0</v>
      </c>
      <c r="H50" s="67">
        <v>27.005469462169557</v>
      </c>
      <c r="I50" s="67">
        <v>76.896106910415753</v>
      </c>
      <c r="J50" s="67">
        <v>0</v>
      </c>
      <c r="K50" s="67">
        <v>0</v>
      </c>
      <c r="L50" s="67">
        <v>0</v>
      </c>
      <c r="M50" s="67">
        <v>11941.818596171379</v>
      </c>
      <c r="N50" s="67">
        <v>181.61496377847388</v>
      </c>
      <c r="O50" s="67">
        <v>31.326344576116686</v>
      </c>
      <c r="P50" s="67">
        <v>984.09582233689616</v>
      </c>
      <c r="Q50" s="67">
        <v>9675.5195989061085</v>
      </c>
      <c r="R50" s="67">
        <v>18.363719234275298</v>
      </c>
      <c r="S50" s="67">
        <v>443.96991795806753</v>
      </c>
      <c r="T50" s="124" t="s">
        <v>291</v>
      </c>
    </row>
    <row r="51" spans="1:20" x14ac:dyDescent="0.25">
      <c r="A51" s="38" t="s">
        <v>410</v>
      </c>
      <c r="B51" s="114">
        <f ca="1">Calculation!I67</f>
        <v>58.29146581586145</v>
      </c>
      <c r="C51" s="67">
        <v>58.29146581586145</v>
      </c>
      <c r="D51" s="67">
        <v>496.91157702825899</v>
      </c>
      <c r="E51" s="67">
        <v>0</v>
      </c>
      <c r="F51" s="67">
        <v>284.73473108477668</v>
      </c>
      <c r="G51" s="67">
        <v>0</v>
      </c>
      <c r="H51" s="67">
        <v>27.484047402005473</v>
      </c>
      <c r="I51" s="67">
        <v>78.258822729081345</v>
      </c>
      <c r="J51" s="67">
        <v>0</v>
      </c>
      <c r="K51" s="67">
        <v>0</v>
      </c>
      <c r="L51" s="67">
        <v>0</v>
      </c>
      <c r="M51" s="67">
        <v>12153.44576116682</v>
      </c>
      <c r="N51" s="67">
        <v>184.8334568074595</v>
      </c>
      <c r="O51" s="67">
        <v>31.881494986326349</v>
      </c>
      <c r="P51" s="67">
        <v>1001.5354951378032</v>
      </c>
      <c r="Q51" s="67">
        <v>9846.9845031905206</v>
      </c>
      <c r="R51" s="67">
        <v>18.689152233363721</v>
      </c>
      <c r="S51" s="67">
        <v>451.83773928897</v>
      </c>
      <c r="T51" s="124" t="s">
        <v>292</v>
      </c>
    </row>
    <row r="52" spans="1:20" x14ac:dyDescent="0.25">
      <c r="A52" s="38" t="s">
        <v>411</v>
      </c>
      <c r="B52" s="114">
        <f ca="1">Calculation!J67</f>
        <v>59.644833181403833</v>
      </c>
      <c r="C52" s="67">
        <v>59.644833181403833</v>
      </c>
      <c r="D52" s="67">
        <v>508.4484958979034</v>
      </c>
      <c r="E52" s="67">
        <v>0</v>
      </c>
      <c r="F52" s="67">
        <v>291.34548769371014</v>
      </c>
      <c r="G52" s="67">
        <v>0</v>
      </c>
      <c r="H52" s="67">
        <v>28.122151321786692</v>
      </c>
      <c r="I52" s="67">
        <v>80.075777153968801</v>
      </c>
      <c r="J52" s="67">
        <v>0</v>
      </c>
      <c r="K52" s="67">
        <v>0</v>
      </c>
      <c r="L52" s="67">
        <v>0</v>
      </c>
      <c r="M52" s="67">
        <v>12435.615314494076</v>
      </c>
      <c r="N52" s="67">
        <v>189.12478084610697</v>
      </c>
      <c r="O52" s="67">
        <v>32.621695533272565</v>
      </c>
      <c r="P52" s="67">
        <v>1024.7883922056792</v>
      </c>
      <c r="Q52" s="67">
        <v>10075.604375569736</v>
      </c>
      <c r="R52" s="67">
        <v>19.12306289881495</v>
      </c>
      <c r="S52" s="67">
        <v>462.32816773017322</v>
      </c>
      <c r="T52" s="124" t="s">
        <v>293</v>
      </c>
    </row>
    <row r="53" spans="1:20" x14ac:dyDescent="0.25">
      <c r="A53" s="38"/>
      <c r="B53" s="67"/>
      <c r="C53" s="67">
        <v>0</v>
      </c>
      <c r="D53" s="67">
        <v>0</v>
      </c>
      <c r="E53" s="67">
        <v>0</v>
      </c>
      <c r="F53" s="67">
        <v>0</v>
      </c>
      <c r="G53" s="67">
        <v>0</v>
      </c>
      <c r="H53" s="67">
        <v>0</v>
      </c>
      <c r="I53" s="67">
        <v>0</v>
      </c>
      <c r="J53" s="67">
        <v>0</v>
      </c>
      <c r="K53" s="67">
        <v>0</v>
      </c>
      <c r="L53" s="67">
        <v>0</v>
      </c>
      <c r="M53" s="67">
        <v>0</v>
      </c>
      <c r="N53" s="67">
        <v>0</v>
      </c>
      <c r="O53" s="67">
        <v>0</v>
      </c>
      <c r="P53" s="67">
        <v>0</v>
      </c>
      <c r="Q53" s="67">
        <v>0</v>
      </c>
      <c r="R53" s="67">
        <v>0</v>
      </c>
      <c r="S53" s="67">
        <v>0</v>
      </c>
      <c r="T53" s="29"/>
    </row>
    <row r="54" spans="1:20" x14ac:dyDescent="0.25">
      <c r="A54" s="38" t="s">
        <v>294</v>
      </c>
      <c r="B54" s="114">
        <f ca="1">Calculation!E166</f>
        <v>7644.0000000000009</v>
      </c>
      <c r="C54" s="67">
        <v>7644.0000000000009</v>
      </c>
      <c r="D54" s="67">
        <v>7785.9999999999991</v>
      </c>
      <c r="E54" s="67">
        <v>2023</v>
      </c>
      <c r="F54" s="67">
        <v>4225</v>
      </c>
      <c r="G54" s="67">
        <v>5894</v>
      </c>
      <c r="H54" s="67">
        <v>2382</v>
      </c>
      <c r="I54" s="67">
        <v>3449</v>
      </c>
      <c r="J54" s="67">
        <v>1084.6002031156527</v>
      </c>
      <c r="K54" s="67">
        <v>6387.6247468541751</v>
      </c>
      <c r="L54" s="67">
        <v>6303</v>
      </c>
      <c r="M54" s="67">
        <v>52422</v>
      </c>
      <c r="N54" s="67">
        <v>5635.3221811466228</v>
      </c>
      <c r="O54" s="67">
        <v>5234</v>
      </c>
      <c r="P54" s="67">
        <v>16649.2682399277</v>
      </c>
      <c r="Q54" s="67">
        <v>76573.310789910291</v>
      </c>
      <c r="R54" s="67">
        <v>25343.756747688079</v>
      </c>
      <c r="S54" s="67">
        <v>10172</v>
      </c>
      <c r="T54" s="124" t="s">
        <v>294</v>
      </c>
    </row>
    <row r="55" spans="1:20" x14ac:dyDescent="0.25">
      <c r="A55" s="38" t="s">
        <v>295</v>
      </c>
      <c r="B55" s="114">
        <f ca="1">Calculation!F166</f>
        <v>7862.4242197473304</v>
      </c>
      <c r="C55" s="67">
        <v>7862.4242197473304</v>
      </c>
      <c r="D55" s="67">
        <v>8056.6066268311979</v>
      </c>
      <c r="E55" s="67">
        <v>2079.6496222222222</v>
      </c>
      <c r="F55" s="67">
        <v>4327.8284763987604</v>
      </c>
      <c r="G55" s="67">
        <v>6211.7111111111108</v>
      </c>
      <c r="H55" s="67">
        <v>2447.3343223721358</v>
      </c>
      <c r="I55" s="67">
        <v>3504.3406306402412</v>
      </c>
      <c r="J55" s="67">
        <v>1112.1255364489859</v>
      </c>
      <c r="K55" s="67">
        <v>6505.1283460949162</v>
      </c>
      <c r="L55" s="67">
        <v>6421.0888888888885</v>
      </c>
      <c r="M55" s="67">
        <v>53362.84135982061</v>
      </c>
      <c r="N55" s="67">
        <v>5778.1709098218116</v>
      </c>
      <c r="O55" s="67">
        <v>5376.2441444145579</v>
      </c>
      <c r="P55" s="67">
        <v>17396.704549075126</v>
      </c>
      <c r="Q55" s="67">
        <v>79185.102214642204</v>
      </c>
      <c r="R55" s="67">
        <v>26120.317006203521</v>
      </c>
      <c r="S55" s="67">
        <v>10279.904193024637</v>
      </c>
      <c r="T55" s="124" t="s">
        <v>295</v>
      </c>
    </row>
    <row r="56" spans="1:20" x14ac:dyDescent="0.25">
      <c r="A56" s="38" t="s">
        <v>296</v>
      </c>
      <c r="B56" s="114">
        <f ca="1">Calculation!G166</f>
        <v>8394.1798027641817</v>
      </c>
      <c r="C56" s="67">
        <v>8394.1798027641817</v>
      </c>
      <c r="D56" s="67">
        <v>8488.0039649345908</v>
      </c>
      <c r="E56" s="67">
        <v>2210.097812463935</v>
      </c>
      <c r="F56" s="67">
        <v>4439.2621998089708</v>
      </c>
      <c r="G56" s="67">
        <v>6494.3314387027367</v>
      </c>
      <c r="H56" s="67">
        <v>2537.1216507415998</v>
      </c>
      <c r="I56" s="67">
        <v>3634.1991068649982</v>
      </c>
      <c r="J56" s="67">
        <v>1248.9970096816514</v>
      </c>
      <c r="K56" s="67">
        <v>6698.2249192027957</v>
      </c>
      <c r="L56" s="67">
        <v>6634.8182106720014</v>
      </c>
      <c r="M56" s="67">
        <v>54496.466856680447</v>
      </c>
      <c r="N56" s="67">
        <v>5959.9759252073563</v>
      </c>
      <c r="O56" s="67">
        <v>5702.3758449601337</v>
      </c>
      <c r="P56" s="67">
        <v>18187.056443253088</v>
      </c>
      <c r="Q56" s="67">
        <v>81514.34662186417</v>
      </c>
      <c r="R56" s="67">
        <v>26747.827851245438</v>
      </c>
      <c r="S56" s="67">
        <v>10451.739710987546</v>
      </c>
      <c r="T56" s="124" t="s">
        <v>296</v>
      </c>
    </row>
    <row r="57" spans="1:20" x14ac:dyDescent="0.25">
      <c r="A57" s="38" t="s">
        <v>297</v>
      </c>
      <c r="B57" s="114">
        <f ca="1">Calculation!H166</f>
        <v>8882.7265213842365</v>
      </c>
      <c r="C57" s="67">
        <v>8882.7265213842365</v>
      </c>
      <c r="D57" s="67">
        <v>8930.2848816561855</v>
      </c>
      <c r="E57" s="67">
        <v>2277.0521729064726</v>
      </c>
      <c r="F57" s="67">
        <v>4558.6651301825405</v>
      </c>
      <c r="G57" s="67">
        <v>6856.4565080352204</v>
      </c>
      <c r="H57" s="67">
        <v>2616.3126793429783</v>
      </c>
      <c r="I57" s="67">
        <v>3767.2811856435414</v>
      </c>
      <c r="J57" s="67">
        <v>1389.958112715708</v>
      </c>
      <c r="K57" s="67">
        <v>6867.6782321520695</v>
      </c>
      <c r="L57" s="67">
        <v>6854.2745578888171</v>
      </c>
      <c r="M57" s="67">
        <v>55616.07015667059</v>
      </c>
      <c r="N57" s="67">
        <v>6131.5387124000808</v>
      </c>
      <c r="O57" s="67">
        <v>6067.9369134026892</v>
      </c>
      <c r="P57" s="67">
        <v>19177.370194907067</v>
      </c>
      <c r="Q57" s="67">
        <v>84070.962390788249</v>
      </c>
      <c r="R57" s="67">
        <v>27447.923143557724</v>
      </c>
      <c r="S57" s="67">
        <v>10615.718579417007</v>
      </c>
      <c r="T57" s="124" t="s">
        <v>297</v>
      </c>
    </row>
    <row r="58" spans="1:20" x14ac:dyDescent="0.25">
      <c r="A58" s="38" t="s">
        <v>298</v>
      </c>
      <c r="B58" s="114">
        <f ca="1">Calculation!I166</f>
        <v>9530.2232734395438</v>
      </c>
      <c r="C58" s="67">
        <v>9530.2232734395438</v>
      </c>
      <c r="D58" s="67">
        <v>9286.9234123321821</v>
      </c>
      <c r="E58" s="67">
        <v>2361.7578881248328</v>
      </c>
      <c r="F58" s="67">
        <v>4677.6733344705153</v>
      </c>
      <c r="G58" s="67">
        <v>7074.9155360806681</v>
      </c>
      <c r="H58" s="67">
        <v>2693.9672814516757</v>
      </c>
      <c r="I58" s="67">
        <v>3890.7829268865894</v>
      </c>
      <c r="J58" s="67">
        <v>1432.3088641505835</v>
      </c>
      <c r="K58" s="67">
        <v>7009.6956386702168</v>
      </c>
      <c r="L58" s="67">
        <v>7084.6339260476898</v>
      </c>
      <c r="M58" s="67">
        <v>56749.86114748862</v>
      </c>
      <c r="N58" s="67">
        <v>6312.7707893322658</v>
      </c>
      <c r="O58" s="67">
        <v>6412.3089410729872</v>
      </c>
      <c r="P58" s="67">
        <v>20101.987367379355</v>
      </c>
      <c r="Q58" s="67">
        <v>86869.59038597632</v>
      </c>
      <c r="R58" s="67">
        <v>28215.901625263115</v>
      </c>
      <c r="S58" s="67">
        <v>10804.391720717695</v>
      </c>
      <c r="T58" s="124" t="s">
        <v>298</v>
      </c>
    </row>
    <row r="59" spans="1:20" x14ac:dyDescent="0.25">
      <c r="A59" s="38" t="s">
        <v>299</v>
      </c>
      <c r="B59" s="114">
        <f ca="1">Calculation!J166</f>
        <v>9973.674149043025</v>
      </c>
      <c r="C59" s="67">
        <v>9973.674149043025</v>
      </c>
      <c r="D59" s="67">
        <v>9729.408248809912</v>
      </c>
      <c r="E59" s="67">
        <v>2433.0216933029615</v>
      </c>
      <c r="F59" s="67">
        <v>4797.3041282631038</v>
      </c>
      <c r="G59" s="67">
        <v>7327.3104186092423</v>
      </c>
      <c r="H59" s="67">
        <v>2763.6410854061105</v>
      </c>
      <c r="I59" s="67">
        <v>3986.0568909066128</v>
      </c>
      <c r="J59" s="67">
        <v>1466.941049424265</v>
      </c>
      <c r="K59" s="67">
        <v>7134.8271425651164</v>
      </c>
      <c r="L59" s="67">
        <v>7313.7563714231874</v>
      </c>
      <c r="M59" s="67">
        <v>57976.395598369389</v>
      </c>
      <c r="N59" s="67">
        <v>6506.6133779145239</v>
      </c>
      <c r="O59" s="67">
        <v>6745.0151246236719</v>
      </c>
      <c r="P59" s="67">
        <v>21081.73198019866</v>
      </c>
      <c r="Q59" s="67">
        <v>89863.802993584686</v>
      </c>
      <c r="R59" s="67">
        <v>28997.627811837228</v>
      </c>
      <c r="S59" s="67">
        <v>10922.456052530033</v>
      </c>
      <c r="T59" s="124" t="s">
        <v>299</v>
      </c>
    </row>
    <row r="60" spans="1:20" x14ac:dyDescent="0.25">
      <c r="A60" s="38"/>
      <c r="B60" s="67"/>
      <c r="C60" s="67">
        <v>0</v>
      </c>
      <c r="D60" s="67">
        <v>0</v>
      </c>
      <c r="E60" s="67">
        <v>0</v>
      </c>
      <c r="F60" s="67">
        <v>0</v>
      </c>
      <c r="G60" s="67">
        <v>0</v>
      </c>
      <c r="H60" s="67">
        <v>0</v>
      </c>
      <c r="I60" s="67">
        <v>0</v>
      </c>
      <c r="J60" s="67">
        <v>0</v>
      </c>
      <c r="K60" s="67">
        <v>0</v>
      </c>
      <c r="L60" s="67">
        <v>0</v>
      </c>
      <c r="M60" s="67">
        <v>0</v>
      </c>
      <c r="N60" s="67">
        <v>0</v>
      </c>
      <c r="O60" s="67">
        <v>0</v>
      </c>
      <c r="P60" s="67">
        <v>0</v>
      </c>
      <c r="Q60" s="67">
        <v>0</v>
      </c>
      <c r="R60" s="67">
        <v>0</v>
      </c>
      <c r="S60" s="67">
        <v>0</v>
      </c>
      <c r="T60" s="29"/>
    </row>
    <row r="61" spans="1:20" x14ac:dyDescent="0.25">
      <c r="A61" s="38" t="s">
        <v>300</v>
      </c>
      <c r="B61" s="114">
        <f ca="1">Calculation!E178</f>
        <v>6432</v>
      </c>
      <c r="C61" s="67">
        <v>6432</v>
      </c>
      <c r="D61" s="67">
        <v>13769</v>
      </c>
      <c r="E61" s="67">
        <v>1623</v>
      </c>
      <c r="F61" s="67">
        <v>5625</v>
      </c>
      <c r="G61" s="67">
        <v>7099</v>
      </c>
      <c r="H61" s="67">
        <v>2348</v>
      </c>
      <c r="I61" s="67">
        <v>2561.6080000000002</v>
      </c>
      <c r="J61" s="67">
        <v>608</v>
      </c>
      <c r="K61" s="67">
        <v>3793.4187615999958</v>
      </c>
      <c r="L61" s="67">
        <v>7144</v>
      </c>
      <c r="M61" s="67">
        <v>59202</v>
      </c>
      <c r="N61" s="67">
        <v>4851.8784151308691</v>
      </c>
      <c r="O61" s="67">
        <v>3774</v>
      </c>
      <c r="P61" s="67">
        <v>23479</v>
      </c>
      <c r="Q61" s="67">
        <v>82690</v>
      </c>
      <c r="R61" s="67">
        <v>34488.45398000002</v>
      </c>
      <c r="S61" s="67">
        <v>8876</v>
      </c>
      <c r="T61" s="124" t="s">
        <v>300</v>
      </c>
    </row>
    <row r="62" spans="1:20" x14ac:dyDescent="0.25">
      <c r="A62" s="38" t="s">
        <v>301</v>
      </c>
      <c r="B62" s="114">
        <f ca="1">Calculation!F178</f>
        <v>6806.5172138075868</v>
      </c>
      <c r="C62" s="67">
        <v>6806.5172138075868</v>
      </c>
      <c r="D62" s="67">
        <v>13677.073864164267</v>
      </c>
      <c r="E62" s="67">
        <v>1712.2381924031586</v>
      </c>
      <c r="F62" s="67">
        <v>5572.3052180738514</v>
      </c>
      <c r="G62" s="67">
        <v>7799.1438965238476</v>
      </c>
      <c r="H62" s="67">
        <v>2414.1977498345468</v>
      </c>
      <c r="I62" s="67">
        <v>2566.570835934956</v>
      </c>
      <c r="J62" s="67">
        <v>667.46481389578173</v>
      </c>
      <c r="K62" s="67">
        <v>3928.6273640418276</v>
      </c>
      <c r="L62" s="67">
        <v>6995.5486112688213</v>
      </c>
      <c r="M62" s="67">
        <v>59485.416300598787</v>
      </c>
      <c r="N62" s="67">
        <v>5076.9052499434711</v>
      </c>
      <c r="O62" s="67">
        <v>3996.7983937649969</v>
      </c>
      <c r="P62" s="67">
        <v>24514.131985944601</v>
      </c>
      <c r="Q62" s="67">
        <v>87461.526677100963</v>
      </c>
      <c r="R62" s="67">
        <v>34531.758520755764</v>
      </c>
      <c r="S62" s="67">
        <v>8643.8755864991672</v>
      </c>
      <c r="T62" s="124" t="s">
        <v>301</v>
      </c>
    </row>
    <row r="63" spans="1:20" x14ac:dyDescent="0.25">
      <c r="A63" s="38" t="s">
        <v>302</v>
      </c>
      <c r="B63" s="114">
        <f ca="1">Calculation!G178</f>
        <v>8631.2716853601396</v>
      </c>
      <c r="C63" s="67">
        <v>8631.2716853601396</v>
      </c>
      <c r="D63" s="67">
        <v>14258.768122871181</v>
      </c>
      <c r="E63" s="67">
        <v>2112.835223842128</v>
      </c>
      <c r="F63" s="67">
        <v>5565.5618163367972</v>
      </c>
      <c r="G63" s="67">
        <v>8277.5889348116671</v>
      </c>
      <c r="H63" s="67">
        <v>2587.9716550868438</v>
      </c>
      <c r="I63" s="67">
        <v>2950.2286937847512</v>
      </c>
      <c r="J63" s="67">
        <v>1185.2974598010378</v>
      </c>
      <c r="K63" s="67">
        <v>4359.4073623376844</v>
      </c>
      <c r="L63" s="67">
        <v>7208.269787295103</v>
      </c>
      <c r="M63" s="67">
        <v>60426.860156339324</v>
      </c>
      <c r="N63" s="67">
        <v>5493.4232066396307</v>
      </c>
      <c r="O63" s="67">
        <v>4889.7138518260645</v>
      </c>
      <c r="P63" s="67">
        <v>25640.689026788721</v>
      </c>
      <c r="Q63" s="67">
        <v>90639.300940563728</v>
      </c>
      <c r="R63" s="67">
        <v>33985.187511666591</v>
      </c>
      <c r="S63" s="67">
        <v>8732.1696500922535</v>
      </c>
      <c r="T63" s="124" t="s">
        <v>302</v>
      </c>
    </row>
    <row r="64" spans="1:20" x14ac:dyDescent="0.25">
      <c r="A64" s="38" t="s">
        <v>303</v>
      </c>
      <c r="B64" s="114">
        <f ca="1">Calculation!H178</f>
        <v>10059.891344282407</v>
      </c>
      <c r="C64" s="67">
        <v>10059.891344282407</v>
      </c>
      <c r="D64" s="67">
        <v>14834.752587187169</v>
      </c>
      <c r="E64" s="67">
        <v>2199.5566840488768</v>
      </c>
      <c r="F64" s="67">
        <v>5596.6041792292281</v>
      </c>
      <c r="G64" s="67">
        <v>9057.4974090506057</v>
      </c>
      <c r="H64" s="67">
        <v>2694.6739166925299</v>
      </c>
      <c r="I64" s="67">
        <v>3307.7553112155579</v>
      </c>
      <c r="J64" s="67">
        <v>1671.6552332893675</v>
      </c>
      <c r="K64" s="67">
        <v>4654.9350079365086</v>
      </c>
      <c r="L64" s="67">
        <v>7424.6409991455994</v>
      </c>
      <c r="M64" s="67">
        <v>61361.984099769666</v>
      </c>
      <c r="N64" s="67">
        <v>5803.9193831752073</v>
      </c>
      <c r="O64" s="67">
        <v>5856.2182054191262</v>
      </c>
      <c r="P64" s="67">
        <v>27466.246844541736</v>
      </c>
      <c r="Q64" s="67">
        <v>94585.330127132154</v>
      </c>
      <c r="R64" s="67">
        <v>33772.252881805754</v>
      </c>
      <c r="S64" s="67">
        <v>8799.5164704103281</v>
      </c>
      <c r="T64" s="124" t="s">
        <v>303</v>
      </c>
    </row>
    <row r="65" spans="1:20" x14ac:dyDescent="0.25">
      <c r="A65" s="38" t="s">
        <v>304</v>
      </c>
      <c r="B65" s="114">
        <f ca="1">Calculation!I178</f>
        <v>12094.468745846403</v>
      </c>
      <c r="C65" s="67">
        <v>12094.468745846403</v>
      </c>
      <c r="D65" s="67">
        <v>15008.963670624067</v>
      </c>
      <c r="E65" s="67">
        <v>2354.8846182520815</v>
      </c>
      <c r="F65" s="67">
        <v>5626.0493776986305</v>
      </c>
      <c r="G65" s="67">
        <v>9132.7019730916618</v>
      </c>
      <c r="H65" s="67">
        <v>2783.534879216405</v>
      </c>
      <c r="I65" s="67">
        <v>3577.2220412136417</v>
      </c>
      <c r="J65" s="67">
        <v>1693.7318737078324</v>
      </c>
      <c r="K65" s="67">
        <v>4812.0055705145151</v>
      </c>
      <c r="L65" s="67">
        <v>7663.2608340173774</v>
      </c>
      <c r="M65" s="67">
        <v>62385.443370661043</v>
      </c>
      <c r="N65" s="67">
        <v>6131.8420688783381</v>
      </c>
      <c r="O65" s="67">
        <v>6663.3407723160981</v>
      </c>
      <c r="P65" s="67">
        <v>28883.969088934962</v>
      </c>
      <c r="Q65" s="67">
        <v>99299.33064460184</v>
      </c>
      <c r="R65" s="67">
        <v>33845.330063945265</v>
      </c>
      <c r="S65" s="67">
        <v>8994.0714208810186</v>
      </c>
      <c r="T65" s="124" t="s">
        <v>304</v>
      </c>
    </row>
    <row r="66" spans="1:20" x14ac:dyDescent="0.25">
      <c r="A66" s="38" t="s">
        <v>305</v>
      </c>
      <c r="B66" s="114">
        <f ca="1">Calculation!J178</f>
        <v>12947.644905737447</v>
      </c>
      <c r="C66" s="67">
        <v>12947.644905737447</v>
      </c>
      <c r="D66" s="67">
        <v>15523.473381607442</v>
      </c>
      <c r="E66" s="67">
        <v>2436.9695207044865</v>
      </c>
      <c r="F66" s="67">
        <v>5658.7257435417732</v>
      </c>
      <c r="G66" s="67">
        <v>9349.1325924302455</v>
      </c>
      <c r="H66" s="67">
        <v>2826.3979612399189</v>
      </c>
      <c r="I66" s="67">
        <v>3674.0007131292045</v>
      </c>
      <c r="J66" s="67">
        <v>1680.9756097304082</v>
      </c>
      <c r="K66" s="67">
        <v>4886.1059317495947</v>
      </c>
      <c r="L66" s="67">
        <v>7878.0082773109871</v>
      </c>
      <c r="M66" s="67">
        <v>63727.645919874973</v>
      </c>
      <c r="N66" s="67">
        <v>6491.4912772654061</v>
      </c>
      <c r="O66" s="67">
        <v>7360.0122170437626</v>
      </c>
      <c r="P66" s="67">
        <v>30406.802819407989</v>
      </c>
      <c r="Q66" s="67">
        <v>104509.73144746352</v>
      </c>
      <c r="R66" s="67">
        <v>33966.458776745276</v>
      </c>
      <c r="S66" s="67">
        <v>8899.2572418529326</v>
      </c>
      <c r="T66" s="124" t="s">
        <v>305</v>
      </c>
    </row>
    <row r="67" spans="1:20" x14ac:dyDescent="0.25">
      <c r="A67" s="38"/>
      <c r="B67" s="38"/>
      <c r="C67" s="67">
        <v>0</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29"/>
    </row>
    <row r="68" spans="1:20" x14ac:dyDescent="0.25">
      <c r="A68" s="38" t="s">
        <v>306</v>
      </c>
      <c r="B68" s="130">
        <f ca="1">Calculation!E191</f>
        <v>1947.649365948535</v>
      </c>
      <c r="C68" s="67">
        <v>1947.649365948535</v>
      </c>
      <c r="D68" s="67">
        <v>4723.7072989996295</v>
      </c>
      <c r="E68" s="67">
        <v>969.56730426860963</v>
      </c>
      <c r="F68" s="67">
        <v>1628.2647058823529</v>
      </c>
      <c r="G68" s="67">
        <v>2493.688264054083</v>
      </c>
      <c r="H68" s="67">
        <v>1532.7916666666667</v>
      </c>
      <c r="I68" s="67">
        <v>3188.6672946988092</v>
      </c>
      <c r="J68" s="67">
        <v>659.6923381933949</v>
      </c>
      <c r="K68" s="67">
        <v>3255.8977345953144</v>
      </c>
      <c r="L68" s="67">
        <v>1915.7518964747881</v>
      </c>
      <c r="M68" s="67">
        <v>13282.549321039785</v>
      </c>
      <c r="N68" s="67">
        <v>9275.8050025820594</v>
      </c>
      <c r="O68" s="67">
        <v>3540.3461538461538</v>
      </c>
      <c r="P68" s="67">
        <v>5745.9654665930484</v>
      </c>
      <c r="Q68" s="67">
        <v>35800.753705742369</v>
      </c>
      <c r="R68" s="67">
        <v>5583.3148253884183</v>
      </c>
      <c r="S68" s="67">
        <v>1550.6553657672916</v>
      </c>
      <c r="T68" s="124" t="s">
        <v>306</v>
      </c>
    </row>
    <row r="69" spans="1:20" x14ac:dyDescent="0.25">
      <c r="A69" s="38" t="s">
        <v>265</v>
      </c>
      <c r="B69" s="130">
        <f ca="1">Calculation!F191</f>
        <v>1947.649365948535</v>
      </c>
      <c r="C69" s="67">
        <v>1947.649365948535</v>
      </c>
      <c r="D69" s="67">
        <v>4723.7072989996295</v>
      </c>
      <c r="E69" s="67">
        <v>969.56730426860963</v>
      </c>
      <c r="F69" s="67">
        <v>1628.2647058823529</v>
      </c>
      <c r="G69" s="67">
        <v>2493.688264054083</v>
      </c>
      <c r="H69" s="67">
        <v>1532.7916666666667</v>
      </c>
      <c r="I69" s="67">
        <v>3188.6672946988092</v>
      </c>
      <c r="J69" s="67">
        <v>659.6923381933949</v>
      </c>
      <c r="K69" s="67">
        <v>3255.8977345953144</v>
      </c>
      <c r="L69" s="67">
        <v>1915.7518964747881</v>
      </c>
      <c r="M69" s="67">
        <v>13282.549321039785</v>
      </c>
      <c r="N69" s="67">
        <v>9275.8050025820594</v>
      </c>
      <c r="O69" s="67">
        <v>3540.3461538461538</v>
      </c>
      <c r="P69" s="67">
        <v>5745.9654665930484</v>
      </c>
      <c r="Q69" s="67">
        <v>35800.753705742369</v>
      </c>
      <c r="R69" s="67">
        <v>5583.3148253884183</v>
      </c>
      <c r="S69" s="67">
        <v>1550.6553657672916</v>
      </c>
      <c r="T69" s="124" t="s">
        <v>265</v>
      </c>
    </row>
    <row r="70" spans="1:20" x14ac:dyDescent="0.25">
      <c r="A70" s="38" t="s">
        <v>266</v>
      </c>
      <c r="B70" s="130">
        <f ca="1">Calculation!G191</f>
        <v>1947.649365948535</v>
      </c>
      <c r="C70" s="67">
        <v>1947.649365948535</v>
      </c>
      <c r="D70" s="67">
        <v>4723.7072989996295</v>
      </c>
      <c r="E70" s="67">
        <v>969.56730426860963</v>
      </c>
      <c r="F70" s="67">
        <v>1628.2647058823529</v>
      </c>
      <c r="G70" s="67">
        <v>2493.688264054083</v>
      </c>
      <c r="H70" s="67">
        <v>1532.7916666666667</v>
      </c>
      <c r="I70" s="67">
        <v>3188.6672946988092</v>
      </c>
      <c r="J70" s="67">
        <v>659.6923381933949</v>
      </c>
      <c r="K70" s="67">
        <v>3255.8977345953144</v>
      </c>
      <c r="L70" s="67">
        <v>1915.7518964747881</v>
      </c>
      <c r="M70" s="67">
        <v>13282.549321039785</v>
      </c>
      <c r="N70" s="67">
        <v>9275.8050025820594</v>
      </c>
      <c r="O70" s="67">
        <v>3540.3461538461538</v>
      </c>
      <c r="P70" s="67">
        <v>5745.9654665930484</v>
      </c>
      <c r="Q70" s="67">
        <v>35800.753705742369</v>
      </c>
      <c r="R70" s="67">
        <v>5583.3148253884183</v>
      </c>
      <c r="S70" s="67">
        <v>1550.6553657672916</v>
      </c>
      <c r="T70" s="124" t="s">
        <v>266</v>
      </c>
    </row>
    <row r="71" spans="1:20" x14ac:dyDescent="0.25">
      <c r="A71" s="38" t="s">
        <v>267</v>
      </c>
      <c r="B71" s="130">
        <f ca="1">Calculation!H191</f>
        <v>1947.649365948535</v>
      </c>
      <c r="C71" s="67">
        <v>1947.649365948535</v>
      </c>
      <c r="D71" s="67">
        <v>4723.7072989996295</v>
      </c>
      <c r="E71" s="67">
        <v>969.56730426860963</v>
      </c>
      <c r="F71" s="67">
        <v>1628.2647058823529</v>
      </c>
      <c r="G71" s="67">
        <v>2493.688264054083</v>
      </c>
      <c r="H71" s="67">
        <v>1532.7916666666667</v>
      </c>
      <c r="I71" s="67">
        <v>3188.6672946988092</v>
      </c>
      <c r="J71" s="67">
        <v>659.6923381933949</v>
      </c>
      <c r="K71" s="67">
        <v>3255.8977345953144</v>
      </c>
      <c r="L71" s="67">
        <v>1915.7518964747881</v>
      </c>
      <c r="M71" s="67">
        <v>13282.549321039785</v>
      </c>
      <c r="N71" s="67">
        <v>9275.8050025820594</v>
      </c>
      <c r="O71" s="67">
        <v>3540.3461538461538</v>
      </c>
      <c r="P71" s="67">
        <v>5745.9654665930484</v>
      </c>
      <c r="Q71" s="67">
        <v>35800.753705742369</v>
      </c>
      <c r="R71" s="67">
        <v>5583.3148253884183</v>
      </c>
      <c r="S71" s="67">
        <v>1550.6553657672916</v>
      </c>
      <c r="T71" s="124" t="s">
        <v>267</v>
      </c>
    </row>
    <row r="72" spans="1:20" x14ac:dyDescent="0.25">
      <c r="A72" s="38" t="s">
        <v>268</v>
      </c>
      <c r="B72" s="130">
        <f ca="1">Calculation!I191</f>
        <v>1947.649365948535</v>
      </c>
      <c r="C72" s="67">
        <v>1947.649365948535</v>
      </c>
      <c r="D72" s="67">
        <v>4723.7072989996295</v>
      </c>
      <c r="E72" s="67">
        <v>969.56730426860963</v>
      </c>
      <c r="F72" s="67">
        <v>1628.2647058823529</v>
      </c>
      <c r="G72" s="67">
        <v>2493.688264054083</v>
      </c>
      <c r="H72" s="67">
        <v>1532.7916666666667</v>
      </c>
      <c r="I72" s="67">
        <v>3188.6672946988092</v>
      </c>
      <c r="J72" s="67">
        <v>659.6923381933949</v>
      </c>
      <c r="K72" s="67">
        <v>3255.8977345953144</v>
      </c>
      <c r="L72" s="67">
        <v>1915.7518964747881</v>
      </c>
      <c r="M72" s="67">
        <v>13282.549321039785</v>
      </c>
      <c r="N72" s="67">
        <v>9275.8050025820594</v>
      </c>
      <c r="O72" s="67">
        <v>3540.3461538461538</v>
      </c>
      <c r="P72" s="67">
        <v>5745.9654665930484</v>
      </c>
      <c r="Q72" s="67">
        <v>35800.753705742369</v>
      </c>
      <c r="R72" s="67">
        <v>5583.3148253884183</v>
      </c>
      <c r="S72" s="67">
        <v>1550.6553657672916</v>
      </c>
      <c r="T72" s="124" t="s">
        <v>268</v>
      </c>
    </row>
    <row r="73" spans="1:20" x14ac:dyDescent="0.25">
      <c r="A73" s="38" t="s">
        <v>269</v>
      </c>
      <c r="B73" s="130">
        <f ca="1">Calculation!J191</f>
        <v>1947.649365948535</v>
      </c>
      <c r="C73" s="67">
        <v>1947.649365948535</v>
      </c>
      <c r="D73" s="67">
        <v>4723.7072989996295</v>
      </c>
      <c r="E73" s="67">
        <v>969.56730426860963</v>
      </c>
      <c r="F73" s="67">
        <v>1628.2647058823529</v>
      </c>
      <c r="G73" s="67">
        <v>2493.688264054083</v>
      </c>
      <c r="H73" s="67">
        <v>1532.7916666666667</v>
      </c>
      <c r="I73" s="67">
        <v>3188.6672946988092</v>
      </c>
      <c r="J73" s="67">
        <v>659.6923381933949</v>
      </c>
      <c r="K73" s="67">
        <v>3255.8977345953144</v>
      </c>
      <c r="L73" s="67">
        <v>1915.7518964747881</v>
      </c>
      <c r="M73" s="67">
        <v>13282.549321039785</v>
      </c>
      <c r="N73" s="67">
        <v>9275.8050025820594</v>
      </c>
      <c r="O73" s="67">
        <v>3540.3461538461538</v>
      </c>
      <c r="P73" s="67">
        <v>5745.9654665930484</v>
      </c>
      <c r="Q73" s="67">
        <v>35800.753705742369</v>
      </c>
      <c r="R73" s="67">
        <v>5583.3148253884183</v>
      </c>
      <c r="S73" s="67">
        <v>1550.6553657672916</v>
      </c>
      <c r="T73" s="124" t="s">
        <v>269</v>
      </c>
    </row>
    <row r="74" spans="1:20" x14ac:dyDescent="0.25">
      <c r="A74" s="38"/>
      <c r="B74" s="38"/>
      <c r="C74" s="67">
        <v>0</v>
      </c>
      <c r="D74" s="67">
        <v>0</v>
      </c>
      <c r="E74" s="67">
        <v>0</v>
      </c>
      <c r="F74" s="67">
        <v>0</v>
      </c>
      <c r="G74" s="67">
        <v>0</v>
      </c>
      <c r="H74" s="67">
        <v>0</v>
      </c>
      <c r="I74" s="67">
        <v>0</v>
      </c>
      <c r="J74" s="67">
        <v>0</v>
      </c>
      <c r="K74" s="67">
        <v>0</v>
      </c>
      <c r="L74" s="67">
        <v>0</v>
      </c>
      <c r="M74" s="67">
        <v>0</v>
      </c>
      <c r="N74" s="67">
        <v>0</v>
      </c>
      <c r="O74" s="67">
        <v>0</v>
      </c>
      <c r="P74" s="67">
        <v>0</v>
      </c>
      <c r="Q74" s="67">
        <v>0</v>
      </c>
      <c r="R74" s="67">
        <v>0</v>
      </c>
      <c r="S74" s="67">
        <v>0</v>
      </c>
      <c r="T74" s="29"/>
    </row>
    <row r="75" spans="1:20" x14ac:dyDescent="0.25">
      <c r="A75" s="38" t="s">
        <v>324</v>
      </c>
      <c r="B75" s="130">
        <f ca="1">Calculation!F206</f>
        <v>139.92781995897894</v>
      </c>
      <c r="C75" s="67">
        <v>139.92781995897894</v>
      </c>
      <c r="D75" s="67">
        <v>137.68426911287588</v>
      </c>
      <c r="E75" s="67">
        <v>36.554725143918859</v>
      </c>
      <c r="F75" s="67">
        <v>75.368860041787229</v>
      </c>
      <c r="G75" s="67">
        <v>105.39564835321016</v>
      </c>
      <c r="H75" s="67">
        <v>42.703680369244921</v>
      </c>
      <c r="I75" s="67">
        <v>61.473003000000972</v>
      </c>
      <c r="J75" s="67">
        <v>19.452897219667648</v>
      </c>
      <c r="K75" s="67">
        <v>114.89124050322425</v>
      </c>
      <c r="L75" s="67">
        <v>114.00154316051521</v>
      </c>
      <c r="M75" s="67">
        <v>933.04095975153905</v>
      </c>
      <c r="N75" s="67">
        <v>100.27741735751806</v>
      </c>
      <c r="O75" s="67">
        <v>93.659939785798088</v>
      </c>
      <c r="P75" s="67">
        <v>297.64105276551709</v>
      </c>
      <c r="Q75" s="67">
        <v>1358.8964052538649</v>
      </c>
      <c r="R75" s="67">
        <v>458.29868055161569</v>
      </c>
      <c r="S75" s="67">
        <v>189.67682497983878</v>
      </c>
      <c r="T75" s="124" t="s">
        <v>324</v>
      </c>
    </row>
    <row r="76" spans="1:20" x14ac:dyDescent="0.25">
      <c r="A76" s="38" t="s">
        <v>325</v>
      </c>
      <c r="B76" s="130">
        <f ca="1">Calculation!G206</f>
        <v>308.8187979831182</v>
      </c>
      <c r="C76" s="67">
        <v>308.8187979831182</v>
      </c>
      <c r="D76" s="67">
        <v>304.36711389777338</v>
      </c>
      <c r="E76" s="67">
        <v>80.590887006667344</v>
      </c>
      <c r="F76" s="67">
        <v>165.7573021408607</v>
      </c>
      <c r="G76" s="67">
        <v>235.34821914846998</v>
      </c>
      <c r="H76" s="67">
        <v>94.085559767261657</v>
      </c>
      <c r="I76" s="67">
        <v>134.61323581804982</v>
      </c>
      <c r="J76" s="67">
        <v>42.814738884483631</v>
      </c>
      <c r="K76" s="67">
        <v>251.99738895885002</v>
      </c>
      <c r="L76" s="67">
        <v>250.16385557437388</v>
      </c>
      <c r="M76" s="67">
        <v>2044.9673617606022</v>
      </c>
      <c r="N76" s="67">
        <v>220.63514583291908</v>
      </c>
      <c r="O76" s="67">
        <v>206.31147166900701</v>
      </c>
      <c r="P76" s="67">
        <v>661.5845488130326</v>
      </c>
      <c r="Q76" s="67">
        <v>3003.2070955680683</v>
      </c>
      <c r="R76" s="67">
        <v>1011.7887219146833</v>
      </c>
      <c r="S76" s="67">
        <v>415.52857175954705</v>
      </c>
      <c r="T76" s="124" t="s">
        <v>325</v>
      </c>
    </row>
    <row r="77" spans="1:20" x14ac:dyDescent="0.25">
      <c r="A77" s="38" t="s">
        <v>326</v>
      </c>
      <c r="B77" s="130">
        <f ca="1">Calculation!H206</f>
        <v>534.87390899752063</v>
      </c>
      <c r="C77" s="67">
        <v>534.87390899752063</v>
      </c>
      <c r="D77" s="67">
        <v>524.21628979673551</v>
      </c>
      <c r="E77" s="67">
        <v>139.21092008717005</v>
      </c>
      <c r="F77" s="67">
        <v>282.02028070026972</v>
      </c>
      <c r="G77" s="67">
        <v>405.57309349308161</v>
      </c>
      <c r="H77" s="67">
        <v>160.86579713630317</v>
      </c>
      <c r="I77" s="67">
        <v>229.66723116655294</v>
      </c>
      <c r="J77" s="67">
        <v>75.569903186251395</v>
      </c>
      <c r="K77" s="67">
        <v>429.10420723579409</v>
      </c>
      <c r="L77" s="67">
        <v>426.72744138838698</v>
      </c>
      <c r="M77" s="67">
        <v>3469.1385086530572</v>
      </c>
      <c r="N77" s="67">
        <v>376.23545531290711</v>
      </c>
      <c r="O77" s="67">
        <v>355.91030309327653</v>
      </c>
      <c r="P77" s="67">
        <v>1138.3059147085442</v>
      </c>
      <c r="Q77" s="67">
        <v>5124.76983289294</v>
      </c>
      <c r="R77" s="67">
        <v>1723.4601060239511</v>
      </c>
      <c r="S77" s="67">
        <v>705.62560413949359</v>
      </c>
      <c r="T77" s="124" t="s">
        <v>326</v>
      </c>
    </row>
    <row r="78" spans="1:20" x14ac:dyDescent="0.25">
      <c r="A78" s="38" t="s">
        <v>327</v>
      </c>
      <c r="B78" s="130">
        <f ca="1">Calculation!I206</f>
        <v>765.52439358736592</v>
      </c>
      <c r="C78" s="67">
        <v>765.52439358736592</v>
      </c>
      <c r="D78" s="67">
        <v>746.70490032586349</v>
      </c>
      <c r="E78" s="67">
        <v>197.48577975985063</v>
      </c>
      <c r="F78" s="67">
        <v>397.1037845370729</v>
      </c>
      <c r="G78" s="67">
        <v>578.47984518329122</v>
      </c>
      <c r="H78" s="67">
        <v>227.25151958545939</v>
      </c>
      <c r="I78" s="67">
        <v>324.57284090304847</v>
      </c>
      <c r="J78" s="67">
        <v>110.51944170855018</v>
      </c>
      <c r="K78" s="67">
        <v>604.29604580934574</v>
      </c>
      <c r="L78" s="67">
        <v>602.71338917068442</v>
      </c>
      <c r="M78" s="67">
        <v>4870.6870448719637</v>
      </c>
      <c r="N78" s="67">
        <v>530.48282391478824</v>
      </c>
      <c r="O78" s="67">
        <v>508.98988371968971</v>
      </c>
      <c r="P78" s="67">
        <v>1622.0054407695789</v>
      </c>
      <c r="Q78" s="67">
        <v>7232.5674198798224</v>
      </c>
      <c r="R78" s="67">
        <v>2428.4566699605748</v>
      </c>
      <c r="S78" s="67">
        <v>992.41904828960105</v>
      </c>
      <c r="T78" s="124" t="s">
        <v>327</v>
      </c>
    </row>
    <row r="79" spans="1:20" x14ac:dyDescent="0.25">
      <c r="A79" s="38" t="s">
        <v>328</v>
      </c>
      <c r="B79" s="130">
        <f ca="1">Calculation!J206</f>
        <v>1002.3006787912818</v>
      </c>
      <c r="C79" s="67">
        <v>1002.3006787912818</v>
      </c>
      <c r="D79" s="67">
        <v>968.05003162099274</v>
      </c>
      <c r="E79" s="67">
        <v>255.42624959691602</v>
      </c>
      <c r="F79" s="67">
        <v>510.27109457897041</v>
      </c>
      <c r="G79" s="67">
        <v>749.39621043110037</v>
      </c>
      <c r="H79" s="67">
        <v>292.76615848867141</v>
      </c>
      <c r="I79" s="67">
        <v>418.43805116385693</v>
      </c>
      <c r="J79" s="67">
        <v>145.03468159240424</v>
      </c>
      <c r="K79" s="67">
        <v>775.89915729084078</v>
      </c>
      <c r="L79" s="67">
        <v>777.18007618586853</v>
      </c>
      <c r="M79" s="67">
        <v>6241.8315221544108</v>
      </c>
      <c r="N79" s="67">
        <v>682.58546082796238</v>
      </c>
      <c r="O79" s="67">
        <v>663.63398320624128</v>
      </c>
      <c r="P79" s="67">
        <v>2107.0414589166503</v>
      </c>
      <c r="Q79" s="67">
        <v>9317.6889490183385</v>
      </c>
      <c r="R79" s="67">
        <v>3123.954990172173</v>
      </c>
      <c r="S79" s="67">
        <v>1275.4376482363714</v>
      </c>
      <c r="T79" s="124" t="s">
        <v>328</v>
      </c>
    </row>
    <row r="80" spans="1:20" x14ac:dyDescent="0.25">
      <c r="A80" s="38"/>
      <c r="B80" s="38"/>
      <c r="C80" s="67">
        <v>0</v>
      </c>
      <c r="D80" s="67">
        <v>0</v>
      </c>
      <c r="E80" s="67">
        <v>0</v>
      </c>
      <c r="F80" s="67">
        <v>0</v>
      </c>
      <c r="G80" s="67">
        <v>0</v>
      </c>
      <c r="H80" s="67">
        <v>0</v>
      </c>
      <c r="I80" s="67">
        <v>0</v>
      </c>
      <c r="J80" s="67">
        <v>0</v>
      </c>
      <c r="K80" s="67">
        <v>0</v>
      </c>
      <c r="L80" s="67">
        <v>0</v>
      </c>
      <c r="M80" s="67">
        <v>0</v>
      </c>
      <c r="N80" s="67">
        <v>0</v>
      </c>
      <c r="O80" s="67">
        <v>0</v>
      </c>
      <c r="P80" s="67">
        <v>0</v>
      </c>
      <c r="Q80" s="67">
        <v>0</v>
      </c>
      <c r="R80" s="67">
        <v>0</v>
      </c>
      <c r="S80" s="67">
        <v>0</v>
      </c>
      <c r="T80" s="29"/>
    </row>
    <row r="81" spans="1:20" x14ac:dyDescent="0.25">
      <c r="A81" s="38" t="s">
        <v>307</v>
      </c>
      <c r="B81" s="130">
        <f>Calculation!F292</f>
        <v>0</v>
      </c>
      <c r="C81" s="67">
        <v>0</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29"/>
    </row>
    <row r="82" spans="1:20" x14ac:dyDescent="0.25">
      <c r="A82" s="38" t="s">
        <v>308</v>
      </c>
      <c r="B82" s="130">
        <f>Calculation!G292</f>
        <v>0</v>
      </c>
      <c r="C82" s="67">
        <v>0</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29"/>
    </row>
    <row r="83" spans="1:20" x14ac:dyDescent="0.25">
      <c r="A83" s="38" t="s">
        <v>309</v>
      </c>
      <c r="B83" s="130">
        <f ca="1">Calculation!H292</f>
        <v>36270.712131340522</v>
      </c>
      <c r="C83" s="67">
        <v>36270.712131340522</v>
      </c>
      <c r="D83" s="67">
        <v>56441.842061854717</v>
      </c>
      <c r="E83" s="67">
        <v>9630.4886628512395</v>
      </c>
      <c r="F83" s="67">
        <v>20977.996031760449</v>
      </c>
      <c r="G83" s="67">
        <v>28948.51117976959</v>
      </c>
      <c r="H83" s="67">
        <v>13165.580869671277</v>
      </c>
      <c r="I83" s="67">
        <v>20649.049140429663</v>
      </c>
      <c r="J83" s="67">
        <v>7066.6857318134444</v>
      </c>
      <c r="K83" s="67">
        <v>28402.093665892455</v>
      </c>
      <c r="L83" s="67">
        <v>24372.108518493362</v>
      </c>
      <c r="M83" s="67">
        <v>242027.70068293621</v>
      </c>
      <c r="N83" s="67">
        <v>32404.169387547645</v>
      </c>
      <c r="O83" s="67">
        <v>33885.994862213578</v>
      </c>
      <c r="P83" s="67">
        <v>93893.367425859469</v>
      </c>
      <c r="Q83" s="67">
        <v>404717.48447256733</v>
      </c>
      <c r="R83" s="67">
        <v>107152.20299827274</v>
      </c>
      <c r="S83" s="67">
        <v>38005.937037348194</v>
      </c>
      <c r="T83" s="124" t="s">
        <v>321</v>
      </c>
    </row>
    <row r="84" spans="1:20" x14ac:dyDescent="0.25">
      <c r="A84" s="38" t="s">
        <v>310</v>
      </c>
      <c r="B84" s="130">
        <f ca="1">Calculation!I292</f>
        <v>35606.127677340082</v>
      </c>
      <c r="C84" s="67">
        <v>35606.127677340082</v>
      </c>
      <c r="D84" s="67">
        <v>58156.897843142251</v>
      </c>
      <c r="E84" s="67">
        <v>9380.3162098429384</v>
      </c>
      <c r="F84" s="67">
        <v>21428.118043605049</v>
      </c>
      <c r="G84" s="67">
        <v>30110.189403276338</v>
      </c>
      <c r="H84" s="67">
        <v>13462.950590292608</v>
      </c>
      <c r="I84" s="67">
        <v>21126.153941995814</v>
      </c>
      <c r="J84" s="67">
        <v>7272.8078405408141</v>
      </c>
      <c r="K84" s="67">
        <v>29250.610569581684</v>
      </c>
      <c r="L84" s="67">
        <v>25026.145129017772</v>
      </c>
      <c r="M84" s="67">
        <v>249039.07425494294</v>
      </c>
      <c r="N84" s="67">
        <v>31626.41858989156</v>
      </c>
      <c r="O84" s="67">
        <v>33187.491046463481</v>
      </c>
      <c r="P84" s="67">
        <v>92582.725722132614</v>
      </c>
      <c r="Q84" s="67">
        <v>421260.9160931696</v>
      </c>
      <c r="R84" s="67">
        <v>110585.59172908995</v>
      </c>
      <c r="S84" s="67">
        <v>39009.197496518151</v>
      </c>
      <c r="T84" s="124" t="s">
        <v>322</v>
      </c>
    </row>
    <row r="85" spans="1:20" x14ac:dyDescent="0.25">
      <c r="A85" s="38" t="s">
        <v>311</v>
      </c>
      <c r="B85" s="130">
        <f ca="1">Calculation!J292</f>
        <v>40254.253403055038</v>
      </c>
      <c r="C85" s="67">
        <v>40254.253403055038</v>
      </c>
      <c r="D85" s="67">
        <v>59830.685133787505</v>
      </c>
      <c r="E85" s="67">
        <v>10520.152678486633</v>
      </c>
      <c r="F85" s="67">
        <v>21853.789281964488</v>
      </c>
      <c r="G85" s="67">
        <v>31269.679625732784</v>
      </c>
      <c r="H85" s="67">
        <v>13745.583126679874</v>
      </c>
      <c r="I85" s="67">
        <v>21580.599855407221</v>
      </c>
      <c r="J85" s="67">
        <v>7473.2779979244069</v>
      </c>
      <c r="K85" s="67">
        <v>30077.532602721931</v>
      </c>
      <c r="L85" s="67">
        <v>25657.687077291313</v>
      </c>
      <c r="M85" s="67">
        <v>255854.22999008506</v>
      </c>
      <c r="N85" s="67">
        <v>35543.15857445608</v>
      </c>
      <c r="O85" s="67">
        <v>37430.205694426673</v>
      </c>
      <c r="P85" s="67">
        <v>102256.23213881069</v>
      </c>
      <c r="Q85" s="67">
        <v>437797.27948758309</v>
      </c>
      <c r="R85" s="67">
        <v>113951.14089105742</v>
      </c>
      <c r="S85" s="67">
        <v>39976.546853195476</v>
      </c>
      <c r="T85" s="124" t="s">
        <v>323</v>
      </c>
    </row>
    <row r="86" spans="1:20" x14ac:dyDescent="0.25">
      <c r="A86" s="38"/>
      <c r="B86" s="38"/>
      <c r="C86" s="67">
        <v>0</v>
      </c>
      <c r="D86" s="67">
        <v>0</v>
      </c>
      <c r="E86" s="67">
        <v>0</v>
      </c>
      <c r="F86" s="67">
        <v>0</v>
      </c>
      <c r="G86" s="67">
        <v>0</v>
      </c>
      <c r="H86" s="67">
        <v>0</v>
      </c>
      <c r="I86" s="67">
        <v>0</v>
      </c>
      <c r="J86" s="67">
        <v>0</v>
      </c>
      <c r="K86" s="67">
        <v>0</v>
      </c>
      <c r="L86" s="67">
        <v>0</v>
      </c>
      <c r="M86" s="67">
        <v>0</v>
      </c>
      <c r="N86" s="67">
        <v>0</v>
      </c>
      <c r="O86" s="67">
        <v>0</v>
      </c>
      <c r="P86" s="67">
        <v>0</v>
      </c>
      <c r="Q86" s="67">
        <v>0</v>
      </c>
      <c r="R86" s="67">
        <v>0</v>
      </c>
      <c r="S86" s="67">
        <v>0</v>
      </c>
      <c r="T86" s="29"/>
    </row>
    <row r="87" spans="1:20" x14ac:dyDescent="0.25">
      <c r="A87" s="38" t="s">
        <v>435</v>
      </c>
      <c r="B87" s="130">
        <f ca="1">Calculation!E78</f>
        <v>0</v>
      </c>
      <c r="C87" s="67">
        <v>0</v>
      </c>
      <c r="D87" s="67">
        <v>0</v>
      </c>
      <c r="E87" s="67">
        <v>0</v>
      </c>
      <c r="F87" s="67">
        <v>0</v>
      </c>
      <c r="G87" s="67">
        <v>0</v>
      </c>
      <c r="H87" s="67">
        <v>0</v>
      </c>
      <c r="I87" s="67">
        <v>0</v>
      </c>
      <c r="J87" s="67">
        <v>0</v>
      </c>
      <c r="K87" s="67">
        <v>0</v>
      </c>
      <c r="L87" s="67">
        <v>0</v>
      </c>
      <c r="M87" s="67">
        <v>0</v>
      </c>
      <c r="N87" s="67">
        <v>0</v>
      </c>
      <c r="O87" s="67">
        <v>0</v>
      </c>
      <c r="P87" s="67">
        <v>0</v>
      </c>
      <c r="Q87" s="67">
        <v>0</v>
      </c>
      <c r="R87" s="67">
        <v>0</v>
      </c>
      <c r="S87" s="67">
        <v>0</v>
      </c>
      <c r="T87" s="124" t="s">
        <v>436</v>
      </c>
    </row>
    <row r="88" spans="1:20" x14ac:dyDescent="0.25">
      <c r="A88" s="38" t="s">
        <v>437</v>
      </c>
      <c r="B88" s="130">
        <f ca="1">Calculation!F78</f>
        <v>0</v>
      </c>
      <c r="C88" s="67">
        <v>0</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124" t="s">
        <v>438</v>
      </c>
    </row>
    <row r="89" spans="1:20" x14ac:dyDescent="0.25">
      <c r="A89" s="38" t="s">
        <v>439</v>
      </c>
      <c r="B89" s="130">
        <f ca="1">Calculation!G78</f>
        <v>0</v>
      </c>
      <c r="C89" s="67">
        <v>0</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124" t="s">
        <v>440</v>
      </c>
    </row>
    <row r="90" spans="1:20" x14ac:dyDescent="0.25">
      <c r="A90" s="38" t="s">
        <v>441</v>
      </c>
      <c r="B90" s="130">
        <f ca="1">Calculation!H78</f>
        <v>0</v>
      </c>
      <c r="C90" s="67">
        <v>0</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124" t="s">
        <v>442</v>
      </c>
    </row>
    <row r="91" spans="1:20" x14ac:dyDescent="0.25">
      <c r="A91" s="38" t="s">
        <v>443</v>
      </c>
      <c r="B91" s="130">
        <f ca="1">Calculation!I78</f>
        <v>0</v>
      </c>
      <c r="C91" s="67">
        <v>0</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124" t="s">
        <v>444</v>
      </c>
    </row>
    <row r="92" spans="1:20" x14ac:dyDescent="0.25">
      <c r="A92" s="38" t="s">
        <v>445</v>
      </c>
      <c r="B92" s="130">
        <f ca="1">Calculation!J78</f>
        <v>0</v>
      </c>
      <c r="C92" s="67">
        <v>0</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124" t="s">
        <v>446</v>
      </c>
    </row>
    <row r="93" spans="1:20" x14ac:dyDescent="0.25">
      <c r="A93" s="38"/>
      <c r="B93" s="38"/>
      <c r="C93" s="67">
        <v>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29"/>
    </row>
    <row r="94" spans="1:20" x14ac:dyDescent="0.25">
      <c r="A94" s="38" t="s">
        <v>447</v>
      </c>
      <c r="B94" s="130">
        <f ca="1">Calculation!E192</f>
        <v>0</v>
      </c>
      <c r="C94" s="67">
        <v>0</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124"/>
    </row>
    <row r="95" spans="1:20" x14ac:dyDescent="0.25">
      <c r="A95" s="38" t="s">
        <v>448</v>
      </c>
      <c r="B95" s="130">
        <f ca="1">Calculation!F192</f>
        <v>0</v>
      </c>
      <c r="C95" s="67">
        <v>0</v>
      </c>
      <c r="D95" s="67">
        <v>0</v>
      </c>
      <c r="E95" s="67">
        <v>0</v>
      </c>
      <c r="F95" s="67">
        <v>0</v>
      </c>
      <c r="G95" s="67">
        <v>0</v>
      </c>
      <c r="H95" s="67">
        <v>0</v>
      </c>
      <c r="I95" s="67">
        <v>0</v>
      </c>
      <c r="J95" s="67">
        <v>0</v>
      </c>
      <c r="K95" s="67">
        <v>0</v>
      </c>
      <c r="L95" s="67">
        <v>0</v>
      </c>
      <c r="M95" s="67">
        <v>0</v>
      </c>
      <c r="N95" s="67">
        <v>0</v>
      </c>
      <c r="O95" s="67">
        <v>0</v>
      </c>
      <c r="P95" s="67">
        <v>0</v>
      </c>
      <c r="Q95" s="67">
        <v>0</v>
      </c>
      <c r="R95" s="67">
        <v>0</v>
      </c>
      <c r="S95" s="67">
        <v>0</v>
      </c>
      <c r="T95" s="124"/>
    </row>
    <row r="96" spans="1:20" x14ac:dyDescent="0.25">
      <c r="A96" s="38" t="s">
        <v>449</v>
      </c>
      <c r="B96" s="130">
        <f ca="1">Calculation!G192</f>
        <v>0</v>
      </c>
      <c r="C96" s="67">
        <v>0</v>
      </c>
      <c r="D96" s="67">
        <v>0</v>
      </c>
      <c r="E96" s="67">
        <v>0</v>
      </c>
      <c r="F96" s="67">
        <v>0</v>
      </c>
      <c r="G96" s="67">
        <v>0</v>
      </c>
      <c r="H96" s="67">
        <v>0</v>
      </c>
      <c r="I96" s="67">
        <v>0</v>
      </c>
      <c r="J96" s="67">
        <v>0</v>
      </c>
      <c r="K96" s="67">
        <v>0</v>
      </c>
      <c r="L96" s="67">
        <v>0</v>
      </c>
      <c r="M96" s="67">
        <v>0</v>
      </c>
      <c r="N96" s="67">
        <v>0</v>
      </c>
      <c r="O96" s="67">
        <v>0</v>
      </c>
      <c r="P96" s="67">
        <v>0</v>
      </c>
      <c r="Q96" s="67">
        <v>0</v>
      </c>
      <c r="R96" s="67">
        <v>0</v>
      </c>
      <c r="S96" s="67">
        <v>0</v>
      </c>
      <c r="T96" s="124"/>
    </row>
    <row r="97" spans="1:20" x14ac:dyDescent="0.25">
      <c r="A97" s="38" t="s">
        <v>450</v>
      </c>
      <c r="B97" s="130">
        <f ca="1">Calculation!H192</f>
        <v>0</v>
      </c>
      <c r="C97" s="67">
        <v>0</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124"/>
    </row>
    <row r="98" spans="1:20" x14ac:dyDescent="0.25">
      <c r="A98" s="38" t="s">
        <v>451</v>
      </c>
      <c r="B98" s="130">
        <f ca="1">Calculation!I192</f>
        <v>0</v>
      </c>
      <c r="C98" s="67">
        <v>0</v>
      </c>
      <c r="D98" s="67">
        <v>0</v>
      </c>
      <c r="E98" s="67">
        <v>0</v>
      </c>
      <c r="F98" s="67">
        <v>0</v>
      </c>
      <c r="G98" s="67">
        <v>0</v>
      </c>
      <c r="H98" s="67">
        <v>0</v>
      </c>
      <c r="I98" s="67">
        <v>0</v>
      </c>
      <c r="J98" s="67">
        <v>0</v>
      </c>
      <c r="K98" s="67">
        <v>0</v>
      </c>
      <c r="L98" s="67">
        <v>0</v>
      </c>
      <c r="M98" s="67">
        <v>0</v>
      </c>
      <c r="N98" s="67">
        <v>0</v>
      </c>
      <c r="O98" s="67">
        <v>0</v>
      </c>
      <c r="P98" s="67">
        <v>0</v>
      </c>
      <c r="Q98" s="67">
        <v>0</v>
      </c>
      <c r="R98" s="67">
        <v>0</v>
      </c>
      <c r="S98" s="67">
        <v>0</v>
      </c>
      <c r="T98" s="124"/>
    </row>
    <row r="99" spans="1:20" x14ac:dyDescent="0.25">
      <c r="A99" s="38" t="s">
        <v>452</v>
      </c>
      <c r="B99" s="130">
        <f ca="1">Calculation!J192</f>
        <v>0</v>
      </c>
      <c r="C99" s="67">
        <v>0</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124"/>
    </row>
    <row r="100" spans="1:20" x14ac:dyDescent="0.25">
      <c r="A100" s="38"/>
      <c r="B100" s="38"/>
      <c r="C100" s="67">
        <v>0</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29"/>
    </row>
    <row r="101" spans="1:20" x14ac:dyDescent="0.25">
      <c r="A101" s="38" t="s">
        <v>413</v>
      </c>
      <c r="B101" s="130">
        <f ca="1">Calculation!F322</f>
        <v>0</v>
      </c>
      <c r="C101" s="67">
        <v>0</v>
      </c>
      <c r="D101" s="67">
        <v>10.334553600320408</v>
      </c>
      <c r="E101" s="67">
        <v>0</v>
      </c>
      <c r="F101" s="67">
        <v>0</v>
      </c>
      <c r="G101" s="67">
        <v>0</v>
      </c>
      <c r="H101" s="67">
        <v>0</v>
      </c>
      <c r="I101" s="67">
        <v>0</v>
      </c>
      <c r="J101" s="67">
        <v>0</v>
      </c>
      <c r="K101" s="67">
        <v>0</v>
      </c>
      <c r="L101" s="67">
        <v>0</v>
      </c>
      <c r="M101" s="67">
        <v>0</v>
      </c>
      <c r="N101" s="67">
        <v>0</v>
      </c>
      <c r="O101" s="67">
        <v>0</v>
      </c>
      <c r="P101" s="67">
        <v>0</v>
      </c>
      <c r="Q101" s="67">
        <v>496.91418177813614</v>
      </c>
      <c r="R101" s="67">
        <v>0</v>
      </c>
      <c r="S101" s="67">
        <v>0</v>
      </c>
      <c r="T101" s="124" t="s">
        <v>426</v>
      </c>
    </row>
    <row r="102" spans="1:20" x14ac:dyDescent="0.25">
      <c r="A102" s="38" t="s">
        <v>414</v>
      </c>
      <c r="B102" s="130">
        <f ca="1">Calculation!G322</f>
        <v>0</v>
      </c>
      <c r="C102" s="67">
        <v>0</v>
      </c>
      <c r="D102" s="67">
        <v>10.947737926460167</v>
      </c>
      <c r="E102" s="67">
        <v>0</v>
      </c>
      <c r="F102" s="67">
        <v>0</v>
      </c>
      <c r="G102" s="67">
        <v>0</v>
      </c>
      <c r="H102" s="67">
        <v>0</v>
      </c>
      <c r="I102" s="67">
        <v>0</v>
      </c>
      <c r="J102" s="67">
        <v>0</v>
      </c>
      <c r="K102" s="67">
        <v>0</v>
      </c>
      <c r="L102" s="67">
        <v>0</v>
      </c>
      <c r="M102" s="67">
        <v>0</v>
      </c>
      <c r="N102" s="67">
        <v>0</v>
      </c>
      <c r="O102" s="67">
        <v>0</v>
      </c>
      <c r="P102" s="67">
        <v>0</v>
      </c>
      <c r="Q102" s="67">
        <v>513.05540728508572</v>
      </c>
      <c r="R102" s="67">
        <v>0</v>
      </c>
      <c r="S102" s="67">
        <v>0</v>
      </c>
      <c r="T102" s="124" t="s">
        <v>427</v>
      </c>
    </row>
    <row r="103" spans="1:20" x14ac:dyDescent="0.25">
      <c r="A103" s="38" t="s">
        <v>415</v>
      </c>
      <c r="B103" s="130">
        <f ca="1">Calculation!H322</f>
        <v>0</v>
      </c>
      <c r="C103" s="67">
        <v>0</v>
      </c>
      <c r="D103" s="67">
        <v>11.619411136986969</v>
      </c>
      <c r="E103" s="67">
        <v>0</v>
      </c>
      <c r="F103" s="67">
        <v>0</v>
      </c>
      <c r="G103" s="67">
        <v>0</v>
      </c>
      <c r="H103" s="67">
        <v>0</v>
      </c>
      <c r="I103" s="67">
        <v>0</v>
      </c>
      <c r="J103" s="67">
        <v>0</v>
      </c>
      <c r="K103" s="67">
        <v>0</v>
      </c>
      <c r="L103" s="67">
        <v>0</v>
      </c>
      <c r="M103" s="67">
        <v>0</v>
      </c>
      <c r="N103" s="67">
        <v>0</v>
      </c>
      <c r="O103" s="67">
        <v>0</v>
      </c>
      <c r="P103" s="67">
        <v>0</v>
      </c>
      <c r="Q103" s="67">
        <v>533.28730100858468</v>
      </c>
      <c r="R103" s="67">
        <v>0</v>
      </c>
      <c r="S103" s="67">
        <v>0</v>
      </c>
      <c r="T103" s="124" t="s">
        <v>428</v>
      </c>
    </row>
    <row r="104" spans="1:20" x14ac:dyDescent="0.25">
      <c r="A104" s="38" t="s">
        <v>416</v>
      </c>
      <c r="B104" s="130">
        <f ca="1">Calculation!I322</f>
        <v>0</v>
      </c>
      <c r="C104" s="67">
        <v>0</v>
      </c>
      <c r="D104" s="67">
        <v>12.129189421740032</v>
      </c>
      <c r="E104" s="67">
        <v>0</v>
      </c>
      <c r="F104" s="67">
        <v>0</v>
      </c>
      <c r="G104" s="67">
        <v>0</v>
      </c>
      <c r="H104" s="67">
        <v>0</v>
      </c>
      <c r="I104" s="67">
        <v>0</v>
      </c>
      <c r="J104" s="67">
        <v>0</v>
      </c>
      <c r="K104" s="67">
        <v>0</v>
      </c>
      <c r="L104" s="67">
        <v>0</v>
      </c>
      <c r="M104" s="67">
        <v>0</v>
      </c>
      <c r="N104" s="67">
        <v>0</v>
      </c>
      <c r="O104" s="67">
        <v>0</v>
      </c>
      <c r="P104" s="67">
        <v>0</v>
      </c>
      <c r="Q104" s="67">
        <v>554.71021754665662</v>
      </c>
      <c r="R104" s="67">
        <v>0</v>
      </c>
      <c r="S104" s="67">
        <v>0</v>
      </c>
      <c r="T104" s="124" t="s">
        <v>429</v>
      </c>
    </row>
    <row r="105" spans="1:20" x14ac:dyDescent="0.25">
      <c r="A105" s="38" t="s">
        <v>417</v>
      </c>
      <c r="B105" s="130">
        <f ca="1">Calculation!J322</f>
        <v>0</v>
      </c>
      <c r="C105" s="67">
        <v>0</v>
      </c>
      <c r="D105" s="67">
        <v>12.752134851044152</v>
      </c>
      <c r="E105" s="67">
        <v>0</v>
      </c>
      <c r="F105" s="67">
        <v>0</v>
      </c>
      <c r="G105" s="67">
        <v>0</v>
      </c>
      <c r="H105" s="67">
        <v>0</v>
      </c>
      <c r="I105" s="67">
        <v>0</v>
      </c>
      <c r="J105" s="67">
        <v>0</v>
      </c>
      <c r="K105" s="67">
        <v>0</v>
      </c>
      <c r="L105" s="67">
        <v>0</v>
      </c>
      <c r="M105" s="67">
        <v>0</v>
      </c>
      <c r="N105" s="67">
        <v>0</v>
      </c>
      <c r="O105" s="67">
        <v>0</v>
      </c>
      <c r="P105" s="67">
        <v>0</v>
      </c>
      <c r="Q105" s="67">
        <v>576.81884365800522</v>
      </c>
      <c r="R105" s="67">
        <v>0</v>
      </c>
      <c r="S105" s="67">
        <v>0</v>
      </c>
      <c r="T105" s="124" t="s">
        <v>430</v>
      </c>
    </row>
    <row r="106" spans="1:20" x14ac:dyDescent="0.25">
      <c r="A106" s="38"/>
      <c r="B106" s="38"/>
      <c r="C106" s="67"/>
      <c r="D106" s="67"/>
      <c r="E106" s="67"/>
      <c r="F106" s="67"/>
      <c r="G106" s="67"/>
      <c r="H106" s="67"/>
      <c r="I106" s="67"/>
      <c r="J106" s="67"/>
      <c r="K106" s="67"/>
      <c r="L106" s="67"/>
      <c r="M106" s="67"/>
      <c r="N106" s="67"/>
      <c r="O106" s="67"/>
      <c r="P106" s="67"/>
      <c r="Q106" s="67"/>
      <c r="R106" s="67"/>
      <c r="S106" s="67"/>
      <c r="T106" s="29"/>
    </row>
  </sheetData>
  <sheetProtection formatColumns="0" formatRows="0"/>
  <mergeCells count="1">
    <mergeCell ref="C4:D4"/>
  </mergeCells>
  <pageMargins left="0.70866141732283472" right="0.70866141732283472" top="0.74803149606299213" bottom="0.74803149606299213" header="0.31496062992125984" footer="0.31496062992125984"/>
  <pageSetup paperSize="9" scale="38" fitToHeight="0" orientation="landscape" r:id="rId1"/>
  <headerFooter>
    <oddFooter>&amp;L&amp;F&amp;C&amp;A&amp;R&amp;P</oddFooter>
  </headerFooter>
  <rowBreaks count="1" manualBreakCount="1">
    <brk id="80"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30"/>
  <sheetViews>
    <sheetView showGridLines="0" view="pageBreakPreview" zoomScaleNormal="100" zoomScaleSheetLayoutView="100" workbookViewId="0"/>
  </sheetViews>
  <sheetFormatPr defaultColWidth="9.140625" defaultRowHeight="15" x14ac:dyDescent="0.25"/>
  <cols>
    <col min="1" max="1" width="2.7109375" style="4" customWidth="1"/>
    <col min="2" max="2" width="9.85546875" style="4" customWidth="1"/>
    <col min="3" max="3" width="10" style="4" bestFit="1" customWidth="1"/>
    <col min="4" max="4" width="31.7109375" style="4" customWidth="1"/>
    <col min="5" max="5" width="124.140625" style="4" customWidth="1"/>
    <col min="6" max="6" width="2.7109375" style="4" customWidth="1"/>
    <col min="7" max="16384" width="9.140625" style="4"/>
  </cols>
  <sheetData>
    <row r="1" spans="1:6" ht="26.25" x14ac:dyDescent="0.4">
      <c r="A1" s="44" t="s">
        <v>31</v>
      </c>
      <c r="B1" s="12"/>
      <c r="C1" s="12"/>
      <c r="D1" s="12"/>
      <c r="E1" s="12"/>
      <c r="F1" s="12"/>
    </row>
    <row r="2" spans="1:6" ht="50.1" customHeight="1" x14ac:dyDescent="0.35">
      <c r="A2" s="12"/>
      <c r="B2" s="27" t="s">
        <v>29</v>
      </c>
      <c r="C2" s="27"/>
      <c r="D2" s="27"/>
      <c r="E2" s="12"/>
      <c r="F2" s="12"/>
    </row>
    <row r="3" spans="1:6" ht="35.25" customHeight="1" x14ac:dyDescent="0.25">
      <c r="A3" s="12"/>
      <c r="B3" s="158" t="s">
        <v>453</v>
      </c>
      <c r="C3" s="158"/>
      <c r="D3" s="158"/>
      <c r="E3" s="159"/>
      <c r="F3" s="12"/>
    </row>
    <row r="4" spans="1:6" ht="35.25" customHeight="1" x14ac:dyDescent="0.25">
      <c r="A4" s="12"/>
      <c r="B4" s="158" t="s">
        <v>454</v>
      </c>
      <c r="C4" s="158"/>
      <c r="D4" s="158"/>
      <c r="E4" s="159"/>
      <c r="F4" s="12"/>
    </row>
    <row r="5" spans="1:6" ht="26.25" x14ac:dyDescent="0.25">
      <c r="B5" s="149" t="s">
        <v>455</v>
      </c>
      <c r="C5" s="149" t="s">
        <v>475</v>
      </c>
      <c r="D5" s="149" t="s">
        <v>20</v>
      </c>
      <c r="E5" s="149" t="s">
        <v>456</v>
      </c>
    </row>
    <row r="6" spans="1:6" ht="30" x14ac:dyDescent="0.25">
      <c r="B6" s="150">
        <v>1</v>
      </c>
      <c r="C6" s="152" t="s">
        <v>314</v>
      </c>
      <c r="D6" s="151" t="s">
        <v>469</v>
      </c>
      <c r="E6" s="151" t="s">
        <v>457</v>
      </c>
    </row>
    <row r="7" spans="1:6" ht="30" x14ac:dyDescent="0.25">
      <c r="B7" s="150">
        <v>2</v>
      </c>
      <c r="C7" s="152" t="s">
        <v>315</v>
      </c>
      <c r="D7" s="151" t="s">
        <v>470</v>
      </c>
      <c r="E7" s="151" t="s">
        <v>458</v>
      </c>
    </row>
    <row r="8" spans="1:6" x14ac:dyDescent="0.25">
      <c r="B8" s="150">
        <v>4</v>
      </c>
      <c r="C8" s="152" t="s">
        <v>330</v>
      </c>
      <c r="D8" s="151" t="s">
        <v>471</v>
      </c>
      <c r="E8" s="151" t="s">
        <v>477</v>
      </c>
    </row>
    <row r="9" spans="1:6" x14ac:dyDescent="0.25">
      <c r="B9" s="150">
        <v>5</v>
      </c>
      <c r="C9" s="152" t="s">
        <v>331</v>
      </c>
      <c r="D9" s="151" t="s">
        <v>472</v>
      </c>
      <c r="E9" s="151" t="s">
        <v>459</v>
      </c>
    </row>
    <row r="10" spans="1:6" x14ac:dyDescent="0.25">
      <c r="B10" s="150">
        <v>7</v>
      </c>
      <c r="C10" s="152" t="s">
        <v>332</v>
      </c>
      <c r="D10" s="151" t="s">
        <v>473</v>
      </c>
      <c r="E10" s="151" t="s">
        <v>460</v>
      </c>
    </row>
    <row r="11" spans="1:6" x14ac:dyDescent="0.25">
      <c r="B11" s="150">
        <v>8</v>
      </c>
      <c r="C11" s="152" t="s">
        <v>418</v>
      </c>
      <c r="D11" s="151" t="s">
        <v>474</v>
      </c>
      <c r="E11" s="151" t="s">
        <v>461</v>
      </c>
    </row>
    <row r="12" spans="1:6" x14ac:dyDescent="0.25">
      <c r="C12" s="124" t="s">
        <v>350</v>
      </c>
    </row>
    <row r="14" spans="1:6" ht="22.5" customHeight="1" x14ac:dyDescent="0.25">
      <c r="A14" s="12"/>
      <c r="B14" s="158" t="s">
        <v>462</v>
      </c>
      <c r="C14" s="158"/>
      <c r="D14" s="158"/>
      <c r="E14" s="159"/>
      <c r="F14" s="12"/>
    </row>
    <row r="15" spans="1:6" ht="35.25" customHeight="1" x14ac:dyDescent="0.25">
      <c r="A15" s="12"/>
      <c r="B15" s="158" t="s">
        <v>463</v>
      </c>
      <c r="C15" s="158"/>
      <c r="D15" s="158"/>
      <c r="E15" s="159"/>
      <c r="F15" s="12"/>
    </row>
    <row r="16" spans="1:6" ht="35.25" customHeight="1" x14ac:dyDescent="0.25">
      <c r="B16" s="158" t="s">
        <v>476</v>
      </c>
      <c r="C16" s="158"/>
      <c r="D16" s="158"/>
      <c r="E16" s="159"/>
    </row>
    <row r="17" spans="1:7" ht="50.1" customHeight="1" x14ac:dyDescent="0.35">
      <c r="B17" s="27" t="s">
        <v>465</v>
      </c>
      <c r="C17" s="27"/>
      <c r="D17" s="42"/>
      <c r="E17" s="42"/>
      <c r="F17" s="42"/>
      <c r="G17" s="42"/>
    </row>
    <row r="18" spans="1:7" ht="35.25" customHeight="1" x14ac:dyDescent="0.25">
      <c r="A18" s="12"/>
      <c r="B18" s="158" t="s">
        <v>467</v>
      </c>
      <c r="C18" s="158"/>
      <c r="D18" s="158"/>
      <c r="E18" s="159"/>
      <c r="F18" s="12"/>
    </row>
    <row r="19" spans="1:7" ht="35.25" customHeight="1" x14ac:dyDescent="0.25">
      <c r="A19" s="12"/>
      <c r="B19" s="158" t="s">
        <v>468</v>
      </c>
      <c r="C19" s="158"/>
      <c r="D19" s="158"/>
      <c r="E19" s="159"/>
      <c r="F19" s="12"/>
    </row>
    <row r="20" spans="1:7" x14ac:dyDescent="0.25">
      <c r="B20" s="153" t="s">
        <v>478</v>
      </c>
    </row>
    <row r="21" spans="1:7" ht="22.5" customHeight="1" x14ac:dyDescent="0.25">
      <c r="B21" s="156" t="s">
        <v>485</v>
      </c>
      <c r="C21" s="156"/>
      <c r="D21" s="156"/>
      <c r="E21" s="157"/>
    </row>
    <row r="22" spans="1:7" x14ac:dyDescent="0.25">
      <c r="C22" s="4" t="s">
        <v>479</v>
      </c>
    </row>
    <row r="23" spans="1:7" x14ac:dyDescent="0.25">
      <c r="C23" s="4" t="s">
        <v>480</v>
      </c>
    </row>
    <row r="24" spans="1:7" x14ac:dyDescent="0.25">
      <c r="C24" s="4" t="s">
        <v>481</v>
      </c>
    </row>
    <row r="25" spans="1:7" x14ac:dyDescent="0.25">
      <c r="C25" s="4" t="s">
        <v>482</v>
      </c>
    </row>
    <row r="26" spans="1:7" x14ac:dyDescent="0.25">
      <c r="C26" s="4" t="s">
        <v>483</v>
      </c>
    </row>
    <row r="27" spans="1:7" x14ac:dyDescent="0.25">
      <c r="C27" s="4" t="s">
        <v>484</v>
      </c>
    </row>
    <row r="28" spans="1:7" ht="22.5" customHeight="1" x14ac:dyDescent="0.25">
      <c r="B28" s="156" t="s">
        <v>486</v>
      </c>
      <c r="C28" s="156"/>
      <c r="D28" s="156"/>
      <c r="E28" s="157"/>
    </row>
    <row r="29" spans="1:7" x14ac:dyDescent="0.25">
      <c r="C29" s="118" t="s">
        <v>347</v>
      </c>
      <c r="D29" s="132" t="s">
        <v>344</v>
      </c>
    </row>
    <row r="30" spans="1:7" ht="50.1" customHeight="1" x14ac:dyDescent="0.35">
      <c r="B30" s="27" t="s">
        <v>464</v>
      </c>
      <c r="C30" s="27"/>
      <c r="D30" s="27"/>
    </row>
  </sheetData>
  <sheetProtection formatColumns="0" formatRows="0"/>
  <mergeCells count="9">
    <mergeCell ref="B21:E21"/>
    <mergeCell ref="B28:E28"/>
    <mergeCell ref="B4:E4"/>
    <mergeCell ref="B3:E3"/>
    <mergeCell ref="B18:E18"/>
    <mergeCell ref="B19:E19"/>
    <mergeCell ref="B15:E15"/>
    <mergeCell ref="B16:E16"/>
    <mergeCell ref="B14:E14"/>
  </mergeCells>
  <pageMargins left="0.70866141732283472" right="0.70866141732283472" top="0.74803149606299213" bottom="0.74803149606299213" header="0.31496062992125984" footer="0.31496062992125984"/>
  <pageSetup paperSize="9" scale="48" orientation="portrait" r:id="rId1"/>
  <headerFooter>
    <oddFooter>&amp;L&amp;F&amp;C&amp;A&amp;R&amp;P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37"/>
  <sheetViews>
    <sheetView showGridLines="0" view="pageBreakPreview" zoomScaleNormal="100" zoomScaleSheetLayoutView="100" workbookViewId="0"/>
  </sheetViews>
  <sheetFormatPr defaultColWidth="9.140625" defaultRowHeight="15" x14ac:dyDescent="0.25"/>
  <cols>
    <col min="1" max="1" width="9.140625" style="4"/>
    <col min="2" max="2" width="19.85546875" style="4" customWidth="1"/>
    <col min="3" max="3" width="95.28515625" style="4" customWidth="1"/>
    <col min="4" max="4" width="2.7109375" style="4" customWidth="1"/>
    <col min="5" max="16384" width="9.140625" style="4"/>
  </cols>
  <sheetData>
    <row r="1" spans="1:5" ht="26.25" x14ac:dyDescent="0.4">
      <c r="A1" s="44" t="s">
        <v>0</v>
      </c>
      <c r="B1" s="12"/>
      <c r="C1" s="12"/>
      <c r="D1" s="12"/>
    </row>
    <row r="2" spans="1:5" x14ac:dyDescent="0.25">
      <c r="A2" s="12"/>
      <c r="B2" s="12"/>
      <c r="C2" s="12"/>
      <c r="D2" s="12"/>
    </row>
    <row r="3" spans="1:5" ht="15.75" thickBot="1" x14ac:dyDescent="0.3">
      <c r="A3" s="12"/>
      <c r="B3" s="12"/>
      <c r="C3" s="12"/>
      <c r="D3" s="12"/>
    </row>
    <row r="4" spans="1:5" ht="15.75" x14ac:dyDescent="0.25">
      <c r="A4" s="12"/>
      <c r="B4" s="20" t="s">
        <v>1</v>
      </c>
      <c r="C4" s="21" t="s">
        <v>2</v>
      </c>
      <c r="D4" s="12"/>
    </row>
    <row r="5" spans="1:5" x14ac:dyDescent="0.25">
      <c r="A5" s="12"/>
      <c r="B5" s="23" t="s">
        <v>314</v>
      </c>
      <c r="C5" s="24" t="s">
        <v>487</v>
      </c>
      <c r="D5" s="12"/>
    </row>
    <row r="6" spans="1:5" x14ac:dyDescent="0.25">
      <c r="A6" s="12"/>
      <c r="B6" s="25" t="s">
        <v>315</v>
      </c>
      <c r="C6" s="26" t="s">
        <v>488</v>
      </c>
      <c r="D6" s="12"/>
    </row>
    <row r="7" spans="1:5" x14ac:dyDescent="0.25">
      <c r="A7" s="12"/>
      <c r="B7" s="23" t="s">
        <v>330</v>
      </c>
      <c r="C7" s="24" t="s">
        <v>489</v>
      </c>
      <c r="D7" s="12"/>
    </row>
    <row r="8" spans="1:5" x14ac:dyDescent="0.25">
      <c r="A8" s="12"/>
      <c r="B8" s="25" t="s">
        <v>331</v>
      </c>
      <c r="C8" s="26" t="s">
        <v>492</v>
      </c>
      <c r="D8" s="12"/>
    </row>
    <row r="9" spans="1:5" x14ac:dyDescent="0.25">
      <c r="A9" s="12"/>
      <c r="B9" s="23" t="s">
        <v>332</v>
      </c>
      <c r="C9" s="24" t="s">
        <v>494</v>
      </c>
      <c r="D9" s="12"/>
    </row>
    <row r="10" spans="1:5" x14ac:dyDescent="0.25">
      <c r="A10" s="12"/>
      <c r="B10" s="25" t="s">
        <v>418</v>
      </c>
      <c r="C10" s="26" t="s">
        <v>496</v>
      </c>
      <c r="D10" s="12"/>
    </row>
    <row r="11" spans="1:5" x14ac:dyDescent="0.25">
      <c r="A11" s="12"/>
      <c r="B11" s="23" t="s">
        <v>351</v>
      </c>
      <c r="C11" s="24" t="s">
        <v>419</v>
      </c>
      <c r="D11" s="12"/>
    </row>
    <row r="12" spans="1:5" x14ac:dyDescent="0.25">
      <c r="A12" s="12"/>
      <c r="B12" s="25" t="s">
        <v>352</v>
      </c>
      <c r="C12" s="26" t="s">
        <v>320</v>
      </c>
      <c r="D12" s="12"/>
    </row>
    <row r="13" spans="1:5" x14ac:dyDescent="0.25">
      <c r="A13" s="12"/>
      <c r="B13" s="50"/>
      <c r="C13" s="51" t="s">
        <v>19</v>
      </c>
      <c r="D13" s="12"/>
    </row>
    <row r="14" spans="1:5" x14ac:dyDescent="0.25">
      <c r="A14" s="12"/>
      <c r="B14" s="50"/>
      <c r="C14" s="51" t="s">
        <v>28</v>
      </c>
      <c r="D14" s="12"/>
    </row>
    <row r="15" spans="1:5" x14ac:dyDescent="0.25">
      <c r="A15" s="12"/>
      <c r="B15" s="50"/>
      <c r="C15" s="51" t="s">
        <v>27</v>
      </c>
      <c r="D15" s="12"/>
    </row>
    <row r="16" spans="1:5" ht="15.75" thickBot="1" x14ac:dyDescent="0.3">
      <c r="A16" s="12"/>
      <c r="B16" s="154" t="s">
        <v>27</v>
      </c>
      <c r="C16" s="155" t="s">
        <v>83</v>
      </c>
      <c r="D16" s="12"/>
      <c r="E16"/>
    </row>
    <row r="17" spans="1:5" x14ac:dyDescent="0.25">
      <c r="A17" s="12"/>
      <c r="B17"/>
      <c r="C17"/>
      <c r="D17" s="12"/>
      <c r="E17"/>
    </row>
    <row r="18" spans="1:5" x14ac:dyDescent="0.25">
      <c r="A18" s="12"/>
      <c r="B18"/>
      <c r="C18"/>
      <c r="D18" s="12"/>
      <c r="E18"/>
    </row>
    <row r="19" spans="1:5" x14ac:dyDescent="0.25">
      <c r="A19" s="12"/>
      <c r="B19"/>
      <c r="C19"/>
      <c r="D19" s="12"/>
      <c r="E19"/>
    </row>
    <row r="20" spans="1:5" x14ac:dyDescent="0.25">
      <c r="A20" s="12"/>
      <c r="B20"/>
      <c r="C20"/>
      <c r="D20" s="12"/>
      <c r="E20"/>
    </row>
    <row r="21" spans="1:5" x14ac:dyDescent="0.25">
      <c r="A21" s="12"/>
      <c r="B21"/>
      <c r="C21"/>
      <c r="D21" s="12"/>
    </row>
    <row r="22" spans="1:5" x14ac:dyDescent="0.25">
      <c r="A22" s="12"/>
      <c r="B22"/>
      <c r="C22"/>
      <c r="D22" s="12"/>
    </row>
    <row r="23" spans="1:5" x14ac:dyDescent="0.25">
      <c r="B23"/>
      <c r="C23"/>
    </row>
    <row r="24" spans="1:5" x14ac:dyDescent="0.25">
      <c r="B24"/>
      <c r="C24"/>
    </row>
    <row r="25" spans="1:5" x14ac:dyDescent="0.25">
      <c r="B25"/>
      <c r="C25"/>
    </row>
    <row r="26" spans="1:5" x14ac:dyDescent="0.25">
      <c r="B26"/>
      <c r="C26"/>
    </row>
    <row r="27" spans="1:5" x14ac:dyDescent="0.25">
      <c r="B27"/>
      <c r="C27"/>
    </row>
    <row r="28" spans="1:5" x14ac:dyDescent="0.25">
      <c r="B28"/>
      <c r="C28"/>
    </row>
    <row r="29" spans="1:5" x14ac:dyDescent="0.25">
      <c r="B29"/>
      <c r="C29"/>
    </row>
    <row r="30" spans="1:5" x14ac:dyDescent="0.25">
      <c r="B30"/>
      <c r="C30"/>
    </row>
    <row r="31" spans="1:5" x14ac:dyDescent="0.25">
      <c r="B31"/>
      <c r="C31"/>
    </row>
    <row r="32" spans="1:5"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sheetData>
  <sheetProtection formatColumns="0" formatRows="0"/>
  <hyperlinks>
    <hyperlink ref="C5" location="'Inputs 1'!$A$1" tooltip="Section title. Click once to follow" display="Scenario 1: Expected nominal return (incl forecast asset revaluations)"/>
    <hyperlink ref="C6" location="'Inputs 2'!$A$1" tooltip="Section title. Click once to follow" display="Scenario 2: Expected real return (excl forecast asset revaluations)"/>
    <hyperlink ref="C7" location="'Inputs 4'!$A$1" tooltip="Section title. Click once to follow" display="Scenario 4: Net additions prior to 1 April 2012"/>
    <hyperlink ref="C8" location="'Inputs 5'!$A$1" tooltip="Section title. Click once to follow" display="Scenario 5: Input price inflators 2013–15"/>
    <hyperlink ref="C9" location="'Inputs 7'!$A$1" tooltip="Section title. Click once to follow" display="Scenario 7: Commissioned assets 2013–15"/>
    <hyperlink ref="C10" location="'Inputs 8'!$A$1" tooltip="Section title. Click once to follow" display="Scenario 8: Asset disposals 2013–15"/>
    <hyperlink ref="C11" location="'Selection'!$A$1" tooltip="Section title. Click once to follow" display="EDB and scenario selection"/>
    <hyperlink ref="C12" location="'Calculation'!$B$1" tooltip="Section title. Click once to follow" display="MAR Calculations"/>
    <hyperlink ref="C13" location="'Calculation'!$B$4" tooltip="Section subtitle. Click once to follow" display="Inputs"/>
    <hyperlink ref="C14" location="'Calculation'!$B$56" tooltip="Section subtitle. Click once to follow" display="Calculations"/>
    <hyperlink ref="C15" location="'Calculation'!$B$314" tooltip="Section subtitle. Click once to follow" display="Outputs"/>
    <hyperlink ref="C16" location="'Outputs'!$A$1" tooltip="Section title. Click once to follow" display="Output table"/>
  </hyperlinks>
  <pageMargins left="0.70866141732283472" right="0.70866141732283472" top="0.74803149606299213" bottom="0.74803149606299213" header="0.31496062992125984" footer="0.31496062992125984"/>
  <pageSetup paperSize="9" scale="64" orientation="portrait" r:id="rId1"/>
  <headerFoot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D97E55"/>
    <pageSetUpPr fitToPage="1"/>
  </sheetPr>
  <dimension ref="A1:U120"/>
  <sheetViews>
    <sheetView showGridLines="0" view="pageBreakPreview" zoomScaleNormal="100" zoomScaleSheetLayoutView="100" workbookViewId="0"/>
  </sheetViews>
  <sheetFormatPr defaultColWidth="9.140625" defaultRowHeight="15" x14ac:dyDescent="0.25"/>
  <cols>
    <col min="1" max="1" width="50" customWidth="1"/>
    <col min="2" max="19" width="12" customWidth="1"/>
    <col min="20" max="20" width="2.7109375" customWidth="1"/>
  </cols>
  <sheetData>
    <row r="1" spans="1:19" s="29" customFormat="1" ht="39.950000000000003" customHeight="1" x14ac:dyDescent="0.25">
      <c r="A1" s="45" t="s">
        <v>487</v>
      </c>
    </row>
    <row r="2" spans="1:19" s="4" customFormat="1" x14ac:dyDescent="0.25">
      <c r="A2" s="124" t="s">
        <v>333</v>
      </c>
    </row>
    <row r="3" spans="1:19" s="4" customFormat="1" x14ac:dyDescent="0.25">
      <c r="A3" s="124" t="s">
        <v>509</v>
      </c>
    </row>
    <row r="4" spans="1:19" s="30" customFormat="1" ht="20.100000000000001" customHeight="1" x14ac:dyDescent="0.25">
      <c r="A4" s="4"/>
      <c r="B4" s="49"/>
      <c r="C4" s="29"/>
      <c r="D4" s="29"/>
      <c r="E4" s="29"/>
      <c r="F4" s="29"/>
      <c r="G4" s="29"/>
      <c r="H4" s="29"/>
      <c r="I4" s="29"/>
      <c r="J4" s="29"/>
      <c r="K4" s="29"/>
      <c r="L4" s="29"/>
      <c r="M4" s="29"/>
      <c r="N4" s="29"/>
      <c r="O4" s="29"/>
      <c r="P4" s="29"/>
      <c r="Q4" s="29"/>
      <c r="R4" s="29"/>
      <c r="S4" s="29"/>
    </row>
    <row r="5" spans="1:19" s="29" customFormat="1" x14ac:dyDescent="0.25"/>
    <row r="6" spans="1:19" s="4" customFormat="1" x14ac:dyDescent="0.25"/>
    <row r="7" spans="1:19" s="29" customFormat="1" x14ac:dyDescent="0.25">
      <c r="A7" s="31"/>
      <c r="B7" s="31"/>
      <c r="C7" s="31"/>
      <c r="D7" s="31"/>
      <c r="E7" s="31"/>
      <c r="F7" s="31"/>
      <c r="G7" s="31"/>
      <c r="H7" s="31"/>
      <c r="I7" s="31"/>
      <c r="J7" s="32"/>
      <c r="K7" s="32"/>
      <c r="L7" s="32"/>
      <c r="M7" s="32"/>
      <c r="N7" s="32"/>
      <c r="O7" s="32"/>
      <c r="P7" s="32"/>
      <c r="Q7" s="32"/>
      <c r="R7" s="32"/>
      <c r="S7" s="31"/>
    </row>
    <row r="8" spans="1:19" s="29" customFormat="1" x14ac:dyDescent="0.25">
      <c r="A8" s="31"/>
      <c r="B8" s="31"/>
      <c r="C8" s="31"/>
      <c r="D8" s="31"/>
      <c r="E8" s="31"/>
      <c r="F8" s="31"/>
      <c r="G8" s="31"/>
      <c r="H8" s="31"/>
      <c r="I8" s="31"/>
      <c r="J8" s="32"/>
      <c r="K8" s="32"/>
      <c r="L8" s="32"/>
      <c r="M8" s="32"/>
      <c r="N8" s="32"/>
      <c r="O8" s="32"/>
      <c r="P8" s="32"/>
      <c r="Q8" s="32"/>
      <c r="R8" s="32"/>
      <c r="S8" s="31"/>
    </row>
    <row r="9" spans="1:19" s="29" customFormat="1" ht="18.75" x14ac:dyDescent="0.3">
      <c r="A9" s="58" t="s">
        <v>32</v>
      </c>
      <c r="B9" s="58"/>
      <c r="C9" s="56"/>
      <c r="D9" s="31"/>
      <c r="E9" s="31"/>
      <c r="F9" s="31"/>
      <c r="G9" s="31"/>
      <c r="H9" s="31"/>
      <c r="I9" s="31"/>
      <c r="J9" s="32"/>
      <c r="K9" s="32"/>
      <c r="L9" s="32"/>
      <c r="M9" s="32"/>
      <c r="N9" s="32"/>
      <c r="O9" s="32"/>
      <c r="P9" s="32"/>
      <c r="Q9" s="32"/>
      <c r="R9" s="32"/>
      <c r="S9" s="31"/>
    </row>
    <row r="10" spans="1:19" s="29" customFormat="1" x14ac:dyDescent="0.25">
      <c r="A10" s="57" t="s">
        <v>317</v>
      </c>
      <c r="B10" s="57"/>
      <c r="C10" s="61">
        <v>8.77E-2</v>
      </c>
      <c r="D10" s="31"/>
      <c r="E10" s="31"/>
      <c r="F10" s="31"/>
      <c r="G10" s="31"/>
      <c r="H10" s="31"/>
      <c r="I10" s="31"/>
      <c r="J10" s="32"/>
      <c r="K10" s="32"/>
      <c r="L10" s="32"/>
      <c r="M10" s="32"/>
      <c r="N10" s="32"/>
      <c r="O10" s="32"/>
      <c r="P10" s="32"/>
      <c r="Q10" s="32"/>
      <c r="R10" s="32"/>
      <c r="S10" s="31"/>
    </row>
    <row r="11" spans="1:19" s="29" customFormat="1" x14ac:dyDescent="0.25">
      <c r="A11" s="57" t="s">
        <v>33</v>
      </c>
      <c r="B11" s="57"/>
      <c r="C11" s="61">
        <v>7.9299999999999995E-2</v>
      </c>
      <c r="D11" s="31"/>
      <c r="E11" s="31"/>
      <c r="F11" s="31"/>
      <c r="G11" s="31"/>
      <c r="H11" s="31"/>
      <c r="I11" s="31"/>
      <c r="J11" s="32"/>
      <c r="K11" s="32"/>
      <c r="L11" s="32"/>
      <c r="M11" s="32"/>
      <c r="N11" s="32"/>
      <c r="O11" s="32"/>
      <c r="P11" s="32"/>
      <c r="Q11" s="32"/>
      <c r="R11" s="32"/>
      <c r="S11" s="31"/>
    </row>
    <row r="12" spans="1:19" s="29" customFormat="1" x14ac:dyDescent="0.25">
      <c r="A12" s="57" t="s">
        <v>34</v>
      </c>
      <c r="B12" s="57"/>
      <c r="C12" s="59">
        <v>0.44</v>
      </c>
      <c r="D12" s="31"/>
      <c r="E12" s="31"/>
      <c r="F12" s="31"/>
      <c r="G12" s="31"/>
      <c r="H12" s="31"/>
      <c r="I12" s="31"/>
      <c r="J12" s="32"/>
      <c r="K12" s="32"/>
      <c r="L12" s="32"/>
      <c r="M12" s="32"/>
      <c r="N12" s="32"/>
      <c r="O12" s="32"/>
      <c r="P12" s="32"/>
      <c r="Q12" s="32"/>
      <c r="R12" s="32"/>
      <c r="S12" s="31"/>
    </row>
    <row r="13" spans="1:19" s="29" customFormat="1" x14ac:dyDescent="0.25">
      <c r="A13" s="57" t="s">
        <v>35</v>
      </c>
      <c r="B13" s="57"/>
      <c r="C13" s="65">
        <v>45</v>
      </c>
      <c r="D13" s="31"/>
      <c r="E13" s="31"/>
      <c r="F13" s="31"/>
      <c r="G13" s="31"/>
      <c r="H13" s="31"/>
      <c r="I13" s="31"/>
      <c r="J13" s="32"/>
      <c r="K13" s="32"/>
      <c r="L13" s="32"/>
      <c r="M13" s="32"/>
      <c r="N13" s="32"/>
      <c r="O13" s="32"/>
      <c r="P13" s="32"/>
      <c r="Q13" s="32"/>
      <c r="R13" s="32"/>
      <c r="S13" s="31"/>
    </row>
    <row r="14" spans="1:19" s="29" customFormat="1" x14ac:dyDescent="0.25">
      <c r="A14" s="57" t="s">
        <v>36</v>
      </c>
      <c r="B14" s="57"/>
      <c r="C14" s="59">
        <v>0</v>
      </c>
      <c r="D14" s="31"/>
      <c r="E14" s="31"/>
      <c r="F14" s="31"/>
      <c r="G14" s="31"/>
      <c r="H14" s="31"/>
      <c r="I14" s="31"/>
      <c r="J14" s="32"/>
      <c r="K14" s="32"/>
      <c r="L14" s="32"/>
      <c r="M14" s="32"/>
      <c r="N14" s="32"/>
      <c r="O14" s="32"/>
      <c r="P14" s="32"/>
      <c r="Q14" s="32"/>
      <c r="R14" s="32"/>
      <c r="S14" s="31"/>
    </row>
    <row r="15" spans="1:19" s="29" customFormat="1" x14ac:dyDescent="0.25">
      <c r="A15" s="31"/>
      <c r="B15" s="31"/>
      <c r="C15" s="31"/>
      <c r="D15" s="31"/>
      <c r="E15" s="31"/>
      <c r="F15" s="31"/>
      <c r="G15" s="31"/>
      <c r="H15" s="31"/>
      <c r="I15" s="31"/>
      <c r="J15" s="32"/>
      <c r="K15" s="32"/>
      <c r="L15" s="32"/>
      <c r="M15" s="32"/>
      <c r="N15" s="32"/>
      <c r="O15" s="32"/>
      <c r="P15" s="32"/>
      <c r="Q15" s="32"/>
      <c r="R15" s="32"/>
      <c r="S15" s="31"/>
    </row>
    <row r="16" spans="1:19" s="29" customFormat="1" ht="18.75" x14ac:dyDescent="0.3">
      <c r="A16" s="62" t="s">
        <v>245</v>
      </c>
      <c r="B16" s="31"/>
      <c r="C16" s="31"/>
      <c r="D16" s="31"/>
      <c r="E16" s="31"/>
      <c r="F16" s="31"/>
      <c r="G16" s="31"/>
      <c r="H16" s="31"/>
      <c r="I16" s="31"/>
      <c r="J16" s="32"/>
      <c r="K16" s="32"/>
      <c r="L16" s="32"/>
      <c r="M16" s="32"/>
      <c r="N16" s="32"/>
      <c r="O16" s="32"/>
      <c r="P16" s="32"/>
      <c r="Q16" s="32"/>
      <c r="R16" s="32"/>
      <c r="S16" s="31"/>
    </row>
    <row r="17" spans="1:20" s="29" customFormat="1" x14ac:dyDescent="0.25">
      <c r="A17" s="35" t="s">
        <v>264</v>
      </c>
      <c r="B17" s="57"/>
      <c r="C17" s="85">
        <v>1.0428084742793051</v>
      </c>
      <c r="D17" s="31"/>
      <c r="E17" s="31"/>
      <c r="F17" s="31"/>
      <c r="G17" s="31"/>
      <c r="H17" s="31"/>
      <c r="I17" s="31"/>
      <c r="J17" s="32"/>
      <c r="K17" s="32"/>
      <c r="L17" s="32"/>
      <c r="M17" s="32"/>
      <c r="N17" s="32"/>
      <c r="O17" s="32"/>
      <c r="P17" s="32"/>
      <c r="Q17" s="32"/>
      <c r="R17" s="32"/>
      <c r="S17" s="31"/>
    </row>
    <row r="18" spans="1:20" s="29" customFormat="1" x14ac:dyDescent="0.25">
      <c r="A18" s="38" t="s">
        <v>88</v>
      </c>
      <c r="B18" s="57"/>
      <c r="C18" s="85">
        <v>1.0428084742793051</v>
      </c>
      <c r="D18" s="31"/>
      <c r="E18" s="31"/>
      <c r="F18" s="31"/>
      <c r="G18" s="31"/>
      <c r="H18" s="31"/>
      <c r="I18" s="31"/>
      <c r="J18" s="32"/>
      <c r="K18" s="32"/>
      <c r="L18" s="32"/>
      <c r="M18" s="32"/>
      <c r="N18" s="32"/>
      <c r="O18" s="32"/>
      <c r="P18" s="32"/>
      <c r="Q18" s="32"/>
      <c r="R18" s="32"/>
      <c r="S18" s="31"/>
    </row>
    <row r="19" spans="1:20" s="29" customFormat="1" x14ac:dyDescent="0.25">
      <c r="A19" s="38" t="s">
        <v>89</v>
      </c>
      <c r="B19" s="57"/>
      <c r="C19" s="85">
        <v>1.0428084742793051</v>
      </c>
      <c r="D19" s="31"/>
      <c r="E19" s="31"/>
      <c r="F19" s="31"/>
      <c r="G19" s="31"/>
      <c r="H19" s="31"/>
      <c r="I19" s="31"/>
      <c r="J19" s="32"/>
      <c r="K19" s="32"/>
      <c r="L19" s="32"/>
      <c r="M19" s="32"/>
      <c r="N19" s="32"/>
      <c r="O19" s="32"/>
      <c r="P19" s="32"/>
      <c r="Q19" s="32"/>
      <c r="R19" s="32"/>
      <c r="S19" s="31"/>
    </row>
    <row r="20" spans="1:20" s="29" customFormat="1" x14ac:dyDescent="0.25">
      <c r="A20" s="38" t="s">
        <v>90</v>
      </c>
      <c r="B20" s="57"/>
      <c r="C20" s="85">
        <v>1.0428084742793051</v>
      </c>
      <c r="D20" s="31"/>
      <c r="E20" s="31"/>
      <c r="F20" s="31"/>
      <c r="G20" s="31"/>
      <c r="H20" s="31"/>
      <c r="I20" s="31"/>
      <c r="J20" s="32"/>
      <c r="K20" s="32"/>
      <c r="L20" s="32"/>
      <c r="M20" s="32"/>
      <c r="N20" s="32"/>
      <c r="O20" s="32"/>
      <c r="P20" s="32"/>
      <c r="Q20" s="32"/>
      <c r="R20" s="32"/>
      <c r="S20" s="31"/>
    </row>
    <row r="21" spans="1:20" s="29" customFormat="1" x14ac:dyDescent="0.25">
      <c r="A21" s="38" t="s">
        <v>91</v>
      </c>
      <c r="B21" s="57"/>
      <c r="C21" s="85">
        <v>1.0428084742793051</v>
      </c>
      <c r="D21" s="31"/>
      <c r="E21" s="31"/>
      <c r="F21" s="31"/>
      <c r="G21" s="31"/>
      <c r="H21" s="31"/>
      <c r="I21" s="31"/>
      <c r="J21" s="32"/>
      <c r="K21" s="32"/>
      <c r="L21" s="32"/>
      <c r="M21" s="32"/>
      <c r="N21" s="32"/>
      <c r="O21" s="32"/>
      <c r="P21" s="32"/>
      <c r="Q21" s="32"/>
      <c r="R21" s="32"/>
      <c r="S21" s="31"/>
    </row>
    <row r="22" spans="1:20" s="29" customFormat="1" x14ac:dyDescent="0.25">
      <c r="A22" s="38" t="s">
        <v>92</v>
      </c>
      <c r="B22" s="57"/>
      <c r="C22" s="85">
        <v>1.0346743941931567</v>
      </c>
      <c r="D22" s="31"/>
      <c r="E22" s="31"/>
      <c r="F22" s="31"/>
      <c r="G22" s="31"/>
      <c r="H22" s="31"/>
      <c r="I22" s="31"/>
      <c r="J22" s="32"/>
      <c r="K22" s="32"/>
      <c r="L22" s="32"/>
      <c r="M22" s="32"/>
      <c r="N22" s="32"/>
      <c r="O22" s="32"/>
      <c r="P22" s="32"/>
      <c r="Q22" s="32"/>
      <c r="R22" s="32"/>
      <c r="S22" s="31"/>
    </row>
    <row r="23" spans="1:20" s="29" customFormat="1" x14ac:dyDescent="0.25">
      <c r="A23" s="31"/>
      <c r="B23" s="31"/>
      <c r="C23" s="31"/>
      <c r="D23" s="31"/>
      <c r="E23" s="31"/>
      <c r="F23" s="31"/>
      <c r="G23" s="31"/>
      <c r="H23" s="31"/>
      <c r="I23" s="31"/>
      <c r="J23" s="32"/>
      <c r="K23" s="32"/>
      <c r="L23" s="32"/>
      <c r="M23" s="32"/>
      <c r="N23" s="32"/>
      <c r="O23" s="32"/>
      <c r="P23" s="32"/>
      <c r="Q23" s="32"/>
      <c r="R23" s="32"/>
      <c r="S23" s="31"/>
    </row>
    <row r="24" spans="1:20" s="29" customFormat="1" ht="18.75" x14ac:dyDescent="0.3">
      <c r="A24" s="58" t="s">
        <v>37</v>
      </c>
      <c r="B24" s="57"/>
      <c r="C24" s="55" t="s">
        <v>38</v>
      </c>
      <c r="D24" s="55" t="s">
        <v>39</v>
      </c>
      <c r="E24" s="55" t="s">
        <v>40</v>
      </c>
      <c r="F24" s="55" t="s">
        <v>41</v>
      </c>
      <c r="G24" s="55" t="s">
        <v>42</v>
      </c>
      <c r="H24" s="55" t="s">
        <v>43</v>
      </c>
      <c r="I24" s="31"/>
      <c r="J24" s="4"/>
      <c r="K24" s="4"/>
      <c r="L24" s="4"/>
      <c r="M24" s="4"/>
      <c r="N24" s="4"/>
      <c r="O24" s="4"/>
      <c r="P24" s="4"/>
      <c r="Q24" s="4"/>
      <c r="R24" s="4"/>
      <c r="S24" s="4"/>
      <c r="T24" s="4"/>
    </row>
    <row r="25" spans="1:20" s="29" customFormat="1" x14ac:dyDescent="0.25">
      <c r="A25" s="57" t="s">
        <v>258</v>
      </c>
      <c r="B25" s="57"/>
      <c r="C25" s="59">
        <v>0.3</v>
      </c>
      <c r="D25" s="59">
        <v>0.3</v>
      </c>
      <c r="E25" s="59">
        <v>0.28000000000000003</v>
      </c>
      <c r="F25" s="59">
        <v>0.28000000000000003</v>
      </c>
      <c r="G25" s="59">
        <v>0.28000000000000003</v>
      </c>
      <c r="H25" s="59">
        <v>0.28000000000000003</v>
      </c>
      <c r="I25" s="31"/>
      <c r="J25" s="4"/>
      <c r="K25" s="4"/>
      <c r="L25" s="4"/>
      <c r="M25" s="4"/>
      <c r="N25" s="4"/>
      <c r="O25" s="4"/>
      <c r="P25" s="4"/>
      <c r="Q25" s="4"/>
      <c r="R25" s="4"/>
      <c r="S25" s="4"/>
      <c r="T25" s="4"/>
    </row>
    <row r="26" spans="1:20" s="29" customFormat="1" x14ac:dyDescent="0.25">
      <c r="A26" s="57" t="s">
        <v>44</v>
      </c>
      <c r="B26" s="57"/>
      <c r="C26" s="60">
        <v>1.7233850022212005E-2</v>
      </c>
      <c r="D26" s="60">
        <v>1.9812209526758329E-2</v>
      </c>
      <c r="E26" s="60">
        <v>2.4339880629970168E-2</v>
      </c>
      <c r="F26" s="60">
        <v>2.2893253753313525E-2</v>
      </c>
      <c r="G26" s="60">
        <v>2.144662687665666E-2</v>
      </c>
      <c r="H26" s="60">
        <v>2.0000000000000018E-2</v>
      </c>
      <c r="I26" s="31"/>
      <c r="J26" s="132" t="s">
        <v>354</v>
      </c>
      <c r="K26" s="4"/>
      <c r="L26" s="4"/>
      <c r="M26" s="4"/>
      <c r="N26" s="4"/>
      <c r="O26" s="4"/>
      <c r="P26" s="4"/>
      <c r="Q26" s="4"/>
      <c r="R26" s="4"/>
      <c r="S26" s="4"/>
      <c r="T26" s="4"/>
    </row>
    <row r="27" spans="1:20" s="29" customFormat="1" x14ac:dyDescent="0.25">
      <c r="A27" s="57" t="s">
        <v>45</v>
      </c>
      <c r="B27" s="57"/>
      <c r="C27" s="60"/>
      <c r="D27" s="60">
        <v>4.4667274384685429E-2</v>
      </c>
      <c r="E27" s="60">
        <v>1.5706806282722585E-2</v>
      </c>
      <c r="F27" s="60">
        <v>1.8041237113401998E-2</v>
      </c>
      <c r="G27" s="60">
        <v>1.7721518987341867E-2</v>
      </c>
      <c r="H27" s="60">
        <v>2.3217247097844007E-2</v>
      </c>
      <c r="I27" s="31"/>
      <c r="J27" s="132" t="s">
        <v>355</v>
      </c>
      <c r="K27" s="4"/>
      <c r="L27" s="4"/>
      <c r="M27" s="4"/>
      <c r="N27" s="4"/>
      <c r="O27" s="4"/>
      <c r="P27" s="4"/>
      <c r="Q27" s="4"/>
      <c r="R27" s="4"/>
      <c r="S27" s="4"/>
      <c r="T27" s="4"/>
    </row>
    <row r="28" spans="1:20" s="29" customFormat="1" x14ac:dyDescent="0.25">
      <c r="A28" s="57" t="s">
        <v>46</v>
      </c>
      <c r="B28" s="57"/>
      <c r="C28" s="60"/>
      <c r="D28" s="60">
        <v>2.465039108793543E-2</v>
      </c>
      <c r="E28" s="60">
        <v>1.6991832174541255E-2</v>
      </c>
      <c r="F28" s="60">
        <v>2.0741514169093644E-2</v>
      </c>
      <c r="G28" s="60">
        <v>2.3759818812291389E-2</v>
      </c>
      <c r="H28" s="60">
        <v>2.2164443909808984E-2</v>
      </c>
      <c r="I28" s="31"/>
      <c r="J28" s="132" t="s">
        <v>357</v>
      </c>
      <c r="K28" s="4"/>
      <c r="L28" s="4"/>
      <c r="M28" s="4"/>
      <c r="N28" s="4"/>
      <c r="O28" s="4"/>
      <c r="P28" s="4"/>
      <c r="Q28" s="4"/>
      <c r="R28" s="4"/>
      <c r="S28" s="4"/>
      <c r="T28" s="4"/>
    </row>
    <row r="29" spans="1:20" s="28" customFormat="1" x14ac:dyDescent="0.25">
      <c r="A29" s="38" t="s">
        <v>47</v>
      </c>
      <c r="B29" s="38"/>
      <c r="C29" s="99"/>
      <c r="D29" s="99">
        <v>2.465039108793543E-2</v>
      </c>
      <c r="E29" s="99">
        <v>1.7811704834605591E-2</v>
      </c>
      <c r="F29" s="99">
        <v>4.5909090909090899E-2</v>
      </c>
      <c r="G29" s="99">
        <v>1.2820512820512775E-2</v>
      </c>
      <c r="H29" s="99">
        <v>1.9725095732576747E-2</v>
      </c>
      <c r="J29" s="132" t="s">
        <v>353</v>
      </c>
      <c r="K29" s="4"/>
      <c r="L29" s="4"/>
      <c r="M29" s="4"/>
      <c r="N29" s="4"/>
      <c r="O29" s="4"/>
      <c r="P29" s="4"/>
      <c r="Q29" s="4"/>
      <c r="R29" s="4"/>
      <c r="S29" s="4"/>
      <c r="T29" s="4"/>
    </row>
    <row r="30" spans="1:20" s="28" customFormat="1" x14ac:dyDescent="0.25">
      <c r="A30" s="38" t="s">
        <v>48</v>
      </c>
      <c r="B30" s="38"/>
      <c r="C30" s="99"/>
      <c r="D30" s="99">
        <v>2.4650391087935652E-2</v>
      </c>
      <c r="E30" s="99">
        <v>1.7811704834605369E-2</v>
      </c>
      <c r="F30" s="99">
        <v>2.5401069518716568E-2</v>
      </c>
      <c r="G30" s="99">
        <v>1.2820512820512775E-2</v>
      </c>
      <c r="H30" s="99">
        <v>1.9725095732576747E-2</v>
      </c>
      <c r="J30" s="132" t="s">
        <v>356</v>
      </c>
      <c r="K30" s="4"/>
      <c r="L30" s="4"/>
      <c r="M30" s="4"/>
      <c r="N30" s="4"/>
      <c r="O30" s="4"/>
      <c r="P30" s="4"/>
      <c r="Q30" s="4"/>
      <c r="R30" s="4"/>
      <c r="S30" s="4"/>
      <c r="T30" s="4"/>
    </row>
    <row r="31" spans="1:20" s="29" customFormat="1" x14ac:dyDescent="0.25">
      <c r="A31" s="31"/>
      <c r="B31" s="31"/>
      <c r="C31" s="31"/>
      <c r="D31" s="31"/>
      <c r="E31" s="31"/>
      <c r="F31" s="31"/>
      <c r="G31" s="31"/>
      <c r="H31" s="31"/>
      <c r="I31" s="31"/>
      <c r="J31" s="32"/>
      <c r="K31" s="32"/>
      <c r="L31" s="32"/>
      <c r="M31" s="32"/>
      <c r="N31" s="32"/>
      <c r="O31" s="32"/>
      <c r="P31" s="32"/>
      <c r="Q31" s="32"/>
      <c r="R31" s="32"/>
      <c r="S31" s="31"/>
    </row>
    <row r="32" spans="1:20" s="29" customFormat="1" ht="18.75" x14ac:dyDescent="0.3">
      <c r="A32" s="62" t="s">
        <v>25</v>
      </c>
      <c r="B32" s="31"/>
      <c r="C32" s="31"/>
      <c r="D32" s="31"/>
      <c r="E32" s="31"/>
      <c r="F32" s="31"/>
      <c r="G32" s="31"/>
      <c r="H32" s="31"/>
      <c r="I32" s="31"/>
      <c r="J32" s="32"/>
      <c r="K32" s="32"/>
      <c r="L32" s="32"/>
      <c r="M32" s="32"/>
      <c r="N32" s="32"/>
      <c r="O32" s="32"/>
      <c r="P32" s="32"/>
      <c r="Q32" s="32"/>
      <c r="R32" s="32"/>
      <c r="S32" s="31"/>
    </row>
    <row r="33" spans="1:19" s="29" customFormat="1"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s="29" customFormat="1"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s="29" customFormat="1" x14ac:dyDescent="0.25">
      <c r="A35" s="57" t="s">
        <v>50</v>
      </c>
      <c r="B35" s="57"/>
      <c r="C35" s="63">
        <v>127657.6746267683</v>
      </c>
      <c r="D35" s="63">
        <v>278174.86</v>
      </c>
      <c r="E35" s="63">
        <v>42857</v>
      </c>
      <c r="F35" s="63">
        <v>113965</v>
      </c>
      <c r="G35" s="63">
        <v>158433</v>
      </c>
      <c r="H35" s="63">
        <v>59452</v>
      </c>
      <c r="I35" s="63">
        <v>99283.174584512322</v>
      </c>
      <c r="J35" s="63">
        <v>27058.117302182734</v>
      </c>
      <c r="K35" s="63">
        <v>149225</v>
      </c>
      <c r="L35" s="63">
        <v>130998</v>
      </c>
      <c r="M35" s="63">
        <v>1275729.2823470344</v>
      </c>
      <c r="N35" s="63">
        <v>168527.97435947764</v>
      </c>
      <c r="O35" s="63">
        <v>137423</v>
      </c>
      <c r="P35" s="63">
        <v>426853.74653996591</v>
      </c>
      <c r="Q35" s="63">
        <v>2273866.0351738334</v>
      </c>
      <c r="R35" s="63">
        <v>528459.48184932198</v>
      </c>
      <c r="S35" s="63">
        <v>127657.674626768</v>
      </c>
    </row>
    <row r="36" spans="1:19" s="29" customFormat="1" x14ac:dyDescent="0.25">
      <c r="A36" s="57" t="s">
        <v>51</v>
      </c>
      <c r="B36" s="57"/>
      <c r="C36" s="63">
        <v>0</v>
      </c>
      <c r="D36" s="63">
        <v>0</v>
      </c>
      <c r="E36" s="63">
        <v>0</v>
      </c>
      <c r="F36" s="63">
        <v>0</v>
      </c>
      <c r="G36" s="63">
        <v>0</v>
      </c>
      <c r="H36" s="63">
        <v>0</v>
      </c>
      <c r="I36" s="63">
        <v>0</v>
      </c>
      <c r="J36" s="63">
        <v>0</v>
      </c>
      <c r="K36" s="63">
        <v>0</v>
      </c>
      <c r="L36" s="63">
        <v>0</v>
      </c>
      <c r="M36" s="63">
        <v>0</v>
      </c>
      <c r="N36" s="63">
        <v>0</v>
      </c>
      <c r="O36" s="63">
        <v>0</v>
      </c>
      <c r="P36" s="63">
        <v>0</v>
      </c>
      <c r="Q36" s="63">
        <v>0</v>
      </c>
      <c r="R36" s="63">
        <v>0</v>
      </c>
      <c r="S36" s="63"/>
    </row>
    <row r="37" spans="1:19" s="29" customFormat="1" x14ac:dyDescent="0.25">
      <c r="A37" s="57" t="s">
        <v>395</v>
      </c>
      <c r="B37" s="57"/>
      <c r="C37" s="63">
        <v>0</v>
      </c>
      <c r="D37" s="63">
        <v>0</v>
      </c>
      <c r="E37" s="63">
        <v>0</v>
      </c>
      <c r="F37" s="63">
        <v>0</v>
      </c>
      <c r="G37" s="63">
        <v>0</v>
      </c>
      <c r="H37" s="63">
        <v>0</v>
      </c>
      <c r="I37" s="63">
        <v>0</v>
      </c>
      <c r="J37" s="63">
        <v>0</v>
      </c>
      <c r="K37" s="63">
        <v>0</v>
      </c>
      <c r="L37" s="63">
        <v>0</v>
      </c>
      <c r="M37" s="63">
        <v>0</v>
      </c>
      <c r="N37" s="63">
        <v>5.0783199999999997</v>
      </c>
      <c r="O37" s="63">
        <v>0</v>
      </c>
      <c r="P37" s="63">
        <v>0</v>
      </c>
      <c r="Q37" s="63">
        <v>0</v>
      </c>
      <c r="R37" s="63">
        <v>0</v>
      </c>
      <c r="S37" s="63"/>
    </row>
    <row r="38" spans="1:19" s="29" customFormat="1" x14ac:dyDescent="0.25">
      <c r="A38" s="57" t="s">
        <v>162</v>
      </c>
      <c r="B38" s="57"/>
      <c r="C38" s="63">
        <v>7644</v>
      </c>
      <c r="D38" s="63">
        <v>7786</v>
      </c>
      <c r="E38" s="63">
        <v>2023</v>
      </c>
      <c r="F38" s="63">
        <v>4225</v>
      </c>
      <c r="G38" s="63">
        <v>5894</v>
      </c>
      <c r="H38" s="63">
        <v>2382</v>
      </c>
      <c r="I38" s="63">
        <v>3449</v>
      </c>
      <c r="J38" s="63">
        <v>1084.6002031156527</v>
      </c>
      <c r="K38" s="63">
        <v>6387.6247468541751</v>
      </c>
      <c r="L38" s="63">
        <v>6303</v>
      </c>
      <c r="M38" s="63">
        <v>52422</v>
      </c>
      <c r="N38" s="63">
        <v>5635.3221811466228</v>
      </c>
      <c r="O38" s="63">
        <v>5234</v>
      </c>
      <c r="P38" s="63">
        <v>16649.2682399277</v>
      </c>
      <c r="Q38" s="63">
        <v>76573.310789910291</v>
      </c>
      <c r="R38" s="63">
        <v>25343.756747688079</v>
      </c>
      <c r="S38" s="63">
        <v>10172</v>
      </c>
    </row>
    <row r="39" spans="1:19" s="29" customFormat="1" x14ac:dyDescent="0.25">
      <c r="A39" s="57" t="s">
        <v>52</v>
      </c>
      <c r="B39" s="57"/>
      <c r="C39" s="63">
        <v>53.023000000000003</v>
      </c>
      <c r="D39" s="63">
        <v>452</v>
      </c>
      <c r="E39" s="63">
        <v>0</v>
      </c>
      <c r="F39" s="63">
        <v>259</v>
      </c>
      <c r="G39" s="63">
        <v>0</v>
      </c>
      <c r="H39" s="63">
        <v>25</v>
      </c>
      <c r="I39" s="63">
        <v>71.185678717912296</v>
      </c>
      <c r="J39" s="63">
        <v>0</v>
      </c>
      <c r="K39" s="63">
        <v>0</v>
      </c>
      <c r="L39" s="63">
        <v>0</v>
      </c>
      <c r="M39" s="63">
        <v>11055</v>
      </c>
      <c r="N39" s="63">
        <v>168.12794537129605</v>
      </c>
      <c r="O39" s="63">
        <v>29</v>
      </c>
      <c r="P39" s="63">
        <v>911.01528869499998</v>
      </c>
      <c r="Q39" s="63">
        <v>8957</v>
      </c>
      <c r="R39" s="63">
        <v>17</v>
      </c>
      <c r="S39" s="63">
        <v>411</v>
      </c>
    </row>
    <row r="40" spans="1:19" s="29" customFormat="1" x14ac:dyDescent="0.25">
      <c r="A40" s="57" t="s">
        <v>53</v>
      </c>
      <c r="B40" s="57"/>
      <c r="C40" s="63">
        <v>0</v>
      </c>
      <c r="D40" s="63">
        <v>0</v>
      </c>
      <c r="E40" s="63">
        <v>772</v>
      </c>
      <c r="F40" s="63">
        <v>0</v>
      </c>
      <c r="G40" s="63">
        <v>3021</v>
      </c>
      <c r="H40" s="63">
        <v>0</v>
      </c>
      <c r="I40" s="63">
        <v>0</v>
      </c>
      <c r="J40" s="63">
        <v>0</v>
      </c>
      <c r="K40" s="63">
        <v>6080.5233600000001</v>
      </c>
      <c r="L40" s="63">
        <v>0</v>
      </c>
      <c r="M40" s="63">
        <v>0</v>
      </c>
      <c r="N40" s="63">
        <v>0</v>
      </c>
      <c r="O40" s="63">
        <v>0</v>
      </c>
      <c r="P40" s="63">
        <v>0</v>
      </c>
      <c r="Q40" s="63">
        <v>0</v>
      </c>
      <c r="R40" s="63">
        <v>0</v>
      </c>
      <c r="S40" s="93"/>
    </row>
    <row r="41" spans="1:19" s="29" customFormat="1" x14ac:dyDescent="0.25">
      <c r="A41" s="57" t="s">
        <v>397</v>
      </c>
      <c r="B41" s="57"/>
      <c r="C41" s="63">
        <v>6432</v>
      </c>
      <c r="D41" s="63">
        <v>13769</v>
      </c>
      <c r="E41" s="63">
        <v>1623</v>
      </c>
      <c r="F41" s="63">
        <v>5625</v>
      </c>
      <c r="G41" s="63">
        <v>7099</v>
      </c>
      <c r="H41" s="63">
        <v>2348</v>
      </c>
      <c r="I41" s="63">
        <v>2561.6080000000002</v>
      </c>
      <c r="J41" s="63">
        <v>608</v>
      </c>
      <c r="K41" s="63">
        <v>3793.4187615999958</v>
      </c>
      <c r="L41" s="63">
        <v>7144</v>
      </c>
      <c r="M41" s="63">
        <v>59202</v>
      </c>
      <c r="N41" s="63">
        <v>4851.8784151308691</v>
      </c>
      <c r="O41" s="63">
        <v>3774</v>
      </c>
      <c r="P41" s="63">
        <v>23479</v>
      </c>
      <c r="Q41" s="63">
        <v>82690</v>
      </c>
      <c r="R41" s="63">
        <v>34488.45398000002</v>
      </c>
      <c r="S41" s="63">
        <v>8876</v>
      </c>
    </row>
    <row r="42" spans="1:19" s="29" customFormat="1" x14ac:dyDescent="0.25">
      <c r="A42" s="57" t="s">
        <v>54</v>
      </c>
      <c r="B42" s="57"/>
      <c r="C42" s="63">
        <v>60952</v>
      </c>
      <c r="D42" s="63">
        <v>150682</v>
      </c>
      <c r="E42" s="63">
        <v>16845.659</v>
      </c>
      <c r="F42" s="63">
        <v>58604</v>
      </c>
      <c r="G42" s="63">
        <v>72983</v>
      </c>
      <c r="H42" s="63">
        <v>22665</v>
      </c>
      <c r="I42" s="63">
        <v>22714.435600000001</v>
      </c>
      <c r="J42" s="63">
        <v>6448</v>
      </c>
      <c r="K42" s="63">
        <v>41922.555983600039</v>
      </c>
      <c r="L42" s="63">
        <v>88066</v>
      </c>
      <c r="M42" s="63">
        <v>930383</v>
      </c>
      <c r="N42" s="63">
        <v>39460.43495739979</v>
      </c>
      <c r="O42" s="63">
        <v>45374</v>
      </c>
      <c r="P42" s="63">
        <v>268092.72069799999</v>
      </c>
      <c r="Q42" s="63">
        <v>847206</v>
      </c>
      <c r="R42" s="63">
        <v>394459.92603999993</v>
      </c>
      <c r="S42" s="63">
        <v>92498</v>
      </c>
    </row>
    <row r="43" spans="1:19" s="29" customFormat="1" x14ac:dyDescent="0.25">
      <c r="A43" s="57" t="s">
        <v>394</v>
      </c>
      <c r="B43" s="57"/>
      <c r="C43" s="63">
        <v>34.249324233102719</v>
      </c>
      <c r="D43" s="63">
        <v>26.99</v>
      </c>
      <c r="E43" s="63">
        <v>26.827782749565365</v>
      </c>
      <c r="F43" s="63">
        <v>34</v>
      </c>
      <c r="G43" s="63">
        <v>34.266512471402784</v>
      </c>
      <c r="H43" s="63">
        <v>24</v>
      </c>
      <c r="I43" s="63">
        <v>24.012771452138832</v>
      </c>
      <c r="J43" s="63">
        <v>31.242014055559167</v>
      </c>
      <c r="K43" s="63">
        <v>32.956331175965794</v>
      </c>
      <c r="L43" s="63">
        <v>22.41</v>
      </c>
      <c r="M43" s="63">
        <v>26</v>
      </c>
      <c r="N43" s="63">
        <v>13.914429999999996</v>
      </c>
      <c r="O43" s="63">
        <v>26</v>
      </c>
      <c r="P43" s="63">
        <v>27.63</v>
      </c>
      <c r="Q43" s="63">
        <v>39.85</v>
      </c>
      <c r="R43" s="63">
        <v>24</v>
      </c>
      <c r="S43" s="63">
        <v>22.674074074074074</v>
      </c>
    </row>
    <row r="44" spans="1:19" s="29" customFormat="1" x14ac:dyDescent="0.25">
      <c r="A44" s="57" t="s">
        <v>257</v>
      </c>
      <c r="B44" s="57"/>
      <c r="C44" s="63">
        <v>0</v>
      </c>
      <c r="D44" s="63">
        <v>10</v>
      </c>
      <c r="E44" s="63">
        <v>0</v>
      </c>
      <c r="F44" s="63">
        <v>0</v>
      </c>
      <c r="G44" s="63">
        <v>0</v>
      </c>
      <c r="H44" s="63">
        <v>0</v>
      </c>
      <c r="I44" s="63">
        <v>0</v>
      </c>
      <c r="J44" s="63">
        <v>0</v>
      </c>
      <c r="K44" s="63">
        <v>0</v>
      </c>
      <c r="L44" s="63">
        <v>0</v>
      </c>
      <c r="M44" s="63">
        <v>-10</v>
      </c>
      <c r="N44" s="63">
        <v>-2</v>
      </c>
      <c r="O44" s="63">
        <v>0</v>
      </c>
      <c r="P44" s="63">
        <v>0</v>
      </c>
      <c r="Q44" s="63">
        <v>479</v>
      </c>
      <c r="R44" s="63">
        <v>0</v>
      </c>
      <c r="S44" s="63"/>
    </row>
    <row r="45" spans="1:19" s="29" customFormat="1" x14ac:dyDescent="0.25">
      <c r="A45" s="57" t="s">
        <v>56</v>
      </c>
      <c r="B45" s="57"/>
      <c r="C45" s="63">
        <v>9981.0630000000001</v>
      </c>
      <c r="D45" s="63">
        <v>12763</v>
      </c>
      <c r="E45" s="63">
        <v>2549.2330000000002</v>
      </c>
      <c r="F45" s="63">
        <v>5076</v>
      </c>
      <c r="G45" s="63">
        <v>14297</v>
      </c>
      <c r="H45" s="63">
        <v>2987</v>
      </c>
      <c r="I45" s="63">
        <v>2605.6147400000004</v>
      </c>
      <c r="J45" s="63">
        <v>1238.6400000000001</v>
      </c>
      <c r="K45" s="63">
        <v>5287.6619658333329</v>
      </c>
      <c r="L45" s="63">
        <v>5314</v>
      </c>
      <c r="M45" s="63">
        <v>63656</v>
      </c>
      <c r="N45" s="63">
        <v>6682.0266626839202</v>
      </c>
      <c r="O45" s="63">
        <v>6452.6577421020011</v>
      </c>
      <c r="P45" s="63">
        <v>35298.5557900001</v>
      </c>
      <c r="Q45" s="63">
        <v>131577</v>
      </c>
      <c r="R45" s="63">
        <v>34983.747447013942</v>
      </c>
      <c r="S45" s="63">
        <v>6457</v>
      </c>
    </row>
    <row r="46" spans="1:19" s="29" customFormat="1" x14ac:dyDescent="0.25">
      <c r="A46" s="57" t="s">
        <v>57</v>
      </c>
      <c r="B46" s="57"/>
      <c r="C46" s="63">
        <v>10160.846</v>
      </c>
      <c r="D46" s="63">
        <v>19106</v>
      </c>
      <c r="E46" s="63">
        <v>2559</v>
      </c>
      <c r="F46" s="63">
        <v>5979</v>
      </c>
      <c r="G46" s="63">
        <v>6009</v>
      </c>
      <c r="H46" s="63">
        <v>4402</v>
      </c>
      <c r="I46" s="63">
        <v>6609.8113000000012</v>
      </c>
      <c r="J46" s="63">
        <v>2092.9300000000003</v>
      </c>
      <c r="K46" s="63">
        <v>7258.5558799999999</v>
      </c>
      <c r="L46" s="63">
        <v>4855</v>
      </c>
      <c r="M46" s="63">
        <v>65350.154551183638</v>
      </c>
      <c r="N46" s="63">
        <v>8265.6569168820151</v>
      </c>
      <c r="O46" s="63">
        <v>11132.692409059506</v>
      </c>
      <c r="P46" s="63">
        <v>26102.297999999999</v>
      </c>
      <c r="Q46" s="63">
        <v>102194</v>
      </c>
      <c r="R46" s="63">
        <v>28899.090320000003</v>
      </c>
      <c r="S46" s="63">
        <v>14209.93160452411</v>
      </c>
    </row>
    <row r="47" spans="1:19" s="29" customFormat="1" x14ac:dyDescent="0.25">
      <c r="A47" s="57" t="s">
        <v>58</v>
      </c>
      <c r="B47" s="57"/>
      <c r="C47" s="63">
        <v>6.1865778081198419</v>
      </c>
      <c r="D47" s="63">
        <v>601.36555605184185</v>
      </c>
      <c r="E47" s="63">
        <v>23.558760919341299</v>
      </c>
      <c r="F47" s="63">
        <v>367.85431128559418</v>
      </c>
      <c r="G47" s="63">
        <v>446.21476147772501</v>
      </c>
      <c r="H47" s="63">
        <v>85.332655930474175</v>
      </c>
      <c r="I47" s="63">
        <v>103.27388907865001</v>
      </c>
      <c r="J47" s="63">
        <v>0</v>
      </c>
      <c r="K47" s="63">
        <v>288.34864584099455</v>
      </c>
      <c r="L47" s="63">
        <v>304.0805752321744</v>
      </c>
      <c r="M47" s="63">
        <v>77.67070145448487</v>
      </c>
      <c r="N47" s="63">
        <v>42.936383973436293</v>
      </c>
      <c r="O47" s="63">
        <v>0</v>
      </c>
      <c r="P47" s="63">
        <v>276.78451291306197</v>
      </c>
      <c r="Q47" s="63">
        <v>6717.0275661577343</v>
      </c>
      <c r="R47" s="63">
        <v>438.91760055736785</v>
      </c>
      <c r="S47" s="63">
        <v>-277</v>
      </c>
    </row>
    <row r="48" spans="1:19" s="29" customFormat="1" x14ac:dyDescent="0.25">
      <c r="A48" s="57" t="s">
        <v>59</v>
      </c>
      <c r="B48" s="57"/>
      <c r="C48" s="63">
        <v>26118.569</v>
      </c>
      <c r="D48" s="63">
        <v>55081</v>
      </c>
      <c r="E48" s="63">
        <v>7961</v>
      </c>
      <c r="F48" s="63">
        <v>20920.68611090878</v>
      </c>
      <c r="G48" s="63">
        <v>26061.367083671332</v>
      </c>
      <c r="H48" s="63">
        <v>12756</v>
      </c>
      <c r="I48" s="63">
        <v>21311.812885037489</v>
      </c>
      <c r="J48" s="63">
        <v>6939</v>
      </c>
      <c r="K48" s="63">
        <v>25556.057000000001</v>
      </c>
      <c r="L48" s="63">
        <v>23679</v>
      </c>
      <c r="M48" s="63">
        <v>238846.31015940016</v>
      </c>
      <c r="N48" s="63">
        <v>26992.420176551033</v>
      </c>
      <c r="O48" s="63">
        <v>28049</v>
      </c>
      <c r="P48" s="63">
        <v>83399.337806854906</v>
      </c>
      <c r="Q48" s="63">
        <v>428869.23757747904</v>
      </c>
      <c r="R48" s="63">
        <v>101666.72121827664</v>
      </c>
      <c r="S48" s="63"/>
    </row>
    <row r="49" spans="1:21" s="29" customFormat="1" x14ac:dyDescent="0.25">
      <c r="A49" s="57" t="s">
        <v>60</v>
      </c>
      <c r="B49" s="57"/>
      <c r="C49" s="63">
        <v>12419.433000000001</v>
      </c>
      <c r="D49" s="63">
        <v>28900</v>
      </c>
      <c r="E49" s="63">
        <v>2691</v>
      </c>
      <c r="F49" s="63">
        <v>9822.4689999999991</v>
      </c>
      <c r="G49" s="63">
        <v>6587.8002393913048</v>
      </c>
      <c r="H49" s="63">
        <v>4782</v>
      </c>
      <c r="I49" s="63">
        <v>8560.40790304656</v>
      </c>
      <c r="J49" s="63">
        <v>2765</v>
      </c>
      <c r="K49" s="63">
        <v>14124.799000000001</v>
      </c>
      <c r="L49" s="63">
        <v>6419</v>
      </c>
      <c r="M49" s="63">
        <v>94874.477709999992</v>
      </c>
      <c r="N49" s="63">
        <v>6001.5583025407714</v>
      </c>
      <c r="O49" s="63">
        <v>8596.3459999999995</v>
      </c>
      <c r="P49" s="63">
        <v>33548.421000000002</v>
      </c>
      <c r="Q49" s="63">
        <v>185446.75099999999</v>
      </c>
      <c r="R49" s="63">
        <v>60471.42490556003</v>
      </c>
      <c r="S49" s="63"/>
    </row>
    <row r="50" spans="1:21" s="29" customFormat="1" x14ac:dyDescent="0.25">
      <c r="A50" s="57" t="s">
        <v>61</v>
      </c>
      <c r="B50" s="57"/>
      <c r="C50" s="59">
        <v>-0.1</v>
      </c>
      <c r="D50" s="59" t="s">
        <v>62</v>
      </c>
      <c r="E50" s="59">
        <v>-0.1</v>
      </c>
      <c r="F50" s="59" t="s">
        <v>62</v>
      </c>
      <c r="G50" s="59" t="s">
        <v>62</v>
      </c>
      <c r="H50" s="59" t="s">
        <v>62</v>
      </c>
      <c r="I50" s="59" t="s">
        <v>62</v>
      </c>
      <c r="J50" s="59" t="s">
        <v>62</v>
      </c>
      <c r="K50" s="59" t="s">
        <v>62</v>
      </c>
      <c r="L50" s="59" t="s">
        <v>62</v>
      </c>
      <c r="M50" s="59" t="s">
        <v>62</v>
      </c>
      <c r="N50" s="59">
        <v>-0.1</v>
      </c>
      <c r="O50" s="59">
        <v>-0.1</v>
      </c>
      <c r="P50" s="59">
        <v>-0.08</v>
      </c>
      <c r="Q50" s="59" t="s">
        <v>62</v>
      </c>
      <c r="R50" s="59" t="s">
        <v>62</v>
      </c>
      <c r="S50" s="59"/>
    </row>
    <row r="51" spans="1:21" s="29" customFormat="1" x14ac:dyDescent="0.25">
      <c r="A51" s="57" t="s">
        <v>63</v>
      </c>
      <c r="B51" s="57"/>
      <c r="C51" s="59">
        <v>0.1</v>
      </c>
      <c r="D51" s="59">
        <v>0.2</v>
      </c>
      <c r="E51" s="59">
        <v>0.1</v>
      </c>
      <c r="F51" s="59">
        <v>0.2</v>
      </c>
      <c r="G51" s="59">
        <v>0.2</v>
      </c>
      <c r="H51" s="59">
        <v>0.2</v>
      </c>
      <c r="I51" s="59">
        <v>0.2</v>
      </c>
      <c r="J51" s="59">
        <v>0.2</v>
      </c>
      <c r="K51" s="59">
        <v>0.2</v>
      </c>
      <c r="L51" s="59">
        <v>0.2</v>
      </c>
      <c r="M51" s="59">
        <v>0.2</v>
      </c>
      <c r="N51" s="59">
        <v>0.1</v>
      </c>
      <c r="O51" s="59">
        <v>0.1</v>
      </c>
      <c r="P51" s="59">
        <v>0.2</v>
      </c>
      <c r="Q51" s="59">
        <v>0.2</v>
      </c>
      <c r="R51" s="59">
        <v>0.2</v>
      </c>
      <c r="S51" s="59"/>
    </row>
    <row r="52" spans="1:21" s="29" customFormat="1" x14ac:dyDescent="0.25">
      <c r="A52" s="57" t="s">
        <v>263</v>
      </c>
      <c r="B52" s="57"/>
      <c r="C52" s="63">
        <v>0</v>
      </c>
      <c r="D52" s="63">
        <v>0</v>
      </c>
      <c r="E52" s="63">
        <v>0</v>
      </c>
      <c r="F52" s="63">
        <v>0</v>
      </c>
      <c r="G52" s="63">
        <v>0</v>
      </c>
      <c r="H52" s="63">
        <v>0</v>
      </c>
      <c r="I52" s="63">
        <v>0</v>
      </c>
      <c r="J52" s="63">
        <v>0</v>
      </c>
      <c r="K52" s="63">
        <v>0</v>
      </c>
      <c r="L52" s="63">
        <v>0</v>
      </c>
      <c r="M52" s="63">
        <v>0</v>
      </c>
      <c r="N52" s="63">
        <v>0</v>
      </c>
      <c r="O52" s="63">
        <v>0</v>
      </c>
      <c r="P52" s="63">
        <v>0</v>
      </c>
      <c r="Q52" s="63">
        <v>0</v>
      </c>
      <c r="R52" s="63">
        <v>0</v>
      </c>
      <c r="S52" s="63"/>
    </row>
    <row r="53" spans="1:21" s="29" customFormat="1" x14ac:dyDescent="0.25">
      <c r="A53" s="4"/>
      <c r="B53" s="4"/>
      <c r="C53" s="4"/>
      <c r="D53" s="4"/>
      <c r="E53" s="4"/>
      <c r="F53" s="4"/>
      <c r="G53" s="4"/>
      <c r="H53" s="4"/>
      <c r="I53" s="4"/>
      <c r="J53" s="4"/>
      <c r="K53" s="4"/>
      <c r="L53" s="4"/>
      <c r="M53" s="4"/>
      <c r="N53" s="4"/>
      <c r="O53" s="4"/>
      <c r="P53" s="4"/>
      <c r="Q53" s="4"/>
      <c r="R53" s="4"/>
      <c r="S53" s="4"/>
    </row>
    <row r="54" spans="1:21" s="29" customFormat="1" x14ac:dyDescent="0.25">
      <c r="A54" s="55" t="s">
        <v>64</v>
      </c>
      <c r="B54" s="57"/>
      <c r="C54" s="63"/>
      <c r="D54" s="63"/>
      <c r="E54" s="63"/>
      <c r="F54" s="63"/>
      <c r="G54" s="63"/>
      <c r="H54" s="63"/>
      <c r="I54" s="63"/>
      <c r="J54" s="63"/>
      <c r="K54" s="63"/>
      <c r="L54" s="63"/>
      <c r="M54" s="63"/>
      <c r="N54" s="63"/>
      <c r="O54" s="63"/>
      <c r="P54" s="63"/>
      <c r="Q54" s="63"/>
      <c r="R54" s="63"/>
      <c r="S54" s="63"/>
    </row>
    <row r="55" spans="1:21" s="29" customFormat="1" x14ac:dyDescent="0.25">
      <c r="A55" s="57" t="s">
        <v>65</v>
      </c>
      <c r="B55" s="57"/>
      <c r="C55" s="63">
        <v>10486.056315275446</v>
      </c>
      <c r="D55" s="63">
        <v>19723.18480848724</v>
      </c>
      <c r="E55" s="63">
        <v>2624.6857229443099</v>
      </c>
      <c r="F55" s="63">
        <v>6132.0522396374154</v>
      </c>
      <c r="G55" s="63">
        <v>6204.691236062904</v>
      </c>
      <c r="H55" s="63">
        <v>4519.8749144208259</v>
      </c>
      <c r="I55" s="63">
        <v>6783.5902802359678</v>
      </c>
      <c r="J55" s="63">
        <v>2159.0527302088258</v>
      </c>
      <c r="K55" s="63">
        <v>7485.2038887098779</v>
      </c>
      <c r="L55" s="63">
        <v>4980.2484336147554</v>
      </c>
      <c r="M55" s="63">
        <v>67363.250768796774</v>
      </c>
      <c r="N55" s="63">
        <v>8470.9864010950932</v>
      </c>
      <c r="O55" s="63">
        <v>11455.313947654389</v>
      </c>
      <c r="P55" s="63">
        <v>26850.658570973748</v>
      </c>
      <c r="Q55" s="63">
        <v>105963.82868465818</v>
      </c>
      <c r="R55" s="63">
        <v>29784.184265820113</v>
      </c>
      <c r="S55" s="63">
        <v>14721.621133600251</v>
      </c>
      <c r="U55" s="4"/>
    </row>
    <row r="56" spans="1:21" s="29" customFormat="1" x14ac:dyDescent="0.25">
      <c r="A56" s="57" t="s">
        <v>66</v>
      </c>
      <c r="B56" s="57"/>
      <c r="C56" s="63">
        <v>10769.677272781286</v>
      </c>
      <c r="D56" s="63">
        <v>20459.940283811731</v>
      </c>
      <c r="E56" s="63">
        <v>2703.4648677433279</v>
      </c>
      <c r="F56" s="63">
        <v>6301.6555861120814</v>
      </c>
      <c r="G56" s="63">
        <v>6419.5383028401675</v>
      </c>
      <c r="H56" s="63">
        <v>4655.2180622759379</v>
      </c>
      <c r="I56" s="63">
        <v>7006.3823264072134</v>
      </c>
      <c r="J56" s="63">
        <v>2261.7125727096982</v>
      </c>
      <c r="K56" s="63">
        <v>7754.3809562703609</v>
      </c>
      <c r="L56" s="63">
        <v>5153.9882922058459</v>
      </c>
      <c r="M56" s="63">
        <v>69672.141445106579</v>
      </c>
      <c r="N56" s="63">
        <v>8698.8684246092034</v>
      </c>
      <c r="O56" s="63">
        <v>11810.885137932219</v>
      </c>
      <c r="P56" s="63">
        <v>28047.424479714638</v>
      </c>
      <c r="Q56" s="63">
        <v>110738.02862403366</v>
      </c>
      <c r="R56" s="63">
        <v>31122.747965808729</v>
      </c>
      <c r="S56" s="63">
        <v>15182.347638382114</v>
      </c>
      <c r="U56" s="4"/>
    </row>
    <row r="57" spans="1:21" s="29" customFormat="1" x14ac:dyDescent="0.25">
      <c r="A57" s="57" t="s">
        <v>67</v>
      </c>
      <c r="B57" s="57"/>
      <c r="C57" s="63">
        <v>10999.83098946927</v>
      </c>
      <c r="D57" s="63">
        <v>20999.832123125721</v>
      </c>
      <c r="E57" s="63">
        <v>2775.2350452102005</v>
      </c>
      <c r="F57" s="63">
        <v>6422.1555191858079</v>
      </c>
      <c r="G57" s="63">
        <v>6612.0240843577267</v>
      </c>
      <c r="H57" s="63">
        <v>4764.6232059655686</v>
      </c>
      <c r="I57" s="63">
        <v>7146.6784158777782</v>
      </c>
      <c r="J57" s="63">
        <v>2325.766556585826</v>
      </c>
      <c r="K57" s="63">
        <v>7959.0592342224681</v>
      </c>
      <c r="L57" s="63">
        <v>5265.8946779284342</v>
      </c>
      <c r="M57" s="63">
        <v>71488.842928982413</v>
      </c>
      <c r="N57" s="63">
        <v>8858.622500469186</v>
      </c>
      <c r="O57" s="63">
        <v>12076.669012581377</v>
      </c>
      <c r="P57" s="63">
        <v>29436.415420227993</v>
      </c>
      <c r="Q57" s="63">
        <v>114703.18207109997</v>
      </c>
      <c r="R57" s="63">
        <v>32063.422081938686</v>
      </c>
      <c r="S57" s="63">
        <v>15599.291129873338</v>
      </c>
      <c r="U57" s="4"/>
    </row>
    <row r="58" spans="1:21" s="29" customFormat="1" x14ac:dyDescent="0.25">
      <c r="A58" s="57" t="s">
        <v>68</v>
      </c>
      <c r="B58" s="57"/>
      <c r="C58" s="63">
        <v>11280.770356096045</v>
      </c>
      <c r="D58" s="63">
        <v>21633.688811439235</v>
      </c>
      <c r="E58" s="63">
        <v>2845.4746533096431</v>
      </c>
      <c r="F58" s="63">
        <v>6571.7669890538482</v>
      </c>
      <c r="G58" s="63">
        <v>6799.3751078096811</v>
      </c>
      <c r="H58" s="63">
        <v>4885.7498828170155</v>
      </c>
      <c r="I58" s="63">
        <v>7305.8687503434257</v>
      </c>
      <c r="J58" s="63">
        <v>2409.7780385106776</v>
      </c>
      <c r="K58" s="63">
        <v>8195.2344487117425</v>
      </c>
      <c r="L58" s="63">
        <v>5395.4926016644267</v>
      </c>
      <c r="M58" s="63">
        <v>73583.219530402217</v>
      </c>
      <c r="N58" s="63">
        <v>9058.2880849563226</v>
      </c>
      <c r="O58" s="63">
        <v>12398.844298537073</v>
      </c>
      <c r="P58" s="63">
        <v>30419.526307488934</v>
      </c>
      <c r="Q58" s="63">
        <v>118910.67905112075</v>
      </c>
      <c r="R58" s="63">
        <v>33134.124940637004</v>
      </c>
      <c r="S58" s="63">
        <v>16026.384903925755</v>
      </c>
      <c r="U58" s="4"/>
    </row>
    <row r="59" spans="1:21" s="29" customFormat="1" x14ac:dyDescent="0.25">
      <c r="A59" s="57" t="s">
        <v>69</v>
      </c>
      <c r="B59" s="57"/>
      <c r="C59" s="63">
        <v>11594.623029314122</v>
      </c>
      <c r="D59" s="63">
        <v>22330.603459196944</v>
      </c>
      <c r="E59" s="63">
        <v>2920.6397709002285</v>
      </c>
      <c r="F59" s="63">
        <v>6739.8702129727581</v>
      </c>
      <c r="G59" s="63">
        <v>7017.2557638432563</v>
      </c>
      <c r="H59" s="63">
        <v>5015.8181496926263</v>
      </c>
      <c r="I59" s="63">
        <v>7485.1735837006108</v>
      </c>
      <c r="J59" s="63">
        <v>2484.1294160849757</v>
      </c>
      <c r="K59" s="63">
        <v>8451.33142058665</v>
      </c>
      <c r="L59" s="63">
        <v>5533.1658601582785</v>
      </c>
      <c r="M59" s="63">
        <v>75909.876254573246</v>
      </c>
      <c r="N59" s="63">
        <v>9283.1382178078238</v>
      </c>
      <c r="O59" s="63">
        <v>12757.926710288963</v>
      </c>
      <c r="P59" s="63">
        <v>31376.86287825611</v>
      </c>
      <c r="Q59" s="63">
        <v>123513.87046710651</v>
      </c>
      <c r="R59" s="63">
        <v>34366.100457660774</v>
      </c>
      <c r="S59" s="63">
        <v>16401.803784250267</v>
      </c>
      <c r="U59" s="4"/>
    </row>
    <row r="60" spans="1:21" s="29" customFormat="1" x14ac:dyDescent="0.25">
      <c r="A60" s="57"/>
      <c r="B60" s="57"/>
      <c r="C60" s="63"/>
      <c r="D60" s="63"/>
      <c r="E60" s="63"/>
      <c r="F60" s="63"/>
      <c r="G60" s="63"/>
      <c r="H60" s="63"/>
      <c r="I60" s="63"/>
      <c r="J60" s="63"/>
      <c r="K60" s="63"/>
      <c r="L60" s="63"/>
      <c r="M60" s="63"/>
      <c r="N60" s="63"/>
      <c r="O60" s="63"/>
      <c r="P60" s="63"/>
      <c r="Q60" s="63"/>
      <c r="R60" s="63"/>
      <c r="S60" s="63"/>
    </row>
    <row r="61" spans="1:21" s="29" customFormat="1" x14ac:dyDescent="0.25">
      <c r="A61" s="55" t="s">
        <v>70</v>
      </c>
      <c r="B61" s="57"/>
      <c r="C61" s="63"/>
      <c r="D61" s="63"/>
      <c r="E61" s="63"/>
      <c r="F61" s="63"/>
      <c r="G61" s="63"/>
      <c r="H61" s="63"/>
      <c r="I61" s="63"/>
      <c r="J61" s="63"/>
      <c r="K61" s="63"/>
      <c r="L61" s="63"/>
      <c r="M61" s="63"/>
      <c r="N61" s="63"/>
      <c r="O61" s="63"/>
      <c r="P61" s="63"/>
      <c r="Q61" s="63"/>
      <c r="R61" s="63"/>
      <c r="S61" s="63"/>
    </row>
    <row r="62" spans="1:21" s="29" customFormat="1" x14ac:dyDescent="0.25">
      <c r="A62" s="57" t="s">
        <v>71</v>
      </c>
      <c r="B62" s="57"/>
      <c r="C62" s="64">
        <v>5.4803237473893323E-3</v>
      </c>
      <c r="D62" s="64">
        <v>6.4726399189891882E-3</v>
      </c>
      <c r="E62" s="64">
        <v>-2.5500588774990756E-3</v>
      </c>
      <c r="F62" s="64">
        <v>-2.2495067489118406E-3</v>
      </c>
      <c r="G62" s="64">
        <v>1.598939416406641E-2</v>
      </c>
      <c r="H62" s="64">
        <v>-1.1456926475380026E-3</v>
      </c>
      <c r="I62" s="64">
        <v>-6.3921843140435754E-4</v>
      </c>
      <c r="J62" s="64">
        <v>5.2828068935345121E-3</v>
      </c>
      <c r="K62" s="64">
        <v>5.9734074574071209E-3</v>
      </c>
      <c r="L62" s="64">
        <v>3.0042551825458278E-3</v>
      </c>
      <c r="M62" s="64">
        <v>5.0885795365812458E-3</v>
      </c>
      <c r="N62" s="64">
        <v>-4.7755866874985356E-4</v>
      </c>
      <c r="O62" s="64">
        <v>3.0771502015654343E-3</v>
      </c>
      <c r="P62" s="64">
        <v>4.9586501062375715E-4</v>
      </c>
      <c r="Q62" s="64">
        <v>1.6719424191413187E-2</v>
      </c>
      <c r="R62" s="64">
        <v>8.090127732655595E-3</v>
      </c>
      <c r="S62" s="64">
        <v>2.6759444082874303E-3</v>
      </c>
    </row>
    <row r="63" spans="1:21" s="29" customFormat="1" x14ac:dyDescent="0.25">
      <c r="A63" s="57" t="s">
        <v>72</v>
      </c>
      <c r="B63" s="57"/>
      <c r="C63" s="64">
        <v>5.4803237473893323E-3</v>
      </c>
      <c r="D63" s="64">
        <v>6.4726399189891882E-3</v>
      </c>
      <c r="E63" s="64">
        <v>-2.5500588774990756E-3</v>
      </c>
      <c r="F63" s="64">
        <v>-2.2495067489118406E-3</v>
      </c>
      <c r="G63" s="64">
        <v>1.598939416406641E-2</v>
      </c>
      <c r="H63" s="64">
        <v>-1.1456926475380026E-3</v>
      </c>
      <c r="I63" s="64">
        <v>-6.3921843140435754E-4</v>
      </c>
      <c r="J63" s="64">
        <v>5.2828068935345121E-3</v>
      </c>
      <c r="K63" s="64">
        <v>5.9734074574071209E-3</v>
      </c>
      <c r="L63" s="64">
        <v>3.0042551825458278E-3</v>
      </c>
      <c r="M63" s="64">
        <v>5.0885795365812458E-3</v>
      </c>
      <c r="N63" s="64">
        <v>-4.7755866874985356E-4</v>
      </c>
      <c r="O63" s="64">
        <v>3.0771502015654343E-3</v>
      </c>
      <c r="P63" s="64">
        <v>4.9586501062375715E-4</v>
      </c>
      <c r="Q63" s="64">
        <v>1.6719424191413187E-2</v>
      </c>
      <c r="R63" s="64">
        <v>8.090127732655595E-3</v>
      </c>
      <c r="S63" s="64">
        <v>2.5764323694281374E-3</v>
      </c>
    </row>
    <row r="64" spans="1:21" s="29" customFormat="1" x14ac:dyDescent="0.25">
      <c r="A64" s="57" t="s">
        <v>73</v>
      </c>
      <c r="B64" s="57"/>
      <c r="C64" s="64">
        <v>5.4803237473893323E-3</v>
      </c>
      <c r="D64" s="64">
        <v>6.4726399189891882E-3</v>
      </c>
      <c r="E64" s="64">
        <v>-2.5500588774990756E-3</v>
      </c>
      <c r="F64" s="64">
        <v>-2.2495067489118406E-3</v>
      </c>
      <c r="G64" s="64">
        <v>1.598939416406641E-2</v>
      </c>
      <c r="H64" s="64">
        <v>-1.1456926475380026E-3</v>
      </c>
      <c r="I64" s="64">
        <v>-6.3921843140435754E-4</v>
      </c>
      <c r="J64" s="64">
        <v>5.2828068935345121E-3</v>
      </c>
      <c r="K64" s="64">
        <v>5.9734074574071209E-3</v>
      </c>
      <c r="L64" s="64">
        <v>3.0042551825458278E-3</v>
      </c>
      <c r="M64" s="64">
        <v>5.0885795365812458E-3</v>
      </c>
      <c r="N64" s="64">
        <v>-4.7755866874985356E-4</v>
      </c>
      <c r="O64" s="64">
        <v>3.0771502015654343E-3</v>
      </c>
      <c r="P64" s="64">
        <v>4.9586501062375715E-4</v>
      </c>
      <c r="Q64" s="64">
        <v>1.6719424191413187E-2</v>
      </c>
      <c r="R64" s="64">
        <v>8.090127732655595E-3</v>
      </c>
      <c r="S64" s="64">
        <v>2.5764323694281374E-3</v>
      </c>
    </row>
    <row r="65" spans="1:19" s="29" customFormat="1" x14ac:dyDescent="0.25">
      <c r="A65" s="57" t="s">
        <v>74</v>
      </c>
      <c r="B65" s="57"/>
      <c r="C65" s="64">
        <v>5.4803237473893323E-3</v>
      </c>
      <c r="D65" s="64">
        <v>6.4726399189891882E-3</v>
      </c>
      <c r="E65" s="64">
        <v>-2.5500588774990756E-3</v>
      </c>
      <c r="F65" s="64">
        <v>-2.2495067489118406E-3</v>
      </c>
      <c r="G65" s="64">
        <v>1.598939416406641E-2</v>
      </c>
      <c r="H65" s="64">
        <v>-1.1456926475380026E-3</v>
      </c>
      <c r="I65" s="64">
        <v>-6.3921843140435754E-4</v>
      </c>
      <c r="J65" s="64">
        <v>5.2828068935345121E-3</v>
      </c>
      <c r="K65" s="64">
        <v>5.9734074574071209E-3</v>
      </c>
      <c r="L65" s="64">
        <v>3.0042551825458278E-3</v>
      </c>
      <c r="M65" s="64">
        <v>5.0885795365812458E-3</v>
      </c>
      <c r="N65" s="64">
        <v>-4.7755866874985356E-4</v>
      </c>
      <c r="O65" s="64">
        <v>3.0771502015654343E-3</v>
      </c>
      <c r="P65" s="64">
        <v>4.9586501062375715E-4</v>
      </c>
      <c r="Q65" s="64">
        <v>1.6719424191413187E-2</v>
      </c>
      <c r="R65" s="64">
        <v>8.090127732655595E-3</v>
      </c>
      <c r="S65" s="64">
        <v>2.5764323694281374E-3</v>
      </c>
    </row>
    <row r="66" spans="1:19" s="29" customFormat="1" x14ac:dyDescent="0.25">
      <c r="A66" s="57" t="s">
        <v>75</v>
      </c>
      <c r="B66" s="57"/>
      <c r="C66" s="64">
        <v>5.4803237473893323E-3</v>
      </c>
      <c r="D66" s="64">
        <v>6.4726399189891882E-3</v>
      </c>
      <c r="E66" s="64">
        <v>-2.5500588774990756E-3</v>
      </c>
      <c r="F66" s="64">
        <v>-2.2495067489118406E-3</v>
      </c>
      <c r="G66" s="64">
        <v>1.598939416406641E-2</v>
      </c>
      <c r="H66" s="64">
        <v>-1.1456926475380026E-3</v>
      </c>
      <c r="I66" s="64">
        <v>-6.3921843140435754E-4</v>
      </c>
      <c r="J66" s="64">
        <v>5.2828068935345121E-3</v>
      </c>
      <c r="K66" s="64">
        <v>5.9734074574071209E-3</v>
      </c>
      <c r="L66" s="64">
        <v>3.0042551825458278E-3</v>
      </c>
      <c r="M66" s="64">
        <v>5.0885795365812458E-3</v>
      </c>
      <c r="N66" s="64">
        <v>-4.7755866874985356E-4</v>
      </c>
      <c r="O66" s="64">
        <v>3.0771502015654343E-3</v>
      </c>
      <c r="P66" s="64">
        <v>4.9586501062375715E-4</v>
      </c>
      <c r="Q66" s="64">
        <v>1.6719424191413187E-2</v>
      </c>
      <c r="R66" s="64">
        <v>8.090127732655595E-3</v>
      </c>
      <c r="S66" s="64">
        <v>2.5764323694281374E-3</v>
      </c>
    </row>
    <row r="67" spans="1:19" s="29" customFormat="1" x14ac:dyDescent="0.25">
      <c r="A67" s="57"/>
      <c r="B67" s="57"/>
      <c r="C67" s="63"/>
      <c r="D67" s="63"/>
      <c r="E67" s="63"/>
      <c r="F67" s="63"/>
      <c r="G67" s="63"/>
      <c r="H67" s="63"/>
      <c r="I67" s="63"/>
      <c r="J67" s="63"/>
      <c r="K67" s="63"/>
      <c r="L67" s="63"/>
      <c r="M67" s="63"/>
      <c r="N67" s="63"/>
      <c r="O67" s="63"/>
      <c r="P67" s="63"/>
      <c r="Q67" s="63"/>
      <c r="R67" s="63"/>
      <c r="S67" s="63"/>
    </row>
    <row r="68" spans="1:19" s="29" customFormat="1" x14ac:dyDescent="0.25">
      <c r="A68" s="55" t="s">
        <v>76</v>
      </c>
      <c r="B68" s="57"/>
      <c r="C68" s="63"/>
      <c r="D68" s="63"/>
      <c r="E68" s="63"/>
      <c r="F68" s="63"/>
      <c r="G68" s="63"/>
      <c r="H68" s="63"/>
      <c r="I68" s="63"/>
      <c r="J68" s="63"/>
      <c r="K68" s="63"/>
      <c r="L68" s="63"/>
      <c r="M68" s="63"/>
      <c r="N68" s="63"/>
      <c r="O68" s="63"/>
      <c r="P68" s="63"/>
      <c r="Q68" s="63"/>
      <c r="R68" s="63"/>
      <c r="S68" s="63"/>
    </row>
    <row r="69" spans="1:19" s="29" customFormat="1" x14ac:dyDescent="0.25">
      <c r="A69" s="57" t="s">
        <v>77</v>
      </c>
      <c r="B69" s="57"/>
      <c r="C69" s="63">
        <v>24098.562386393281</v>
      </c>
      <c r="D69" s="63">
        <v>20042.885055280214</v>
      </c>
      <c r="E69" s="63">
        <v>5870.1685608770731</v>
      </c>
      <c r="F69" s="63">
        <v>5502.0491620030361</v>
      </c>
      <c r="G69" s="63">
        <v>12717.914741623148</v>
      </c>
      <c r="H69" s="63">
        <v>4091.6191989586155</v>
      </c>
      <c r="I69" s="63">
        <v>5968.5635313681105</v>
      </c>
      <c r="J69" s="63">
        <v>6159.2162954699461</v>
      </c>
      <c r="K69" s="63">
        <v>8689.345789854653</v>
      </c>
      <c r="L69" s="63">
        <v>9617.8194802400612</v>
      </c>
      <c r="M69" s="63">
        <v>74280.581309136454</v>
      </c>
      <c r="N69" s="63">
        <v>8464.4550466451528</v>
      </c>
      <c r="O69" s="63">
        <v>14732.131195583452</v>
      </c>
      <c r="P69" s="63">
        <v>37377.616039839086</v>
      </c>
      <c r="Q69" s="63">
        <v>120019.6282933935</v>
      </c>
      <c r="R69" s="63">
        <v>28280.380597409297</v>
      </c>
      <c r="S69" s="63">
        <v>9564</v>
      </c>
    </row>
    <row r="70" spans="1:19" s="29" customFormat="1" x14ac:dyDescent="0.25">
      <c r="A70" s="57" t="s">
        <v>78</v>
      </c>
      <c r="B70" s="57"/>
      <c r="C70" s="63">
        <v>22169.397532783973</v>
      </c>
      <c r="D70" s="63">
        <v>20562.093785741519</v>
      </c>
      <c r="E70" s="63">
        <v>3012.9462199141931</v>
      </c>
      <c r="F70" s="63">
        <v>5888.9763292164389</v>
      </c>
      <c r="G70" s="63">
        <v>16295.628119961755</v>
      </c>
      <c r="H70" s="63">
        <v>3617.957498056554</v>
      </c>
      <c r="I70" s="63">
        <v>6120.5089735613219</v>
      </c>
      <c r="J70" s="63">
        <v>6343.2496365325369</v>
      </c>
      <c r="K70" s="63">
        <v>7625.3990827172902</v>
      </c>
      <c r="L70" s="63">
        <v>9875.5356247567215</v>
      </c>
      <c r="M70" s="63">
        <v>75122.705226785518</v>
      </c>
      <c r="N70" s="63">
        <v>8018.6955095262529</v>
      </c>
      <c r="O70" s="63">
        <v>16509.790306497922</v>
      </c>
      <c r="P70" s="63">
        <v>46485.646740188371</v>
      </c>
      <c r="Q70" s="63">
        <v>131068.61044637936</v>
      </c>
      <c r="R70" s="63">
        <v>31549.758588266071</v>
      </c>
      <c r="S70" s="63">
        <v>9434</v>
      </c>
    </row>
    <row r="71" spans="1:19" s="29" customFormat="1" x14ac:dyDescent="0.25">
      <c r="A71" s="57" t="s">
        <v>79</v>
      </c>
      <c r="B71" s="57"/>
      <c r="C71" s="63">
        <v>29340.295849899445</v>
      </c>
      <c r="D71" s="63">
        <v>16741.2435795932</v>
      </c>
      <c r="E71" s="63">
        <v>3811.7571848262128</v>
      </c>
      <c r="F71" s="63">
        <v>5903.3786523138315</v>
      </c>
      <c r="G71" s="63">
        <v>9830.6562620451514</v>
      </c>
      <c r="H71" s="63">
        <v>3552.4395536617048</v>
      </c>
      <c r="I71" s="63">
        <v>5697.1859676173417</v>
      </c>
      <c r="J71" s="63">
        <v>1905.7838145694009</v>
      </c>
      <c r="K71" s="63">
        <v>6390.7832933165973</v>
      </c>
      <c r="L71" s="63">
        <v>10366.171567149242</v>
      </c>
      <c r="M71" s="63">
        <v>77446.054010072083</v>
      </c>
      <c r="N71" s="63">
        <v>8470.9218723328486</v>
      </c>
      <c r="O71" s="63">
        <v>15560.081308329351</v>
      </c>
      <c r="P71" s="63">
        <v>43654.372986773335</v>
      </c>
      <c r="Q71" s="63">
        <v>142882.94195931772</v>
      </c>
      <c r="R71" s="63">
        <v>34608.069409814809</v>
      </c>
      <c r="S71" s="63">
        <v>10827</v>
      </c>
    </row>
    <row r="72" spans="1:19" s="29" customFormat="1" x14ac:dyDescent="0.25">
      <c r="A72" s="57" t="s">
        <v>80</v>
      </c>
      <c r="B72" s="57"/>
      <c r="C72" s="63">
        <v>20179.4801416298</v>
      </c>
      <c r="D72" s="63">
        <v>20639.536135610404</v>
      </c>
      <c r="E72" s="63">
        <v>3206.8712330157809</v>
      </c>
      <c r="F72" s="63">
        <v>5966.4877321646809</v>
      </c>
      <c r="G72" s="63">
        <v>11357.769713785836</v>
      </c>
      <c r="H72" s="63">
        <v>3197.2877557338447</v>
      </c>
      <c r="I72" s="63">
        <v>4435.3833643667494</v>
      </c>
      <c r="J72" s="63">
        <v>1558.4483373156763</v>
      </c>
      <c r="K72" s="63">
        <v>5630.9176752704807</v>
      </c>
      <c r="L72" s="63">
        <v>10310.510041897414</v>
      </c>
      <c r="M72" s="63">
        <v>83478.690800567143</v>
      </c>
      <c r="N72" s="63">
        <v>9056.877071977322</v>
      </c>
      <c r="O72" s="63">
        <v>15039.273504979865</v>
      </c>
      <c r="P72" s="63">
        <v>46272.300703279623</v>
      </c>
      <c r="Q72" s="63">
        <v>152682.845248414</v>
      </c>
      <c r="R72" s="63">
        <v>35230.733512882674</v>
      </c>
      <c r="S72" s="63">
        <v>8006</v>
      </c>
    </row>
    <row r="73" spans="1:19" s="29" customFormat="1" x14ac:dyDescent="0.25">
      <c r="A73" s="57" t="s">
        <v>81</v>
      </c>
      <c r="B73" s="57"/>
      <c r="C73" s="63">
        <v>13595.831009777021</v>
      </c>
      <c r="D73" s="63">
        <v>19592.357033894728</v>
      </c>
      <c r="E73" s="63">
        <v>3451.3129347213116</v>
      </c>
      <c r="F73" s="63">
        <v>6121.6744020007181</v>
      </c>
      <c r="G73" s="63">
        <v>12849.677016437978</v>
      </c>
      <c r="H73" s="63">
        <v>3223.4869778450902</v>
      </c>
      <c r="I73" s="63">
        <v>4705.4786175702502</v>
      </c>
      <c r="J73" s="63">
        <v>1729.7715949268061</v>
      </c>
      <c r="K73" s="63">
        <v>6405.8983114749644</v>
      </c>
      <c r="L73" s="63">
        <v>10184.89598193329</v>
      </c>
      <c r="M73" s="63">
        <v>88065.69384101138</v>
      </c>
      <c r="N73" s="63">
        <v>8497.6486143962611</v>
      </c>
      <c r="O73" s="63">
        <v>15851.828430961748</v>
      </c>
      <c r="P73" s="63">
        <v>29674.880711567537</v>
      </c>
      <c r="Q73" s="63">
        <v>146316.79520482279</v>
      </c>
      <c r="R73" s="63">
        <v>37062.472177288699</v>
      </c>
      <c r="S73" s="63">
        <v>8895.7689507102095</v>
      </c>
    </row>
    <row r="74" spans="1:19" s="29" customFormat="1" x14ac:dyDescent="0.25">
      <c r="A74" s="57"/>
      <c r="B74" s="57"/>
      <c r="C74" s="63"/>
      <c r="D74" s="63"/>
      <c r="E74" s="63"/>
      <c r="F74" s="63"/>
      <c r="G74" s="63"/>
      <c r="H74" s="63"/>
      <c r="I74" s="63"/>
      <c r="J74" s="63"/>
      <c r="K74" s="63"/>
      <c r="L74" s="63"/>
      <c r="M74" s="63"/>
      <c r="N74" s="63"/>
      <c r="O74" s="63"/>
      <c r="P74" s="63"/>
      <c r="Q74" s="63"/>
      <c r="R74" s="63"/>
      <c r="S74" s="63"/>
    </row>
    <row r="75" spans="1:19" s="29" customFormat="1" x14ac:dyDescent="0.25">
      <c r="A75" s="120" t="s">
        <v>348</v>
      </c>
      <c r="B75" s="57"/>
      <c r="C75" s="63"/>
      <c r="D75" s="63"/>
      <c r="E75" s="63"/>
      <c r="F75" s="63"/>
      <c r="G75" s="63"/>
      <c r="H75" s="63"/>
      <c r="I75" s="63"/>
      <c r="J75" s="63"/>
      <c r="K75" s="63"/>
      <c r="L75" s="63"/>
      <c r="M75" s="63"/>
      <c r="N75" s="63"/>
      <c r="O75" s="63"/>
      <c r="P75" s="63"/>
      <c r="Q75" s="63"/>
      <c r="R75" s="63"/>
      <c r="S75" s="63"/>
    </row>
    <row r="76" spans="1:19" s="29" customFormat="1" x14ac:dyDescent="0.25">
      <c r="A76" s="57" t="s">
        <v>334</v>
      </c>
      <c r="B76" s="57"/>
      <c r="C76" s="119" t="str">
        <f t="shared" ref="C76:R80" si="0">r_Alternate</f>
        <v>forecast</v>
      </c>
      <c r="D76" s="119" t="str">
        <f t="shared" si="0"/>
        <v>forecast</v>
      </c>
      <c r="E76" s="119" t="str">
        <f t="shared" si="0"/>
        <v>forecast</v>
      </c>
      <c r="F76" s="119" t="str">
        <f t="shared" si="0"/>
        <v>forecast</v>
      </c>
      <c r="G76" s="119" t="str">
        <f t="shared" si="0"/>
        <v>forecast</v>
      </c>
      <c r="H76" s="119" t="str">
        <f t="shared" si="0"/>
        <v>forecast</v>
      </c>
      <c r="I76" s="119" t="str">
        <f t="shared" si="0"/>
        <v>forecast</v>
      </c>
      <c r="J76" s="119" t="str">
        <f t="shared" si="0"/>
        <v>forecast</v>
      </c>
      <c r="K76" s="119" t="str">
        <f t="shared" si="0"/>
        <v>forecast</v>
      </c>
      <c r="L76" s="119" t="str">
        <f t="shared" si="0"/>
        <v>forecast</v>
      </c>
      <c r="M76" s="119" t="str">
        <f t="shared" si="0"/>
        <v>forecast</v>
      </c>
      <c r="N76" s="119" t="str">
        <f t="shared" si="0"/>
        <v>forecast</v>
      </c>
      <c r="O76" s="119" t="str">
        <f t="shared" si="0"/>
        <v>forecast</v>
      </c>
      <c r="P76" s="119" t="str">
        <f t="shared" si="0"/>
        <v>forecast</v>
      </c>
      <c r="Q76" s="119" t="str">
        <f t="shared" si="0"/>
        <v>forecast</v>
      </c>
      <c r="R76" s="119" t="str">
        <f t="shared" si="0"/>
        <v>forecast</v>
      </c>
      <c r="S76" s="119" t="str">
        <f t="shared" ref="M76:S80" si="1">r_Alternate</f>
        <v>forecast</v>
      </c>
    </row>
    <row r="77" spans="1:19" s="29" customFormat="1" x14ac:dyDescent="0.25">
      <c r="A77" s="57" t="s">
        <v>335</v>
      </c>
      <c r="B77" s="57"/>
      <c r="C77" s="119" t="str">
        <f t="shared" si="0"/>
        <v>forecast</v>
      </c>
      <c r="D77" s="119" t="str">
        <f t="shared" si="0"/>
        <v>forecast</v>
      </c>
      <c r="E77" s="119" t="str">
        <f t="shared" si="0"/>
        <v>forecast</v>
      </c>
      <c r="F77" s="119" t="str">
        <f t="shared" si="0"/>
        <v>forecast</v>
      </c>
      <c r="G77" s="119" t="str">
        <f t="shared" si="0"/>
        <v>forecast</v>
      </c>
      <c r="H77" s="119" t="str">
        <f t="shared" si="0"/>
        <v>forecast</v>
      </c>
      <c r="I77" s="119" t="str">
        <f t="shared" si="0"/>
        <v>forecast</v>
      </c>
      <c r="J77" s="119" t="str">
        <f t="shared" si="0"/>
        <v>forecast</v>
      </c>
      <c r="K77" s="119" t="str">
        <f t="shared" si="0"/>
        <v>forecast</v>
      </c>
      <c r="L77" s="119" t="str">
        <f t="shared" si="0"/>
        <v>forecast</v>
      </c>
      <c r="M77" s="119" t="str">
        <f t="shared" si="1"/>
        <v>forecast</v>
      </c>
      <c r="N77" s="119" t="str">
        <f t="shared" si="1"/>
        <v>forecast</v>
      </c>
      <c r="O77" s="119" t="str">
        <f t="shared" si="1"/>
        <v>forecast</v>
      </c>
      <c r="P77" s="119" t="str">
        <f t="shared" si="1"/>
        <v>forecast</v>
      </c>
      <c r="Q77" s="119" t="str">
        <f t="shared" si="1"/>
        <v>forecast</v>
      </c>
      <c r="R77" s="119" t="str">
        <f t="shared" si="1"/>
        <v>forecast</v>
      </c>
      <c r="S77" s="119" t="str">
        <f t="shared" si="1"/>
        <v>forecast</v>
      </c>
    </row>
    <row r="78" spans="1:19" s="29" customFormat="1" x14ac:dyDescent="0.25">
      <c r="A78" s="57" t="s">
        <v>336</v>
      </c>
      <c r="B78" s="57"/>
      <c r="C78" s="119" t="str">
        <f t="shared" si="0"/>
        <v>forecast</v>
      </c>
      <c r="D78" s="119" t="str">
        <f t="shared" si="0"/>
        <v>forecast</v>
      </c>
      <c r="E78" s="119" t="str">
        <f t="shared" si="0"/>
        <v>forecast</v>
      </c>
      <c r="F78" s="119" t="str">
        <f t="shared" si="0"/>
        <v>forecast</v>
      </c>
      <c r="G78" s="119" t="str">
        <f t="shared" si="0"/>
        <v>forecast</v>
      </c>
      <c r="H78" s="119" t="str">
        <f t="shared" si="0"/>
        <v>forecast</v>
      </c>
      <c r="I78" s="119" t="str">
        <f t="shared" si="0"/>
        <v>forecast</v>
      </c>
      <c r="J78" s="119" t="str">
        <f t="shared" si="0"/>
        <v>forecast</v>
      </c>
      <c r="K78" s="119" t="str">
        <f t="shared" si="0"/>
        <v>forecast</v>
      </c>
      <c r="L78" s="119" t="str">
        <f t="shared" si="0"/>
        <v>forecast</v>
      </c>
      <c r="M78" s="119" t="str">
        <f t="shared" si="1"/>
        <v>forecast</v>
      </c>
      <c r="N78" s="119" t="str">
        <f t="shared" si="1"/>
        <v>forecast</v>
      </c>
      <c r="O78" s="119" t="str">
        <f t="shared" si="1"/>
        <v>forecast</v>
      </c>
      <c r="P78" s="119" t="str">
        <f t="shared" si="1"/>
        <v>forecast</v>
      </c>
      <c r="Q78" s="119" t="str">
        <f t="shared" si="1"/>
        <v>forecast</v>
      </c>
      <c r="R78" s="119" t="str">
        <f t="shared" si="1"/>
        <v>forecast</v>
      </c>
      <c r="S78" s="119" t="str">
        <f t="shared" si="1"/>
        <v>forecast</v>
      </c>
    </row>
    <row r="79" spans="1:19" s="29" customFormat="1" x14ac:dyDescent="0.25">
      <c r="A79" s="57" t="s">
        <v>337</v>
      </c>
      <c r="B79" s="57"/>
      <c r="C79" s="119" t="str">
        <f t="shared" si="0"/>
        <v>forecast</v>
      </c>
      <c r="D79" s="119" t="str">
        <f t="shared" si="0"/>
        <v>forecast</v>
      </c>
      <c r="E79" s="119" t="str">
        <f t="shared" si="0"/>
        <v>forecast</v>
      </c>
      <c r="F79" s="119" t="str">
        <f t="shared" si="0"/>
        <v>forecast</v>
      </c>
      <c r="G79" s="119" t="str">
        <f t="shared" si="0"/>
        <v>forecast</v>
      </c>
      <c r="H79" s="119" t="str">
        <f t="shared" si="0"/>
        <v>forecast</v>
      </c>
      <c r="I79" s="119" t="str">
        <f t="shared" si="0"/>
        <v>forecast</v>
      </c>
      <c r="J79" s="119" t="str">
        <f t="shared" si="0"/>
        <v>forecast</v>
      </c>
      <c r="K79" s="119" t="str">
        <f t="shared" si="0"/>
        <v>forecast</v>
      </c>
      <c r="L79" s="119" t="str">
        <f t="shared" si="0"/>
        <v>forecast</v>
      </c>
      <c r="M79" s="119" t="str">
        <f t="shared" si="1"/>
        <v>forecast</v>
      </c>
      <c r="N79" s="119" t="str">
        <f t="shared" si="1"/>
        <v>forecast</v>
      </c>
      <c r="O79" s="119" t="str">
        <f t="shared" si="1"/>
        <v>forecast</v>
      </c>
      <c r="P79" s="119" t="str">
        <f t="shared" si="1"/>
        <v>forecast</v>
      </c>
      <c r="Q79" s="119" t="str">
        <f t="shared" si="1"/>
        <v>forecast</v>
      </c>
      <c r="R79" s="119" t="str">
        <f t="shared" si="1"/>
        <v>forecast</v>
      </c>
      <c r="S79" s="119" t="str">
        <f t="shared" si="1"/>
        <v>forecast</v>
      </c>
    </row>
    <row r="80" spans="1:19" s="29" customFormat="1" x14ac:dyDescent="0.25">
      <c r="A80" s="57" t="s">
        <v>338</v>
      </c>
      <c r="B80" s="57"/>
      <c r="C80" s="119" t="str">
        <f t="shared" si="0"/>
        <v>forecast</v>
      </c>
      <c r="D80" s="119" t="str">
        <f t="shared" si="0"/>
        <v>forecast</v>
      </c>
      <c r="E80" s="119" t="str">
        <f t="shared" si="0"/>
        <v>forecast</v>
      </c>
      <c r="F80" s="119" t="str">
        <f t="shared" si="0"/>
        <v>forecast</v>
      </c>
      <c r="G80" s="119" t="str">
        <f t="shared" si="0"/>
        <v>forecast</v>
      </c>
      <c r="H80" s="119" t="str">
        <f t="shared" si="0"/>
        <v>forecast</v>
      </c>
      <c r="I80" s="119" t="str">
        <f t="shared" si="0"/>
        <v>forecast</v>
      </c>
      <c r="J80" s="119" t="str">
        <f t="shared" si="0"/>
        <v>forecast</v>
      </c>
      <c r="K80" s="119" t="str">
        <f t="shared" si="0"/>
        <v>forecast</v>
      </c>
      <c r="L80" s="119" t="str">
        <f t="shared" si="0"/>
        <v>forecast</v>
      </c>
      <c r="M80" s="119" t="str">
        <f t="shared" si="1"/>
        <v>forecast</v>
      </c>
      <c r="N80" s="119" t="str">
        <f t="shared" si="1"/>
        <v>forecast</v>
      </c>
      <c r="O80" s="119" t="str">
        <f t="shared" si="1"/>
        <v>forecast</v>
      </c>
      <c r="P80" s="119" t="str">
        <f t="shared" si="1"/>
        <v>forecast</v>
      </c>
      <c r="Q80" s="119" t="str">
        <f t="shared" si="1"/>
        <v>forecast</v>
      </c>
      <c r="R80" s="119" t="str">
        <f t="shared" si="1"/>
        <v>forecast</v>
      </c>
      <c r="S80" s="119" t="str">
        <f t="shared" si="1"/>
        <v>forecast</v>
      </c>
    </row>
    <row r="81" spans="1:19" s="29" customFormat="1" x14ac:dyDescent="0.25">
      <c r="A81" s="57"/>
      <c r="B81" s="57"/>
      <c r="C81" s="63"/>
      <c r="D81" s="63"/>
      <c r="E81" s="63"/>
      <c r="F81" s="63"/>
      <c r="G81" s="63"/>
      <c r="H81" s="63"/>
      <c r="I81" s="63"/>
      <c r="J81" s="63"/>
      <c r="K81" s="63"/>
      <c r="L81" s="63"/>
      <c r="M81" s="63"/>
      <c r="N81" s="63"/>
      <c r="O81" s="63"/>
      <c r="P81" s="63"/>
      <c r="Q81" s="63"/>
      <c r="R81" s="63"/>
      <c r="S81" s="63"/>
    </row>
    <row r="82" spans="1:19" s="29" customFormat="1" x14ac:dyDescent="0.25">
      <c r="A82" s="120" t="s">
        <v>349</v>
      </c>
      <c r="B82" s="57"/>
      <c r="C82" s="63"/>
      <c r="D82" s="63"/>
      <c r="E82" s="63"/>
      <c r="F82" s="63"/>
      <c r="G82" s="63"/>
      <c r="H82" s="63"/>
      <c r="I82" s="63"/>
      <c r="J82" s="63"/>
      <c r="K82" s="63"/>
      <c r="L82" s="63"/>
      <c r="M82" s="63"/>
      <c r="N82" s="63"/>
      <c r="O82" s="63"/>
      <c r="P82" s="63"/>
      <c r="Q82" s="63"/>
      <c r="R82" s="63"/>
      <c r="S82" s="63"/>
    </row>
    <row r="83" spans="1:19" s="29" customFormat="1" x14ac:dyDescent="0.25">
      <c r="A83" s="57" t="s">
        <v>339</v>
      </c>
      <c r="B83" s="57"/>
      <c r="C83" s="119" t="str">
        <f t="shared" ref="C83:R87" si="2">r_Alternate</f>
        <v>forecast</v>
      </c>
      <c r="D83" s="119" t="str">
        <f t="shared" si="2"/>
        <v>forecast</v>
      </c>
      <c r="E83" s="119" t="str">
        <f t="shared" si="2"/>
        <v>forecast</v>
      </c>
      <c r="F83" s="119" t="str">
        <f t="shared" si="2"/>
        <v>forecast</v>
      </c>
      <c r="G83" s="119" t="str">
        <f t="shared" si="2"/>
        <v>forecast</v>
      </c>
      <c r="H83" s="119" t="str">
        <f t="shared" si="2"/>
        <v>forecast</v>
      </c>
      <c r="I83" s="119" t="str">
        <f t="shared" si="2"/>
        <v>forecast</v>
      </c>
      <c r="J83" s="119" t="str">
        <f t="shared" si="2"/>
        <v>forecast</v>
      </c>
      <c r="K83" s="119" t="str">
        <f t="shared" si="2"/>
        <v>forecast</v>
      </c>
      <c r="L83" s="119" t="str">
        <f t="shared" si="2"/>
        <v>forecast</v>
      </c>
      <c r="M83" s="119" t="str">
        <f t="shared" si="2"/>
        <v>forecast</v>
      </c>
      <c r="N83" s="119" t="str">
        <f t="shared" si="2"/>
        <v>forecast</v>
      </c>
      <c r="O83" s="119" t="str">
        <f t="shared" si="2"/>
        <v>forecast</v>
      </c>
      <c r="P83" s="119" t="str">
        <f t="shared" si="2"/>
        <v>forecast</v>
      </c>
      <c r="Q83" s="119" t="str">
        <f t="shared" si="2"/>
        <v>forecast</v>
      </c>
      <c r="R83" s="119" t="str">
        <f t="shared" si="2"/>
        <v>forecast</v>
      </c>
      <c r="S83" s="119" t="str">
        <f t="shared" ref="M83:S87" si="3">r_Alternate</f>
        <v>forecast</v>
      </c>
    </row>
    <row r="84" spans="1:19" s="29" customFormat="1" x14ac:dyDescent="0.25">
      <c r="A84" s="57" t="s">
        <v>340</v>
      </c>
      <c r="B84" s="57"/>
      <c r="C84" s="119" t="str">
        <f t="shared" si="2"/>
        <v>forecast</v>
      </c>
      <c r="D84" s="119" t="str">
        <f t="shared" si="2"/>
        <v>forecast</v>
      </c>
      <c r="E84" s="119" t="str">
        <f t="shared" si="2"/>
        <v>forecast</v>
      </c>
      <c r="F84" s="119" t="str">
        <f t="shared" si="2"/>
        <v>forecast</v>
      </c>
      <c r="G84" s="119" t="str">
        <f t="shared" si="2"/>
        <v>forecast</v>
      </c>
      <c r="H84" s="119" t="str">
        <f t="shared" si="2"/>
        <v>forecast</v>
      </c>
      <c r="I84" s="119" t="str">
        <f t="shared" si="2"/>
        <v>forecast</v>
      </c>
      <c r="J84" s="119" t="str">
        <f t="shared" si="2"/>
        <v>forecast</v>
      </c>
      <c r="K84" s="119" t="str">
        <f t="shared" si="2"/>
        <v>forecast</v>
      </c>
      <c r="L84" s="119" t="str">
        <f t="shared" si="2"/>
        <v>forecast</v>
      </c>
      <c r="M84" s="119" t="str">
        <f t="shared" si="3"/>
        <v>forecast</v>
      </c>
      <c r="N84" s="119" t="str">
        <f t="shared" si="3"/>
        <v>forecast</v>
      </c>
      <c r="O84" s="119" t="str">
        <f t="shared" si="3"/>
        <v>forecast</v>
      </c>
      <c r="P84" s="119" t="str">
        <f t="shared" si="3"/>
        <v>forecast</v>
      </c>
      <c r="Q84" s="119" t="str">
        <f t="shared" si="3"/>
        <v>forecast</v>
      </c>
      <c r="R84" s="119" t="str">
        <f t="shared" si="3"/>
        <v>forecast</v>
      </c>
      <c r="S84" s="119" t="str">
        <f t="shared" si="3"/>
        <v>forecast</v>
      </c>
    </row>
    <row r="85" spans="1:19" s="29" customFormat="1" x14ac:dyDescent="0.25">
      <c r="A85" s="57" t="s">
        <v>341</v>
      </c>
      <c r="B85" s="57"/>
      <c r="C85" s="119" t="str">
        <f t="shared" si="2"/>
        <v>forecast</v>
      </c>
      <c r="D85" s="119" t="str">
        <f t="shared" si="2"/>
        <v>forecast</v>
      </c>
      <c r="E85" s="119" t="str">
        <f t="shared" si="2"/>
        <v>forecast</v>
      </c>
      <c r="F85" s="119" t="str">
        <f t="shared" si="2"/>
        <v>forecast</v>
      </c>
      <c r="G85" s="119" t="str">
        <f t="shared" si="2"/>
        <v>forecast</v>
      </c>
      <c r="H85" s="119" t="str">
        <f t="shared" si="2"/>
        <v>forecast</v>
      </c>
      <c r="I85" s="119" t="str">
        <f t="shared" si="2"/>
        <v>forecast</v>
      </c>
      <c r="J85" s="119" t="str">
        <f t="shared" si="2"/>
        <v>forecast</v>
      </c>
      <c r="K85" s="119" t="str">
        <f t="shared" si="2"/>
        <v>forecast</v>
      </c>
      <c r="L85" s="119" t="str">
        <f t="shared" si="2"/>
        <v>forecast</v>
      </c>
      <c r="M85" s="119" t="str">
        <f t="shared" si="3"/>
        <v>forecast</v>
      </c>
      <c r="N85" s="119" t="str">
        <f t="shared" si="3"/>
        <v>forecast</v>
      </c>
      <c r="O85" s="119" t="str">
        <f t="shared" si="3"/>
        <v>forecast</v>
      </c>
      <c r="P85" s="119" t="str">
        <f t="shared" si="3"/>
        <v>forecast</v>
      </c>
      <c r="Q85" s="119" t="str">
        <f t="shared" si="3"/>
        <v>forecast</v>
      </c>
      <c r="R85" s="119" t="str">
        <f t="shared" si="3"/>
        <v>forecast</v>
      </c>
      <c r="S85" s="119" t="str">
        <f t="shared" si="3"/>
        <v>forecast</v>
      </c>
    </row>
    <row r="86" spans="1:19" s="29" customFormat="1" x14ac:dyDescent="0.25">
      <c r="A86" s="57" t="s">
        <v>342</v>
      </c>
      <c r="B86" s="57"/>
      <c r="C86" s="119" t="str">
        <f t="shared" si="2"/>
        <v>forecast</v>
      </c>
      <c r="D86" s="119" t="str">
        <f t="shared" si="2"/>
        <v>forecast</v>
      </c>
      <c r="E86" s="119" t="str">
        <f t="shared" si="2"/>
        <v>forecast</v>
      </c>
      <c r="F86" s="119" t="str">
        <f t="shared" si="2"/>
        <v>forecast</v>
      </c>
      <c r="G86" s="119" t="str">
        <f t="shared" si="2"/>
        <v>forecast</v>
      </c>
      <c r="H86" s="119" t="str">
        <f t="shared" si="2"/>
        <v>forecast</v>
      </c>
      <c r="I86" s="119" t="str">
        <f t="shared" si="2"/>
        <v>forecast</v>
      </c>
      <c r="J86" s="119" t="str">
        <f t="shared" si="2"/>
        <v>forecast</v>
      </c>
      <c r="K86" s="119" t="str">
        <f t="shared" si="2"/>
        <v>forecast</v>
      </c>
      <c r="L86" s="119" t="str">
        <f t="shared" si="2"/>
        <v>forecast</v>
      </c>
      <c r="M86" s="119" t="str">
        <f t="shared" si="3"/>
        <v>forecast</v>
      </c>
      <c r="N86" s="119" t="str">
        <f t="shared" si="3"/>
        <v>forecast</v>
      </c>
      <c r="O86" s="119" t="str">
        <f t="shared" si="3"/>
        <v>forecast</v>
      </c>
      <c r="P86" s="119" t="str">
        <f t="shared" si="3"/>
        <v>forecast</v>
      </c>
      <c r="Q86" s="119" t="str">
        <f t="shared" si="3"/>
        <v>forecast</v>
      </c>
      <c r="R86" s="119" t="str">
        <f t="shared" si="3"/>
        <v>forecast</v>
      </c>
      <c r="S86" s="119" t="str">
        <f t="shared" si="3"/>
        <v>forecast</v>
      </c>
    </row>
    <row r="87" spans="1:19" s="29" customFormat="1" x14ac:dyDescent="0.25">
      <c r="A87" s="57" t="s">
        <v>343</v>
      </c>
      <c r="B87" s="57"/>
      <c r="C87" s="119" t="str">
        <f t="shared" si="2"/>
        <v>forecast</v>
      </c>
      <c r="D87" s="119" t="str">
        <f t="shared" si="2"/>
        <v>forecast</v>
      </c>
      <c r="E87" s="119" t="str">
        <f t="shared" si="2"/>
        <v>forecast</v>
      </c>
      <c r="F87" s="119" t="str">
        <f t="shared" si="2"/>
        <v>forecast</v>
      </c>
      <c r="G87" s="119" t="str">
        <f t="shared" si="2"/>
        <v>forecast</v>
      </c>
      <c r="H87" s="119" t="str">
        <f t="shared" si="2"/>
        <v>forecast</v>
      </c>
      <c r="I87" s="119" t="str">
        <f t="shared" si="2"/>
        <v>forecast</v>
      </c>
      <c r="J87" s="119" t="str">
        <f t="shared" si="2"/>
        <v>forecast</v>
      </c>
      <c r="K87" s="119" t="str">
        <f t="shared" si="2"/>
        <v>forecast</v>
      </c>
      <c r="L87" s="119" t="str">
        <f t="shared" si="2"/>
        <v>forecast</v>
      </c>
      <c r="M87" s="119" t="str">
        <f t="shared" si="3"/>
        <v>forecast</v>
      </c>
      <c r="N87" s="119" t="str">
        <f t="shared" si="3"/>
        <v>forecast</v>
      </c>
      <c r="O87" s="119" t="str">
        <f t="shared" si="3"/>
        <v>forecast</v>
      </c>
      <c r="P87" s="119" t="str">
        <f t="shared" si="3"/>
        <v>forecast</v>
      </c>
      <c r="Q87" s="119" t="str">
        <f t="shared" si="3"/>
        <v>forecast</v>
      </c>
      <c r="R87" s="119" t="str">
        <f t="shared" si="3"/>
        <v>forecast</v>
      </c>
      <c r="S87" s="119" t="str">
        <f t="shared" si="3"/>
        <v>forecast</v>
      </c>
    </row>
    <row r="88" spans="1:19" s="29" customFormat="1" x14ac:dyDescent="0.25">
      <c r="A88" s="4"/>
      <c r="B88" s="4"/>
      <c r="C88" s="4"/>
      <c r="D88" s="4"/>
      <c r="E88" s="4"/>
      <c r="F88" s="4"/>
      <c r="G88" s="4"/>
      <c r="H88" s="4"/>
      <c r="I88" s="4"/>
      <c r="J88" s="4"/>
      <c r="K88" s="4"/>
      <c r="L88" s="4"/>
      <c r="M88" s="4"/>
      <c r="N88" s="4"/>
      <c r="O88" s="4"/>
      <c r="P88" s="4"/>
      <c r="Q88" s="4"/>
      <c r="R88" s="4"/>
      <c r="S88" s="4"/>
    </row>
    <row r="89" spans="1:19" s="29" customFormat="1" x14ac:dyDescent="0.25">
      <c r="A89" s="120" t="s">
        <v>386</v>
      </c>
      <c r="B89" s="57"/>
      <c r="C89" s="63"/>
      <c r="D89" s="63"/>
      <c r="E89" s="63"/>
      <c r="F89" s="63"/>
      <c r="G89" s="63"/>
      <c r="H89" s="63"/>
      <c r="I89" s="63"/>
      <c r="J89" s="63"/>
      <c r="K89" s="63"/>
      <c r="L89" s="63"/>
      <c r="M89" s="63"/>
      <c r="N89" s="63"/>
      <c r="O89" s="63"/>
      <c r="P89" s="63"/>
      <c r="Q89" s="63"/>
      <c r="R89" s="63"/>
      <c r="S89" s="63"/>
    </row>
    <row r="90" spans="1:19" s="29" customFormat="1" x14ac:dyDescent="0.25">
      <c r="A90" s="57" t="s">
        <v>361</v>
      </c>
      <c r="B90" s="57"/>
      <c r="C90" s="131" t="str">
        <f t="shared" ref="C90:R95" si="4">r_Alternate</f>
        <v>forecast</v>
      </c>
      <c r="D90" s="131" t="str">
        <f t="shared" si="4"/>
        <v>forecast</v>
      </c>
      <c r="E90" s="131" t="str">
        <f t="shared" si="4"/>
        <v>forecast</v>
      </c>
      <c r="F90" s="131" t="str">
        <f t="shared" si="4"/>
        <v>forecast</v>
      </c>
      <c r="G90" s="131" t="str">
        <f t="shared" si="4"/>
        <v>forecast</v>
      </c>
      <c r="H90" s="131" t="str">
        <f t="shared" si="4"/>
        <v>forecast</v>
      </c>
      <c r="I90" s="131" t="str">
        <f t="shared" si="4"/>
        <v>forecast</v>
      </c>
      <c r="J90" s="131" t="str">
        <f t="shared" si="4"/>
        <v>forecast</v>
      </c>
      <c r="K90" s="131" t="str">
        <f t="shared" si="4"/>
        <v>forecast</v>
      </c>
      <c r="L90" s="131" t="str">
        <f t="shared" si="4"/>
        <v>forecast</v>
      </c>
      <c r="M90" s="131" t="str">
        <f t="shared" si="4"/>
        <v>forecast</v>
      </c>
      <c r="N90" s="131" t="str">
        <f t="shared" si="4"/>
        <v>forecast</v>
      </c>
      <c r="O90" s="131" t="str">
        <f t="shared" si="4"/>
        <v>forecast</v>
      </c>
      <c r="P90" s="131" t="str">
        <f t="shared" si="4"/>
        <v>forecast</v>
      </c>
      <c r="Q90" s="131" t="str">
        <f t="shared" si="4"/>
        <v>forecast</v>
      </c>
      <c r="R90" s="131" t="str">
        <f t="shared" si="4"/>
        <v>forecast</v>
      </c>
      <c r="S90" s="131" t="str">
        <f t="shared" ref="M90:S95" si="5">r_Alternate</f>
        <v>forecast</v>
      </c>
    </row>
    <row r="91" spans="1:19" s="29" customFormat="1" x14ac:dyDescent="0.25">
      <c r="A91" s="57" t="s">
        <v>362</v>
      </c>
      <c r="B91" s="57"/>
      <c r="C91" s="131" t="str">
        <f t="shared" si="4"/>
        <v>forecast</v>
      </c>
      <c r="D91" s="131" t="str">
        <f t="shared" si="4"/>
        <v>forecast</v>
      </c>
      <c r="E91" s="131" t="str">
        <f t="shared" si="4"/>
        <v>forecast</v>
      </c>
      <c r="F91" s="131" t="str">
        <f t="shared" si="4"/>
        <v>forecast</v>
      </c>
      <c r="G91" s="131" t="str">
        <f t="shared" si="4"/>
        <v>forecast</v>
      </c>
      <c r="H91" s="131" t="str">
        <f t="shared" si="4"/>
        <v>forecast</v>
      </c>
      <c r="I91" s="131" t="str">
        <f t="shared" si="4"/>
        <v>forecast</v>
      </c>
      <c r="J91" s="131" t="str">
        <f t="shared" si="4"/>
        <v>forecast</v>
      </c>
      <c r="K91" s="131" t="str">
        <f t="shared" si="4"/>
        <v>forecast</v>
      </c>
      <c r="L91" s="131" t="str">
        <f t="shared" si="4"/>
        <v>forecast</v>
      </c>
      <c r="M91" s="131" t="str">
        <f t="shared" si="5"/>
        <v>forecast</v>
      </c>
      <c r="N91" s="131" t="str">
        <f t="shared" si="5"/>
        <v>forecast</v>
      </c>
      <c r="O91" s="131" t="str">
        <f t="shared" si="5"/>
        <v>forecast</v>
      </c>
      <c r="P91" s="131" t="str">
        <f t="shared" si="5"/>
        <v>forecast</v>
      </c>
      <c r="Q91" s="131" t="str">
        <f t="shared" si="5"/>
        <v>forecast</v>
      </c>
      <c r="R91" s="131" t="str">
        <f t="shared" si="5"/>
        <v>forecast</v>
      </c>
      <c r="S91" s="131" t="str">
        <f t="shared" si="5"/>
        <v>forecast</v>
      </c>
    </row>
    <row r="92" spans="1:19" s="29" customFormat="1" x14ac:dyDescent="0.25">
      <c r="A92" s="57" t="s">
        <v>363</v>
      </c>
      <c r="B92" s="57"/>
      <c r="C92" s="131" t="str">
        <f t="shared" si="4"/>
        <v>forecast</v>
      </c>
      <c r="D92" s="131" t="str">
        <f t="shared" si="4"/>
        <v>forecast</v>
      </c>
      <c r="E92" s="131" t="str">
        <f t="shared" si="4"/>
        <v>forecast</v>
      </c>
      <c r="F92" s="131" t="str">
        <f t="shared" si="4"/>
        <v>forecast</v>
      </c>
      <c r="G92" s="131" t="str">
        <f t="shared" si="4"/>
        <v>forecast</v>
      </c>
      <c r="H92" s="131" t="str">
        <f t="shared" si="4"/>
        <v>forecast</v>
      </c>
      <c r="I92" s="131" t="str">
        <f t="shared" si="4"/>
        <v>forecast</v>
      </c>
      <c r="J92" s="131" t="str">
        <f t="shared" si="4"/>
        <v>forecast</v>
      </c>
      <c r="K92" s="131" t="str">
        <f t="shared" si="4"/>
        <v>forecast</v>
      </c>
      <c r="L92" s="131" t="str">
        <f t="shared" si="4"/>
        <v>forecast</v>
      </c>
      <c r="M92" s="131" t="str">
        <f t="shared" si="5"/>
        <v>forecast</v>
      </c>
      <c r="N92" s="131" t="str">
        <f t="shared" si="5"/>
        <v>forecast</v>
      </c>
      <c r="O92" s="131" t="str">
        <f t="shared" si="5"/>
        <v>forecast</v>
      </c>
      <c r="P92" s="131" t="str">
        <f t="shared" si="5"/>
        <v>forecast</v>
      </c>
      <c r="Q92" s="131" t="str">
        <f t="shared" si="5"/>
        <v>forecast</v>
      </c>
      <c r="R92" s="131" t="str">
        <f t="shared" si="5"/>
        <v>forecast</v>
      </c>
      <c r="S92" s="131" t="str">
        <f t="shared" si="5"/>
        <v>forecast</v>
      </c>
    </row>
    <row r="93" spans="1:19" s="29" customFormat="1" x14ac:dyDescent="0.25">
      <c r="A93" s="57" t="s">
        <v>364</v>
      </c>
      <c r="B93" s="57"/>
      <c r="C93" s="131" t="str">
        <f t="shared" si="4"/>
        <v>forecast</v>
      </c>
      <c r="D93" s="131" t="str">
        <f t="shared" si="4"/>
        <v>forecast</v>
      </c>
      <c r="E93" s="131" t="str">
        <f t="shared" si="4"/>
        <v>forecast</v>
      </c>
      <c r="F93" s="131" t="str">
        <f t="shared" si="4"/>
        <v>forecast</v>
      </c>
      <c r="G93" s="131" t="str">
        <f t="shared" si="4"/>
        <v>forecast</v>
      </c>
      <c r="H93" s="131" t="str">
        <f t="shared" si="4"/>
        <v>forecast</v>
      </c>
      <c r="I93" s="131" t="str">
        <f t="shared" si="4"/>
        <v>forecast</v>
      </c>
      <c r="J93" s="131" t="str">
        <f t="shared" si="4"/>
        <v>forecast</v>
      </c>
      <c r="K93" s="131" t="str">
        <f t="shared" si="4"/>
        <v>forecast</v>
      </c>
      <c r="L93" s="131" t="str">
        <f t="shared" si="4"/>
        <v>forecast</v>
      </c>
      <c r="M93" s="131" t="str">
        <f t="shared" si="5"/>
        <v>forecast</v>
      </c>
      <c r="N93" s="131" t="str">
        <f t="shared" si="5"/>
        <v>forecast</v>
      </c>
      <c r="O93" s="131" t="str">
        <f t="shared" si="5"/>
        <v>forecast</v>
      </c>
      <c r="P93" s="131" t="str">
        <f t="shared" si="5"/>
        <v>forecast</v>
      </c>
      <c r="Q93" s="131" t="str">
        <f t="shared" si="5"/>
        <v>forecast</v>
      </c>
      <c r="R93" s="131" t="str">
        <f t="shared" si="5"/>
        <v>forecast</v>
      </c>
      <c r="S93" s="131" t="str">
        <f t="shared" si="5"/>
        <v>forecast</v>
      </c>
    </row>
    <row r="94" spans="1:19" s="29" customFormat="1" x14ac:dyDescent="0.25">
      <c r="A94" s="57" t="s">
        <v>365</v>
      </c>
      <c r="B94" s="57"/>
      <c r="C94" s="131" t="str">
        <f t="shared" si="4"/>
        <v>forecast</v>
      </c>
      <c r="D94" s="131" t="str">
        <f t="shared" si="4"/>
        <v>forecast</v>
      </c>
      <c r="E94" s="131" t="str">
        <f t="shared" si="4"/>
        <v>forecast</v>
      </c>
      <c r="F94" s="131" t="str">
        <f t="shared" si="4"/>
        <v>forecast</v>
      </c>
      <c r="G94" s="131" t="str">
        <f t="shared" si="4"/>
        <v>forecast</v>
      </c>
      <c r="H94" s="131" t="str">
        <f t="shared" si="4"/>
        <v>forecast</v>
      </c>
      <c r="I94" s="131" t="str">
        <f t="shared" si="4"/>
        <v>forecast</v>
      </c>
      <c r="J94" s="131" t="str">
        <f t="shared" si="4"/>
        <v>forecast</v>
      </c>
      <c r="K94" s="131" t="str">
        <f t="shared" si="4"/>
        <v>forecast</v>
      </c>
      <c r="L94" s="131" t="str">
        <f t="shared" si="4"/>
        <v>forecast</v>
      </c>
      <c r="M94" s="131" t="str">
        <f t="shared" si="5"/>
        <v>forecast</v>
      </c>
      <c r="N94" s="131" t="str">
        <f t="shared" si="5"/>
        <v>forecast</v>
      </c>
      <c r="O94" s="131" t="str">
        <f t="shared" si="5"/>
        <v>forecast</v>
      </c>
      <c r="P94" s="131" t="str">
        <f t="shared" si="5"/>
        <v>forecast</v>
      </c>
      <c r="Q94" s="131" t="str">
        <f t="shared" si="5"/>
        <v>forecast</v>
      </c>
      <c r="R94" s="131" t="str">
        <f t="shared" si="5"/>
        <v>forecast</v>
      </c>
      <c r="S94" s="131" t="str">
        <f t="shared" si="5"/>
        <v>forecast</v>
      </c>
    </row>
    <row r="95" spans="1:19" s="29" customFormat="1" x14ac:dyDescent="0.25">
      <c r="A95" s="57" t="s">
        <v>366</v>
      </c>
      <c r="B95" s="57"/>
      <c r="C95" s="131" t="str">
        <f t="shared" si="4"/>
        <v>forecast</v>
      </c>
      <c r="D95" s="131" t="str">
        <f t="shared" si="4"/>
        <v>forecast</v>
      </c>
      <c r="E95" s="131" t="str">
        <f t="shared" si="4"/>
        <v>forecast</v>
      </c>
      <c r="F95" s="131" t="str">
        <f t="shared" si="4"/>
        <v>forecast</v>
      </c>
      <c r="G95" s="131" t="str">
        <f t="shared" si="4"/>
        <v>forecast</v>
      </c>
      <c r="H95" s="131" t="str">
        <f t="shared" si="4"/>
        <v>forecast</v>
      </c>
      <c r="I95" s="131" t="str">
        <f t="shared" si="4"/>
        <v>forecast</v>
      </c>
      <c r="J95" s="131" t="str">
        <f t="shared" si="4"/>
        <v>forecast</v>
      </c>
      <c r="K95" s="131" t="str">
        <f t="shared" si="4"/>
        <v>forecast</v>
      </c>
      <c r="L95" s="131" t="str">
        <f t="shared" si="4"/>
        <v>forecast</v>
      </c>
      <c r="M95" s="131" t="str">
        <f t="shared" si="5"/>
        <v>forecast</v>
      </c>
      <c r="N95" s="131" t="str">
        <f t="shared" si="5"/>
        <v>forecast</v>
      </c>
      <c r="O95" s="131" t="str">
        <f t="shared" si="5"/>
        <v>forecast</v>
      </c>
      <c r="P95" s="131" t="str">
        <f t="shared" si="5"/>
        <v>forecast</v>
      </c>
      <c r="Q95" s="131" t="str">
        <f t="shared" si="5"/>
        <v>forecast</v>
      </c>
      <c r="R95" s="131" t="str">
        <f t="shared" si="5"/>
        <v>forecast</v>
      </c>
      <c r="S95" s="131" t="str">
        <f t="shared" si="5"/>
        <v>forecast</v>
      </c>
    </row>
    <row r="96" spans="1:19" s="29" customFormat="1" x14ac:dyDescent="0.25">
      <c r="A96" s="4"/>
      <c r="B96" s="4"/>
      <c r="C96" s="4"/>
      <c r="D96" s="4"/>
      <c r="E96" s="4"/>
      <c r="F96" s="4"/>
      <c r="G96" s="4"/>
      <c r="H96" s="4"/>
      <c r="I96" s="4"/>
      <c r="J96" s="4"/>
      <c r="K96" s="4"/>
      <c r="L96" s="4"/>
      <c r="M96" s="4"/>
      <c r="N96" s="4"/>
      <c r="O96" s="4"/>
      <c r="P96" s="4"/>
      <c r="Q96" s="4"/>
      <c r="R96" s="4"/>
      <c r="S96" s="4"/>
    </row>
    <row r="97" spans="1:19" s="29" customFormat="1" x14ac:dyDescent="0.25">
      <c r="A97" s="120" t="s">
        <v>387</v>
      </c>
      <c r="B97" s="57"/>
      <c r="C97" s="63"/>
      <c r="D97" s="63"/>
      <c r="E97" s="63"/>
      <c r="F97" s="63"/>
      <c r="G97" s="63"/>
      <c r="H97" s="63"/>
      <c r="I97" s="63"/>
      <c r="J97" s="63"/>
      <c r="K97" s="63"/>
      <c r="L97" s="63"/>
      <c r="M97" s="63"/>
      <c r="N97" s="63"/>
      <c r="O97" s="63"/>
      <c r="P97" s="63"/>
      <c r="Q97" s="63"/>
      <c r="R97" s="63"/>
      <c r="S97" s="63"/>
    </row>
    <row r="98" spans="1:19" s="29" customFormat="1" x14ac:dyDescent="0.25">
      <c r="A98" s="57" t="s">
        <v>367</v>
      </c>
      <c r="B98" s="57"/>
      <c r="C98" s="131" t="str">
        <f t="shared" ref="C98:R103" si="6">r_Alternate</f>
        <v>forecast</v>
      </c>
      <c r="D98" s="131" t="str">
        <f t="shared" si="6"/>
        <v>forecast</v>
      </c>
      <c r="E98" s="131" t="str">
        <f t="shared" si="6"/>
        <v>forecast</v>
      </c>
      <c r="F98" s="131" t="str">
        <f t="shared" si="6"/>
        <v>forecast</v>
      </c>
      <c r="G98" s="131" t="str">
        <f t="shared" si="6"/>
        <v>forecast</v>
      </c>
      <c r="H98" s="131" t="str">
        <f t="shared" si="6"/>
        <v>forecast</v>
      </c>
      <c r="I98" s="131" t="str">
        <f t="shared" si="6"/>
        <v>forecast</v>
      </c>
      <c r="J98" s="131" t="str">
        <f t="shared" si="6"/>
        <v>forecast</v>
      </c>
      <c r="K98" s="131" t="str">
        <f t="shared" si="6"/>
        <v>forecast</v>
      </c>
      <c r="L98" s="131" t="str">
        <f t="shared" si="6"/>
        <v>forecast</v>
      </c>
      <c r="M98" s="131" t="str">
        <f t="shared" si="6"/>
        <v>forecast</v>
      </c>
      <c r="N98" s="131" t="str">
        <f t="shared" si="6"/>
        <v>forecast</v>
      </c>
      <c r="O98" s="131" t="str">
        <f t="shared" si="6"/>
        <v>forecast</v>
      </c>
      <c r="P98" s="131" t="str">
        <f t="shared" si="6"/>
        <v>forecast</v>
      </c>
      <c r="Q98" s="131" t="str">
        <f t="shared" si="6"/>
        <v>forecast</v>
      </c>
      <c r="R98" s="131" t="str">
        <f t="shared" si="6"/>
        <v>forecast</v>
      </c>
      <c r="S98" s="131" t="str">
        <f t="shared" ref="M98:S103" si="7">r_Alternate</f>
        <v>forecast</v>
      </c>
    </row>
    <row r="99" spans="1:19" s="29" customFormat="1" x14ac:dyDescent="0.25">
      <c r="A99" s="57" t="s">
        <v>368</v>
      </c>
      <c r="B99" s="57"/>
      <c r="C99" s="131" t="str">
        <f t="shared" si="6"/>
        <v>forecast</v>
      </c>
      <c r="D99" s="131" t="str">
        <f t="shared" si="6"/>
        <v>forecast</v>
      </c>
      <c r="E99" s="131" t="str">
        <f t="shared" si="6"/>
        <v>forecast</v>
      </c>
      <c r="F99" s="131" t="str">
        <f t="shared" si="6"/>
        <v>forecast</v>
      </c>
      <c r="G99" s="131" t="str">
        <f t="shared" si="6"/>
        <v>forecast</v>
      </c>
      <c r="H99" s="131" t="str">
        <f t="shared" si="6"/>
        <v>forecast</v>
      </c>
      <c r="I99" s="131" t="str">
        <f t="shared" si="6"/>
        <v>forecast</v>
      </c>
      <c r="J99" s="131" t="str">
        <f t="shared" si="6"/>
        <v>forecast</v>
      </c>
      <c r="K99" s="131" t="str">
        <f t="shared" si="6"/>
        <v>forecast</v>
      </c>
      <c r="L99" s="131" t="str">
        <f t="shared" si="6"/>
        <v>forecast</v>
      </c>
      <c r="M99" s="131" t="str">
        <f t="shared" si="7"/>
        <v>forecast</v>
      </c>
      <c r="N99" s="131" t="str">
        <f t="shared" si="7"/>
        <v>forecast</v>
      </c>
      <c r="O99" s="131" t="str">
        <f t="shared" si="7"/>
        <v>forecast</v>
      </c>
      <c r="P99" s="131" t="str">
        <f t="shared" si="7"/>
        <v>forecast</v>
      </c>
      <c r="Q99" s="131" t="str">
        <f t="shared" si="7"/>
        <v>forecast</v>
      </c>
      <c r="R99" s="131" t="str">
        <f t="shared" si="7"/>
        <v>forecast</v>
      </c>
      <c r="S99" s="131" t="str">
        <f t="shared" si="7"/>
        <v>forecast</v>
      </c>
    </row>
    <row r="100" spans="1:19" s="29" customFormat="1" x14ac:dyDescent="0.25">
      <c r="A100" s="57" t="s">
        <v>369</v>
      </c>
      <c r="B100" s="57"/>
      <c r="C100" s="131" t="str">
        <f t="shared" si="6"/>
        <v>forecast</v>
      </c>
      <c r="D100" s="131" t="str">
        <f t="shared" si="6"/>
        <v>forecast</v>
      </c>
      <c r="E100" s="131" t="str">
        <f t="shared" si="6"/>
        <v>forecast</v>
      </c>
      <c r="F100" s="131" t="str">
        <f t="shared" si="6"/>
        <v>forecast</v>
      </c>
      <c r="G100" s="131" t="str">
        <f t="shared" si="6"/>
        <v>forecast</v>
      </c>
      <c r="H100" s="131" t="str">
        <f t="shared" si="6"/>
        <v>forecast</v>
      </c>
      <c r="I100" s="131" t="str">
        <f t="shared" si="6"/>
        <v>forecast</v>
      </c>
      <c r="J100" s="131" t="str">
        <f t="shared" si="6"/>
        <v>forecast</v>
      </c>
      <c r="K100" s="131" t="str">
        <f t="shared" si="6"/>
        <v>forecast</v>
      </c>
      <c r="L100" s="131" t="str">
        <f t="shared" si="6"/>
        <v>forecast</v>
      </c>
      <c r="M100" s="131" t="str">
        <f t="shared" si="7"/>
        <v>forecast</v>
      </c>
      <c r="N100" s="131" t="str">
        <f t="shared" si="7"/>
        <v>forecast</v>
      </c>
      <c r="O100" s="131" t="str">
        <f t="shared" si="7"/>
        <v>forecast</v>
      </c>
      <c r="P100" s="131" t="str">
        <f t="shared" si="7"/>
        <v>forecast</v>
      </c>
      <c r="Q100" s="131" t="str">
        <f t="shared" si="7"/>
        <v>forecast</v>
      </c>
      <c r="R100" s="131" t="str">
        <f t="shared" si="7"/>
        <v>forecast</v>
      </c>
      <c r="S100" s="131" t="str">
        <f t="shared" si="7"/>
        <v>forecast</v>
      </c>
    </row>
    <row r="101" spans="1:19" s="29" customFormat="1" x14ac:dyDescent="0.25">
      <c r="A101" s="57" t="s">
        <v>370</v>
      </c>
      <c r="B101" s="57"/>
      <c r="C101" s="131" t="str">
        <f t="shared" si="6"/>
        <v>forecast</v>
      </c>
      <c r="D101" s="131" t="str">
        <f t="shared" si="6"/>
        <v>forecast</v>
      </c>
      <c r="E101" s="131" t="str">
        <f t="shared" si="6"/>
        <v>forecast</v>
      </c>
      <c r="F101" s="131" t="str">
        <f t="shared" si="6"/>
        <v>forecast</v>
      </c>
      <c r="G101" s="131" t="str">
        <f t="shared" si="6"/>
        <v>forecast</v>
      </c>
      <c r="H101" s="131" t="str">
        <f t="shared" si="6"/>
        <v>forecast</v>
      </c>
      <c r="I101" s="131" t="str">
        <f t="shared" si="6"/>
        <v>forecast</v>
      </c>
      <c r="J101" s="131" t="str">
        <f t="shared" si="6"/>
        <v>forecast</v>
      </c>
      <c r="K101" s="131" t="str">
        <f t="shared" si="6"/>
        <v>forecast</v>
      </c>
      <c r="L101" s="131" t="str">
        <f t="shared" si="6"/>
        <v>forecast</v>
      </c>
      <c r="M101" s="131" t="str">
        <f t="shared" si="7"/>
        <v>forecast</v>
      </c>
      <c r="N101" s="131" t="str">
        <f t="shared" si="7"/>
        <v>forecast</v>
      </c>
      <c r="O101" s="131" t="str">
        <f t="shared" si="7"/>
        <v>forecast</v>
      </c>
      <c r="P101" s="131" t="str">
        <f t="shared" si="7"/>
        <v>forecast</v>
      </c>
      <c r="Q101" s="131" t="str">
        <f t="shared" si="7"/>
        <v>forecast</v>
      </c>
      <c r="R101" s="131" t="str">
        <f t="shared" si="7"/>
        <v>forecast</v>
      </c>
      <c r="S101" s="131" t="str">
        <f t="shared" si="7"/>
        <v>forecast</v>
      </c>
    </row>
    <row r="102" spans="1:19" s="29" customFormat="1" x14ac:dyDescent="0.25">
      <c r="A102" s="57" t="s">
        <v>371</v>
      </c>
      <c r="B102" s="57"/>
      <c r="C102" s="131" t="str">
        <f t="shared" si="6"/>
        <v>forecast</v>
      </c>
      <c r="D102" s="131" t="str">
        <f t="shared" si="6"/>
        <v>forecast</v>
      </c>
      <c r="E102" s="131" t="str">
        <f t="shared" si="6"/>
        <v>forecast</v>
      </c>
      <c r="F102" s="131" t="str">
        <f t="shared" si="6"/>
        <v>forecast</v>
      </c>
      <c r="G102" s="131" t="str">
        <f t="shared" si="6"/>
        <v>forecast</v>
      </c>
      <c r="H102" s="131" t="str">
        <f t="shared" si="6"/>
        <v>forecast</v>
      </c>
      <c r="I102" s="131" t="str">
        <f t="shared" si="6"/>
        <v>forecast</v>
      </c>
      <c r="J102" s="131" t="str">
        <f t="shared" si="6"/>
        <v>forecast</v>
      </c>
      <c r="K102" s="131" t="str">
        <f t="shared" si="6"/>
        <v>forecast</v>
      </c>
      <c r="L102" s="131" t="str">
        <f t="shared" si="6"/>
        <v>forecast</v>
      </c>
      <c r="M102" s="131" t="str">
        <f t="shared" si="7"/>
        <v>forecast</v>
      </c>
      <c r="N102" s="131" t="str">
        <f t="shared" si="7"/>
        <v>forecast</v>
      </c>
      <c r="O102" s="131" t="str">
        <f t="shared" si="7"/>
        <v>forecast</v>
      </c>
      <c r="P102" s="131" t="str">
        <f t="shared" si="7"/>
        <v>forecast</v>
      </c>
      <c r="Q102" s="131" t="str">
        <f t="shared" si="7"/>
        <v>forecast</v>
      </c>
      <c r="R102" s="131" t="str">
        <f t="shared" si="7"/>
        <v>forecast</v>
      </c>
      <c r="S102" s="131" t="str">
        <f t="shared" si="7"/>
        <v>forecast</v>
      </c>
    </row>
    <row r="103" spans="1:19" s="29" customFormat="1" x14ac:dyDescent="0.25">
      <c r="A103" s="57" t="s">
        <v>372</v>
      </c>
      <c r="B103" s="57"/>
      <c r="C103" s="131" t="str">
        <f t="shared" si="6"/>
        <v>forecast</v>
      </c>
      <c r="D103" s="131" t="str">
        <f t="shared" si="6"/>
        <v>forecast</v>
      </c>
      <c r="E103" s="131" t="str">
        <f t="shared" si="6"/>
        <v>forecast</v>
      </c>
      <c r="F103" s="131" t="str">
        <f t="shared" si="6"/>
        <v>forecast</v>
      </c>
      <c r="G103" s="131" t="str">
        <f t="shared" si="6"/>
        <v>forecast</v>
      </c>
      <c r="H103" s="131" t="str">
        <f t="shared" si="6"/>
        <v>forecast</v>
      </c>
      <c r="I103" s="131" t="str">
        <f t="shared" si="6"/>
        <v>forecast</v>
      </c>
      <c r="J103" s="131" t="str">
        <f t="shared" si="6"/>
        <v>forecast</v>
      </c>
      <c r="K103" s="131" t="str">
        <f t="shared" si="6"/>
        <v>forecast</v>
      </c>
      <c r="L103" s="131" t="str">
        <f t="shared" si="6"/>
        <v>forecast</v>
      </c>
      <c r="M103" s="131" t="str">
        <f t="shared" si="7"/>
        <v>forecast</v>
      </c>
      <c r="N103" s="131" t="str">
        <f t="shared" si="7"/>
        <v>forecast</v>
      </c>
      <c r="O103" s="131" t="str">
        <f t="shared" si="7"/>
        <v>forecast</v>
      </c>
      <c r="P103" s="131" t="str">
        <f t="shared" si="7"/>
        <v>forecast</v>
      </c>
      <c r="Q103" s="131" t="str">
        <f t="shared" si="7"/>
        <v>forecast</v>
      </c>
      <c r="R103" s="131" t="str">
        <f t="shared" si="7"/>
        <v>forecast</v>
      </c>
      <c r="S103" s="131" t="str">
        <f t="shared" si="7"/>
        <v>forecast</v>
      </c>
    </row>
    <row r="104" spans="1:19" s="29" customFormat="1" x14ac:dyDescent="0.25">
      <c r="A104" s="4"/>
      <c r="B104" s="4"/>
      <c r="C104" s="4"/>
      <c r="D104" s="4"/>
      <c r="E104" s="4"/>
      <c r="F104" s="4"/>
      <c r="G104" s="4"/>
      <c r="H104" s="4"/>
      <c r="I104" s="4"/>
      <c r="J104" s="4"/>
      <c r="K104" s="4"/>
      <c r="L104" s="4"/>
      <c r="M104" s="4"/>
      <c r="N104" s="4"/>
      <c r="O104" s="4"/>
      <c r="P104" s="4"/>
      <c r="Q104" s="4"/>
      <c r="R104" s="4"/>
      <c r="S104" s="4"/>
    </row>
    <row r="105" spans="1:19" s="29" customFormat="1"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s="29" customFormat="1" x14ac:dyDescent="0.25">
      <c r="A106" s="57" t="s">
        <v>373</v>
      </c>
      <c r="B106" s="57"/>
      <c r="C106" s="131" t="str">
        <f t="shared" ref="C106:R111" si="8">r_Alternate</f>
        <v>forecast</v>
      </c>
      <c r="D106" s="131" t="str">
        <f t="shared" si="8"/>
        <v>forecast</v>
      </c>
      <c r="E106" s="131" t="str">
        <f t="shared" si="8"/>
        <v>forecast</v>
      </c>
      <c r="F106" s="131" t="str">
        <f t="shared" si="8"/>
        <v>forecast</v>
      </c>
      <c r="G106" s="131" t="str">
        <f t="shared" si="8"/>
        <v>forecast</v>
      </c>
      <c r="H106" s="131" t="str">
        <f t="shared" si="8"/>
        <v>forecast</v>
      </c>
      <c r="I106" s="131" t="str">
        <f t="shared" si="8"/>
        <v>forecast</v>
      </c>
      <c r="J106" s="131" t="str">
        <f t="shared" si="8"/>
        <v>forecast</v>
      </c>
      <c r="K106" s="131" t="str">
        <f t="shared" si="8"/>
        <v>forecast</v>
      </c>
      <c r="L106" s="131" t="str">
        <f t="shared" si="8"/>
        <v>forecast</v>
      </c>
      <c r="M106" s="131" t="str">
        <f t="shared" si="8"/>
        <v>forecast</v>
      </c>
      <c r="N106" s="131" t="str">
        <f t="shared" si="8"/>
        <v>forecast</v>
      </c>
      <c r="O106" s="131" t="str">
        <f t="shared" si="8"/>
        <v>forecast</v>
      </c>
      <c r="P106" s="131" t="str">
        <f t="shared" si="8"/>
        <v>forecast</v>
      </c>
      <c r="Q106" s="131" t="str">
        <f t="shared" si="8"/>
        <v>forecast</v>
      </c>
      <c r="R106" s="131" t="str">
        <f t="shared" si="8"/>
        <v>forecast</v>
      </c>
      <c r="S106" s="131" t="str">
        <f t="shared" ref="M106:S111" si="9">r_Alternate</f>
        <v>forecast</v>
      </c>
    </row>
    <row r="107" spans="1:19" s="29" customFormat="1" x14ac:dyDescent="0.25">
      <c r="A107" s="57" t="s">
        <v>374</v>
      </c>
      <c r="B107" s="57"/>
      <c r="C107" s="131" t="str">
        <f t="shared" si="8"/>
        <v>forecast</v>
      </c>
      <c r="D107" s="131" t="str">
        <f t="shared" si="8"/>
        <v>forecast</v>
      </c>
      <c r="E107" s="131" t="str">
        <f t="shared" si="8"/>
        <v>forecast</v>
      </c>
      <c r="F107" s="131" t="str">
        <f t="shared" si="8"/>
        <v>forecast</v>
      </c>
      <c r="G107" s="131" t="str">
        <f t="shared" si="8"/>
        <v>forecast</v>
      </c>
      <c r="H107" s="131" t="str">
        <f t="shared" si="8"/>
        <v>forecast</v>
      </c>
      <c r="I107" s="131" t="str">
        <f t="shared" si="8"/>
        <v>forecast</v>
      </c>
      <c r="J107" s="131" t="str">
        <f t="shared" si="8"/>
        <v>forecast</v>
      </c>
      <c r="K107" s="131" t="str">
        <f t="shared" si="8"/>
        <v>forecast</v>
      </c>
      <c r="L107" s="131" t="str">
        <f t="shared" si="8"/>
        <v>forecast</v>
      </c>
      <c r="M107" s="131" t="str">
        <f t="shared" si="9"/>
        <v>forecast</v>
      </c>
      <c r="N107" s="131" t="str">
        <f t="shared" si="9"/>
        <v>forecast</v>
      </c>
      <c r="O107" s="131" t="str">
        <f t="shared" si="9"/>
        <v>forecast</v>
      </c>
      <c r="P107" s="131" t="str">
        <f t="shared" si="9"/>
        <v>forecast</v>
      </c>
      <c r="Q107" s="131" t="str">
        <f t="shared" si="9"/>
        <v>forecast</v>
      </c>
      <c r="R107" s="131" t="str">
        <f t="shared" si="9"/>
        <v>forecast</v>
      </c>
      <c r="S107" s="131" t="str">
        <f t="shared" si="9"/>
        <v>forecast</v>
      </c>
    </row>
    <row r="108" spans="1:19" s="29" customFormat="1" x14ac:dyDescent="0.25">
      <c r="A108" s="57" t="s">
        <v>375</v>
      </c>
      <c r="B108" s="57"/>
      <c r="C108" s="131" t="str">
        <f t="shared" si="8"/>
        <v>forecast</v>
      </c>
      <c r="D108" s="131" t="str">
        <f t="shared" si="8"/>
        <v>forecast</v>
      </c>
      <c r="E108" s="131" t="str">
        <f t="shared" si="8"/>
        <v>forecast</v>
      </c>
      <c r="F108" s="131" t="str">
        <f t="shared" si="8"/>
        <v>forecast</v>
      </c>
      <c r="G108" s="131" t="str">
        <f t="shared" si="8"/>
        <v>forecast</v>
      </c>
      <c r="H108" s="131" t="str">
        <f t="shared" si="8"/>
        <v>forecast</v>
      </c>
      <c r="I108" s="131" t="str">
        <f t="shared" si="8"/>
        <v>forecast</v>
      </c>
      <c r="J108" s="131" t="str">
        <f t="shared" si="8"/>
        <v>forecast</v>
      </c>
      <c r="K108" s="131" t="str">
        <f t="shared" si="8"/>
        <v>forecast</v>
      </c>
      <c r="L108" s="131" t="str">
        <f t="shared" si="8"/>
        <v>forecast</v>
      </c>
      <c r="M108" s="131" t="str">
        <f t="shared" si="9"/>
        <v>forecast</v>
      </c>
      <c r="N108" s="131" t="str">
        <f t="shared" si="9"/>
        <v>forecast</v>
      </c>
      <c r="O108" s="131" t="str">
        <f t="shared" si="9"/>
        <v>forecast</v>
      </c>
      <c r="P108" s="131" t="str">
        <f t="shared" si="9"/>
        <v>forecast</v>
      </c>
      <c r="Q108" s="131" t="str">
        <f t="shared" si="9"/>
        <v>forecast</v>
      </c>
      <c r="R108" s="131" t="str">
        <f t="shared" si="9"/>
        <v>forecast</v>
      </c>
      <c r="S108" s="131" t="str">
        <f t="shared" si="9"/>
        <v>forecast</v>
      </c>
    </row>
    <row r="109" spans="1:19" s="29" customFormat="1" x14ac:dyDescent="0.25">
      <c r="A109" s="57" t="s">
        <v>376</v>
      </c>
      <c r="B109" s="57"/>
      <c r="C109" s="131" t="str">
        <f t="shared" si="8"/>
        <v>forecast</v>
      </c>
      <c r="D109" s="131" t="str">
        <f t="shared" si="8"/>
        <v>forecast</v>
      </c>
      <c r="E109" s="131" t="str">
        <f t="shared" si="8"/>
        <v>forecast</v>
      </c>
      <c r="F109" s="131" t="str">
        <f t="shared" si="8"/>
        <v>forecast</v>
      </c>
      <c r="G109" s="131" t="str">
        <f t="shared" si="8"/>
        <v>forecast</v>
      </c>
      <c r="H109" s="131" t="str">
        <f t="shared" si="8"/>
        <v>forecast</v>
      </c>
      <c r="I109" s="131" t="str">
        <f t="shared" si="8"/>
        <v>forecast</v>
      </c>
      <c r="J109" s="131" t="str">
        <f t="shared" si="8"/>
        <v>forecast</v>
      </c>
      <c r="K109" s="131" t="str">
        <f t="shared" si="8"/>
        <v>forecast</v>
      </c>
      <c r="L109" s="131" t="str">
        <f t="shared" si="8"/>
        <v>forecast</v>
      </c>
      <c r="M109" s="131" t="str">
        <f t="shared" si="9"/>
        <v>forecast</v>
      </c>
      <c r="N109" s="131" t="str">
        <f t="shared" si="9"/>
        <v>forecast</v>
      </c>
      <c r="O109" s="131" t="str">
        <f t="shared" si="9"/>
        <v>forecast</v>
      </c>
      <c r="P109" s="131" t="str">
        <f t="shared" si="9"/>
        <v>forecast</v>
      </c>
      <c r="Q109" s="131" t="str">
        <f t="shared" si="9"/>
        <v>forecast</v>
      </c>
      <c r="R109" s="131" t="str">
        <f t="shared" si="9"/>
        <v>forecast</v>
      </c>
      <c r="S109" s="131" t="str">
        <f t="shared" si="9"/>
        <v>forecast</v>
      </c>
    </row>
    <row r="110" spans="1:19" s="29" customFormat="1" x14ac:dyDescent="0.25">
      <c r="A110" s="57" t="s">
        <v>377</v>
      </c>
      <c r="B110" s="57"/>
      <c r="C110" s="131" t="str">
        <f t="shared" si="8"/>
        <v>forecast</v>
      </c>
      <c r="D110" s="131" t="str">
        <f t="shared" si="8"/>
        <v>forecast</v>
      </c>
      <c r="E110" s="131" t="str">
        <f t="shared" si="8"/>
        <v>forecast</v>
      </c>
      <c r="F110" s="131" t="str">
        <f t="shared" si="8"/>
        <v>forecast</v>
      </c>
      <c r="G110" s="131" t="str">
        <f t="shared" si="8"/>
        <v>forecast</v>
      </c>
      <c r="H110" s="131" t="str">
        <f t="shared" si="8"/>
        <v>forecast</v>
      </c>
      <c r="I110" s="131" t="str">
        <f t="shared" si="8"/>
        <v>forecast</v>
      </c>
      <c r="J110" s="131" t="str">
        <f t="shared" si="8"/>
        <v>forecast</v>
      </c>
      <c r="K110" s="131" t="str">
        <f t="shared" si="8"/>
        <v>forecast</v>
      </c>
      <c r="L110" s="131" t="str">
        <f t="shared" si="8"/>
        <v>forecast</v>
      </c>
      <c r="M110" s="131" t="str">
        <f t="shared" si="9"/>
        <v>forecast</v>
      </c>
      <c r="N110" s="131" t="str">
        <f t="shared" si="9"/>
        <v>forecast</v>
      </c>
      <c r="O110" s="131" t="str">
        <f t="shared" si="9"/>
        <v>forecast</v>
      </c>
      <c r="P110" s="131" t="str">
        <f t="shared" si="9"/>
        <v>forecast</v>
      </c>
      <c r="Q110" s="131" t="str">
        <f t="shared" si="9"/>
        <v>forecast</v>
      </c>
      <c r="R110" s="131" t="str">
        <f t="shared" si="9"/>
        <v>forecast</v>
      </c>
      <c r="S110" s="131" t="str">
        <f t="shared" si="9"/>
        <v>forecast</v>
      </c>
    </row>
    <row r="111" spans="1:19" s="29" customFormat="1" x14ac:dyDescent="0.25">
      <c r="A111" s="57" t="s">
        <v>378</v>
      </c>
      <c r="B111" s="57"/>
      <c r="C111" s="131" t="str">
        <f t="shared" si="8"/>
        <v>forecast</v>
      </c>
      <c r="D111" s="131" t="str">
        <f t="shared" si="8"/>
        <v>forecast</v>
      </c>
      <c r="E111" s="131" t="str">
        <f t="shared" si="8"/>
        <v>forecast</v>
      </c>
      <c r="F111" s="131" t="str">
        <f t="shared" si="8"/>
        <v>forecast</v>
      </c>
      <c r="G111" s="131" t="str">
        <f t="shared" si="8"/>
        <v>forecast</v>
      </c>
      <c r="H111" s="131" t="str">
        <f t="shared" si="8"/>
        <v>forecast</v>
      </c>
      <c r="I111" s="131" t="str">
        <f t="shared" si="8"/>
        <v>forecast</v>
      </c>
      <c r="J111" s="131" t="str">
        <f t="shared" si="8"/>
        <v>forecast</v>
      </c>
      <c r="K111" s="131" t="str">
        <f t="shared" si="8"/>
        <v>forecast</v>
      </c>
      <c r="L111" s="131" t="str">
        <f t="shared" si="8"/>
        <v>forecast</v>
      </c>
      <c r="M111" s="131" t="str">
        <f t="shared" si="9"/>
        <v>forecast</v>
      </c>
      <c r="N111" s="131" t="str">
        <f t="shared" si="9"/>
        <v>forecast</v>
      </c>
      <c r="O111" s="131" t="str">
        <f t="shared" si="9"/>
        <v>forecast</v>
      </c>
      <c r="P111" s="131" t="str">
        <f t="shared" si="9"/>
        <v>forecast</v>
      </c>
      <c r="Q111" s="131" t="str">
        <f t="shared" si="9"/>
        <v>forecast</v>
      </c>
      <c r="R111" s="131" t="str">
        <f t="shared" si="9"/>
        <v>forecast</v>
      </c>
      <c r="S111" s="131" t="str">
        <f t="shared" si="9"/>
        <v>forecast</v>
      </c>
    </row>
    <row r="112" spans="1:19" s="29" customFormat="1" x14ac:dyDescent="0.25">
      <c r="A112" s="4"/>
      <c r="B112" s="4"/>
      <c r="C112" s="4"/>
      <c r="D112" s="4"/>
      <c r="E112" s="4"/>
      <c r="F112" s="4"/>
      <c r="G112" s="4"/>
      <c r="H112" s="4"/>
      <c r="I112" s="4"/>
      <c r="J112" s="4"/>
      <c r="K112" s="4"/>
      <c r="L112" s="4"/>
      <c r="M112" s="4"/>
      <c r="N112" s="4"/>
      <c r="O112" s="4"/>
      <c r="P112" s="4"/>
      <c r="Q112" s="4"/>
      <c r="R112" s="4"/>
      <c r="S112" s="4"/>
    </row>
    <row r="113" spans="1:19" s="29" customFormat="1"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s="29" customFormat="1" x14ac:dyDescent="0.25">
      <c r="A114" s="57" t="s">
        <v>379</v>
      </c>
      <c r="B114" s="57"/>
      <c r="C114" s="131" t="str">
        <f t="shared" ref="C114:R119" si="10">r_Alternate</f>
        <v>forecast</v>
      </c>
      <c r="D114" s="131" t="str">
        <f t="shared" si="10"/>
        <v>forecast</v>
      </c>
      <c r="E114" s="131" t="str">
        <f t="shared" si="10"/>
        <v>forecast</v>
      </c>
      <c r="F114" s="131" t="str">
        <f t="shared" si="10"/>
        <v>forecast</v>
      </c>
      <c r="G114" s="131" t="str">
        <f t="shared" si="10"/>
        <v>forecast</v>
      </c>
      <c r="H114" s="131" t="str">
        <f t="shared" si="10"/>
        <v>forecast</v>
      </c>
      <c r="I114" s="131" t="str">
        <f t="shared" si="10"/>
        <v>forecast</v>
      </c>
      <c r="J114" s="131" t="str">
        <f t="shared" si="10"/>
        <v>forecast</v>
      </c>
      <c r="K114" s="131" t="str">
        <f t="shared" si="10"/>
        <v>forecast</v>
      </c>
      <c r="L114" s="131" t="str">
        <f t="shared" si="10"/>
        <v>forecast</v>
      </c>
      <c r="M114" s="131" t="str">
        <f t="shared" si="10"/>
        <v>forecast</v>
      </c>
      <c r="N114" s="131" t="str">
        <f t="shared" si="10"/>
        <v>forecast</v>
      </c>
      <c r="O114" s="131" t="str">
        <f t="shared" si="10"/>
        <v>forecast</v>
      </c>
      <c r="P114" s="131" t="str">
        <f t="shared" si="10"/>
        <v>forecast</v>
      </c>
      <c r="Q114" s="131" t="str">
        <f t="shared" si="10"/>
        <v>forecast</v>
      </c>
      <c r="R114" s="131" t="str">
        <f t="shared" si="10"/>
        <v>forecast</v>
      </c>
      <c r="S114" s="131" t="str">
        <f t="shared" ref="M114:S119" si="11">r_Alternate</f>
        <v>forecast</v>
      </c>
    </row>
    <row r="115" spans="1:19" s="29" customFormat="1" x14ac:dyDescent="0.25">
      <c r="A115" s="57" t="s">
        <v>380</v>
      </c>
      <c r="B115" s="57"/>
      <c r="C115" s="131" t="str">
        <f t="shared" si="10"/>
        <v>forecast</v>
      </c>
      <c r="D115" s="131" t="str">
        <f t="shared" si="10"/>
        <v>forecast</v>
      </c>
      <c r="E115" s="131" t="str">
        <f t="shared" si="10"/>
        <v>forecast</v>
      </c>
      <c r="F115" s="131" t="str">
        <f t="shared" si="10"/>
        <v>forecast</v>
      </c>
      <c r="G115" s="131" t="str">
        <f t="shared" si="10"/>
        <v>forecast</v>
      </c>
      <c r="H115" s="131" t="str">
        <f t="shared" si="10"/>
        <v>forecast</v>
      </c>
      <c r="I115" s="131" t="str">
        <f t="shared" si="10"/>
        <v>forecast</v>
      </c>
      <c r="J115" s="131" t="str">
        <f t="shared" si="10"/>
        <v>forecast</v>
      </c>
      <c r="K115" s="131" t="str">
        <f t="shared" si="10"/>
        <v>forecast</v>
      </c>
      <c r="L115" s="131" t="str">
        <f t="shared" si="10"/>
        <v>forecast</v>
      </c>
      <c r="M115" s="131" t="str">
        <f t="shared" si="11"/>
        <v>forecast</v>
      </c>
      <c r="N115" s="131" t="str">
        <f t="shared" si="11"/>
        <v>forecast</v>
      </c>
      <c r="O115" s="131" t="str">
        <f t="shared" si="11"/>
        <v>forecast</v>
      </c>
      <c r="P115" s="131" t="str">
        <f t="shared" si="11"/>
        <v>forecast</v>
      </c>
      <c r="Q115" s="131" t="str">
        <f t="shared" si="11"/>
        <v>forecast</v>
      </c>
      <c r="R115" s="131" t="str">
        <f t="shared" si="11"/>
        <v>forecast</v>
      </c>
      <c r="S115" s="131" t="str">
        <f t="shared" si="11"/>
        <v>forecast</v>
      </c>
    </row>
    <row r="116" spans="1:19" s="29" customFormat="1" x14ac:dyDescent="0.25">
      <c r="A116" s="57" t="s">
        <v>381</v>
      </c>
      <c r="B116" s="57"/>
      <c r="C116" s="131" t="str">
        <f t="shared" si="10"/>
        <v>forecast</v>
      </c>
      <c r="D116" s="131" t="str">
        <f t="shared" si="10"/>
        <v>forecast</v>
      </c>
      <c r="E116" s="131" t="str">
        <f t="shared" si="10"/>
        <v>forecast</v>
      </c>
      <c r="F116" s="131" t="str">
        <f t="shared" si="10"/>
        <v>forecast</v>
      </c>
      <c r="G116" s="131" t="str">
        <f t="shared" si="10"/>
        <v>forecast</v>
      </c>
      <c r="H116" s="131" t="str">
        <f t="shared" si="10"/>
        <v>forecast</v>
      </c>
      <c r="I116" s="131" t="str">
        <f t="shared" si="10"/>
        <v>forecast</v>
      </c>
      <c r="J116" s="131" t="str">
        <f t="shared" si="10"/>
        <v>forecast</v>
      </c>
      <c r="K116" s="131" t="str">
        <f t="shared" si="10"/>
        <v>forecast</v>
      </c>
      <c r="L116" s="131" t="str">
        <f t="shared" si="10"/>
        <v>forecast</v>
      </c>
      <c r="M116" s="131" t="str">
        <f t="shared" si="11"/>
        <v>forecast</v>
      </c>
      <c r="N116" s="131" t="str">
        <f t="shared" si="11"/>
        <v>forecast</v>
      </c>
      <c r="O116" s="131" t="str">
        <f t="shared" si="11"/>
        <v>forecast</v>
      </c>
      <c r="P116" s="131" t="str">
        <f t="shared" si="11"/>
        <v>forecast</v>
      </c>
      <c r="Q116" s="131" t="str">
        <f t="shared" si="11"/>
        <v>forecast</v>
      </c>
      <c r="R116" s="131" t="str">
        <f t="shared" si="11"/>
        <v>forecast</v>
      </c>
      <c r="S116" s="131" t="str">
        <f t="shared" si="11"/>
        <v>forecast</v>
      </c>
    </row>
    <row r="117" spans="1:19" s="29" customFormat="1" x14ac:dyDescent="0.25">
      <c r="A117" s="57" t="s">
        <v>382</v>
      </c>
      <c r="B117" s="57"/>
      <c r="C117" s="131" t="str">
        <f t="shared" si="10"/>
        <v>forecast</v>
      </c>
      <c r="D117" s="131" t="str">
        <f t="shared" si="10"/>
        <v>forecast</v>
      </c>
      <c r="E117" s="131" t="str">
        <f t="shared" si="10"/>
        <v>forecast</v>
      </c>
      <c r="F117" s="131" t="str">
        <f t="shared" si="10"/>
        <v>forecast</v>
      </c>
      <c r="G117" s="131" t="str">
        <f t="shared" si="10"/>
        <v>forecast</v>
      </c>
      <c r="H117" s="131" t="str">
        <f t="shared" si="10"/>
        <v>forecast</v>
      </c>
      <c r="I117" s="131" t="str">
        <f t="shared" si="10"/>
        <v>forecast</v>
      </c>
      <c r="J117" s="131" t="str">
        <f t="shared" si="10"/>
        <v>forecast</v>
      </c>
      <c r="K117" s="131" t="str">
        <f t="shared" si="10"/>
        <v>forecast</v>
      </c>
      <c r="L117" s="131" t="str">
        <f t="shared" si="10"/>
        <v>forecast</v>
      </c>
      <c r="M117" s="131" t="str">
        <f t="shared" si="11"/>
        <v>forecast</v>
      </c>
      <c r="N117" s="131" t="str">
        <f t="shared" si="11"/>
        <v>forecast</v>
      </c>
      <c r="O117" s="131" t="str">
        <f t="shared" si="11"/>
        <v>forecast</v>
      </c>
      <c r="P117" s="131" t="str">
        <f t="shared" si="11"/>
        <v>forecast</v>
      </c>
      <c r="Q117" s="131" t="str">
        <f t="shared" si="11"/>
        <v>forecast</v>
      </c>
      <c r="R117" s="131" t="str">
        <f t="shared" si="11"/>
        <v>forecast</v>
      </c>
      <c r="S117" s="131" t="str">
        <f t="shared" si="11"/>
        <v>forecast</v>
      </c>
    </row>
    <row r="118" spans="1:19" s="29" customFormat="1" x14ac:dyDescent="0.25">
      <c r="A118" s="57" t="s">
        <v>383</v>
      </c>
      <c r="B118" s="57"/>
      <c r="C118" s="131" t="str">
        <f t="shared" si="10"/>
        <v>forecast</v>
      </c>
      <c r="D118" s="131" t="str">
        <f t="shared" si="10"/>
        <v>forecast</v>
      </c>
      <c r="E118" s="131" t="str">
        <f t="shared" si="10"/>
        <v>forecast</v>
      </c>
      <c r="F118" s="131" t="str">
        <f t="shared" si="10"/>
        <v>forecast</v>
      </c>
      <c r="G118" s="131" t="str">
        <f t="shared" si="10"/>
        <v>forecast</v>
      </c>
      <c r="H118" s="131" t="str">
        <f t="shared" si="10"/>
        <v>forecast</v>
      </c>
      <c r="I118" s="131" t="str">
        <f t="shared" si="10"/>
        <v>forecast</v>
      </c>
      <c r="J118" s="131" t="str">
        <f t="shared" si="10"/>
        <v>forecast</v>
      </c>
      <c r="K118" s="131" t="str">
        <f t="shared" si="10"/>
        <v>forecast</v>
      </c>
      <c r="L118" s="131" t="str">
        <f t="shared" si="10"/>
        <v>forecast</v>
      </c>
      <c r="M118" s="131" t="str">
        <f t="shared" si="11"/>
        <v>forecast</v>
      </c>
      <c r="N118" s="131" t="str">
        <f t="shared" si="11"/>
        <v>forecast</v>
      </c>
      <c r="O118" s="131" t="str">
        <f t="shared" si="11"/>
        <v>forecast</v>
      </c>
      <c r="P118" s="131" t="str">
        <f t="shared" si="11"/>
        <v>forecast</v>
      </c>
      <c r="Q118" s="131" t="str">
        <f t="shared" si="11"/>
        <v>forecast</v>
      </c>
      <c r="R118" s="131" t="str">
        <f t="shared" si="11"/>
        <v>forecast</v>
      </c>
      <c r="S118" s="131" t="str">
        <f t="shared" si="11"/>
        <v>forecast</v>
      </c>
    </row>
    <row r="119" spans="1:19" s="29" customFormat="1" x14ac:dyDescent="0.25">
      <c r="A119" s="57" t="s">
        <v>384</v>
      </c>
      <c r="B119" s="57"/>
      <c r="C119" s="131" t="str">
        <f t="shared" si="10"/>
        <v>forecast</v>
      </c>
      <c r="D119" s="131" t="str">
        <f t="shared" si="10"/>
        <v>forecast</v>
      </c>
      <c r="E119" s="131" t="str">
        <f t="shared" si="10"/>
        <v>forecast</v>
      </c>
      <c r="F119" s="131" t="str">
        <f t="shared" si="10"/>
        <v>forecast</v>
      </c>
      <c r="G119" s="131" t="str">
        <f t="shared" si="10"/>
        <v>forecast</v>
      </c>
      <c r="H119" s="131" t="str">
        <f t="shared" si="10"/>
        <v>forecast</v>
      </c>
      <c r="I119" s="131" t="str">
        <f t="shared" si="10"/>
        <v>forecast</v>
      </c>
      <c r="J119" s="131" t="str">
        <f t="shared" si="10"/>
        <v>forecast</v>
      </c>
      <c r="K119" s="131" t="str">
        <f t="shared" si="10"/>
        <v>forecast</v>
      </c>
      <c r="L119" s="131" t="str">
        <f t="shared" si="10"/>
        <v>forecast</v>
      </c>
      <c r="M119" s="131" t="str">
        <f t="shared" si="11"/>
        <v>forecast</v>
      </c>
      <c r="N119" s="131" t="str">
        <f t="shared" si="11"/>
        <v>forecast</v>
      </c>
      <c r="O119" s="131" t="str">
        <f t="shared" si="11"/>
        <v>forecast</v>
      </c>
      <c r="P119" s="131" t="str">
        <f t="shared" si="11"/>
        <v>forecast</v>
      </c>
      <c r="Q119" s="131" t="str">
        <f t="shared" si="11"/>
        <v>forecast</v>
      </c>
      <c r="R119" s="131" t="str">
        <f t="shared" si="11"/>
        <v>forecast</v>
      </c>
      <c r="S119" s="131" t="str">
        <f t="shared" si="11"/>
        <v>forecast</v>
      </c>
    </row>
    <row r="120" spans="1:19" s="29" customFormat="1" x14ac:dyDescent="0.25">
      <c r="A120" s="4"/>
      <c r="B120" s="4"/>
      <c r="C120" s="4"/>
      <c r="D120" s="4"/>
      <c r="E120" s="4"/>
      <c r="F120" s="4"/>
      <c r="G120" s="4"/>
      <c r="H120" s="4"/>
      <c r="I120" s="4"/>
      <c r="J120" s="4"/>
      <c r="K120" s="4"/>
      <c r="L120" s="4"/>
      <c r="M120" s="4"/>
      <c r="N120" s="4"/>
      <c r="O120" s="4"/>
      <c r="P120" s="4"/>
      <c r="Q120" s="4"/>
      <c r="R120" s="4"/>
      <c r="S120" s="4"/>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D97E55"/>
    <pageSetUpPr fitToPage="1"/>
  </sheetPr>
  <dimension ref="A1:S120"/>
  <sheetViews>
    <sheetView showGridLines="0" view="pageBreakPreview" zoomScaleNormal="100" zoomScaleSheetLayoutView="100" workbookViewId="0"/>
  </sheetViews>
  <sheetFormatPr defaultColWidth="9.140625" defaultRowHeight="15" x14ac:dyDescent="0.25"/>
  <cols>
    <col min="1" max="1" width="50" customWidth="1"/>
    <col min="2" max="19" width="12" customWidth="1"/>
    <col min="20" max="20" width="2.7109375" customWidth="1"/>
  </cols>
  <sheetData>
    <row r="1" spans="1:19" s="29" customFormat="1" ht="39.950000000000003" customHeight="1" x14ac:dyDescent="0.25">
      <c r="A1" s="45" t="s">
        <v>488</v>
      </c>
    </row>
    <row r="2" spans="1:19" s="4" customFormat="1" x14ac:dyDescent="0.25">
      <c r="A2" s="124" t="s">
        <v>333</v>
      </c>
    </row>
    <row r="3" spans="1:19" s="4" customFormat="1" x14ac:dyDescent="0.25">
      <c r="A3" s="124" t="s">
        <v>490</v>
      </c>
    </row>
    <row r="4" spans="1:19" s="30" customFormat="1" ht="20.100000000000001" customHeight="1" x14ac:dyDescent="0.25">
      <c r="A4" s="4"/>
      <c r="B4" s="49"/>
      <c r="C4" s="29"/>
      <c r="D4" s="29"/>
      <c r="E4" s="29"/>
      <c r="F4" s="29"/>
      <c r="G4" s="29"/>
      <c r="H4" s="29"/>
      <c r="I4" s="29"/>
      <c r="J4" s="29"/>
      <c r="K4" s="29"/>
      <c r="L4" s="29"/>
      <c r="M4" s="29"/>
      <c r="N4" s="29"/>
      <c r="O4" s="29"/>
      <c r="P4" s="29"/>
      <c r="Q4" s="29"/>
      <c r="R4" s="29"/>
      <c r="S4" s="29"/>
    </row>
    <row r="5" spans="1:19" s="29" customFormat="1" x14ac:dyDescent="0.25"/>
    <row r="6" spans="1:19" s="4" customFormat="1" x14ac:dyDescent="0.25"/>
    <row r="7" spans="1:19" s="29" customFormat="1" x14ac:dyDescent="0.25">
      <c r="A7" s="31"/>
      <c r="B7" s="31"/>
      <c r="C7" s="31"/>
      <c r="D7" s="31"/>
      <c r="E7" s="31"/>
      <c r="F7" s="31"/>
      <c r="G7" s="31"/>
      <c r="H7" s="31"/>
      <c r="I7" s="31"/>
      <c r="J7" s="32"/>
      <c r="K7" s="32"/>
      <c r="L7" s="32"/>
      <c r="M7" s="32"/>
      <c r="N7" s="32"/>
      <c r="O7" s="32"/>
      <c r="P7" s="32"/>
      <c r="Q7" s="32"/>
      <c r="R7" s="32"/>
      <c r="S7" s="31"/>
    </row>
    <row r="8" spans="1:19" s="29" customFormat="1" x14ac:dyDescent="0.25">
      <c r="A8" s="31"/>
      <c r="B8" s="31"/>
      <c r="C8" s="31"/>
      <c r="D8" s="31"/>
      <c r="E8" s="31"/>
      <c r="F8" s="31"/>
      <c r="G8" s="31"/>
      <c r="H8" s="31"/>
      <c r="I8" s="31"/>
      <c r="J8" s="32"/>
      <c r="K8" s="32"/>
      <c r="L8" s="32"/>
      <c r="M8" s="32"/>
      <c r="N8" s="32"/>
      <c r="O8" s="32"/>
      <c r="P8" s="32"/>
      <c r="Q8" s="32"/>
      <c r="R8" s="32"/>
      <c r="S8" s="31"/>
    </row>
    <row r="9" spans="1:19" s="29" customFormat="1" ht="18.75" x14ac:dyDescent="0.3">
      <c r="A9" s="58" t="s">
        <v>32</v>
      </c>
      <c r="B9" s="58"/>
      <c r="C9" s="56"/>
      <c r="D9" s="31"/>
      <c r="E9" s="31"/>
      <c r="F9" s="31"/>
      <c r="G9" s="31"/>
      <c r="H9" s="31"/>
      <c r="I9" s="31"/>
      <c r="J9" s="32"/>
      <c r="K9" s="32"/>
      <c r="L9" s="32"/>
      <c r="M9" s="32"/>
      <c r="N9" s="32"/>
      <c r="O9" s="32"/>
      <c r="P9" s="32"/>
      <c r="Q9" s="32"/>
      <c r="R9" s="32"/>
      <c r="S9" s="31"/>
    </row>
    <row r="10" spans="1:19" s="29" customFormat="1" x14ac:dyDescent="0.25">
      <c r="A10" s="57" t="s">
        <v>317</v>
      </c>
      <c r="B10" s="57"/>
      <c r="C10" s="80">
        <f>'Inputs 1'!C10</f>
        <v>8.77E-2</v>
      </c>
      <c r="D10" s="31"/>
      <c r="E10" s="31"/>
      <c r="F10" s="31"/>
      <c r="G10" s="31"/>
      <c r="H10" s="31"/>
      <c r="I10" s="31"/>
      <c r="J10" s="32"/>
      <c r="K10" s="32"/>
      <c r="L10" s="32"/>
      <c r="M10" s="32"/>
      <c r="N10" s="32"/>
      <c r="O10" s="32"/>
      <c r="P10" s="32"/>
      <c r="Q10" s="32"/>
      <c r="R10" s="32"/>
      <c r="S10" s="31"/>
    </row>
    <row r="11" spans="1:19" s="29" customFormat="1" x14ac:dyDescent="0.25">
      <c r="A11" s="57" t="s">
        <v>33</v>
      </c>
      <c r="B11" s="57"/>
      <c r="C11" s="80">
        <f>'Inputs 1'!C11</f>
        <v>7.9299999999999995E-2</v>
      </c>
      <c r="D11" s="31"/>
      <c r="E11" s="31"/>
      <c r="F11" s="31"/>
      <c r="G11" s="31"/>
      <c r="H11" s="31"/>
      <c r="I11" s="31"/>
      <c r="J11" s="32"/>
      <c r="K11" s="32"/>
      <c r="L11" s="32"/>
      <c r="M11" s="32"/>
      <c r="N11" s="32"/>
      <c r="O11" s="32"/>
      <c r="P11" s="32"/>
      <c r="Q11" s="32"/>
      <c r="R11" s="32"/>
      <c r="S11" s="31"/>
    </row>
    <row r="12" spans="1:19" s="29" customFormat="1" x14ac:dyDescent="0.25">
      <c r="A12" s="57" t="s">
        <v>34</v>
      </c>
      <c r="B12" s="57"/>
      <c r="C12" s="102">
        <f>'Inputs 1'!C12</f>
        <v>0.44</v>
      </c>
      <c r="D12" s="31"/>
      <c r="E12" s="31"/>
      <c r="F12" s="31"/>
      <c r="G12" s="31"/>
      <c r="H12" s="31"/>
      <c r="I12" s="31"/>
      <c r="J12" s="32"/>
      <c r="K12" s="32"/>
      <c r="L12" s="32"/>
      <c r="M12" s="32"/>
      <c r="N12" s="32"/>
      <c r="O12" s="32"/>
      <c r="P12" s="32"/>
      <c r="Q12" s="32"/>
      <c r="R12" s="32"/>
      <c r="S12" s="31"/>
    </row>
    <row r="13" spans="1:19" s="29" customFormat="1" x14ac:dyDescent="0.25">
      <c r="A13" s="57" t="s">
        <v>35</v>
      </c>
      <c r="B13" s="57"/>
      <c r="C13" s="103">
        <f>'Inputs 1'!C13</f>
        <v>45</v>
      </c>
      <c r="D13" s="31"/>
      <c r="E13" s="31"/>
      <c r="F13" s="31"/>
      <c r="G13" s="31"/>
      <c r="H13" s="31"/>
      <c r="I13" s="31"/>
      <c r="J13" s="32"/>
      <c r="K13" s="32"/>
      <c r="L13" s="32"/>
      <c r="M13" s="32"/>
      <c r="N13" s="32"/>
      <c r="O13" s="32"/>
      <c r="P13" s="32"/>
      <c r="Q13" s="32"/>
      <c r="R13" s="32"/>
      <c r="S13" s="31"/>
    </row>
    <row r="14" spans="1:19" s="29" customFormat="1" x14ac:dyDescent="0.25">
      <c r="A14" s="57" t="s">
        <v>36</v>
      </c>
      <c r="B14" s="57"/>
      <c r="C14" s="102">
        <f>'Inputs 1'!C14</f>
        <v>0</v>
      </c>
      <c r="D14" s="31"/>
      <c r="E14" s="31"/>
      <c r="F14" s="31"/>
      <c r="G14" s="31"/>
      <c r="H14" s="31"/>
      <c r="I14" s="31"/>
      <c r="J14" s="32"/>
      <c r="K14" s="32"/>
      <c r="L14" s="32"/>
      <c r="M14" s="32"/>
      <c r="N14" s="32"/>
      <c r="O14" s="32"/>
      <c r="P14" s="32"/>
      <c r="Q14" s="32"/>
      <c r="R14" s="32"/>
      <c r="S14" s="31"/>
    </row>
    <row r="15" spans="1:19" s="29" customFormat="1" x14ac:dyDescent="0.25">
      <c r="A15" s="31"/>
      <c r="B15" s="31"/>
      <c r="C15" s="31"/>
      <c r="D15" s="31"/>
      <c r="E15" s="31"/>
      <c r="F15" s="31"/>
      <c r="G15" s="31"/>
      <c r="H15" s="31"/>
      <c r="I15" s="31"/>
      <c r="J15" s="32"/>
      <c r="K15" s="32"/>
      <c r="L15" s="32"/>
      <c r="M15" s="32"/>
      <c r="N15" s="32"/>
      <c r="O15" s="32"/>
      <c r="P15" s="32"/>
      <c r="Q15" s="32"/>
      <c r="R15" s="32"/>
      <c r="S15" s="31"/>
    </row>
    <row r="16" spans="1:19" s="29" customFormat="1" ht="18.75" x14ac:dyDescent="0.3">
      <c r="A16" s="62" t="s">
        <v>245</v>
      </c>
      <c r="B16" s="31"/>
      <c r="C16" s="31"/>
      <c r="D16" s="31"/>
      <c r="E16" s="31"/>
      <c r="F16" s="31"/>
      <c r="G16" s="31"/>
      <c r="H16" s="31"/>
      <c r="I16" s="31"/>
      <c r="J16" s="32"/>
      <c r="K16" s="32"/>
      <c r="L16" s="32"/>
      <c r="M16" s="32"/>
      <c r="N16" s="32"/>
      <c r="O16" s="32"/>
      <c r="P16" s="32"/>
      <c r="Q16" s="32"/>
      <c r="R16" s="32"/>
      <c r="S16" s="31"/>
    </row>
    <row r="17" spans="1:19" s="29" customFormat="1" x14ac:dyDescent="0.25">
      <c r="A17" s="35" t="s">
        <v>264</v>
      </c>
      <c r="B17" s="57"/>
      <c r="C17" s="104">
        <f>'Inputs 1'!C17</f>
        <v>1.0428084742793051</v>
      </c>
      <c r="D17" s="31"/>
      <c r="E17" s="31"/>
      <c r="F17" s="31"/>
      <c r="G17" s="31"/>
      <c r="H17" s="31"/>
      <c r="I17" s="31"/>
      <c r="J17" s="32"/>
      <c r="K17" s="32"/>
      <c r="L17" s="32"/>
      <c r="M17" s="32"/>
      <c r="N17" s="32"/>
      <c r="O17" s="32"/>
      <c r="P17" s="32"/>
      <c r="Q17" s="32"/>
      <c r="R17" s="32"/>
      <c r="S17" s="31"/>
    </row>
    <row r="18" spans="1:19" s="29" customFormat="1" x14ac:dyDescent="0.25">
      <c r="A18" s="38" t="s">
        <v>88</v>
      </c>
      <c r="B18" s="57"/>
      <c r="C18" s="104">
        <f>'Inputs 1'!C18</f>
        <v>1.0428084742793051</v>
      </c>
      <c r="D18" s="31"/>
      <c r="E18" s="31"/>
      <c r="F18" s="31"/>
      <c r="G18" s="31"/>
      <c r="H18" s="31"/>
      <c r="I18" s="31"/>
      <c r="J18" s="32"/>
      <c r="K18" s="32"/>
      <c r="L18" s="32"/>
      <c r="M18" s="32"/>
      <c r="N18" s="32"/>
      <c r="O18" s="32"/>
      <c r="P18" s="32"/>
      <c r="Q18" s="32"/>
      <c r="R18" s="32"/>
      <c r="S18" s="31"/>
    </row>
    <row r="19" spans="1:19" s="29" customFormat="1" x14ac:dyDescent="0.25">
      <c r="A19" s="38" t="s">
        <v>89</v>
      </c>
      <c r="B19" s="57"/>
      <c r="C19" s="104">
        <f>'Inputs 1'!C19</f>
        <v>1.0428084742793051</v>
      </c>
      <c r="D19" s="31"/>
      <c r="E19" s="31"/>
      <c r="F19" s="31"/>
      <c r="G19" s="31"/>
      <c r="H19" s="31"/>
      <c r="I19" s="31"/>
      <c r="J19" s="32"/>
      <c r="K19" s="32"/>
      <c r="L19" s="32"/>
      <c r="M19" s="32"/>
      <c r="N19" s="32"/>
      <c r="O19" s="32"/>
      <c r="P19" s="32"/>
      <c r="Q19" s="32"/>
      <c r="R19" s="32"/>
      <c r="S19" s="31"/>
    </row>
    <row r="20" spans="1:19" s="29" customFormat="1" x14ac:dyDescent="0.25">
      <c r="A20" s="38" t="s">
        <v>90</v>
      </c>
      <c r="B20" s="57"/>
      <c r="C20" s="104">
        <f>'Inputs 1'!C20</f>
        <v>1.0428084742793051</v>
      </c>
      <c r="D20" s="31"/>
      <c r="E20" s="31"/>
      <c r="F20" s="31"/>
      <c r="G20" s="31"/>
      <c r="H20" s="31"/>
      <c r="I20" s="31"/>
      <c r="J20" s="32"/>
      <c r="K20" s="32"/>
      <c r="L20" s="32"/>
      <c r="M20" s="32"/>
      <c r="N20" s="32"/>
      <c r="O20" s="32"/>
      <c r="P20" s="32"/>
      <c r="Q20" s="32"/>
      <c r="R20" s="32"/>
      <c r="S20" s="31"/>
    </row>
    <row r="21" spans="1:19" s="29" customFormat="1" x14ac:dyDescent="0.25">
      <c r="A21" s="38" t="s">
        <v>91</v>
      </c>
      <c r="B21" s="57"/>
      <c r="C21" s="104">
        <f>'Inputs 1'!C21</f>
        <v>1.0428084742793051</v>
      </c>
      <c r="D21" s="31"/>
      <c r="E21" s="31"/>
      <c r="F21" s="31"/>
      <c r="G21" s="31"/>
      <c r="H21" s="31"/>
      <c r="I21" s="31"/>
      <c r="J21" s="32"/>
      <c r="K21" s="32"/>
      <c r="L21" s="32"/>
      <c r="M21" s="32"/>
      <c r="N21" s="32"/>
      <c r="O21" s="32"/>
      <c r="P21" s="32"/>
      <c r="Q21" s="32"/>
      <c r="R21" s="32"/>
      <c r="S21" s="31"/>
    </row>
    <row r="22" spans="1:19" s="29" customFormat="1" x14ac:dyDescent="0.25">
      <c r="A22" s="38" t="s">
        <v>92</v>
      </c>
      <c r="B22" s="57"/>
      <c r="C22" s="104">
        <f>'Inputs 1'!C22</f>
        <v>1.0346743941931567</v>
      </c>
      <c r="D22" s="31"/>
      <c r="E22" s="31"/>
      <c r="F22" s="31"/>
      <c r="G22" s="31"/>
      <c r="H22" s="31"/>
      <c r="I22" s="31"/>
      <c r="J22" s="32"/>
      <c r="K22" s="32"/>
      <c r="L22" s="32"/>
      <c r="M22" s="32"/>
      <c r="N22" s="32"/>
      <c r="O22" s="32"/>
      <c r="P22" s="32"/>
      <c r="Q22" s="32"/>
      <c r="R22" s="32"/>
      <c r="S22" s="31"/>
    </row>
    <row r="23" spans="1:19" s="29" customFormat="1" x14ac:dyDescent="0.25">
      <c r="A23" s="31"/>
      <c r="B23" s="31"/>
      <c r="C23" s="31"/>
      <c r="D23" s="31"/>
      <c r="E23" s="31"/>
      <c r="F23" s="31"/>
      <c r="G23" s="31"/>
      <c r="H23" s="31"/>
      <c r="I23" s="31"/>
      <c r="J23" s="32"/>
      <c r="K23" s="32"/>
      <c r="L23" s="32"/>
      <c r="M23" s="32"/>
      <c r="N23" s="32"/>
      <c r="O23" s="32"/>
      <c r="P23" s="32"/>
      <c r="Q23" s="32"/>
      <c r="R23" s="32"/>
      <c r="S23" s="31"/>
    </row>
    <row r="24" spans="1:19" s="29" customFormat="1" ht="18.75" x14ac:dyDescent="0.3">
      <c r="A24" s="58" t="s">
        <v>37</v>
      </c>
      <c r="B24" s="57"/>
      <c r="C24" s="55" t="s">
        <v>38</v>
      </c>
      <c r="D24" s="55" t="s">
        <v>39</v>
      </c>
      <c r="E24" s="55" t="s">
        <v>40</v>
      </c>
      <c r="F24" s="55" t="s">
        <v>41</v>
      </c>
      <c r="G24" s="55" t="s">
        <v>42</v>
      </c>
      <c r="H24" s="55" t="s">
        <v>43</v>
      </c>
      <c r="I24" s="31"/>
      <c r="J24" s="32"/>
      <c r="K24" s="32"/>
      <c r="L24" s="32"/>
      <c r="M24" s="32"/>
      <c r="N24" s="32"/>
      <c r="O24" s="32"/>
      <c r="P24" s="32"/>
      <c r="Q24" s="32"/>
      <c r="R24" s="32"/>
      <c r="S24" s="31"/>
    </row>
    <row r="25" spans="1:19" s="29" customFormat="1" x14ac:dyDescent="0.25">
      <c r="A25" s="57" t="s">
        <v>258</v>
      </c>
      <c r="B25" s="57"/>
      <c r="C25" s="102">
        <f>'Inputs 1'!C25</f>
        <v>0.3</v>
      </c>
      <c r="D25" s="102">
        <f>'Inputs 1'!D25</f>
        <v>0.3</v>
      </c>
      <c r="E25" s="102">
        <f>'Inputs 1'!E25</f>
        <v>0.28000000000000003</v>
      </c>
      <c r="F25" s="102">
        <f>'Inputs 1'!F25</f>
        <v>0.28000000000000003</v>
      </c>
      <c r="G25" s="102">
        <f>'Inputs 1'!G25</f>
        <v>0.28000000000000003</v>
      </c>
      <c r="H25" s="102">
        <f>'Inputs 1'!H25</f>
        <v>0.28000000000000003</v>
      </c>
      <c r="I25" s="31"/>
      <c r="J25" s="32"/>
      <c r="K25" s="32"/>
      <c r="L25" s="32"/>
      <c r="M25" s="32"/>
      <c r="N25" s="32"/>
      <c r="O25" s="32"/>
      <c r="P25" s="32"/>
      <c r="Q25" s="32"/>
      <c r="R25" s="32"/>
      <c r="S25" s="31"/>
    </row>
    <row r="26" spans="1:19" s="29" customFormat="1" x14ac:dyDescent="0.25">
      <c r="A26" s="57" t="s">
        <v>44</v>
      </c>
      <c r="B26" s="57"/>
      <c r="C26" s="144">
        <v>0</v>
      </c>
      <c r="D26" s="144">
        <v>0</v>
      </c>
      <c r="E26" s="144">
        <v>0</v>
      </c>
      <c r="F26" s="144">
        <v>0</v>
      </c>
      <c r="G26" s="144">
        <v>0</v>
      </c>
      <c r="H26" s="144">
        <v>0</v>
      </c>
      <c r="I26" s="31"/>
      <c r="J26" s="132" t="s">
        <v>354</v>
      </c>
      <c r="K26" s="32"/>
      <c r="L26" s="32"/>
      <c r="M26"/>
      <c r="N26"/>
      <c r="O26"/>
      <c r="P26"/>
      <c r="Q26"/>
      <c r="R26"/>
      <c r="S26" s="31"/>
    </row>
    <row r="27" spans="1:19" s="29" customFormat="1" x14ac:dyDescent="0.25">
      <c r="A27" s="57" t="s">
        <v>45</v>
      </c>
      <c r="B27" s="57"/>
      <c r="C27" s="60"/>
      <c r="D27" s="105">
        <f>'Inputs 1'!D27</f>
        <v>4.4667274384685429E-2</v>
      </c>
      <c r="E27" s="105">
        <f>'Inputs 1'!E27</f>
        <v>1.5706806282722585E-2</v>
      </c>
      <c r="F27" s="105">
        <f>'Inputs 1'!F27</f>
        <v>1.8041237113401998E-2</v>
      </c>
      <c r="G27" s="105">
        <f>'Inputs 1'!G27</f>
        <v>1.7721518987341867E-2</v>
      </c>
      <c r="H27" s="105">
        <f>'Inputs 1'!H27</f>
        <v>2.3217247097844007E-2</v>
      </c>
      <c r="I27" s="31"/>
      <c r="J27" s="132" t="s">
        <v>355</v>
      </c>
      <c r="K27" s="32"/>
      <c r="L27" s="32"/>
      <c r="M27" s="32"/>
      <c r="N27" s="32"/>
      <c r="O27" s="32"/>
      <c r="P27" s="32"/>
      <c r="Q27" s="32"/>
      <c r="R27" s="32"/>
      <c r="S27" s="31"/>
    </row>
    <row r="28" spans="1:19" s="29" customFormat="1" x14ac:dyDescent="0.25">
      <c r="A28" s="57" t="s">
        <v>46</v>
      </c>
      <c r="B28" s="57"/>
      <c r="C28" s="60"/>
      <c r="D28" s="105">
        <f>'Inputs 1'!D28</f>
        <v>2.465039108793543E-2</v>
      </c>
      <c r="E28" s="105">
        <f>'Inputs 1'!E28</f>
        <v>1.6991832174541255E-2</v>
      </c>
      <c r="F28" s="105">
        <f>'Inputs 1'!F28</f>
        <v>2.0741514169093644E-2</v>
      </c>
      <c r="G28" s="105">
        <f>'Inputs 1'!G28</f>
        <v>2.3759818812291389E-2</v>
      </c>
      <c r="H28" s="105">
        <f>'Inputs 1'!H28</f>
        <v>2.2164443909808984E-2</v>
      </c>
      <c r="I28" s="31"/>
      <c r="J28" s="132" t="s">
        <v>357</v>
      </c>
      <c r="K28" s="32"/>
      <c r="L28" s="32"/>
      <c r="M28" s="32"/>
      <c r="N28" s="32"/>
      <c r="O28" s="32"/>
      <c r="P28" s="32"/>
      <c r="Q28" s="32"/>
      <c r="R28" s="32"/>
      <c r="S28" s="31"/>
    </row>
    <row r="29" spans="1:19" s="28" customFormat="1" x14ac:dyDescent="0.25">
      <c r="A29" s="38" t="s">
        <v>47</v>
      </c>
      <c r="B29" s="38"/>
      <c r="C29" s="99"/>
      <c r="D29" s="106">
        <f>'Inputs 1'!D29</f>
        <v>2.465039108793543E-2</v>
      </c>
      <c r="E29" s="106">
        <f>'Inputs 1'!E29</f>
        <v>1.7811704834605591E-2</v>
      </c>
      <c r="F29" s="106">
        <f>'Inputs 1'!F29</f>
        <v>4.5909090909090899E-2</v>
      </c>
      <c r="G29" s="106">
        <f>'Inputs 1'!G29</f>
        <v>1.2820512820512775E-2</v>
      </c>
      <c r="H29" s="106">
        <f>'Inputs 1'!H29</f>
        <v>1.9725095732576747E-2</v>
      </c>
      <c r="J29" s="132" t="s">
        <v>353</v>
      </c>
      <c r="K29" s="2"/>
      <c r="L29" s="2"/>
      <c r="M29" s="2"/>
      <c r="N29" s="2"/>
      <c r="O29" s="2"/>
      <c r="P29" s="2"/>
      <c r="Q29" s="2"/>
      <c r="R29" s="2"/>
    </row>
    <row r="30" spans="1:19" s="28" customFormat="1" x14ac:dyDescent="0.25">
      <c r="A30" s="38" t="s">
        <v>48</v>
      </c>
      <c r="B30" s="38"/>
      <c r="C30" s="99"/>
      <c r="D30" s="106">
        <f>'Inputs 1'!D30</f>
        <v>2.4650391087935652E-2</v>
      </c>
      <c r="E30" s="106">
        <f>'Inputs 1'!E30</f>
        <v>1.7811704834605369E-2</v>
      </c>
      <c r="F30" s="106">
        <f>'Inputs 1'!F30</f>
        <v>2.5401069518716568E-2</v>
      </c>
      <c r="G30" s="106">
        <f>'Inputs 1'!G30</f>
        <v>1.2820512820512775E-2</v>
      </c>
      <c r="H30" s="106">
        <f>'Inputs 1'!H30</f>
        <v>1.9725095732576747E-2</v>
      </c>
      <c r="J30" s="132" t="s">
        <v>356</v>
      </c>
      <c r="K30" s="2"/>
      <c r="L30" s="2"/>
      <c r="M30" s="2"/>
      <c r="N30" s="2"/>
      <c r="O30" s="2"/>
      <c r="P30" s="2"/>
      <c r="Q30" s="2"/>
      <c r="R30" s="2"/>
    </row>
    <row r="31" spans="1:19" s="29" customFormat="1" x14ac:dyDescent="0.25">
      <c r="A31" s="31"/>
      <c r="B31" s="31"/>
      <c r="C31" s="31"/>
      <c r="D31" s="31"/>
      <c r="E31" s="31"/>
      <c r="F31" s="31"/>
      <c r="G31" s="31"/>
      <c r="H31" s="31"/>
      <c r="I31" s="31"/>
      <c r="J31" s="32"/>
      <c r="K31" s="32"/>
      <c r="L31" s="32"/>
      <c r="M31" s="32"/>
      <c r="N31" s="32"/>
      <c r="O31" s="32"/>
      <c r="P31" s="32"/>
      <c r="Q31" s="32"/>
      <c r="R31" s="32"/>
      <c r="S31" s="31"/>
    </row>
    <row r="32" spans="1:19" s="29" customFormat="1" ht="18.75" x14ac:dyDescent="0.3">
      <c r="A32" s="62" t="s">
        <v>25</v>
      </c>
      <c r="B32" s="31"/>
      <c r="C32" s="31"/>
      <c r="D32" s="31"/>
      <c r="E32" s="31"/>
      <c r="F32" s="31"/>
      <c r="G32" s="31"/>
      <c r="H32" s="31"/>
      <c r="I32" s="31"/>
      <c r="J32" s="32"/>
      <c r="K32" s="32"/>
      <c r="L32" s="32"/>
      <c r="M32" s="32"/>
      <c r="N32" s="32"/>
      <c r="O32" s="32"/>
      <c r="P32" s="32"/>
      <c r="Q32" s="32"/>
      <c r="R32" s="32"/>
      <c r="S32" s="31"/>
    </row>
    <row r="33" spans="1:19" s="29" customFormat="1"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s="29" customFormat="1"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s="29" customFormat="1" x14ac:dyDescent="0.25">
      <c r="A35" s="57" t="s">
        <v>50</v>
      </c>
      <c r="B35" s="57"/>
      <c r="C35" s="107">
        <f>'Inputs 1'!C35</f>
        <v>127657.6746267683</v>
      </c>
      <c r="D35" s="107">
        <f>'Inputs 1'!D35</f>
        <v>278174.86</v>
      </c>
      <c r="E35" s="107">
        <f>'Inputs 1'!E35</f>
        <v>42857</v>
      </c>
      <c r="F35" s="107">
        <f>'Inputs 1'!F35</f>
        <v>113965</v>
      </c>
      <c r="G35" s="107">
        <f>'Inputs 1'!G35</f>
        <v>158433</v>
      </c>
      <c r="H35" s="107">
        <f>'Inputs 1'!H35</f>
        <v>59452</v>
      </c>
      <c r="I35" s="107">
        <f>'Inputs 1'!I35</f>
        <v>99283.174584512322</v>
      </c>
      <c r="J35" s="107">
        <f>'Inputs 1'!J35</f>
        <v>27058.117302182734</v>
      </c>
      <c r="K35" s="107">
        <f>'Inputs 1'!K35</f>
        <v>149225</v>
      </c>
      <c r="L35" s="107">
        <f>'Inputs 1'!L35</f>
        <v>130998</v>
      </c>
      <c r="M35" s="107">
        <f>'Inputs 1'!M35</f>
        <v>1275729.2823470344</v>
      </c>
      <c r="N35" s="107">
        <f>'Inputs 1'!N35</f>
        <v>168527.97435947764</v>
      </c>
      <c r="O35" s="107">
        <f>'Inputs 1'!O35</f>
        <v>137423</v>
      </c>
      <c r="P35" s="107">
        <f>'Inputs 1'!P35</f>
        <v>426853.74653996591</v>
      </c>
      <c r="Q35" s="107">
        <f>'Inputs 1'!Q35</f>
        <v>2273866.0351738334</v>
      </c>
      <c r="R35" s="107">
        <f>'Inputs 1'!R35</f>
        <v>528459.48184932198</v>
      </c>
      <c r="S35" s="107">
        <f>'Inputs 1'!S35</f>
        <v>127657.674626768</v>
      </c>
    </row>
    <row r="36" spans="1:19" s="29" customFormat="1" x14ac:dyDescent="0.25">
      <c r="A36" s="57" t="s">
        <v>51</v>
      </c>
      <c r="B36" s="57"/>
      <c r="C36" s="107">
        <f>'Inputs 1'!C36</f>
        <v>0</v>
      </c>
      <c r="D36" s="107">
        <f>'Inputs 1'!D36</f>
        <v>0</v>
      </c>
      <c r="E36" s="107">
        <f>'Inputs 1'!E36</f>
        <v>0</v>
      </c>
      <c r="F36" s="107">
        <f>'Inputs 1'!F36</f>
        <v>0</v>
      </c>
      <c r="G36" s="107">
        <f>'Inputs 1'!G36</f>
        <v>0</v>
      </c>
      <c r="H36" s="107">
        <f>'Inputs 1'!H36</f>
        <v>0</v>
      </c>
      <c r="I36" s="107">
        <f>'Inputs 1'!I36</f>
        <v>0</v>
      </c>
      <c r="J36" s="107">
        <f>'Inputs 1'!J36</f>
        <v>0</v>
      </c>
      <c r="K36" s="107">
        <f>'Inputs 1'!K36</f>
        <v>0</v>
      </c>
      <c r="L36" s="107">
        <f>'Inputs 1'!L36</f>
        <v>0</v>
      </c>
      <c r="M36" s="107">
        <f>'Inputs 1'!M36</f>
        <v>0</v>
      </c>
      <c r="N36" s="107">
        <f>'Inputs 1'!N36</f>
        <v>0</v>
      </c>
      <c r="O36" s="107">
        <f>'Inputs 1'!O36</f>
        <v>0</v>
      </c>
      <c r="P36" s="107">
        <f>'Inputs 1'!P36</f>
        <v>0</v>
      </c>
      <c r="Q36" s="107">
        <f>'Inputs 1'!Q36</f>
        <v>0</v>
      </c>
      <c r="R36" s="107">
        <f>'Inputs 1'!R36</f>
        <v>0</v>
      </c>
      <c r="S36" s="107">
        <f>'Inputs 1'!S36</f>
        <v>0</v>
      </c>
    </row>
    <row r="37" spans="1:19" s="29" customFormat="1" x14ac:dyDescent="0.25">
      <c r="A37" s="57" t="s">
        <v>395</v>
      </c>
      <c r="B37" s="57"/>
      <c r="C37" s="107">
        <f>'Inputs 1'!C37</f>
        <v>0</v>
      </c>
      <c r="D37" s="107">
        <f>'Inputs 1'!D37</f>
        <v>0</v>
      </c>
      <c r="E37" s="107">
        <f>'Inputs 1'!E37</f>
        <v>0</v>
      </c>
      <c r="F37" s="107">
        <f>'Inputs 1'!F37</f>
        <v>0</v>
      </c>
      <c r="G37" s="107">
        <f>'Inputs 1'!G37</f>
        <v>0</v>
      </c>
      <c r="H37" s="107">
        <f>'Inputs 1'!H37</f>
        <v>0</v>
      </c>
      <c r="I37" s="107">
        <f>'Inputs 1'!I37</f>
        <v>0</v>
      </c>
      <c r="J37" s="107">
        <f>'Inputs 1'!J37</f>
        <v>0</v>
      </c>
      <c r="K37" s="107">
        <f>'Inputs 1'!K37</f>
        <v>0</v>
      </c>
      <c r="L37" s="107">
        <f>'Inputs 1'!L37</f>
        <v>0</v>
      </c>
      <c r="M37" s="107">
        <f>'Inputs 1'!M37</f>
        <v>0</v>
      </c>
      <c r="N37" s="107">
        <f>'Inputs 1'!N37</f>
        <v>5.0783199999999997</v>
      </c>
      <c r="O37" s="107">
        <f>'Inputs 1'!O37</f>
        <v>0</v>
      </c>
      <c r="P37" s="107">
        <f>'Inputs 1'!P37</f>
        <v>0</v>
      </c>
      <c r="Q37" s="107">
        <f>'Inputs 1'!Q37</f>
        <v>0</v>
      </c>
      <c r="R37" s="107">
        <f>'Inputs 1'!R37</f>
        <v>0</v>
      </c>
      <c r="S37" s="107">
        <f>'Inputs 1'!S37</f>
        <v>0</v>
      </c>
    </row>
    <row r="38" spans="1:19" s="29" customFormat="1" x14ac:dyDescent="0.25">
      <c r="A38" s="57" t="s">
        <v>162</v>
      </c>
      <c r="B38" s="57"/>
      <c r="C38" s="107">
        <f>'Inputs 1'!C38</f>
        <v>7644</v>
      </c>
      <c r="D38" s="107">
        <f>'Inputs 1'!D38</f>
        <v>7786</v>
      </c>
      <c r="E38" s="107">
        <f>'Inputs 1'!E38</f>
        <v>2023</v>
      </c>
      <c r="F38" s="107">
        <f>'Inputs 1'!F38</f>
        <v>4225</v>
      </c>
      <c r="G38" s="107">
        <f>'Inputs 1'!G38</f>
        <v>5894</v>
      </c>
      <c r="H38" s="107">
        <f>'Inputs 1'!H38</f>
        <v>2382</v>
      </c>
      <c r="I38" s="107">
        <f>'Inputs 1'!I38</f>
        <v>3449</v>
      </c>
      <c r="J38" s="107">
        <f>'Inputs 1'!J38</f>
        <v>1084.6002031156527</v>
      </c>
      <c r="K38" s="107">
        <f>'Inputs 1'!K38</f>
        <v>6387.6247468541751</v>
      </c>
      <c r="L38" s="107">
        <f>'Inputs 1'!L38</f>
        <v>6303</v>
      </c>
      <c r="M38" s="107">
        <f>'Inputs 1'!M38</f>
        <v>52422</v>
      </c>
      <c r="N38" s="107">
        <f>'Inputs 1'!N38</f>
        <v>5635.3221811466228</v>
      </c>
      <c r="O38" s="107">
        <f>'Inputs 1'!O38</f>
        <v>5234</v>
      </c>
      <c r="P38" s="107">
        <f>'Inputs 1'!P38</f>
        <v>16649.2682399277</v>
      </c>
      <c r="Q38" s="107">
        <f>'Inputs 1'!Q38</f>
        <v>76573.310789910291</v>
      </c>
      <c r="R38" s="107">
        <f>'Inputs 1'!R38</f>
        <v>25343.756747688079</v>
      </c>
      <c r="S38" s="107">
        <f>'Inputs 1'!S38</f>
        <v>10172</v>
      </c>
    </row>
    <row r="39" spans="1:19" s="29" customFormat="1" x14ac:dyDescent="0.25">
      <c r="A39" s="57" t="s">
        <v>52</v>
      </c>
      <c r="B39" s="57"/>
      <c r="C39" s="107">
        <f>'Inputs 1'!C39</f>
        <v>53.023000000000003</v>
      </c>
      <c r="D39" s="107">
        <f>'Inputs 1'!D39</f>
        <v>452</v>
      </c>
      <c r="E39" s="107">
        <f>'Inputs 1'!E39</f>
        <v>0</v>
      </c>
      <c r="F39" s="107">
        <f>'Inputs 1'!F39</f>
        <v>259</v>
      </c>
      <c r="G39" s="107">
        <f>'Inputs 1'!G39</f>
        <v>0</v>
      </c>
      <c r="H39" s="107">
        <f>'Inputs 1'!H39</f>
        <v>25</v>
      </c>
      <c r="I39" s="107">
        <f>'Inputs 1'!I39</f>
        <v>71.185678717912296</v>
      </c>
      <c r="J39" s="107">
        <f>'Inputs 1'!J39</f>
        <v>0</v>
      </c>
      <c r="K39" s="107">
        <f>'Inputs 1'!K39</f>
        <v>0</v>
      </c>
      <c r="L39" s="107">
        <f>'Inputs 1'!L39</f>
        <v>0</v>
      </c>
      <c r="M39" s="107">
        <f>'Inputs 1'!M39</f>
        <v>11055</v>
      </c>
      <c r="N39" s="107">
        <f>'Inputs 1'!N39</f>
        <v>168.12794537129605</v>
      </c>
      <c r="O39" s="107">
        <f>'Inputs 1'!O39</f>
        <v>29</v>
      </c>
      <c r="P39" s="107">
        <f>'Inputs 1'!P39</f>
        <v>911.01528869499998</v>
      </c>
      <c r="Q39" s="107">
        <f>'Inputs 1'!Q39</f>
        <v>8957</v>
      </c>
      <c r="R39" s="107">
        <f>'Inputs 1'!R39</f>
        <v>17</v>
      </c>
      <c r="S39" s="107">
        <f>'Inputs 1'!S39</f>
        <v>411</v>
      </c>
    </row>
    <row r="40" spans="1:19" s="29" customFormat="1" x14ac:dyDescent="0.25">
      <c r="A40" s="57" t="s">
        <v>53</v>
      </c>
      <c r="B40" s="57"/>
      <c r="C40" s="107">
        <f>'Inputs 1'!C40</f>
        <v>0</v>
      </c>
      <c r="D40" s="107">
        <f>'Inputs 1'!D40</f>
        <v>0</v>
      </c>
      <c r="E40" s="107">
        <f>'Inputs 1'!E40</f>
        <v>772</v>
      </c>
      <c r="F40" s="107">
        <f>'Inputs 1'!F40</f>
        <v>0</v>
      </c>
      <c r="G40" s="107">
        <f>'Inputs 1'!G40</f>
        <v>3021</v>
      </c>
      <c r="H40" s="107">
        <f>'Inputs 1'!H40</f>
        <v>0</v>
      </c>
      <c r="I40" s="107">
        <f>'Inputs 1'!I40</f>
        <v>0</v>
      </c>
      <c r="J40" s="107">
        <f>'Inputs 1'!J40</f>
        <v>0</v>
      </c>
      <c r="K40" s="107">
        <f>'Inputs 1'!K40</f>
        <v>6080.5233600000001</v>
      </c>
      <c r="L40" s="107">
        <f>'Inputs 1'!L40</f>
        <v>0</v>
      </c>
      <c r="M40" s="107">
        <f>'Inputs 1'!M40</f>
        <v>0</v>
      </c>
      <c r="N40" s="107">
        <f>'Inputs 1'!N40</f>
        <v>0</v>
      </c>
      <c r="O40" s="107">
        <f>'Inputs 1'!O40</f>
        <v>0</v>
      </c>
      <c r="P40" s="107">
        <f>'Inputs 1'!P40</f>
        <v>0</v>
      </c>
      <c r="Q40" s="107">
        <f>'Inputs 1'!Q40</f>
        <v>0</v>
      </c>
      <c r="R40" s="107">
        <f>'Inputs 1'!R40</f>
        <v>0</v>
      </c>
      <c r="S40" s="108">
        <f>'Inputs 1'!S40</f>
        <v>0</v>
      </c>
    </row>
    <row r="41" spans="1:19" s="29" customFormat="1" x14ac:dyDescent="0.25">
      <c r="A41" s="57" t="s">
        <v>397</v>
      </c>
      <c r="B41" s="57"/>
      <c r="C41" s="107">
        <f>'Inputs 1'!C41</f>
        <v>6432</v>
      </c>
      <c r="D41" s="107">
        <f>'Inputs 1'!D41</f>
        <v>13769</v>
      </c>
      <c r="E41" s="107">
        <f>'Inputs 1'!E41</f>
        <v>1623</v>
      </c>
      <c r="F41" s="107">
        <f>'Inputs 1'!F41</f>
        <v>5625</v>
      </c>
      <c r="G41" s="107">
        <f>'Inputs 1'!G41</f>
        <v>7099</v>
      </c>
      <c r="H41" s="107">
        <f>'Inputs 1'!H41</f>
        <v>2348</v>
      </c>
      <c r="I41" s="107">
        <f>'Inputs 1'!I41</f>
        <v>2561.6080000000002</v>
      </c>
      <c r="J41" s="107">
        <f>'Inputs 1'!J41</f>
        <v>608</v>
      </c>
      <c r="K41" s="107">
        <f>'Inputs 1'!K41</f>
        <v>3793.4187615999958</v>
      </c>
      <c r="L41" s="107">
        <f>'Inputs 1'!L41</f>
        <v>7144</v>
      </c>
      <c r="M41" s="107">
        <f>'Inputs 1'!M41</f>
        <v>59202</v>
      </c>
      <c r="N41" s="107">
        <f>'Inputs 1'!N41</f>
        <v>4851.8784151308691</v>
      </c>
      <c r="O41" s="107">
        <f>'Inputs 1'!O41</f>
        <v>3774</v>
      </c>
      <c r="P41" s="107">
        <f>'Inputs 1'!P41</f>
        <v>23479</v>
      </c>
      <c r="Q41" s="107">
        <f>'Inputs 1'!Q41</f>
        <v>82690</v>
      </c>
      <c r="R41" s="107">
        <f>'Inputs 1'!R41</f>
        <v>34488.45398000002</v>
      </c>
      <c r="S41" s="107">
        <f>'Inputs 1'!S41</f>
        <v>8876</v>
      </c>
    </row>
    <row r="42" spans="1:19" s="29" customFormat="1" x14ac:dyDescent="0.25">
      <c r="A42" s="57" t="s">
        <v>54</v>
      </c>
      <c r="B42" s="57"/>
      <c r="C42" s="107">
        <f>'Inputs 1'!C42</f>
        <v>60952</v>
      </c>
      <c r="D42" s="107">
        <f>'Inputs 1'!D42</f>
        <v>150682</v>
      </c>
      <c r="E42" s="107">
        <f>'Inputs 1'!E42</f>
        <v>16845.659</v>
      </c>
      <c r="F42" s="107">
        <f>'Inputs 1'!F42</f>
        <v>58604</v>
      </c>
      <c r="G42" s="107">
        <f>'Inputs 1'!G42</f>
        <v>72983</v>
      </c>
      <c r="H42" s="107">
        <f>'Inputs 1'!H42</f>
        <v>22665</v>
      </c>
      <c r="I42" s="107">
        <f>'Inputs 1'!I42</f>
        <v>22714.435600000001</v>
      </c>
      <c r="J42" s="107">
        <f>'Inputs 1'!J42</f>
        <v>6448</v>
      </c>
      <c r="K42" s="107">
        <f>'Inputs 1'!K42</f>
        <v>41922.555983600039</v>
      </c>
      <c r="L42" s="107">
        <f>'Inputs 1'!L42</f>
        <v>88066</v>
      </c>
      <c r="M42" s="107">
        <f>'Inputs 1'!M42</f>
        <v>930383</v>
      </c>
      <c r="N42" s="107">
        <f>'Inputs 1'!N42</f>
        <v>39460.43495739979</v>
      </c>
      <c r="O42" s="107">
        <f>'Inputs 1'!O42</f>
        <v>45374</v>
      </c>
      <c r="P42" s="107">
        <f>'Inputs 1'!P42</f>
        <v>268092.72069799999</v>
      </c>
      <c r="Q42" s="107">
        <f>'Inputs 1'!Q42</f>
        <v>847206</v>
      </c>
      <c r="R42" s="107">
        <f>'Inputs 1'!R42</f>
        <v>394459.92603999993</v>
      </c>
      <c r="S42" s="107">
        <f>'Inputs 1'!S42</f>
        <v>92498</v>
      </c>
    </row>
    <row r="43" spans="1:19" s="29" customFormat="1" x14ac:dyDescent="0.25">
      <c r="A43" s="57" t="s">
        <v>394</v>
      </c>
      <c r="B43" s="57"/>
      <c r="C43" s="107">
        <f>'Inputs 1'!C43</f>
        <v>34.249324233102719</v>
      </c>
      <c r="D43" s="107">
        <f>'Inputs 1'!D43</f>
        <v>26.99</v>
      </c>
      <c r="E43" s="107">
        <f>'Inputs 1'!E43</f>
        <v>26.827782749565365</v>
      </c>
      <c r="F43" s="107">
        <f>'Inputs 1'!F43</f>
        <v>34</v>
      </c>
      <c r="G43" s="107">
        <f>'Inputs 1'!G43</f>
        <v>34.266512471402784</v>
      </c>
      <c r="H43" s="107">
        <f>'Inputs 1'!H43</f>
        <v>24</v>
      </c>
      <c r="I43" s="107">
        <f>'Inputs 1'!I43</f>
        <v>24.012771452138832</v>
      </c>
      <c r="J43" s="107">
        <f>'Inputs 1'!J43</f>
        <v>31.242014055559167</v>
      </c>
      <c r="K43" s="107">
        <f>'Inputs 1'!K43</f>
        <v>32.956331175965794</v>
      </c>
      <c r="L43" s="107">
        <f>'Inputs 1'!L43</f>
        <v>22.41</v>
      </c>
      <c r="M43" s="107">
        <f>'Inputs 1'!M43</f>
        <v>26</v>
      </c>
      <c r="N43" s="107">
        <f>'Inputs 1'!N43</f>
        <v>13.914429999999996</v>
      </c>
      <c r="O43" s="107">
        <f>'Inputs 1'!O43</f>
        <v>26</v>
      </c>
      <c r="P43" s="107">
        <f>'Inputs 1'!P43</f>
        <v>27.63</v>
      </c>
      <c r="Q43" s="107">
        <f>'Inputs 1'!Q43</f>
        <v>39.85</v>
      </c>
      <c r="R43" s="107">
        <f>'Inputs 1'!R43</f>
        <v>24</v>
      </c>
      <c r="S43" s="107">
        <f>'Inputs 1'!S43</f>
        <v>22.674074074074074</v>
      </c>
    </row>
    <row r="44" spans="1:19" s="29" customFormat="1" x14ac:dyDescent="0.25">
      <c r="A44" s="57" t="s">
        <v>257</v>
      </c>
      <c r="B44" s="57"/>
      <c r="C44" s="107">
        <f>'Inputs 1'!C44</f>
        <v>0</v>
      </c>
      <c r="D44" s="107">
        <f>'Inputs 1'!D44</f>
        <v>10</v>
      </c>
      <c r="E44" s="107">
        <f>'Inputs 1'!E44</f>
        <v>0</v>
      </c>
      <c r="F44" s="107">
        <f>'Inputs 1'!F44</f>
        <v>0</v>
      </c>
      <c r="G44" s="107">
        <f>'Inputs 1'!G44</f>
        <v>0</v>
      </c>
      <c r="H44" s="107">
        <f>'Inputs 1'!H44</f>
        <v>0</v>
      </c>
      <c r="I44" s="107">
        <f>'Inputs 1'!I44</f>
        <v>0</v>
      </c>
      <c r="J44" s="107">
        <f>'Inputs 1'!J44</f>
        <v>0</v>
      </c>
      <c r="K44" s="107">
        <f>'Inputs 1'!K44</f>
        <v>0</v>
      </c>
      <c r="L44" s="107">
        <f>'Inputs 1'!L44</f>
        <v>0</v>
      </c>
      <c r="M44" s="107">
        <f>'Inputs 1'!M44</f>
        <v>-10</v>
      </c>
      <c r="N44" s="107">
        <f>'Inputs 1'!N44</f>
        <v>-2</v>
      </c>
      <c r="O44" s="107">
        <f>'Inputs 1'!O44</f>
        <v>0</v>
      </c>
      <c r="P44" s="107">
        <f>'Inputs 1'!P44</f>
        <v>0</v>
      </c>
      <c r="Q44" s="107">
        <f>'Inputs 1'!Q44</f>
        <v>479</v>
      </c>
      <c r="R44" s="107">
        <f>'Inputs 1'!R44</f>
        <v>0</v>
      </c>
      <c r="S44" s="107">
        <f>'Inputs 1'!S44</f>
        <v>0</v>
      </c>
    </row>
    <row r="45" spans="1:19" s="29" customFormat="1" x14ac:dyDescent="0.25">
      <c r="A45" s="57" t="s">
        <v>56</v>
      </c>
      <c r="B45" s="57"/>
      <c r="C45" s="107">
        <f>'Inputs 1'!C45</f>
        <v>9981.0630000000001</v>
      </c>
      <c r="D45" s="107">
        <f>'Inputs 1'!D45</f>
        <v>12763</v>
      </c>
      <c r="E45" s="107">
        <f>'Inputs 1'!E45</f>
        <v>2549.2330000000002</v>
      </c>
      <c r="F45" s="107">
        <f>'Inputs 1'!F45</f>
        <v>5076</v>
      </c>
      <c r="G45" s="107">
        <f>'Inputs 1'!G45</f>
        <v>14297</v>
      </c>
      <c r="H45" s="107">
        <f>'Inputs 1'!H45</f>
        <v>2987</v>
      </c>
      <c r="I45" s="107">
        <f>'Inputs 1'!I45</f>
        <v>2605.6147400000004</v>
      </c>
      <c r="J45" s="107">
        <f>'Inputs 1'!J45</f>
        <v>1238.6400000000001</v>
      </c>
      <c r="K45" s="107">
        <f>'Inputs 1'!K45</f>
        <v>5287.6619658333329</v>
      </c>
      <c r="L45" s="107">
        <f>'Inputs 1'!L45</f>
        <v>5314</v>
      </c>
      <c r="M45" s="107">
        <f>'Inputs 1'!M45</f>
        <v>63656</v>
      </c>
      <c r="N45" s="107">
        <f>'Inputs 1'!N45</f>
        <v>6682.0266626839202</v>
      </c>
      <c r="O45" s="107">
        <f>'Inputs 1'!O45</f>
        <v>6452.6577421020011</v>
      </c>
      <c r="P45" s="107">
        <f>'Inputs 1'!P45</f>
        <v>35298.5557900001</v>
      </c>
      <c r="Q45" s="107">
        <f>'Inputs 1'!Q45</f>
        <v>131577</v>
      </c>
      <c r="R45" s="107">
        <f>'Inputs 1'!R45</f>
        <v>34983.747447013942</v>
      </c>
      <c r="S45" s="107">
        <f>'Inputs 1'!S45</f>
        <v>6457</v>
      </c>
    </row>
    <row r="46" spans="1:19" s="29" customFormat="1" x14ac:dyDescent="0.25">
      <c r="A46" s="57" t="s">
        <v>57</v>
      </c>
      <c r="B46" s="57"/>
      <c r="C46" s="107">
        <f>'Inputs 1'!C46</f>
        <v>10160.846</v>
      </c>
      <c r="D46" s="107">
        <f>'Inputs 1'!D46</f>
        <v>19106</v>
      </c>
      <c r="E46" s="107">
        <f>'Inputs 1'!E46</f>
        <v>2559</v>
      </c>
      <c r="F46" s="107">
        <f>'Inputs 1'!F46</f>
        <v>5979</v>
      </c>
      <c r="G46" s="107">
        <f>'Inputs 1'!G46</f>
        <v>6009</v>
      </c>
      <c r="H46" s="107">
        <f>'Inputs 1'!H46</f>
        <v>4402</v>
      </c>
      <c r="I46" s="107">
        <f>'Inputs 1'!I46</f>
        <v>6609.8113000000012</v>
      </c>
      <c r="J46" s="107">
        <f>'Inputs 1'!J46</f>
        <v>2092.9300000000003</v>
      </c>
      <c r="K46" s="107">
        <f>'Inputs 1'!K46</f>
        <v>7258.5558799999999</v>
      </c>
      <c r="L46" s="107">
        <f>'Inputs 1'!L46</f>
        <v>4855</v>
      </c>
      <c r="M46" s="107">
        <f>'Inputs 1'!M46</f>
        <v>65350.154551183638</v>
      </c>
      <c r="N46" s="107">
        <f>'Inputs 1'!N46</f>
        <v>8265.6569168820151</v>
      </c>
      <c r="O46" s="107">
        <f>'Inputs 1'!O46</f>
        <v>11132.692409059506</v>
      </c>
      <c r="P46" s="107">
        <f>'Inputs 1'!P46</f>
        <v>26102.297999999999</v>
      </c>
      <c r="Q46" s="107">
        <f>'Inputs 1'!Q46</f>
        <v>102194</v>
      </c>
      <c r="R46" s="107">
        <f>'Inputs 1'!R46</f>
        <v>28899.090320000003</v>
      </c>
      <c r="S46" s="107">
        <f>'Inputs 1'!S46</f>
        <v>14209.93160452411</v>
      </c>
    </row>
    <row r="47" spans="1:19" s="29" customFormat="1" x14ac:dyDescent="0.25">
      <c r="A47" s="57" t="s">
        <v>58</v>
      </c>
      <c r="B47" s="57"/>
      <c r="C47" s="107">
        <f>'Inputs 1'!C47</f>
        <v>6.1865778081198419</v>
      </c>
      <c r="D47" s="107">
        <f>'Inputs 1'!D47</f>
        <v>601.36555605184185</v>
      </c>
      <c r="E47" s="107">
        <f>'Inputs 1'!E47</f>
        <v>23.558760919341299</v>
      </c>
      <c r="F47" s="107">
        <f>'Inputs 1'!F47</f>
        <v>367.85431128559418</v>
      </c>
      <c r="G47" s="107">
        <f>'Inputs 1'!G47</f>
        <v>446.21476147772501</v>
      </c>
      <c r="H47" s="107">
        <f>'Inputs 1'!H47</f>
        <v>85.332655930474175</v>
      </c>
      <c r="I47" s="107">
        <f>'Inputs 1'!I47</f>
        <v>103.27388907865001</v>
      </c>
      <c r="J47" s="107">
        <f>'Inputs 1'!J47</f>
        <v>0</v>
      </c>
      <c r="K47" s="107">
        <f>'Inputs 1'!K47</f>
        <v>288.34864584099455</v>
      </c>
      <c r="L47" s="107">
        <f>'Inputs 1'!L47</f>
        <v>304.0805752321744</v>
      </c>
      <c r="M47" s="107">
        <f>'Inputs 1'!M47</f>
        <v>77.67070145448487</v>
      </c>
      <c r="N47" s="107">
        <f>'Inputs 1'!N47</f>
        <v>42.936383973436293</v>
      </c>
      <c r="O47" s="107">
        <f>'Inputs 1'!O47</f>
        <v>0</v>
      </c>
      <c r="P47" s="107">
        <f>'Inputs 1'!P47</f>
        <v>276.78451291306197</v>
      </c>
      <c r="Q47" s="107">
        <f>'Inputs 1'!Q47</f>
        <v>6717.0275661577343</v>
      </c>
      <c r="R47" s="107">
        <f>'Inputs 1'!R47</f>
        <v>438.91760055736785</v>
      </c>
      <c r="S47" s="107">
        <f>'Inputs 1'!S47</f>
        <v>-277</v>
      </c>
    </row>
    <row r="48" spans="1:19" s="29" customFormat="1" x14ac:dyDescent="0.25">
      <c r="A48" s="57" t="s">
        <v>59</v>
      </c>
      <c r="B48" s="57"/>
      <c r="C48" s="107">
        <f>'Inputs 1'!C48</f>
        <v>26118.569</v>
      </c>
      <c r="D48" s="107">
        <f>'Inputs 1'!D48</f>
        <v>55081</v>
      </c>
      <c r="E48" s="107">
        <f>'Inputs 1'!E48</f>
        <v>7961</v>
      </c>
      <c r="F48" s="107">
        <f>'Inputs 1'!F48</f>
        <v>20920.68611090878</v>
      </c>
      <c r="G48" s="107">
        <f>'Inputs 1'!G48</f>
        <v>26061.367083671332</v>
      </c>
      <c r="H48" s="107">
        <f>'Inputs 1'!H48</f>
        <v>12756</v>
      </c>
      <c r="I48" s="107">
        <f>'Inputs 1'!I48</f>
        <v>21311.812885037489</v>
      </c>
      <c r="J48" s="107">
        <f>'Inputs 1'!J48</f>
        <v>6939</v>
      </c>
      <c r="K48" s="107">
        <f>'Inputs 1'!K48</f>
        <v>25556.057000000001</v>
      </c>
      <c r="L48" s="107">
        <f>'Inputs 1'!L48</f>
        <v>23679</v>
      </c>
      <c r="M48" s="107">
        <f>'Inputs 1'!M48</f>
        <v>238846.31015940016</v>
      </c>
      <c r="N48" s="107">
        <f>'Inputs 1'!N48</f>
        <v>26992.420176551033</v>
      </c>
      <c r="O48" s="107">
        <f>'Inputs 1'!O48</f>
        <v>28049</v>
      </c>
      <c r="P48" s="107">
        <f>'Inputs 1'!P48</f>
        <v>83399.337806854906</v>
      </c>
      <c r="Q48" s="107">
        <f>'Inputs 1'!Q48</f>
        <v>428869.23757747904</v>
      </c>
      <c r="R48" s="107">
        <f>'Inputs 1'!R48</f>
        <v>101666.72121827664</v>
      </c>
      <c r="S48" s="107">
        <f>'Inputs 1'!S48</f>
        <v>0</v>
      </c>
    </row>
    <row r="49" spans="1:19" s="29" customFormat="1" x14ac:dyDescent="0.25">
      <c r="A49" s="57" t="s">
        <v>60</v>
      </c>
      <c r="B49" s="57"/>
      <c r="C49" s="107">
        <f>'Inputs 1'!C49</f>
        <v>12419.433000000001</v>
      </c>
      <c r="D49" s="107">
        <f>'Inputs 1'!D49</f>
        <v>28900</v>
      </c>
      <c r="E49" s="107">
        <f>'Inputs 1'!E49</f>
        <v>2691</v>
      </c>
      <c r="F49" s="107">
        <f>'Inputs 1'!F49</f>
        <v>9822.4689999999991</v>
      </c>
      <c r="G49" s="107">
        <f>'Inputs 1'!G49</f>
        <v>6587.8002393913048</v>
      </c>
      <c r="H49" s="107">
        <f>'Inputs 1'!H49</f>
        <v>4782</v>
      </c>
      <c r="I49" s="107">
        <f>'Inputs 1'!I49</f>
        <v>8560.40790304656</v>
      </c>
      <c r="J49" s="107">
        <f>'Inputs 1'!J49</f>
        <v>2765</v>
      </c>
      <c r="K49" s="107">
        <f>'Inputs 1'!K49</f>
        <v>14124.799000000001</v>
      </c>
      <c r="L49" s="107">
        <f>'Inputs 1'!L49</f>
        <v>6419</v>
      </c>
      <c r="M49" s="107">
        <f>'Inputs 1'!M49</f>
        <v>94874.477709999992</v>
      </c>
      <c r="N49" s="107">
        <f>'Inputs 1'!N49</f>
        <v>6001.5583025407714</v>
      </c>
      <c r="O49" s="107">
        <f>'Inputs 1'!O49</f>
        <v>8596.3459999999995</v>
      </c>
      <c r="P49" s="107">
        <f>'Inputs 1'!P49</f>
        <v>33548.421000000002</v>
      </c>
      <c r="Q49" s="107">
        <f>'Inputs 1'!Q49</f>
        <v>185446.75099999999</v>
      </c>
      <c r="R49" s="107">
        <f>'Inputs 1'!R49</f>
        <v>60471.42490556003</v>
      </c>
      <c r="S49" s="107">
        <f>'Inputs 1'!S49</f>
        <v>0</v>
      </c>
    </row>
    <row r="50" spans="1:19" s="29" customFormat="1" x14ac:dyDescent="0.25">
      <c r="A50" s="57" t="s">
        <v>61</v>
      </c>
      <c r="B50" s="57"/>
      <c r="C50" s="102">
        <f>'Inputs 1'!C50</f>
        <v>-0.1</v>
      </c>
      <c r="D50" s="102" t="str">
        <f>'Inputs 1'!D50</f>
        <v>IWX</v>
      </c>
      <c r="E50" s="102">
        <f>'Inputs 1'!E50</f>
        <v>-0.1</v>
      </c>
      <c r="F50" s="102" t="str">
        <f>'Inputs 1'!F50</f>
        <v>IWX</v>
      </c>
      <c r="G50" s="102" t="str">
        <f>'Inputs 1'!G50</f>
        <v>IWX</v>
      </c>
      <c r="H50" s="102" t="str">
        <f>'Inputs 1'!H50</f>
        <v>IWX</v>
      </c>
      <c r="I50" s="102" t="str">
        <f>'Inputs 1'!I50</f>
        <v>IWX</v>
      </c>
      <c r="J50" s="102" t="str">
        <f>'Inputs 1'!J50</f>
        <v>IWX</v>
      </c>
      <c r="K50" s="102" t="str">
        <f>'Inputs 1'!K50</f>
        <v>IWX</v>
      </c>
      <c r="L50" s="102" t="str">
        <f>'Inputs 1'!L50</f>
        <v>IWX</v>
      </c>
      <c r="M50" s="102" t="str">
        <f>'Inputs 1'!M50</f>
        <v>IWX</v>
      </c>
      <c r="N50" s="102">
        <f>'Inputs 1'!N50</f>
        <v>-0.1</v>
      </c>
      <c r="O50" s="102">
        <f>'Inputs 1'!O50</f>
        <v>-0.1</v>
      </c>
      <c r="P50" s="102">
        <f>'Inputs 1'!P50</f>
        <v>-0.08</v>
      </c>
      <c r="Q50" s="102" t="str">
        <f>'Inputs 1'!Q50</f>
        <v>IWX</v>
      </c>
      <c r="R50" s="102" t="str">
        <f>'Inputs 1'!R50</f>
        <v>IWX</v>
      </c>
      <c r="S50" s="102">
        <f>'Inputs 1'!S50</f>
        <v>0</v>
      </c>
    </row>
    <row r="51" spans="1:19" s="29" customFormat="1" x14ac:dyDescent="0.25">
      <c r="A51" s="57" t="s">
        <v>63</v>
      </c>
      <c r="B51" s="57"/>
      <c r="C51" s="102">
        <f>'Inputs 1'!C51</f>
        <v>0.1</v>
      </c>
      <c r="D51" s="102">
        <f>'Inputs 1'!D51</f>
        <v>0.2</v>
      </c>
      <c r="E51" s="102">
        <f>'Inputs 1'!E51</f>
        <v>0.1</v>
      </c>
      <c r="F51" s="102">
        <f>'Inputs 1'!F51</f>
        <v>0.2</v>
      </c>
      <c r="G51" s="102">
        <f>'Inputs 1'!G51</f>
        <v>0.2</v>
      </c>
      <c r="H51" s="102">
        <f>'Inputs 1'!H51</f>
        <v>0.2</v>
      </c>
      <c r="I51" s="102">
        <f>'Inputs 1'!I51</f>
        <v>0.2</v>
      </c>
      <c r="J51" s="102">
        <f>'Inputs 1'!J51</f>
        <v>0.2</v>
      </c>
      <c r="K51" s="102">
        <f>'Inputs 1'!K51</f>
        <v>0.2</v>
      </c>
      <c r="L51" s="102">
        <f>'Inputs 1'!L51</f>
        <v>0.2</v>
      </c>
      <c r="M51" s="102">
        <f>'Inputs 1'!M51</f>
        <v>0.2</v>
      </c>
      <c r="N51" s="102">
        <f>'Inputs 1'!N51</f>
        <v>0.1</v>
      </c>
      <c r="O51" s="102">
        <f>'Inputs 1'!O51</f>
        <v>0.1</v>
      </c>
      <c r="P51" s="102">
        <f>'Inputs 1'!P51</f>
        <v>0.2</v>
      </c>
      <c r="Q51" s="102">
        <f>'Inputs 1'!Q51</f>
        <v>0.2</v>
      </c>
      <c r="R51" s="102">
        <f>'Inputs 1'!R51</f>
        <v>0.2</v>
      </c>
      <c r="S51" s="102">
        <f>'Inputs 1'!S51</f>
        <v>0</v>
      </c>
    </row>
    <row r="52" spans="1:19" s="29" customFormat="1" x14ac:dyDescent="0.25">
      <c r="A52" s="57" t="s">
        <v>263</v>
      </c>
      <c r="B52" s="57"/>
      <c r="C52" s="102">
        <f>'Inputs 1'!C52</f>
        <v>0</v>
      </c>
      <c r="D52" s="102">
        <f>'Inputs 1'!D52</f>
        <v>0</v>
      </c>
      <c r="E52" s="102">
        <f>'Inputs 1'!E52</f>
        <v>0</v>
      </c>
      <c r="F52" s="102">
        <f>'Inputs 1'!F52</f>
        <v>0</v>
      </c>
      <c r="G52" s="102">
        <f>'Inputs 1'!G52</f>
        <v>0</v>
      </c>
      <c r="H52" s="102">
        <f>'Inputs 1'!H52</f>
        <v>0</v>
      </c>
      <c r="I52" s="102">
        <f>'Inputs 1'!I52</f>
        <v>0</v>
      </c>
      <c r="J52" s="102">
        <f>'Inputs 1'!J52</f>
        <v>0</v>
      </c>
      <c r="K52" s="102">
        <f>'Inputs 1'!K52</f>
        <v>0</v>
      </c>
      <c r="L52" s="102">
        <f>'Inputs 1'!L52</f>
        <v>0</v>
      </c>
      <c r="M52" s="102">
        <f>'Inputs 1'!M52</f>
        <v>0</v>
      </c>
      <c r="N52" s="102">
        <f>'Inputs 1'!N52</f>
        <v>0</v>
      </c>
      <c r="O52" s="102">
        <f>'Inputs 1'!O52</f>
        <v>0</v>
      </c>
      <c r="P52" s="102">
        <f>'Inputs 1'!P52</f>
        <v>0</v>
      </c>
      <c r="Q52" s="102">
        <f>'Inputs 1'!Q52</f>
        <v>0</v>
      </c>
      <c r="R52" s="102">
        <f>'Inputs 1'!R52</f>
        <v>0</v>
      </c>
      <c r="S52" s="102">
        <f>'Inputs 1'!S52</f>
        <v>0</v>
      </c>
    </row>
    <row r="53" spans="1:19" s="29" customFormat="1" x14ac:dyDescent="0.25">
      <c r="A53" s="57"/>
      <c r="B53" s="57"/>
      <c r="C53" s="63"/>
      <c r="D53" s="63"/>
      <c r="E53" s="63"/>
      <c r="F53" s="63"/>
      <c r="G53" s="63"/>
      <c r="H53" s="63"/>
      <c r="I53" s="63"/>
      <c r="J53" s="63"/>
      <c r="K53" s="63"/>
      <c r="L53" s="63"/>
      <c r="M53" s="63"/>
      <c r="N53" s="63"/>
      <c r="O53" s="63"/>
      <c r="P53" s="63"/>
      <c r="Q53" s="63"/>
      <c r="R53" s="63"/>
      <c r="S53" s="63"/>
    </row>
    <row r="54" spans="1:19" s="29" customFormat="1" x14ac:dyDescent="0.25">
      <c r="A54" s="55" t="s">
        <v>64</v>
      </c>
      <c r="B54" s="57"/>
      <c r="C54" s="63"/>
      <c r="D54" s="63"/>
      <c r="E54" s="63"/>
      <c r="F54" s="63"/>
      <c r="G54" s="63"/>
      <c r="H54" s="63"/>
      <c r="I54" s="63"/>
      <c r="J54" s="63"/>
      <c r="K54" s="63"/>
      <c r="L54" s="63"/>
      <c r="M54" s="63"/>
      <c r="N54" s="63"/>
      <c r="O54" s="63"/>
      <c r="P54" s="63"/>
      <c r="Q54" s="63"/>
      <c r="R54" s="63"/>
      <c r="S54" s="63"/>
    </row>
    <row r="55" spans="1:19" s="29" customFormat="1" x14ac:dyDescent="0.25">
      <c r="A55" s="57" t="s">
        <v>65</v>
      </c>
      <c r="B55" s="57"/>
      <c r="C55" s="107">
        <f>'Inputs 1'!C55</f>
        <v>10486.056315275446</v>
      </c>
      <c r="D55" s="107">
        <f>'Inputs 1'!D55</f>
        <v>19723.18480848724</v>
      </c>
      <c r="E55" s="107">
        <f>'Inputs 1'!E55</f>
        <v>2624.6857229443099</v>
      </c>
      <c r="F55" s="107">
        <f>'Inputs 1'!F55</f>
        <v>6132.0522396374154</v>
      </c>
      <c r="G55" s="107">
        <f>'Inputs 1'!G55</f>
        <v>6204.691236062904</v>
      </c>
      <c r="H55" s="107">
        <f>'Inputs 1'!H55</f>
        <v>4519.8749144208259</v>
      </c>
      <c r="I55" s="107">
        <f>'Inputs 1'!I55</f>
        <v>6783.5902802359678</v>
      </c>
      <c r="J55" s="107">
        <f>'Inputs 1'!J55</f>
        <v>2159.0527302088258</v>
      </c>
      <c r="K55" s="107">
        <f>'Inputs 1'!K55</f>
        <v>7485.2038887098779</v>
      </c>
      <c r="L55" s="107">
        <f>'Inputs 1'!L55</f>
        <v>4980.2484336147554</v>
      </c>
      <c r="M55" s="107">
        <f>'Inputs 1'!M55</f>
        <v>67363.250768796774</v>
      </c>
      <c r="N55" s="107">
        <f>'Inputs 1'!N55</f>
        <v>8470.9864010950932</v>
      </c>
      <c r="O55" s="107">
        <f>'Inputs 1'!O55</f>
        <v>11455.313947654389</v>
      </c>
      <c r="P55" s="107">
        <f>'Inputs 1'!P55</f>
        <v>26850.658570973748</v>
      </c>
      <c r="Q55" s="107">
        <f>'Inputs 1'!Q55</f>
        <v>105963.82868465818</v>
      </c>
      <c r="R55" s="107">
        <f>'Inputs 1'!R55</f>
        <v>29784.184265820113</v>
      </c>
      <c r="S55" s="107">
        <f>'Inputs 1'!S55</f>
        <v>14721.621133600251</v>
      </c>
    </row>
    <row r="56" spans="1:19" s="29" customFormat="1" x14ac:dyDescent="0.25">
      <c r="A56" s="57" t="s">
        <v>66</v>
      </c>
      <c r="B56" s="57"/>
      <c r="C56" s="107">
        <f>'Inputs 1'!C56</f>
        <v>10769.677272781286</v>
      </c>
      <c r="D56" s="107">
        <f>'Inputs 1'!D56</f>
        <v>20459.940283811731</v>
      </c>
      <c r="E56" s="107">
        <f>'Inputs 1'!E56</f>
        <v>2703.4648677433279</v>
      </c>
      <c r="F56" s="107">
        <f>'Inputs 1'!F56</f>
        <v>6301.6555861120814</v>
      </c>
      <c r="G56" s="107">
        <f>'Inputs 1'!G56</f>
        <v>6419.5383028401675</v>
      </c>
      <c r="H56" s="107">
        <f>'Inputs 1'!H56</f>
        <v>4655.2180622759379</v>
      </c>
      <c r="I56" s="107">
        <f>'Inputs 1'!I56</f>
        <v>7006.3823264072134</v>
      </c>
      <c r="J56" s="107">
        <f>'Inputs 1'!J56</f>
        <v>2261.7125727096982</v>
      </c>
      <c r="K56" s="107">
        <f>'Inputs 1'!K56</f>
        <v>7754.3809562703609</v>
      </c>
      <c r="L56" s="107">
        <f>'Inputs 1'!L56</f>
        <v>5153.9882922058459</v>
      </c>
      <c r="M56" s="107">
        <f>'Inputs 1'!M56</f>
        <v>69672.141445106579</v>
      </c>
      <c r="N56" s="107">
        <f>'Inputs 1'!N56</f>
        <v>8698.8684246092034</v>
      </c>
      <c r="O56" s="107">
        <f>'Inputs 1'!O56</f>
        <v>11810.885137932219</v>
      </c>
      <c r="P56" s="107">
        <f>'Inputs 1'!P56</f>
        <v>28047.424479714638</v>
      </c>
      <c r="Q56" s="107">
        <f>'Inputs 1'!Q56</f>
        <v>110738.02862403366</v>
      </c>
      <c r="R56" s="107">
        <f>'Inputs 1'!R56</f>
        <v>31122.747965808729</v>
      </c>
      <c r="S56" s="107">
        <f>'Inputs 1'!S56</f>
        <v>15182.347638382114</v>
      </c>
    </row>
    <row r="57" spans="1:19" s="29" customFormat="1" x14ac:dyDescent="0.25">
      <c r="A57" s="57" t="s">
        <v>67</v>
      </c>
      <c r="B57" s="57"/>
      <c r="C57" s="107">
        <f>'Inputs 1'!C57</f>
        <v>10999.83098946927</v>
      </c>
      <c r="D57" s="107">
        <f>'Inputs 1'!D57</f>
        <v>20999.832123125721</v>
      </c>
      <c r="E57" s="107">
        <f>'Inputs 1'!E57</f>
        <v>2775.2350452102005</v>
      </c>
      <c r="F57" s="107">
        <f>'Inputs 1'!F57</f>
        <v>6422.1555191858079</v>
      </c>
      <c r="G57" s="107">
        <f>'Inputs 1'!G57</f>
        <v>6612.0240843577267</v>
      </c>
      <c r="H57" s="107">
        <f>'Inputs 1'!H57</f>
        <v>4764.6232059655686</v>
      </c>
      <c r="I57" s="107">
        <f>'Inputs 1'!I57</f>
        <v>7146.6784158777782</v>
      </c>
      <c r="J57" s="107">
        <f>'Inputs 1'!J57</f>
        <v>2325.766556585826</v>
      </c>
      <c r="K57" s="107">
        <f>'Inputs 1'!K57</f>
        <v>7959.0592342224681</v>
      </c>
      <c r="L57" s="107">
        <f>'Inputs 1'!L57</f>
        <v>5265.8946779284342</v>
      </c>
      <c r="M57" s="107">
        <f>'Inputs 1'!M57</f>
        <v>71488.842928982413</v>
      </c>
      <c r="N57" s="107">
        <f>'Inputs 1'!N57</f>
        <v>8858.622500469186</v>
      </c>
      <c r="O57" s="107">
        <f>'Inputs 1'!O57</f>
        <v>12076.669012581377</v>
      </c>
      <c r="P57" s="107">
        <f>'Inputs 1'!P57</f>
        <v>29436.415420227993</v>
      </c>
      <c r="Q57" s="107">
        <f>'Inputs 1'!Q57</f>
        <v>114703.18207109997</v>
      </c>
      <c r="R57" s="107">
        <f>'Inputs 1'!R57</f>
        <v>32063.422081938686</v>
      </c>
      <c r="S57" s="107">
        <f>'Inputs 1'!S57</f>
        <v>15599.291129873338</v>
      </c>
    </row>
    <row r="58" spans="1:19" s="29" customFormat="1" x14ac:dyDescent="0.25">
      <c r="A58" s="57" t="s">
        <v>68</v>
      </c>
      <c r="B58" s="57"/>
      <c r="C58" s="107">
        <f>'Inputs 1'!C58</f>
        <v>11280.770356096045</v>
      </c>
      <c r="D58" s="107">
        <f>'Inputs 1'!D58</f>
        <v>21633.688811439235</v>
      </c>
      <c r="E58" s="107">
        <f>'Inputs 1'!E58</f>
        <v>2845.4746533096431</v>
      </c>
      <c r="F58" s="107">
        <f>'Inputs 1'!F58</f>
        <v>6571.7669890538482</v>
      </c>
      <c r="G58" s="107">
        <f>'Inputs 1'!G58</f>
        <v>6799.3751078096811</v>
      </c>
      <c r="H58" s="107">
        <f>'Inputs 1'!H58</f>
        <v>4885.7498828170155</v>
      </c>
      <c r="I58" s="107">
        <f>'Inputs 1'!I58</f>
        <v>7305.8687503434257</v>
      </c>
      <c r="J58" s="107">
        <f>'Inputs 1'!J58</f>
        <v>2409.7780385106776</v>
      </c>
      <c r="K58" s="107">
        <f>'Inputs 1'!K58</f>
        <v>8195.2344487117425</v>
      </c>
      <c r="L58" s="107">
        <f>'Inputs 1'!L58</f>
        <v>5395.4926016644267</v>
      </c>
      <c r="M58" s="107">
        <f>'Inputs 1'!M58</f>
        <v>73583.219530402217</v>
      </c>
      <c r="N58" s="107">
        <f>'Inputs 1'!N58</f>
        <v>9058.2880849563226</v>
      </c>
      <c r="O58" s="107">
        <f>'Inputs 1'!O58</f>
        <v>12398.844298537073</v>
      </c>
      <c r="P58" s="107">
        <f>'Inputs 1'!P58</f>
        <v>30419.526307488934</v>
      </c>
      <c r="Q58" s="107">
        <f>'Inputs 1'!Q58</f>
        <v>118910.67905112075</v>
      </c>
      <c r="R58" s="107">
        <f>'Inputs 1'!R58</f>
        <v>33134.124940637004</v>
      </c>
      <c r="S58" s="107">
        <f>'Inputs 1'!S58</f>
        <v>16026.384903925755</v>
      </c>
    </row>
    <row r="59" spans="1:19" s="29" customFormat="1" x14ac:dyDescent="0.25">
      <c r="A59" s="57" t="s">
        <v>69</v>
      </c>
      <c r="B59" s="57"/>
      <c r="C59" s="107">
        <f>'Inputs 1'!C59</f>
        <v>11594.623029314122</v>
      </c>
      <c r="D59" s="107">
        <f>'Inputs 1'!D59</f>
        <v>22330.603459196944</v>
      </c>
      <c r="E59" s="107">
        <f>'Inputs 1'!E59</f>
        <v>2920.6397709002285</v>
      </c>
      <c r="F59" s="107">
        <f>'Inputs 1'!F59</f>
        <v>6739.8702129727581</v>
      </c>
      <c r="G59" s="107">
        <f>'Inputs 1'!G59</f>
        <v>7017.2557638432563</v>
      </c>
      <c r="H59" s="107">
        <f>'Inputs 1'!H59</f>
        <v>5015.8181496926263</v>
      </c>
      <c r="I59" s="107">
        <f>'Inputs 1'!I59</f>
        <v>7485.1735837006108</v>
      </c>
      <c r="J59" s="107">
        <f>'Inputs 1'!J59</f>
        <v>2484.1294160849757</v>
      </c>
      <c r="K59" s="107">
        <f>'Inputs 1'!K59</f>
        <v>8451.33142058665</v>
      </c>
      <c r="L59" s="107">
        <f>'Inputs 1'!L59</f>
        <v>5533.1658601582785</v>
      </c>
      <c r="M59" s="107">
        <f>'Inputs 1'!M59</f>
        <v>75909.876254573246</v>
      </c>
      <c r="N59" s="107">
        <f>'Inputs 1'!N59</f>
        <v>9283.1382178078238</v>
      </c>
      <c r="O59" s="107">
        <f>'Inputs 1'!O59</f>
        <v>12757.926710288963</v>
      </c>
      <c r="P59" s="107">
        <f>'Inputs 1'!P59</f>
        <v>31376.86287825611</v>
      </c>
      <c r="Q59" s="107">
        <f>'Inputs 1'!Q59</f>
        <v>123513.87046710651</v>
      </c>
      <c r="R59" s="107">
        <f>'Inputs 1'!R59</f>
        <v>34366.100457660774</v>
      </c>
      <c r="S59" s="107">
        <f>'Inputs 1'!S59</f>
        <v>16401.803784250267</v>
      </c>
    </row>
    <row r="60" spans="1:19" s="29" customFormat="1" x14ac:dyDescent="0.25">
      <c r="A60" s="57"/>
      <c r="B60" s="57"/>
      <c r="C60" s="63"/>
      <c r="D60" s="63"/>
      <c r="E60" s="63"/>
      <c r="F60" s="63"/>
      <c r="G60" s="63"/>
      <c r="H60" s="63"/>
      <c r="I60" s="63"/>
      <c r="J60" s="63"/>
      <c r="K60" s="63"/>
      <c r="L60" s="63"/>
      <c r="M60" s="63"/>
      <c r="N60" s="63"/>
      <c r="O60" s="63"/>
      <c r="P60" s="63"/>
      <c r="Q60" s="63"/>
      <c r="R60" s="63"/>
      <c r="S60" s="63"/>
    </row>
    <row r="61" spans="1:19" s="29" customFormat="1" x14ac:dyDescent="0.25">
      <c r="A61" s="55" t="s">
        <v>70</v>
      </c>
      <c r="B61" s="57"/>
      <c r="C61" s="63"/>
      <c r="D61" s="63"/>
      <c r="E61" s="63"/>
      <c r="F61" s="63"/>
      <c r="G61" s="63"/>
      <c r="H61" s="63"/>
      <c r="I61" s="63"/>
      <c r="J61" s="63"/>
      <c r="K61" s="63"/>
      <c r="L61" s="63"/>
      <c r="M61" s="63"/>
      <c r="N61" s="63"/>
      <c r="O61" s="63"/>
      <c r="P61" s="63"/>
      <c r="Q61" s="63"/>
      <c r="R61" s="63"/>
      <c r="S61" s="63"/>
    </row>
    <row r="62" spans="1:19" s="29" customFormat="1" x14ac:dyDescent="0.25">
      <c r="A62" s="57" t="s">
        <v>71</v>
      </c>
      <c r="B62" s="57"/>
      <c r="C62" s="145">
        <f>'Inputs 1'!C62</f>
        <v>5.4803237473893323E-3</v>
      </c>
      <c r="D62" s="145">
        <f>'Inputs 1'!D62</f>
        <v>6.4726399189891882E-3</v>
      </c>
      <c r="E62" s="145">
        <f>'Inputs 1'!E62</f>
        <v>-2.5500588774990756E-3</v>
      </c>
      <c r="F62" s="145">
        <f>'Inputs 1'!F62</f>
        <v>-2.2495067489118406E-3</v>
      </c>
      <c r="G62" s="145">
        <f>'Inputs 1'!G62</f>
        <v>1.598939416406641E-2</v>
      </c>
      <c r="H62" s="145">
        <f>'Inputs 1'!H62</f>
        <v>-1.1456926475380026E-3</v>
      </c>
      <c r="I62" s="145">
        <f>'Inputs 1'!I62</f>
        <v>-6.3921843140435754E-4</v>
      </c>
      <c r="J62" s="145">
        <f>'Inputs 1'!J62</f>
        <v>5.2828068935345121E-3</v>
      </c>
      <c r="K62" s="145">
        <f>'Inputs 1'!K62</f>
        <v>5.9734074574071209E-3</v>
      </c>
      <c r="L62" s="145">
        <f>'Inputs 1'!L62</f>
        <v>3.0042551825458278E-3</v>
      </c>
      <c r="M62" s="145">
        <f>'Inputs 1'!M62</f>
        <v>5.0885795365812458E-3</v>
      </c>
      <c r="N62" s="145">
        <f>'Inputs 1'!N62</f>
        <v>-4.7755866874985356E-4</v>
      </c>
      <c r="O62" s="145">
        <f>'Inputs 1'!O62</f>
        <v>3.0771502015654343E-3</v>
      </c>
      <c r="P62" s="145">
        <f>'Inputs 1'!P62</f>
        <v>4.9586501062375715E-4</v>
      </c>
      <c r="Q62" s="145">
        <f>'Inputs 1'!Q62</f>
        <v>1.6719424191413187E-2</v>
      </c>
      <c r="R62" s="145">
        <f>'Inputs 1'!R62</f>
        <v>8.090127732655595E-3</v>
      </c>
      <c r="S62" s="145">
        <f>'Inputs 1'!S62</f>
        <v>2.6759444082874303E-3</v>
      </c>
    </row>
    <row r="63" spans="1:19" s="29" customFormat="1" x14ac:dyDescent="0.25">
      <c r="A63" s="57" t="s">
        <v>72</v>
      </c>
      <c r="B63" s="57"/>
      <c r="C63" s="145">
        <f>'Inputs 1'!C63</f>
        <v>5.4803237473893323E-3</v>
      </c>
      <c r="D63" s="145">
        <f>'Inputs 1'!D63</f>
        <v>6.4726399189891882E-3</v>
      </c>
      <c r="E63" s="145">
        <f>'Inputs 1'!E63</f>
        <v>-2.5500588774990756E-3</v>
      </c>
      <c r="F63" s="145">
        <f>'Inputs 1'!F63</f>
        <v>-2.2495067489118406E-3</v>
      </c>
      <c r="G63" s="145">
        <f>'Inputs 1'!G63</f>
        <v>1.598939416406641E-2</v>
      </c>
      <c r="H63" s="145">
        <f>'Inputs 1'!H63</f>
        <v>-1.1456926475380026E-3</v>
      </c>
      <c r="I63" s="145">
        <f>'Inputs 1'!I63</f>
        <v>-6.3921843140435754E-4</v>
      </c>
      <c r="J63" s="145">
        <f>'Inputs 1'!J63</f>
        <v>5.2828068935345121E-3</v>
      </c>
      <c r="K63" s="145">
        <f>'Inputs 1'!K63</f>
        <v>5.9734074574071209E-3</v>
      </c>
      <c r="L63" s="145">
        <f>'Inputs 1'!L63</f>
        <v>3.0042551825458278E-3</v>
      </c>
      <c r="M63" s="145">
        <f>'Inputs 1'!M63</f>
        <v>5.0885795365812458E-3</v>
      </c>
      <c r="N63" s="145">
        <f>'Inputs 1'!N63</f>
        <v>-4.7755866874985356E-4</v>
      </c>
      <c r="O63" s="145">
        <f>'Inputs 1'!O63</f>
        <v>3.0771502015654343E-3</v>
      </c>
      <c r="P63" s="145">
        <f>'Inputs 1'!P63</f>
        <v>4.9586501062375715E-4</v>
      </c>
      <c r="Q63" s="145">
        <f>'Inputs 1'!Q63</f>
        <v>1.6719424191413187E-2</v>
      </c>
      <c r="R63" s="145">
        <f>'Inputs 1'!R63</f>
        <v>8.090127732655595E-3</v>
      </c>
      <c r="S63" s="145">
        <f>'Inputs 1'!S63</f>
        <v>2.5764323694281374E-3</v>
      </c>
    </row>
    <row r="64" spans="1:19" s="29" customFormat="1" x14ac:dyDescent="0.25">
      <c r="A64" s="57" t="s">
        <v>73</v>
      </c>
      <c r="B64" s="57"/>
      <c r="C64" s="145">
        <f>'Inputs 1'!C64</f>
        <v>5.4803237473893323E-3</v>
      </c>
      <c r="D64" s="145">
        <f>'Inputs 1'!D64</f>
        <v>6.4726399189891882E-3</v>
      </c>
      <c r="E64" s="145">
        <f>'Inputs 1'!E64</f>
        <v>-2.5500588774990756E-3</v>
      </c>
      <c r="F64" s="145">
        <f>'Inputs 1'!F64</f>
        <v>-2.2495067489118406E-3</v>
      </c>
      <c r="G64" s="145">
        <f>'Inputs 1'!G64</f>
        <v>1.598939416406641E-2</v>
      </c>
      <c r="H64" s="145">
        <f>'Inputs 1'!H64</f>
        <v>-1.1456926475380026E-3</v>
      </c>
      <c r="I64" s="145">
        <f>'Inputs 1'!I64</f>
        <v>-6.3921843140435754E-4</v>
      </c>
      <c r="J64" s="145">
        <f>'Inputs 1'!J64</f>
        <v>5.2828068935345121E-3</v>
      </c>
      <c r="K64" s="145">
        <f>'Inputs 1'!K64</f>
        <v>5.9734074574071209E-3</v>
      </c>
      <c r="L64" s="145">
        <f>'Inputs 1'!L64</f>
        <v>3.0042551825458278E-3</v>
      </c>
      <c r="M64" s="145">
        <f>'Inputs 1'!M64</f>
        <v>5.0885795365812458E-3</v>
      </c>
      <c r="N64" s="145">
        <f>'Inputs 1'!N64</f>
        <v>-4.7755866874985356E-4</v>
      </c>
      <c r="O64" s="145">
        <f>'Inputs 1'!O64</f>
        <v>3.0771502015654343E-3</v>
      </c>
      <c r="P64" s="145">
        <f>'Inputs 1'!P64</f>
        <v>4.9586501062375715E-4</v>
      </c>
      <c r="Q64" s="145">
        <f>'Inputs 1'!Q64</f>
        <v>1.6719424191413187E-2</v>
      </c>
      <c r="R64" s="145">
        <f>'Inputs 1'!R64</f>
        <v>8.090127732655595E-3</v>
      </c>
      <c r="S64" s="145">
        <f>'Inputs 1'!S64</f>
        <v>2.5764323694281374E-3</v>
      </c>
    </row>
    <row r="65" spans="1:19" s="29" customFormat="1" x14ac:dyDescent="0.25">
      <c r="A65" s="57" t="s">
        <v>74</v>
      </c>
      <c r="B65" s="57"/>
      <c r="C65" s="145">
        <f>'Inputs 1'!C65</f>
        <v>5.4803237473893323E-3</v>
      </c>
      <c r="D65" s="145">
        <f>'Inputs 1'!D65</f>
        <v>6.4726399189891882E-3</v>
      </c>
      <c r="E65" s="145">
        <f>'Inputs 1'!E65</f>
        <v>-2.5500588774990756E-3</v>
      </c>
      <c r="F65" s="145">
        <f>'Inputs 1'!F65</f>
        <v>-2.2495067489118406E-3</v>
      </c>
      <c r="G65" s="145">
        <f>'Inputs 1'!G65</f>
        <v>1.598939416406641E-2</v>
      </c>
      <c r="H65" s="145">
        <f>'Inputs 1'!H65</f>
        <v>-1.1456926475380026E-3</v>
      </c>
      <c r="I65" s="145">
        <f>'Inputs 1'!I65</f>
        <v>-6.3921843140435754E-4</v>
      </c>
      <c r="J65" s="145">
        <f>'Inputs 1'!J65</f>
        <v>5.2828068935345121E-3</v>
      </c>
      <c r="K65" s="145">
        <f>'Inputs 1'!K65</f>
        <v>5.9734074574071209E-3</v>
      </c>
      <c r="L65" s="145">
        <f>'Inputs 1'!L65</f>
        <v>3.0042551825458278E-3</v>
      </c>
      <c r="M65" s="145">
        <f>'Inputs 1'!M65</f>
        <v>5.0885795365812458E-3</v>
      </c>
      <c r="N65" s="145">
        <f>'Inputs 1'!N65</f>
        <v>-4.7755866874985356E-4</v>
      </c>
      <c r="O65" s="145">
        <f>'Inputs 1'!O65</f>
        <v>3.0771502015654343E-3</v>
      </c>
      <c r="P65" s="145">
        <f>'Inputs 1'!P65</f>
        <v>4.9586501062375715E-4</v>
      </c>
      <c r="Q65" s="145">
        <f>'Inputs 1'!Q65</f>
        <v>1.6719424191413187E-2</v>
      </c>
      <c r="R65" s="145">
        <f>'Inputs 1'!R65</f>
        <v>8.090127732655595E-3</v>
      </c>
      <c r="S65" s="145">
        <f>'Inputs 1'!S65</f>
        <v>2.5764323694281374E-3</v>
      </c>
    </row>
    <row r="66" spans="1:19" s="29" customFormat="1" x14ac:dyDescent="0.25">
      <c r="A66" s="57" t="s">
        <v>75</v>
      </c>
      <c r="B66" s="57"/>
      <c r="C66" s="145">
        <f>'Inputs 1'!C66</f>
        <v>5.4803237473893323E-3</v>
      </c>
      <c r="D66" s="145">
        <f>'Inputs 1'!D66</f>
        <v>6.4726399189891882E-3</v>
      </c>
      <c r="E66" s="145">
        <f>'Inputs 1'!E66</f>
        <v>-2.5500588774990756E-3</v>
      </c>
      <c r="F66" s="145">
        <f>'Inputs 1'!F66</f>
        <v>-2.2495067489118406E-3</v>
      </c>
      <c r="G66" s="145">
        <f>'Inputs 1'!G66</f>
        <v>1.598939416406641E-2</v>
      </c>
      <c r="H66" s="145">
        <f>'Inputs 1'!H66</f>
        <v>-1.1456926475380026E-3</v>
      </c>
      <c r="I66" s="145">
        <f>'Inputs 1'!I66</f>
        <v>-6.3921843140435754E-4</v>
      </c>
      <c r="J66" s="145">
        <f>'Inputs 1'!J66</f>
        <v>5.2828068935345121E-3</v>
      </c>
      <c r="K66" s="145">
        <f>'Inputs 1'!K66</f>
        <v>5.9734074574071209E-3</v>
      </c>
      <c r="L66" s="145">
        <f>'Inputs 1'!L66</f>
        <v>3.0042551825458278E-3</v>
      </c>
      <c r="M66" s="145">
        <f>'Inputs 1'!M66</f>
        <v>5.0885795365812458E-3</v>
      </c>
      <c r="N66" s="145">
        <f>'Inputs 1'!N66</f>
        <v>-4.7755866874985356E-4</v>
      </c>
      <c r="O66" s="145">
        <f>'Inputs 1'!O66</f>
        <v>3.0771502015654343E-3</v>
      </c>
      <c r="P66" s="145">
        <f>'Inputs 1'!P66</f>
        <v>4.9586501062375715E-4</v>
      </c>
      <c r="Q66" s="145">
        <f>'Inputs 1'!Q66</f>
        <v>1.6719424191413187E-2</v>
      </c>
      <c r="R66" s="145">
        <f>'Inputs 1'!R66</f>
        <v>8.090127732655595E-3</v>
      </c>
      <c r="S66" s="145">
        <f>'Inputs 1'!S66</f>
        <v>2.5764323694281374E-3</v>
      </c>
    </row>
    <row r="67" spans="1:19" s="29" customFormat="1" x14ac:dyDescent="0.25">
      <c r="A67" s="57"/>
      <c r="B67" s="57"/>
      <c r="C67" s="63"/>
      <c r="D67" s="63"/>
      <c r="E67" s="63"/>
      <c r="F67" s="63"/>
      <c r="G67" s="63"/>
      <c r="H67" s="63"/>
      <c r="I67" s="63"/>
      <c r="J67" s="63"/>
      <c r="K67" s="63"/>
      <c r="L67" s="63"/>
      <c r="M67" s="63"/>
      <c r="N67" s="63"/>
      <c r="O67" s="63"/>
      <c r="P67" s="63"/>
      <c r="Q67" s="63"/>
      <c r="R67" s="63"/>
      <c r="S67" s="63"/>
    </row>
    <row r="68" spans="1:19" s="29" customFormat="1" x14ac:dyDescent="0.25">
      <c r="A68" s="55" t="s">
        <v>76</v>
      </c>
      <c r="B68" s="57"/>
      <c r="C68" s="63"/>
      <c r="D68" s="63"/>
      <c r="E68" s="63"/>
      <c r="F68" s="63"/>
      <c r="G68" s="63"/>
      <c r="H68" s="63"/>
      <c r="I68" s="63"/>
      <c r="J68" s="63"/>
      <c r="K68" s="63"/>
      <c r="L68" s="63"/>
      <c r="M68" s="63"/>
      <c r="N68" s="63"/>
      <c r="O68" s="63"/>
      <c r="P68" s="63"/>
      <c r="Q68" s="63"/>
      <c r="R68" s="63"/>
      <c r="S68" s="63"/>
    </row>
    <row r="69" spans="1:19" s="29" customFormat="1" x14ac:dyDescent="0.25">
      <c r="A69" s="57" t="s">
        <v>77</v>
      </c>
      <c r="B69" s="57"/>
      <c r="C69" s="107">
        <f>'Inputs 1'!C69</f>
        <v>24098.562386393281</v>
      </c>
      <c r="D69" s="107">
        <f>'Inputs 1'!D69</f>
        <v>20042.885055280214</v>
      </c>
      <c r="E69" s="107">
        <f>'Inputs 1'!E69</f>
        <v>5870.1685608770731</v>
      </c>
      <c r="F69" s="107">
        <f>'Inputs 1'!F69</f>
        <v>5502.0491620030361</v>
      </c>
      <c r="G69" s="107">
        <f>'Inputs 1'!G69</f>
        <v>12717.914741623148</v>
      </c>
      <c r="H69" s="107">
        <f>'Inputs 1'!H69</f>
        <v>4091.6191989586155</v>
      </c>
      <c r="I69" s="107">
        <f>'Inputs 1'!I69</f>
        <v>5968.5635313681105</v>
      </c>
      <c r="J69" s="107">
        <f>'Inputs 1'!J69</f>
        <v>6159.2162954699461</v>
      </c>
      <c r="K69" s="107">
        <f>'Inputs 1'!K69</f>
        <v>8689.345789854653</v>
      </c>
      <c r="L69" s="107">
        <f>'Inputs 1'!L69</f>
        <v>9617.8194802400612</v>
      </c>
      <c r="M69" s="107">
        <f>'Inputs 1'!M69</f>
        <v>74280.581309136454</v>
      </c>
      <c r="N69" s="107">
        <f>'Inputs 1'!N69</f>
        <v>8464.4550466451528</v>
      </c>
      <c r="O69" s="107">
        <f>'Inputs 1'!O69</f>
        <v>14732.131195583452</v>
      </c>
      <c r="P69" s="107">
        <f>'Inputs 1'!P69</f>
        <v>37377.616039839086</v>
      </c>
      <c r="Q69" s="107">
        <f>'Inputs 1'!Q69</f>
        <v>120019.6282933935</v>
      </c>
      <c r="R69" s="107">
        <f>'Inputs 1'!R69</f>
        <v>28280.380597409297</v>
      </c>
      <c r="S69" s="107">
        <f>'Inputs 1'!S69</f>
        <v>9564</v>
      </c>
    </row>
    <row r="70" spans="1:19" s="29" customFormat="1" x14ac:dyDescent="0.25">
      <c r="A70" s="57" t="s">
        <v>78</v>
      </c>
      <c r="B70" s="57"/>
      <c r="C70" s="107">
        <f>'Inputs 1'!C70</f>
        <v>22169.397532783973</v>
      </c>
      <c r="D70" s="107">
        <f>'Inputs 1'!D70</f>
        <v>20562.093785741519</v>
      </c>
      <c r="E70" s="107">
        <f>'Inputs 1'!E70</f>
        <v>3012.9462199141931</v>
      </c>
      <c r="F70" s="107">
        <f>'Inputs 1'!F70</f>
        <v>5888.9763292164389</v>
      </c>
      <c r="G70" s="107">
        <f>'Inputs 1'!G70</f>
        <v>16295.628119961755</v>
      </c>
      <c r="H70" s="107">
        <f>'Inputs 1'!H70</f>
        <v>3617.957498056554</v>
      </c>
      <c r="I70" s="107">
        <f>'Inputs 1'!I70</f>
        <v>6120.5089735613219</v>
      </c>
      <c r="J70" s="107">
        <f>'Inputs 1'!J70</f>
        <v>6343.2496365325369</v>
      </c>
      <c r="K70" s="107">
        <f>'Inputs 1'!K70</f>
        <v>7625.3990827172902</v>
      </c>
      <c r="L70" s="107">
        <f>'Inputs 1'!L70</f>
        <v>9875.5356247567215</v>
      </c>
      <c r="M70" s="107">
        <f>'Inputs 1'!M70</f>
        <v>75122.705226785518</v>
      </c>
      <c r="N70" s="107">
        <f>'Inputs 1'!N70</f>
        <v>8018.6955095262529</v>
      </c>
      <c r="O70" s="107">
        <f>'Inputs 1'!O70</f>
        <v>16509.790306497922</v>
      </c>
      <c r="P70" s="107">
        <f>'Inputs 1'!P70</f>
        <v>46485.646740188371</v>
      </c>
      <c r="Q70" s="107">
        <f>'Inputs 1'!Q70</f>
        <v>131068.61044637936</v>
      </c>
      <c r="R70" s="107">
        <f>'Inputs 1'!R70</f>
        <v>31549.758588266071</v>
      </c>
      <c r="S70" s="107">
        <f>'Inputs 1'!S70</f>
        <v>9434</v>
      </c>
    </row>
    <row r="71" spans="1:19" s="29" customFormat="1" x14ac:dyDescent="0.25">
      <c r="A71" s="57" t="s">
        <v>79</v>
      </c>
      <c r="B71" s="57"/>
      <c r="C71" s="107">
        <f>'Inputs 1'!C71</f>
        <v>29340.295849899445</v>
      </c>
      <c r="D71" s="107">
        <f>'Inputs 1'!D71</f>
        <v>16741.2435795932</v>
      </c>
      <c r="E71" s="107">
        <f>'Inputs 1'!E71</f>
        <v>3811.7571848262128</v>
      </c>
      <c r="F71" s="107">
        <f>'Inputs 1'!F71</f>
        <v>5903.3786523138315</v>
      </c>
      <c r="G71" s="107">
        <f>'Inputs 1'!G71</f>
        <v>9830.6562620451514</v>
      </c>
      <c r="H71" s="107">
        <f>'Inputs 1'!H71</f>
        <v>3552.4395536617048</v>
      </c>
      <c r="I71" s="107">
        <f>'Inputs 1'!I71</f>
        <v>5697.1859676173417</v>
      </c>
      <c r="J71" s="107">
        <f>'Inputs 1'!J71</f>
        <v>1905.7838145694009</v>
      </c>
      <c r="K71" s="107">
        <f>'Inputs 1'!K71</f>
        <v>6390.7832933165973</v>
      </c>
      <c r="L71" s="107">
        <f>'Inputs 1'!L71</f>
        <v>10366.171567149242</v>
      </c>
      <c r="M71" s="107">
        <f>'Inputs 1'!M71</f>
        <v>77446.054010072083</v>
      </c>
      <c r="N71" s="107">
        <f>'Inputs 1'!N71</f>
        <v>8470.9218723328486</v>
      </c>
      <c r="O71" s="107">
        <f>'Inputs 1'!O71</f>
        <v>15560.081308329351</v>
      </c>
      <c r="P71" s="107">
        <f>'Inputs 1'!P71</f>
        <v>43654.372986773335</v>
      </c>
      <c r="Q71" s="107">
        <f>'Inputs 1'!Q71</f>
        <v>142882.94195931772</v>
      </c>
      <c r="R71" s="107">
        <f>'Inputs 1'!R71</f>
        <v>34608.069409814809</v>
      </c>
      <c r="S71" s="107">
        <f>'Inputs 1'!S71</f>
        <v>10827</v>
      </c>
    </row>
    <row r="72" spans="1:19" s="29" customFormat="1" x14ac:dyDescent="0.25">
      <c r="A72" s="57" t="s">
        <v>80</v>
      </c>
      <c r="B72" s="57"/>
      <c r="C72" s="107">
        <f>'Inputs 1'!C72</f>
        <v>20179.4801416298</v>
      </c>
      <c r="D72" s="107">
        <f>'Inputs 1'!D72</f>
        <v>20639.536135610404</v>
      </c>
      <c r="E72" s="107">
        <f>'Inputs 1'!E72</f>
        <v>3206.8712330157809</v>
      </c>
      <c r="F72" s="107">
        <f>'Inputs 1'!F72</f>
        <v>5966.4877321646809</v>
      </c>
      <c r="G72" s="107">
        <f>'Inputs 1'!G72</f>
        <v>11357.769713785836</v>
      </c>
      <c r="H72" s="107">
        <f>'Inputs 1'!H72</f>
        <v>3197.2877557338447</v>
      </c>
      <c r="I72" s="107">
        <f>'Inputs 1'!I72</f>
        <v>4435.3833643667494</v>
      </c>
      <c r="J72" s="107">
        <f>'Inputs 1'!J72</f>
        <v>1558.4483373156763</v>
      </c>
      <c r="K72" s="107">
        <f>'Inputs 1'!K72</f>
        <v>5630.9176752704807</v>
      </c>
      <c r="L72" s="107">
        <f>'Inputs 1'!L72</f>
        <v>10310.510041897414</v>
      </c>
      <c r="M72" s="107">
        <f>'Inputs 1'!M72</f>
        <v>83478.690800567143</v>
      </c>
      <c r="N72" s="107">
        <f>'Inputs 1'!N72</f>
        <v>9056.877071977322</v>
      </c>
      <c r="O72" s="107">
        <f>'Inputs 1'!O72</f>
        <v>15039.273504979865</v>
      </c>
      <c r="P72" s="107">
        <f>'Inputs 1'!P72</f>
        <v>46272.300703279623</v>
      </c>
      <c r="Q72" s="107">
        <f>'Inputs 1'!Q72</f>
        <v>152682.845248414</v>
      </c>
      <c r="R72" s="107">
        <f>'Inputs 1'!R72</f>
        <v>35230.733512882674</v>
      </c>
      <c r="S72" s="107">
        <f>'Inputs 1'!S72</f>
        <v>8006</v>
      </c>
    </row>
    <row r="73" spans="1:19" s="29" customFormat="1" x14ac:dyDescent="0.25">
      <c r="A73" s="57" t="s">
        <v>81</v>
      </c>
      <c r="B73" s="57"/>
      <c r="C73" s="107">
        <f>'Inputs 1'!C73</f>
        <v>13595.831009777021</v>
      </c>
      <c r="D73" s="107">
        <f>'Inputs 1'!D73</f>
        <v>19592.357033894728</v>
      </c>
      <c r="E73" s="107">
        <f>'Inputs 1'!E73</f>
        <v>3451.3129347213116</v>
      </c>
      <c r="F73" s="107">
        <f>'Inputs 1'!F73</f>
        <v>6121.6744020007181</v>
      </c>
      <c r="G73" s="107">
        <f>'Inputs 1'!G73</f>
        <v>12849.677016437978</v>
      </c>
      <c r="H73" s="107">
        <f>'Inputs 1'!H73</f>
        <v>3223.4869778450902</v>
      </c>
      <c r="I73" s="107">
        <f>'Inputs 1'!I73</f>
        <v>4705.4786175702502</v>
      </c>
      <c r="J73" s="107">
        <f>'Inputs 1'!J73</f>
        <v>1729.7715949268061</v>
      </c>
      <c r="K73" s="107">
        <f>'Inputs 1'!K73</f>
        <v>6405.8983114749644</v>
      </c>
      <c r="L73" s="107">
        <f>'Inputs 1'!L73</f>
        <v>10184.89598193329</v>
      </c>
      <c r="M73" s="107">
        <f>'Inputs 1'!M73</f>
        <v>88065.69384101138</v>
      </c>
      <c r="N73" s="107">
        <f>'Inputs 1'!N73</f>
        <v>8497.6486143962611</v>
      </c>
      <c r="O73" s="107">
        <f>'Inputs 1'!O73</f>
        <v>15851.828430961748</v>
      </c>
      <c r="P73" s="107">
        <f>'Inputs 1'!P73</f>
        <v>29674.880711567537</v>
      </c>
      <c r="Q73" s="107">
        <f>'Inputs 1'!Q73</f>
        <v>146316.79520482279</v>
      </c>
      <c r="R73" s="107">
        <f>'Inputs 1'!R73</f>
        <v>37062.472177288699</v>
      </c>
      <c r="S73" s="107">
        <f>'Inputs 1'!S73</f>
        <v>8895.7689507102095</v>
      </c>
    </row>
    <row r="74" spans="1:19" s="29" customFormat="1" x14ac:dyDescent="0.25">
      <c r="A74" s="57"/>
      <c r="B74" s="57"/>
      <c r="C74" s="63"/>
      <c r="D74" s="63"/>
      <c r="E74" s="63"/>
      <c r="F74" s="63"/>
      <c r="G74" s="63"/>
      <c r="H74" s="63"/>
      <c r="I74" s="63"/>
      <c r="J74" s="63"/>
      <c r="K74" s="63"/>
      <c r="L74" s="63"/>
      <c r="M74" s="63"/>
      <c r="N74" s="63"/>
      <c r="O74" s="63"/>
      <c r="P74" s="63"/>
      <c r="Q74" s="63"/>
      <c r="R74" s="63"/>
      <c r="S74" s="63"/>
    </row>
    <row r="75" spans="1:19" s="29" customFormat="1" x14ac:dyDescent="0.25">
      <c r="A75" s="120" t="s">
        <v>348</v>
      </c>
      <c r="B75" s="57"/>
      <c r="C75" s="63"/>
      <c r="D75" s="63"/>
      <c r="E75" s="63"/>
      <c r="F75" s="63"/>
      <c r="G75" s="63"/>
      <c r="H75" s="63"/>
      <c r="I75" s="63"/>
      <c r="J75" s="63"/>
      <c r="K75" s="63"/>
      <c r="L75" s="63"/>
      <c r="M75" s="63"/>
      <c r="N75" s="63"/>
      <c r="O75" s="63"/>
      <c r="P75" s="63"/>
      <c r="Q75" s="63"/>
      <c r="R75" s="63"/>
      <c r="S75" s="63"/>
    </row>
    <row r="76" spans="1:19" s="29" customFormat="1" x14ac:dyDescent="0.25">
      <c r="A76" s="57" t="s">
        <v>334</v>
      </c>
      <c r="B76" s="57"/>
      <c r="C76" s="107" t="str">
        <f>'Inputs 1'!C76</f>
        <v>forecast</v>
      </c>
      <c r="D76" s="107" t="str">
        <f>'Inputs 1'!D76</f>
        <v>forecast</v>
      </c>
      <c r="E76" s="107" t="str">
        <f>'Inputs 1'!E76</f>
        <v>forecast</v>
      </c>
      <c r="F76" s="107" t="str">
        <f>'Inputs 1'!F76</f>
        <v>forecast</v>
      </c>
      <c r="G76" s="107" t="str">
        <f>'Inputs 1'!G76</f>
        <v>forecast</v>
      </c>
      <c r="H76" s="107" t="str">
        <f>'Inputs 1'!H76</f>
        <v>forecast</v>
      </c>
      <c r="I76" s="107" t="str">
        <f>'Inputs 1'!I76</f>
        <v>forecast</v>
      </c>
      <c r="J76" s="107" t="str">
        <f>'Inputs 1'!J76</f>
        <v>forecast</v>
      </c>
      <c r="K76" s="107" t="str">
        <f>'Inputs 1'!K76</f>
        <v>forecast</v>
      </c>
      <c r="L76" s="107" t="str">
        <f>'Inputs 1'!L76</f>
        <v>forecast</v>
      </c>
      <c r="M76" s="107" t="str">
        <f>'Inputs 1'!M76</f>
        <v>forecast</v>
      </c>
      <c r="N76" s="107" t="str">
        <f>'Inputs 1'!N76</f>
        <v>forecast</v>
      </c>
      <c r="O76" s="107" t="str">
        <f>'Inputs 1'!O76</f>
        <v>forecast</v>
      </c>
      <c r="P76" s="107" t="str">
        <f>'Inputs 1'!P76</f>
        <v>forecast</v>
      </c>
      <c r="Q76" s="107" t="str">
        <f>'Inputs 1'!Q76</f>
        <v>forecast</v>
      </c>
      <c r="R76" s="107" t="str">
        <f>'Inputs 1'!R76</f>
        <v>forecast</v>
      </c>
      <c r="S76" s="107" t="str">
        <f>'Inputs 1'!S76</f>
        <v>forecast</v>
      </c>
    </row>
    <row r="77" spans="1:19" s="29" customFormat="1" x14ac:dyDescent="0.25">
      <c r="A77" s="57" t="s">
        <v>335</v>
      </c>
      <c r="B77" s="57"/>
      <c r="C77" s="107" t="str">
        <f>'Inputs 1'!C77</f>
        <v>forecast</v>
      </c>
      <c r="D77" s="107" t="str">
        <f>'Inputs 1'!D77</f>
        <v>forecast</v>
      </c>
      <c r="E77" s="107" t="str">
        <f>'Inputs 1'!E77</f>
        <v>forecast</v>
      </c>
      <c r="F77" s="107" t="str">
        <f>'Inputs 1'!F77</f>
        <v>forecast</v>
      </c>
      <c r="G77" s="107" t="str">
        <f>'Inputs 1'!G77</f>
        <v>forecast</v>
      </c>
      <c r="H77" s="107" t="str">
        <f>'Inputs 1'!H77</f>
        <v>forecast</v>
      </c>
      <c r="I77" s="107" t="str">
        <f>'Inputs 1'!I77</f>
        <v>forecast</v>
      </c>
      <c r="J77" s="107" t="str">
        <f>'Inputs 1'!J77</f>
        <v>forecast</v>
      </c>
      <c r="K77" s="107" t="str">
        <f>'Inputs 1'!K77</f>
        <v>forecast</v>
      </c>
      <c r="L77" s="107" t="str">
        <f>'Inputs 1'!L77</f>
        <v>forecast</v>
      </c>
      <c r="M77" s="107" t="str">
        <f>'Inputs 1'!M77</f>
        <v>forecast</v>
      </c>
      <c r="N77" s="107" t="str">
        <f>'Inputs 1'!N77</f>
        <v>forecast</v>
      </c>
      <c r="O77" s="107" t="str">
        <f>'Inputs 1'!O77</f>
        <v>forecast</v>
      </c>
      <c r="P77" s="107" t="str">
        <f>'Inputs 1'!P77</f>
        <v>forecast</v>
      </c>
      <c r="Q77" s="107" t="str">
        <f>'Inputs 1'!Q77</f>
        <v>forecast</v>
      </c>
      <c r="R77" s="107" t="str">
        <f>'Inputs 1'!R77</f>
        <v>forecast</v>
      </c>
      <c r="S77" s="107" t="str">
        <f>'Inputs 1'!S77</f>
        <v>forecast</v>
      </c>
    </row>
    <row r="78" spans="1:19" s="29" customFormat="1" x14ac:dyDescent="0.25">
      <c r="A78" s="57" t="s">
        <v>336</v>
      </c>
      <c r="B78" s="57"/>
      <c r="C78" s="107" t="str">
        <f>'Inputs 1'!C78</f>
        <v>forecast</v>
      </c>
      <c r="D78" s="107" t="str">
        <f>'Inputs 1'!D78</f>
        <v>forecast</v>
      </c>
      <c r="E78" s="107" t="str">
        <f>'Inputs 1'!E78</f>
        <v>forecast</v>
      </c>
      <c r="F78" s="107" t="str">
        <f>'Inputs 1'!F78</f>
        <v>forecast</v>
      </c>
      <c r="G78" s="107" t="str">
        <f>'Inputs 1'!G78</f>
        <v>forecast</v>
      </c>
      <c r="H78" s="107" t="str">
        <f>'Inputs 1'!H78</f>
        <v>forecast</v>
      </c>
      <c r="I78" s="107" t="str">
        <f>'Inputs 1'!I78</f>
        <v>forecast</v>
      </c>
      <c r="J78" s="107" t="str">
        <f>'Inputs 1'!J78</f>
        <v>forecast</v>
      </c>
      <c r="K78" s="107" t="str">
        <f>'Inputs 1'!K78</f>
        <v>forecast</v>
      </c>
      <c r="L78" s="107" t="str">
        <f>'Inputs 1'!L78</f>
        <v>forecast</v>
      </c>
      <c r="M78" s="107" t="str">
        <f>'Inputs 1'!M78</f>
        <v>forecast</v>
      </c>
      <c r="N78" s="107" t="str">
        <f>'Inputs 1'!N78</f>
        <v>forecast</v>
      </c>
      <c r="O78" s="107" t="str">
        <f>'Inputs 1'!O78</f>
        <v>forecast</v>
      </c>
      <c r="P78" s="107" t="str">
        <f>'Inputs 1'!P78</f>
        <v>forecast</v>
      </c>
      <c r="Q78" s="107" t="str">
        <f>'Inputs 1'!Q78</f>
        <v>forecast</v>
      </c>
      <c r="R78" s="107" t="str">
        <f>'Inputs 1'!R78</f>
        <v>forecast</v>
      </c>
      <c r="S78" s="107" t="str">
        <f>'Inputs 1'!S78</f>
        <v>forecast</v>
      </c>
    </row>
    <row r="79" spans="1:19" s="29" customFormat="1" x14ac:dyDescent="0.25">
      <c r="A79" s="57" t="s">
        <v>337</v>
      </c>
      <c r="B79" s="57"/>
      <c r="C79" s="107" t="str">
        <f>'Inputs 1'!C79</f>
        <v>forecast</v>
      </c>
      <c r="D79" s="107" t="str">
        <f>'Inputs 1'!D79</f>
        <v>forecast</v>
      </c>
      <c r="E79" s="107" t="str">
        <f>'Inputs 1'!E79</f>
        <v>forecast</v>
      </c>
      <c r="F79" s="107" t="str">
        <f>'Inputs 1'!F79</f>
        <v>forecast</v>
      </c>
      <c r="G79" s="107" t="str">
        <f>'Inputs 1'!G79</f>
        <v>forecast</v>
      </c>
      <c r="H79" s="107" t="str">
        <f>'Inputs 1'!H79</f>
        <v>forecast</v>
      </c>
      <c r="I79" s="107" t="str">
        <f>'Inputs 1'!I79</f>
        <v>forecast</v>
      </c>
      <c r="J79" s="107" t="str">
        <f>'Inputs 1'!J79</f>
        <v>forecast</v>
      </c>
      <c r="K79" s="107" t="str">
        <f>'Inputs 1'!K79</f>
        <v>forecast</v>
      </c>
      <c r="L79" s="107" t="str">
        <f>'Inputs 1'!L79</f>
        <v>forecast</v>
      </c>
      <c r="M79" s="107" t="str">
        <f>'Inputs 1'!M79</f>
        <v>forecast</v>
      </c>
      <c r="N79" s="107" t="str">
        <f>'Inputs 1'!N79</f>
        <v>forecast</v>
      </c>
      <c r="O79" s="107" t="str">
        <f>'Inputs 1'!O79</f>
        <v>forecast</v>
      </c>
      <c r="P79" s="107" t="str">
        <f>'Inputs 1'!P79</f>
        <v>forecast</v>
      </c>
      <c r="Q79" s="107" t="str">
        <f>'Inputs 1'!Q79</f>
        <v>forecast</v>
      </c>
      <c r="R79" s="107" t="str">
        <f>'Inputs 1'!R79</f>
        <v>forecast</v>
      </c>
      <c r="S79" s="107" t="str">
        <f>'Inputs 1'!S79</f>
        <v>forecast</v>
      </c>
    </row>
    <row r="80" spans="1:19" s="29" customFormat="1" x14ac:dyDescent="0.25">
      <c r="A80" s="57" t="s">
        <v>338</v>
      </c>
      <c r="B80" s="57"/>
      <c r="C80" s="107" t="str">
        <f>'Inputs 1'!C80</f>
        <v>forecast</v>
      </c>
      <c r="D80" s="107" t="str">
        <f>'Inputs 1'!D80</f>
        <v>forecast</v>
      </c>
      <c r="E80" s="107" t="str">
        <f>'Inputs 1'!E80</f>
        <v>forecast</v>
      </c>
      <c r="F80" s="107" t="str">
        <f>'Inputs 1'!F80</f>
        <v>forecast</v>
      </c>
      <c r="G80" s="107" t="str">
        <f>'Inputs 1'!G80</f>
        <v>forecast</v>
      </c>
      <c r="H80" s="107" t="str">
        <f>'Inputs 1'!H80</f>
        <v>forecast</v>
      </c>
      <c r="I80" s="107" t="str">
        <f>'Inputs 1'!I80</f>
        <v>forecast</v>
      </c>
      <c r="J80" s="107" t="str">
        <f>'Inputs 1'!J80</f>
        <v>forecast</v>
      </c>
      <c r="K80" s="107" t="str">
        <f>'Inputs 1'!K80</f>
        <v>forecast</v>
      </c>
      <c r="L80" s="107" t="str">
        <f>'Inputs 1'!L80</f>
        <v>forecast</v>
      </c>
      <c r="M80" s="107" t="str">
        <f>'Inputs 1'!M80</f>
        <v>forecast</v>
      </c>
      <c r="N80" s="107" t="str">
        <f>'Inputs 1'!N80</f>
        <v>forecast</v>
      </c>
      <c r="O80" s="107" t="str">
        <f>'Inputs 1'!O80</f>
        <v>forecast</v>
      </c>
      <c r="P80" s="107" t="str">
        <f>'Inputs 1'!P80</f>
        <v>forecast</v>
      </c>
      <c r="Q80" s="107" t="str">
        <f>'Inputs 1'!Q80</f>
        <v>forecast</v>
      </c>
      <c r="R80" s="107" t="str">
        <f>'Inputs 1'!R80</f>
        <v>forecast</v>
      </c>
      <c r="S80" s="107" t="str">
        <f>'Inputs 1'!S80</f>
        <v>forecast</v>
      </c>
    </row>
    <row r="81" spans="1:19" s="29" customFormat="1" x14ac:dyDescent="0.25">
      <c r="A81" s="57"/>
      <c r="B81" s="57"/>
      <c r="C81" s="63"/>
      <c r="D81" s="63"/>
      <c r="E81" s="63"/>
      <c r="F81" s="63"/>
      <c r="G81" s="63"/>
      <c r="H81" s="63"/>
      <c r="I81" s="63"/>
      <c r="J81" s="63"/>
      <c r="K81" s="63"/>
      <c r="L81" s="63"/>
      <c r="M81" s="63"/>
      <c r="N81" s="63"/>
      <c r="O81" s="63"/>
      <c r="P81" s="63"/>
      <c r="Q81" s="63"/>
      <c r="R81" s="63"/>
      <c r="S81" s="63"/>
    </row>
    <row r="82" spans="1:19" s="29" customFormat="1" x14ac:dyDescent="0.25">
      <c r="A82" s="120" t="s">
        <v>349</v>
      </c>
      <c r="B82" s="57"/>
      <c r="C82" s="63"/>
      <c r="D82" s="63"/>
      <c r="E82" s="63"/>
      <c r="F82" s="63"/>
      <c r="G82" s="63"/>
      <c r="H82" s="63"/>
      <c r="I82" s="63"/>
      <c r="J82" s="63"/>
      <c r="K82" s="63"/>
      <c r="L82" s="63"/>
      <c r="M82" s="63"/>
      <c r="N82" s="63"/>
      <c r="O82" s="63"/>
      <c r="P82" s="63"/>
      <c r="Q82" s="63"/>
      <c r="R82" s="63"/>
      <c r="S82" s="63"/>
    </row>
    <row r="83" spans="1:19" s="29" customFormat="1" x14ac:dyDescent="0.25">
      <c r="A83" s="57" t="s">
        <v>339</v>
      </c>
      <c r="B83" s="57"/>
      <c r="C83" s="125" t="str">
        <f>'Inputs 1'!C83</f>
        <v>forecast</v>
      </c>
      <c r="D83" s="125" t="str">
        <f>'Inputs 1'!D83</f>
        <v>forecast</v>
      </c>
      <c r="E83" s="125" t="str">
        <f>'Inputs 1'!E83</f>
        <v>forecast</v>
      </c>
      <c r="F83" s="125" t="str">
        <f>'Inputs 1'!F83</f>
        <v>forecast</v>
      </c>
      <c r="G83" s="125" t="str">
        <f>'Inputs 1'!G83</f>
        <v>forecast</v>
      </c>
      <c r="H83" s="125" t="str">
        <f>'Inputs 1'!H83</f>
        <v>forecast</v>
      </c>
      <c r="I83" s="125" t="str">
        <f>'Inputs 1'!I83</f>
        <v>forecast</v>
      </c>
      <c r="J83" s="125" t="str">
        <f>'Inputs 1'!J83</f>
        <v>forecast</v>
      </c>
      <c r="K83" s="125" t="str">
        <f>'Inputs 1'!K83</f>
        <v>forecast</v>
      </c>
      <c r="L83" s="125" t="str">
        <f>'Inputs 1'!L83</f>
        <v>forecast</v>
      </c>
      <c r="M83" s="125" t="str">
        <f>'Inputs 1'!M83</f>
        <v>forecast</v>
      </c>
      <c r="N83" s="125" t="str">
        <f>'Inputs 1'!N83</f>
        <v>forecast</v>
      </c>
      <c r="O83" s="125" t="str">
        <f>'Inputs 1'!O83</f>
        <v>forecast</v>
      </c>
      <c r="P83" s="125" t="str">
        <f>'Inputs 1'!P83</f>
        <v>forecast</v>
      </c>
      <c r="Q83" s="125" t="str">
        <f>'Inputs 1'!Q83</f>
        <v>forecast</v>
      </c>
      <c r="R83" s="125" t="str">
        <f>'Inputs 1'!R83</f>
        <v>forecast</v>
      </c>
      <c r="S83" s="125" t="str">
        <f>'Inputs 1'!S83</f>
        <v>forecast</v>
      </c>
    </row>
    <row r="84" spans="1:19" s="29" customFormat="1" x14ac:dyDescent="0.25">
      <c r="A84" s="57" t="s">
        <v>340</v>
      </c>
      <c r="B84" s="57"/>
      <c r="C84" s="125" t="str">
        <f>'Inputs 1'!C84</f>
        <v>forecast</v>
      </c>
      <c r="D84" s="125" t="str">
        <f>'Inputs 1'!D84</f>
        <v>forecast</v>
      </c>
      <c r="E84" s="125" t="str">
        <f>'Inputs 1'!E84</f>
        <v>forecast</v>
      </c>
      <c r="F84" s="125" t="str">
        <f>'Inputs 1'!F84</f>
        <v>forecast</v>
      </c>
      <c r="G84" s="125" t="str">
        <f>'Inputs 1'!G84</f>
        <v>forecast</v>
      </c>
      <c r="H84" s="125" t="str">
        <f>'Inputs 1'!H84</f>
        <v>forecast</v>
      </c>
      <c r="I84" s="125" t="str">
        <f>'Inputs 1'!I84</f>
        <v>forecast</v>
      </c>
      <c r="J84" s="125" t="str">
        <f>'Inputs 1'!J84</f>
        <v>forecast</v>
      </c>
      <c r="K84" s="125" t="str">
        <f>'Inputs 1'!K84</f>
        <v>forecast</v>
      </c>
      <c r="L84" s="125" t="str">
        <f>'Inputs 1'!L84</f>
        <v>forecast</v>
      </c>
      <c r="M84" s="125" t="str">
        <f>'Inputs 1'!M84</f>
        <v>forecast</v>
      </c>
      <c r="N84" s="125" t="str">
        <f>'Inputs 1'!N84</f>
        <v>forecast</v>
      </c>
      <c r="O84" s="125" t="str">
        <f>'Inputs 1'!O84</f>
        <v>forecast</v>
      </c>
      <c r="P84" s="125" t="str">
        <f>'Inputs 1'!P84</f>
        <v>forecast</v>
      </c>
      <c r="Q84" s="125" t="str">
        <f>'Inputs 1'!Q84</f>
        <v>forecast</v>
      </c>
      <c r="R84" s="125" t="str">
        <f>'Inputs 1'!R84</f>
        <v>forecast</v>
      </c>
      <c r="S84" s="125" t="str">
        <f>'Inputs 1'!S84</f>
        <v>forecast</v>
      </c>
    </row>
    <row r="85" spans="1:19" s="29" customFormat="1" x14ac:dyDescent="0.25">
      <c r="A85" s="57" t="s">
        <v>341</v>
      </c>
      <c r="B85" s="57"/>
      <c r="C85" s="125" t="str">
        <f>'Inputs 1'!C85</f>
        <v>forecast</v>
      </c>
      <c r="D85" s="125" t="str">
        <f>'Inputs 1'!D85</f>
        <v>forecast</v>
      </c>
      <c r="E85" s="125" t="str">
        <f>'Inputs 1'!E85</f>
        <v>forecast</v>
      </c>
      <c r="F85" s="125" t="str">
        <f>'Inputs 1'!F85</f>
        <v>forecast</v>
      </c>
      <c r="G85" s="125" t="str">
        <f>'Inputs 1'!G85</f>
        <v>forecast</v>
      </c>
      <c r="H85" s="125" t="str">
        <f>'Inputs 1'!H85</f>
        <v>forecast</v>
      </c>
      <c r="I85" s="125" t="str">
        <f>'Inputs 1'!I85</f>
        <v>forecast</v>
      </c>
      <c r="J85" s="125" t="str">
        <f>'Inputs 1'!J85</f>
        <v>forecast</v>
      </c>
      <c r="K85" s="125" t="str">
        <f>'Inputs 1'!K85</f>
        <v>forecast</v>
      </c>
      <c r="L85" s="125" t="str">
        <f>'Inputs 1'!L85</f>
        <v>forecast</v>
      </c>
      <c r="M85" s="125" t="str">
        <f>'Inputs 1'!M85</f>
        <v>forecast</v>
      </c>
      <c r="N85" s="125" t="str">
        <f>'Inputs 1'!N85</f>
        <v>forecast</v>
      </c>
      <c r="O85" s="125" t="str">
        <f>'Inputs 1'!O85</f>
        <v>forecast</v>
      </c>
      <c r="P85" s="125" t="str">
        <f>'Inputs 1'!P85</f>
        <v>forecast</v>
      </c>
      <c r="Q85" s="125" t="str">
        <f>'Inputs 1'!Q85</f>
        <v>forecast</v>
      </c>
      <c r="R85" s="125" t="str">
        <f>'Inputs 1'!R85</f>
        <v>forecast</v>
      </c>
      <c r="S85" s="125" t="str">
        <f>'Inputs 1'!S85</f>
        <v>forecast</v>
      </c>
    </row>
    <row r="86" spans="1:19" s="29" customFormat="1" x14ac:dyDescent="0.25">
      <c r="A86" s="57" t="s">
        <v>342</v>
      </c>
      <c r="B86" s="57"/>
      <c r="C86" s="125" t="str">
        <f>'Inputs 1'!C86</f>
        <v>forecast</v>
      </c>
      <c r="D86" s="125" t="str">
        <f>'Inputs 1'!D86</f>
        <v>forecast</v>
      </c>
      <c r="E86" s="125" t="str">
        <f>'Inputs 1'!E86</f>
        <v>forecast</v>
      </c>
      <c r="F86" s="125" t="str">
        <f>'Inputs 1'!F86</f>
        <v>forecast</v>
      </c>
      <c r="G86" s="125" t="str">
        <f>'Inputs 1'!G86</f>
        <v>forecast</v>
      </c>
      <c r="H86" s="125" t="str">
        <f>'Inputs 1'!H86</f>
        <v>forecast</v>
      </c>
      <c r="I86" s="125" t="str">
        <f>'Inputs 1'!I86</f>
        <v>forecast</v>
      </c>
      <c r="J86" s="125" t="str">
        <f>'Inputs 1'!J86</f>
        <v>forecast</v>
      </c>
      <c r="K86" s="125" t="str">
        <f>'Inputs 1'!K86</f>
        <v>forecast</v>
      </c>
      <c r="L86" s="125" t="str">
        <f>'Inputs 1'!L86</f>
        <v>forecast</v>
      </c>
      <c r="M86" s="125" t="str">
        <f>'Inputs 1'!M86</f>
        <v>forecast</v>
      </c>
      <c r="N86" s="125" t="str">
        <f>'Inputs 1'!N86</f>
        <v>forecast</v>
      </c>
      <c r="O86" s="125" t="str">
        <f>'Inputs 1'!O86</f>
        <v>forecast</v>
      </c>
      <c r="P86" s="125" t="str">
        <f>'Inputs 1'!P86</f>
        <v>forecast</v>
      </c>
      <c r="Q86" s="125" t="str">
        <f>'Inputs 1'!Q86</f>
        <v>forecast</v>
      </c>
      <c r="R86" s="125" t="str">
        <f>'Inputs 1'!R86</f>
        <v>forecast</v>
      </c>
      <c r="S86" s="125" t="str">
        <f>'Inputs 1'!S86</f>
        <v>forecast</v>
      </c>
    </row>
    <row r="87" spans="1:19" s="29" customFormat="1" x14ac:dyDescent="0.25">
      <c r="A87" s="57" t="s">
        <v>343</v>
      </c>
      <c r="B87" s="57"/>
      <c r="C87" s="125" t="str">
        <f>'Inputs 1'!C87</f>
        <v>forecast</v>
      </c>
      <c r="D87" s="125" t="str">
        <f>'Inputs 1'!D87</f>
        <v>forecast</v>
      </c>
      <c r="E87" s="125" t="str">
        <f>'Inputs 1'!E87</f>
        <v>forecast</v>
      </c>
      <c r="F87" s="125" t="str">
        <f>'Inputs 1'!F87</f>
        <v>forecast</v>
      </c>
      <c r="G87" s="125" t="str">
        <f>'Inputs 1'!G87</f>
        <v>forecast</v>
      </c>
      <c r="H87" s="125" t="str">
        <f>'Inputs 1'!H87</f>
        <v>forecast</v>
      </c>
      <c r="I87" s="125" t="str">
        <f>'Inputs 1'!I87</f>
        <v>forecast</v>
      </c>
      <c r="J87" s="125" t="str">
        <f>'Inputs 1'!J87</f>
        <v>forecast</v>
      </c>
      <c r="K87" s="125" t="str">
        <f>'Inputs 1'!K87</f>
        <v>forecast</v>
      </c>
      <c r="L87" s="125" t="str">
        <f>'Inputs 1'!L87</f>
        <v>forecast</v>
      </c>
      <c r="M87" s="125" t="str">
        <f>'Inputs 1'!M87</f>
        <v>forecast</v>
      </c>
      <c r="N87" s="125" t="str">
        <f>'Inputs 1'!N87</f>
        <v>forecast</v>
      </c>
      <c r="O87" s="125" t="str">
        <f>'Inputs 1'!O87</f>
        <v>forecast</v>
      </c>
      <c r="P87" s="125" t="str">
        <f>'Inputs 1'!P87</f>
        <v>forecast</v>
      </c>
      <c r="Q87" s="125" t="str">
        <f>'Inputs 1'!Q87</f>
        <v>forecast</v>
      </c>
      <c r="R87" s="125" t="str">
        <f>'Inputs 1'!R87</f>
        <v>forecast</v>
      </c>
      <c r="S87" s="125" t="str">
        <f>'Inputs 1'!S87</f>
        <v>forecast</v>
      </c>
    </row>
    <row r="88" spans="1:19" s="29" customFormat="1" x14ac:dyDescent="0.25">
      <c r="A88" s="4"/>
      <c r="B88" s="4"/>
      <c r="C88" s="4"/>
      <c r="D88" s="4"/>
      <c r="E88" s="4"/>
      <c r="F88" s="4"/>
      <c r="G88" s="4"/>
      <c r="H88" s="4"/>
      <c r="I88" s="4"/>
      <c r="J88" s="4"/>
      <c r="K88" s="4"/>
      <c r="L88" s="4"/>
      <c r="M88" s="4"/>
      <c r="N88" s="4"/>
      <c r="O88" s="4"/>
      <c r="P88" s="4"/>
      <c r="Q88" s="4"/>
      <c r="R88" s="4"/>
      <c r="S88" s="4"/>
    </row>
    <row r="89" spans="1:19" s="29" customFormat="1" x14ac:dyDescent="0.25">
      <c r="A89" s="120" t="s">
        <v>386</v>
      </c>
      <c r="B89" s="57"/>
      <c r="C89" s="63"/>
      <c r="D89" s="63"/>
      <c r="E89" s="63"/>
      <c r="F89" s="63"/>
      <c r="G89" s="63"/>
      <c r="H89" s="63"/>
      <c r="I89" s="63"/>
      <c r="J89" s="63"/>
      <c r="K89" s="63"/>
      <c r="L89" s="63"/>
      <c r="M89" s="63"/>
      <c r="N89" s="63"/>
      <c r="O89" s="63"/>
      <c r="P89" s="63"/>
      <c r="Q89" s="63"/>
      <c r="R89" s="63"/>
      <c r="S89" s="63"/>
    </row>
    <row r="90" spans="1:19" s="29" customFormat="1" x14ac:dyDescent="0.25">
      <c r="A90" s="57" t="s">
        <v>361</v>
      </c>
      <c r="B90" s="57"/>
      <c r="C90" s="137" t="str">
        <f>'Inputs 1'!C90</f>
        <v>forecast</v>
      </c>
      <c r="D90" s="137" t="str">
        <f>'Inputs 1'!D90</f>
        <v>forecast</v>
      </c>
      <c r="E90" s="137" t="str">
        <f>'Inputs 1'!E90</f>
        <v>forecast</v>
      </c>
      <c r="F90" s="137" t="str">
        <f>'Inputs 1'!F90</f>
        <v>forecast</v>
      </c>
      <c r="G90" s="137" t="str">
        <f>'Inputs 1'!G90</f>
        <v>forecast</v>
      </c>
      <c r="H90" s="137" t="str">
        <f>'Inputs 1'!H90</f>
        <v>forecast</v>
      </c>
      <c r="I90" s="137" t="str">
        <f>'Inputs 1'!I90</f>
        <v>forecast</v>
      </c>
      <c r="J90" s="137" t="str">
        <f>'Inputs 1'!J90</f>
        <v>forecast</v>
      </c>
      <c r="K90" s="137" t="str">
        <f>'Inputs 1'!K90</f>
        <v>forecast</v>
      </c>
      <c r="L90" s="137" t="str">
        <f>'Inputs 1'!L90</f>
        <v>forecast</v>
      </c>
      <c r="M90" s="137" t="str">
        <f>'Inputs 1'!M90</f>
        <v>forecast</v>
      </c>
      <c r="N90" s="137" t="str">
        <f>'Inputs 1'!N90</f>
        <v>forecast</v>
      </c>
      <c r="O90" s="137" t="str">
        <f>'Inputs 1'!O90</f>
        <v>forecast</v>
      </c>
      <c r="P90" s="137" t="str">
        <f>'Inputs 1'!P90</f>
        <v>forecast</v>
      </c>
      <c r="Q90" s="137" t="str">
        <f>'Inputs 1'!Q90</f>
        <v>forecast</v>
      </c>
      <c r="R90" s="137" t="str">
        <f>'Inputs 1'!R90</f>
        <v>forecast</v>
      </c>
      <c r="S90" s="137" t="str">
        <f>'Inputs 1'!S90</f>
        <v>forecast</v>
      </c>
    </row>
    <row r="91" spans="1:19" s="29" customFormat="1" x14ac:dyDescent="0.25">
      <c r="A91" s="57" t="s">
        <v>362</v>
      </c>
      <c r="B91" s="57"/>
      <c r="C91" s="137" t="str">
        <f>'Inputs 1'!C91</f>
        <v>forecast</v>
      </c>
      <c r="D91" s="137" t="str">
        <f>'Inputs 1'!D91</f>
        <v>forecast</v>
      </c>
      <c r="E91" s="137" t="str">
        <f>'Inputs 1'!E91</f>
        <v>forecast</v>
      </c>
      <c r="F91" s="137" t="str">
        <f>'Inputs 1'!F91</f>
        <v>forecast</v>
      </c>
      <c r="G91" s="137" t="str">
        <f>'Inputs 1'!G91</f>
        <v>forecast</v>
      </c>
      <c r="H91" s="137" t="str">
        <f>'Inputs 1'!H91</f>
        <v>forecast</v>
      </c>
      <c r="I91" s="137" t="str">
        <f>'Inputs 1'!I91</f>
        <v>forecast</v>
      </c>
      <c r="J91" s="137" t="str">
        <f>'Inputs 1'!J91</f>
        <v>forecast</v>
      </c>
      <c r="K91" s="137" t="str">
        <f>'Inputs 1'!K91</f>
        <v>forecast</v>
      </c>
      <c r="L91" s="137" t="str">
        <f>'Inputs 1'!L91</f>
        <v>forecast</v>
      </c>
      <c r="M91" s="137" t="str">
        <f>'Inputs 1'!M91</f>
        <v>forecast</v>
      </c>
      <c r="N91" s="137" t="str">
        <f>'Inputs 1'!N91</f>
        <v>forecast</v>
      </c>
      <c r="O91" s="137" t="str">
        <f>'Inputs 1'!O91</f>
        <v>forecast</v>
      </c>
      <c r="P91" s="137" t="str">
        <f>'Inputs 1'!P91</f>
        <v>forecast</v>
      </c>
      <c r="Q91" s="137" t="str">
        <f>'Inputs 1'!Q91</f>
        <v>forecast</v>
      </c>
      <c r="R91" s="137" t="str">
        <f>'Inputs 1'!R91</f>
        <v>forecast</v>
      </c>
      <c r="S91" s="137" t="str">
        <f>'Inputs 1'!S91</f>
        <v>forecast</v>
      </c>
    </row>
    <row r="92" spans="1:19" s="29" customFormat="1" x14ac:dyDescent="0.25">
      <c r="A92" s="57" t="s">
        <v>363</v>
      </c>
      <c r="B92" s="57"/>
      <c r="C92" s="137" t="str">
        <f>'Inputs 1'!C92</f>
        <v>forecast</v>
      </c>
      <c r="D92" s="137" t="str">
        <f>'Inputs 1'!D92</f>
        <v>forecast</v>
      </c>
      <c r="E92" s="137" t="str">
        <f>'Inputs 1'!E92</f>
        <v>forecast</v>
      </c>
      <c r="F92" s="137" t="str">
        <f>'Inputs 1'!F92</f>
        <v>forecast</v>
      </c>
      <c r="G92" s="137" t="str">
        <f>'Inputs 1'!G92</f>
        <v>forecast</v>
      </c>
      <c r="H92" s="137" t="str">
        <f>'Inputs 1'!H92</f>
        <v>forecast</v>
      </c>
      <c r="I92" s="137" t="str">
        <f>'Inputs 1'!I92</f>
        <v>forecast</v>
      </c>
      <c r="J92" s="137" t="str">
        <f>'Inputs 1'!J92</f>
        <v>forecast</v>
      </c>
      <c r="K92" s="137" t="str">
        <f>'Inputs 1'!K92</f>
        <v>forecast</v>
      </c>
      <c r="L92" s="137" t="str">
        <f>'Inputs 1'!L92</f>
        <v>forecast</v>
      </c>
      <c r="M92" s="137" t="str">
        <f>'Inputs 1'!M92</f>
        <v>forecast</v>
      </c>
      <c r="N92" s="137" t="str">
        <f>'Inputs 1'!N92</f>
        <v>forecast</v>
      </c>
      <c r="O92" s="137" t="str">
        <f>'Inputs 1'!O92</f>
        <v>forecast</v>
      </c>
      <c r="P92" s="137" t="str">
        <f>'Inputs 1'!P92</f>
        <v>forecast</v>
      </c>
      <c r="Q92" s="137" t="str">
        <f>'Inputs 1'!Q92</f>
        <v>forecast</v>
      </c>
      <c r="R92" s="137" t="str">
        <f>'Inputs 1'!R92</f>
        <v>forecast</v>
      </c>
      <c r="S92" s="137" t="str">
        <f>'Inputs 1'!S92</f>
        <v>forecast</v>
      </c>
    </row>
    <row r="93" spans="1:19" s="29" customFormat="1" x14ac:dyDescent="0.25">
      <c r="A93" s="57" t="s">
        <v>364</v>
      </c>
      <c r="B93" s="57"/>
      <c r="C93" s="137" t="str">
        <f>'Inputs 1'!C93</f>
        <v>forecast</v>
      </c>
      <c r="D93" s="137" t="str">
        <f>'Inputs 1'!D93</f>
        <v>forecast</v>
      </c>
      <c r="E93" s="137" t="str">
        <f>'Inputs 1'!E93</f>
        <v>forecast</v>
      </c>
      <c r="F93" s="137" t="str">
        <f>'Inputs 1'!F93</f>
        <v>forecast</v>
      </c>
      <c r="G93" s="137" t="str">
        <f>'Inputs 1'!G93</f>
        <v>forecast</v>
      </c>
      <c r="H93" s="137" t="str">
        <f>'Inputs 1'!H93</f>
        <v>forecast</v>
      </c>
      <c r="I93" s="137" t="str">
        <f>'Inputs 1'!I93</f>
        <v>forecast</v>
      </c>
      <c r="J93" s="137" t="str">
        <f>'Inputs 1'!J93</f>
        <v>forecast</v>
      </c>
      <c r="K93" s="137" t="str">
        <f>'Inputs 1'!K93</f>
        <v>forecast</v>
      </c>
      <c r="L93" s="137" t="str">
        <f>'Inputs 1'!L93</f>
        <v>forecast</v>
      </c>
      <c r="M93" s="137" t="str">
        <f>'Inputs 1'!M93</f>
        <v>forecast</v>
      </c>
      <c r="N93" s="137" t="str">
        <f>'Inputs 1'!N93</f>
        <v>forecast</v>
      </c>
      <c r="O93" s="137" t="str">
        <f>'Inputs 1'!O93</f>
        <v>forecast</v>
      </c>
      <c r="P93" s="137" t="str">
        <f>'Inputs 1'!P93</f>
        <v>forecast</v>
      </c>
      <c r="Q93" s="137" t="str">
        <f>'Inputs 1'!Q93</f>
        <v>forecast</v>
      </c>
      <c r="R93" s="137" t="str">
        <f>'Inputs 1'!R93</f>
        <v>forecast</v>
      </c>
      <c r="S93" s="137" t="str">
        <f>'Inputs 1'!S93</f>
        <v>forecast</v>
      </c>
    </row>
    <row r="94" spans="1:19" s="29" customFormat="1" x14ac:dyDescent="0.25">
      <c r="A94" s="57" t="s">
        <v>365</v>
      </c>
      <c r="B94" s="57"/>
      <c r="C94" s="137" t="str">
        <f>'Inputs 1'!C94</f>
        <v>forecast</v>
      </c>
      <c r="D94" s="137" t="str">
        <f>'Inputs 1'!D94</f>
        <v>forecast</v>
      </c>
      <c r="E94" s="137" t="str">
        <f>'Inputs 1'!E94</f>
        <v>forecast</v>
      </c>
      <c r="F94" s="137" t="str">
        <f>'Inputs 1'!F94</f>
        <v>forecast</v>
      </c>
      <c r="G94" s="137" t="str">
        <f>'Inputs 1'!G94</f>
        <v>forecast</v>
      </c>
      <c r="H94" s="137" t="str">
        <f>'Inputs 1'!H94</f>
        <v>forecast</v>
      </c>
      <c r="I94" s="137" t="str">
        <f>'Inputs 1'!I94</f>
        <v>forecast</v>
      </c>
      <c r="J94" s="137" t="str">
        <f>'Inputs 1'!J94</f>
        <v>forecast</v>
      </c>
      <c r="K94" s="137" t="str">
        <f>'Inputs 1'!K94</f>
        <v>forecast</v>
      </c>
      <c r="L94" s="137" t="str">
        <f>'Inputs 1'!L94</f>
        <v>forecast</v>
      </c>
      <c r="M94" s="137" t="str">
        <f>'Inputs 1'!M94</f>
        <v>forecast</v>
      </c>
      <c r="N94" s="137" t="str">
        <f>'Inputs 1'!N94</f>
        <v>forecast</v>
      </c>
      <c r="O94" s="137" t="str">
        <f>'Inputs 1'!O94</f>
        <v>forecast</v>
      </c>
      <c r="P94" s="137" t="str">
        <f>'Inputs 1'!P94</f>
        <v>forecast</v>
      </c>
      <c r="Q94" s="137" t="str">
        <f>'Inputs 1'!Q94</f>
        <v>forecast</v>
      </c>
      <c r="R94" s="137" t="str">
        <f>'Inputs 1'!R94</f>
        <v>forecast</v>
      </c>
      <c r="S94" s="137" t="str">
        <f>'Inputs 1'!S94</f>
        <v>forecast</v>
      </c>
    </row>
    <row r="95" spans="1:19" s="29" customFormat="1" x14ac:dyDescent="0.25">
      <c r="A95" s="57" t="s">
        <v>366</v>
      </c>
      <c r="B95" s="57"/>
      <c r="C95" s="137" t="str">
        <f>'Inputs 1'!C95</f>
        <v>forecast</v>
      </c>
      <c r="D95" s="137" t="str">
        <f>'Inputs 1'!D95</f>
        <v>forecast</v>
      </c>
      <c r="E95" s="137" t="str">
        <f>'Inputs 1'!E95</f>
        <v>forecast</v>
      </c>
      <c r="F95" s="137" t="str">
        <f>'Inputs 1'!F95</f>
        <v>forecast</v>
      </c>
      <c r="G95" s="137" t="str">
        <f>'Inputs 1'!G95</f>
        <v>forecast</v>
      </c>
      <c r="H95" s="137" t="str">
        <f>'Inputs 1'!H95</f>
        <v>forecast</v>
      </c>
      <c r="I95" s="137" t="str">
        <f>'Inputs 1'!I95</f>
        <v>forecast</v>
      </c>
      <c r="J95" s="137" t="str">
        <f>'Inputs 1'!J95</f>
        <v>forecast</v>
      </c>
      <c r="K95" s="137" t="str">
        <f>'Inputs 1'!K95</f>
        <v>forecast</v>
      </c>
      <c r="L95" s="137" t="str">
        <f>'Inputs 1'!L95</f>
        <v>forecast</v>
      </c>
      <c r="M95" s="137" t="str">
        <f>'Inputs 1'!M95</f>
        <v>forecast</v>
      </c>
      <c r="N95" s="137" t="str">
        <f>'Inputs 1'!N95</f>
        <v>forecast</v>
      </c>
      <c r="O95" s="137" t="str">
        <f>'Inputs 1'!O95</f>
        <v>forecast</v>
      </c>
      <c r="P95" s="137" t="str">
        <f>'Inputs 1'!P95</f>
        <v>forecast</v>
      </c>
      <c r="Q95" s="137" t="str">
        <f>'Inputs 1'!Q95</f>
        <v>forecast</v>
      </c>
      <c r="R95" s="137" t="str">
        <f>'Inputs 1'!R95</f>
        <v>forecast</v>
      </c>
      <c r="S95" s="137" t="str">
        <f>'Inputs 1'!S95</f>
        <v>forecast</v>
      </c>
    </row>
    <row r="96" spans="1:19" s="29" customFormat="1" x14ac:dyDescent="0.25">
      <c r="A96" s="4"/>
      <c r="B96" s="4"/>
      <c r="C96" s="4"/>
      <c r="D96" s="4"/>
      <c r="E96" s="4"/>
      <c r="F96" s="4"/>
      <c r="G96" s="4"/>
      <c r="H96" s="4"/>
      <c r="I96" s="4"/>
      <c r="J96" s="4"/>
      <c r="K96" s="4"/>
      <c r="L96" s="4"/>
      <c r="M96" s="4"/>
      <c r="N96" s="4"/>
      <c r="O96" s="4"/>
      <c r="P96" s="4"/>
      <c r="Q96" s="4"/>
      <c r="R96" s="4"/>
      <c r="S96" s="4"/>
    </row>
    <row r="97" spans="1:19" s="29" customFormat="1" x14ac:dyDescent="0.25">
      <c r="A97" s="120" t="s">
        <v>387</v>
      </c>
      <c r="B97" s="57"/>
      <c r="C97" s="63"/>
      <c r="D97" s="63"/>
      <c r="E97" s="63"/>
      <c r="F97" s="63"/>
      <c r="G97" s="63"/>
      <c r="H97" s="63"/>
      <c r="I97" s="63"/>
      <c r="J97" s="63"/>
      <c r="K97" s="63"/>
      <c r="L97" s="63"/>
      <c r="M97" s="63"/>
      <c r="N97" s="63"/>
      <c r="O97" s="63"/>
      <c r="P97" s="63"/>
      <c r="Q97" s="63"/>
      <c r="R97" s="63"/>
      <c r="S97" s="63"/>
    </row>
    <row r="98" spans="1:19" s="29" customFormat="1" x14ac:dyDescent="0.25">
      <c r="A98" s="57" t="s">
        <v>367</v>
      </c>
      <c r="B98" s="57"/>
      <c r="C98" s="137" t="str">
        <f>'Inputs 1'!C98</f>
        <v>forecast</v>
      </c>
      <c r="D98" s="137" t="str">
        <f>'Inputs 1'!D98</f>
        <v>forecast</v>
      </c>
      <c r="E98" s="137" t="str">
        <f>'Inputs 1'!E98</f>
        <v>forecast</v>
      </c>
      <c r="F98" s="137" t="str">
        <f>'Inputs 1'!F98</f>
        <v>forecast</v>
      </c>
      <c r="G98" s="137" t="str">
        <f>'Inputs 1'!G98</f>
        <v>forecast</v>
      </c>
      <c r="H98" s="137" t="str">
        <f>'Inputs 1'!H98</f>
        <v>forecast</v>
      </c>
      <c r="I98" s="137" t="str">
        <f>'Inputs 1'!I98</f>
        <v>forecast</v>
      </c>
      <c r="J98" s="137" t="str">
        <f>'Inputs 1'!J98</f>
        <v>forecast</v>
      </c>
      <c r="K98" s="137" t="str">
        <f>'Inputs 1'!K98</f>
        <v>forecast</v>
      </c>
      <c r="L98" s="137" t="str">
        <f>'Inputs 1'!L98</f>
        <v>forecast</v>
      </c>
      <c r="M98" s="137" t="str">
        <f>'Inputs 1'!M98</f>
        <v>forecast</v>
      </c>
      <c r="N98" s="137" t="str">
        <f>'Inputs 1'!N98</f>
        <v>forecast</v>
      </c>
      <c r="O98" s="137" t="str">
        <f>'Inputs 1'!O98</f>
        <v>forecast</v>
      </c>
      <c r="P98" s="137" t="str">
        <f>'Inputs 1'!P98</f>
        <v>forecast</v>
      </c>
      <c r="Q98" s="137" t="str">
        <f>'Inputs 1'!Q98</f>
        <v>forecast</v>
      </c>
      <c r="R98" s="137" t="str">
        <f>'Inputs 1'!R98</f>
        <v>forecast</v>
      </c>
      <c r="S98" s="137" t="str">
        <f>'Inputs 1'!S98</f>
        <v>forecast</v>
      </c>
    </row>
    <row r="99" spans="1:19" s="29" customFormat="1" x14ac:dyDescent="0.25">
      <c r="A99" s="57" t="s">
        <v>368</v>
      </c>
      <c r="B99" s="57"/>
      <c r="C99" s="137" t="str">
        <f>'Inputs 1'!C99</f>
        <v>forecast</v>
      </c>
      <c r="D99" s="137" t="str">
        <f>'Inputs 1'!D99</f>
        <v>forecast</v>
      </c>
      <c r="E99" s="137" t="str">
        <f>'Inputs 1'!E99</f>
        <v>forecast</v>
      </c>
      <c r="F99" s="137" t="str">
        <f>'Inputs 1'!F99</f>
        <v>forecast</v>
      </c>
      <c r="G99" s="137" t="str">
        <f>'Inputs 1'!G99</f>
        <v>forecast</v>
      </c>
      <c r="H99" s="137" t="str">
        <f>'Inputs 1'!H99</f>
        <v>forecast</v>
      </c>
      <c r="I99" s="137" t="str">
        <f>'Inputs 1'!I99</f>
        <v>forecast</v>
      </c>
      <c r="J99" s="137" t="str">
        <f>'Inputs 1'!J99</f>
        <v>forecast</v>
      </c>
      <c r="K99" s="137" t="str">
        <f>'Inputs 1'!K99</f>
        <v>forecast</v>
      </c>
      <c r="L99" s="137" t="str">
        <f>'Inputs 1'!L99</f>
        <v>forecast</v>
      </c>
      <c r="M99" s="137" t="str">
        <f>'Inputs 1'!M99</f>
        <v>forecast</v>
      </c>
      <c r="N99" s="137" t="str">
        <f>'Inputs 1'!N99</f>
        <v>forecast</v>
      </c>
      <c r="O99" s="137" t="str">
        <f>'Inputs 1'!O99</f>
        <v>forecast</v>
      </c>
      <c r="P99" s="137" t="str">
        <f>'Inputs 1'!P99</f>
        <v>forecast</v>
      </c>
      <c r="Q99" s="137" t="str">
        <f>'Inputs 1'!Q99</f>
        <v>forecast</v>
      </c>
      <c r="R99" s="137" t="str">
        <f>'Inputs 1'!R99</f>
        <v>forecast</v>
      </c>
      <c r="S99" s="137" t="str">
        <f>'Inputs 1'!S99</f>
        <v>forecast</v>
      </c>
    </row>
    <row r="100" spans="1:19" s="29" customFormat="1" x14ac:dyDescent="0.25">
      <c r="A100" s="57" t="s">
        <v>369</v>
      </c>
      <c r="B100" s="57"/>
      <c r="C100" s="137" t="str">
        <f>'Inputs 1'!C100</f>
        <v>forecast</v>
      </c>
      <c r="D100" s="137" t="str">
        <f>'Inputs 1'!D100</f>
        <v>forecast</v>
      </c>
      <c r="E100" s="137" t="str">
        <f>'Inputs 1'!E100</f>
        <v>forecast</v>
      </c>
      <c r="F100" s="137" t="str">
        <f>'Inputs 1'!F100</f>
        <v>forecast</v>
      </c>
      <c r="G100" s="137" t="str">
        <f>'Inputs 1'!G100</f>
        <v>forecast</v>
      </c>
      <c r="H100" s="137" t="str">
        <f>'Inputs 1'!H100</f>
        <v>forecast</v>
      </c>
      <c r="I100" s="137" t="str">
        <f>'Inputs 1'!I100</f>
        <v>forecast</v>
      </c>
      <c r="J100" s="137" t="str">
        <f>'Inputs 1'!J100</f>
        <v>forecast</v>
      </c>
      <c r="K100" s="137" t="str">
        <f>'Inputs 1'!K100</f>
        <v>forecast</v>
      </c>
      <c r="L100" s="137" t="str">
        <f>'Inputs 1'!L100</f>
        <v>forecast</v>
      </c>
      <c r="M100" s="137" t="str">
        <f>'Inputs 1'!M100</f>
        <v>forecast</v>
      </c>
      <c r="N100" s="137" t="str">
        <f>'Inputs 1'!N100</f>
        <v>forecast</v>
      </c>
      <c r="O100" s="137" t="str">
        <f>'Inputs 1'!O100</f>
        <v>forecast</v>
      </c>
      <c r="P100" s="137" t="str">
        <f>'Inputs 1'!P100</f>
        <v>forecast</v>
      </c>
      <c r="Q100" s="137" t="str">
        <f>'Inputs 1'!Q100</f>
        <v>forecast</v>
      </c>
      <c r="R100" s="137" t="str">
        <f>'Inputs 1'!R100</f>
        <v>forecast</v>
      </c>
      <c r="S100" s="137" t="str">
        <f>'Inputs 1'!S100</f>
        <v>forecast</v>
      </c>
    </row>
    <row r="101" spans="1:19" s="29" customFormat="1" x14ac:dyDescent="0.25">
      <c r="A101" s="57" t="s">
        <v>370</v>
      </c>
      <c r="B101" s="57"/>
      <c r="C101" s="137" t="str">
        <f>'Inputs 1'!C101</f>
        <v>forecast</v>
      </c>
      <c r="D101" s="137" t="str">
        <f>'Inputs 1'!D101</f>
        <v>forecast</v>
      </c>
      <c r="E101" s="137" t="str">
        <f>'Inputs 1'!E101</f>
        <v>forecast</v>
      </c>
      <c r="F101" s="137" t="str">
        <f>'Inputs 1'!F101</f>
        <v>forecast</v>
      </c>
      <c r="G101" s="137" t="str">
        <f>'Inputs 1'!G101</f>
        <v>forecast</v>
      </c>
      <c r="H101" s="137" t="str">
        <f>'Inputs 1'!H101</f>
        <v>forecast</v>
      </c>
      <c r="I101" s="137" t="str">
        <f>'Inputs 1'!I101</f>
        <v>forecast</v>
      </c>
      <c r="J101" s="137" t="str">
        <f>'Inputs 1'!J101</f>
        <v>forecast</v>
      </c>
      <c r="K101" s="137" t="str">
        <f>'Inputs 1'!K101</f>
        <v>forecast</v>
      </c>
      <c r="L101" s="137" t="str">
        <f>'Inputs 1'!L101</f>
        <v>forecast</v>
      </c>
      <c r="M101" s="137" t="str">
        <f>'Inputs 1'!M101</f>
        <v>forecast</v>
      </c>
      <c r="N101" s="137" t="str">
        <f>'Inputs 1'!N101</f>
        <v>forecast</v>
      </c>
      <c r="O101" s="137" t="str">
        <f>'Inputs 1'!O101</f>
        <v>forecast</v>
      </c>
      <c r="P101" s="137" t="str">
        <f>'Inputs 1'!P101</f>
        <v>forecast</v>
      </c>
      <c r="Q101" s="137" t="str">
        <f>'Inputs 1'!Q101</f>
        <v>forecast</v>
      </c>
      <c r="R101" s="137" t="str">
        <f>'Inputs 1'!R101</f>
        <v>forecast</v>
      </c>
      <c r="S101" s="137" t="str">
        <f>'Inputs 1'!S101</f>
        <v>forecast</v>
      </c>
    </row>
    <row r="102" spans="1:19" s="29" customFormat="1" x14ac:dyDescent="0.25">
      <c r="A102" s="57" t="s">
        <v>371</v>
      </c>
      <c r="B102" s="57"/>
      <c r="C102" s="137" t="str">
        <f>'Inputs 1'!C102</f>
        <v>forecast</v>
      </c>
      <c r="D102" s="137" t="str">
        <f>'Inputs 1'!D102</f>
        <v>forecast</v>
      </c>
      <c r="E102" s="137" t="str">
        <f>'Inputs 1'!E102</f>
        <v>forecast</v>
      </c>
      <c r="F102" s="137" t="str">
        <f>'Inputs 1'!F102</f>
        <v>forecast</v>
      </c>
      <c r="G102" s="137" t="str">
        <f>'Inputs 1'!G102</f>
        <v>forecast</v>
      </c>
      <c r="H102" s="137" t="str">
        <f>'Inputs 1'!H102</f>
        <v>forecast</v>
      </c>
      <c r="I102" s="137" t="str">
        <f>'Inputs 1'!I102</f>
        <v>forecast</v>
      </c>
      <c r="J102" s="137" t="str">
        <f>'Inputs 1'!J102</f>
        <v>forecast</v>
      </c>
      <c r="K102" s="137" t="str">
        <f>'Inputs 1'!K102</f>
        <v>forecast</v>
      </c>
      <c r="L102" s="137" t="str">
        <f>'Inputs 1'!L102</f>
        <v>forecast</v>
      </c>
      <c r="M102" s="137" t="str">
        <f>'Inputs 1'!M102</f>
        <v>forecast</v>
      </c>
      <c r="N102" s="137" t="str">
        <f>'Inputs 1'!N102</f>
        <v>forecast</v>
      </c>
      <c r="O102" s="137" t="str">
        <f>'Inputs 1'!O102</f>
        <v>forecast</v>
      </c>
      <c r="P102" s="137" t="str">
        <f>'Inputs 1'!P102</f>
        <v>forecast</v>
      </c>
      <c r="Q102" s="137" t="str">
        <f>'Inputs 1'!Q102</f>
        <v>forecast</v>
      </c>
      <c r="R102" s="137" t="str">
        <f>'Inputs 1'!R102</f>
        <v>forecast</v>
      </c>
      <c r="S102" s="137" t="str">
        <f>'Inputs 1'!S102</f>
        <v>forecast</v>
      </c>
    </row>
    <row r="103" spans="1:19" s="29" customFormat="1" x14ac:dyDescent="0.25">
      <c r="A103" s="57" t="s">
        <v>372</v>
      </c>
      <c r="B103" s="57"/>
      <c r="C103" s="137" t="str">
        <f>'Inputs 1'!C103</f>
        <v>forecast</v>
      </c>
      <c r="D103" s="137" t="str">
        <f>'Inputs 1'!D103</f>
        <v>forecast</v>
      </c>
      <c r="E103" s="137" t="str">
        <f>'Inputs 1'!E103</f>
        <v>forecast</v>
      </c>
      <c r="F103" s="137" t="str">
        <f>'Inputs 1'!F103</f>
        <v>forecast</v>
      </c>
      <c r="G103" s="137" t="str">
        <f>'Inputs 1'!G103</f>
        <v>forecast</v>
      </c>
      <c r="H103" s="137" t="str">
        <f>'Inputs 1'!H103</f>
        <v>forecast</v>
      </c>
      <c r="I103" s="137" t="str">
        <f>'Inputs 1'!I103</f>
        <v>forecast</v>
      </c>
      <c r="J103" s="137" t="str">
        <f>'Inputs 1'!J103</f>
        <v>forecast</v>
      </c>
      <c r="K103" s="137" t="str">
        <f>'Inputs 1'!K103</f>
        <v>forecast</v>
      </c>
      <c r="L103" s="137" t="str">
        <f>'Inputs 1'!L103</f>
        <v>forecast</v>
      </c>
      <c r="M103" s="137" t="str">
        <f>'Inputs 1'!M103</f>
        <v>forecast</v>
      </c>
      <c r="N103" s="137" t="str">
        <f>'Inputs 1'!N103</f>
        <v>forecast</v>
      </c>
      <c r="O103" s="137" t="str">
        <f>'Inputs 1'!O103</f>
        <v>forecast</v>
      </c>
      <c r="P103" s="137" t="str">
        <f>'Inputs 1'!P103</f>
        <v>forecast</v>
      </c>
      <c r="Q103" s="137" t="str">
        <f>'Inputs 1'!Q103</f>
        <v>forecast</v>
      </c>
      <c r="R103" s="137" t="str">
        <f>'Inputs 1'!R103</f>
        <v>forecast</v>
      </c>
      <c r="S103" s="137" t="str">
        <f>'Inputs 1'!S103</f>
        <v>forecast</v>
      </c>
    </row>
    <row r="104" spans="1:19" s="29" customFormat="1" x14ac:dyDescent="0.25">
      <c r="A104" s="4"/>
      <c r="B104" s="4"/>
      <c r="C104" s="4"/>
      <c r="D104" s="4"/>
      <c r="E104" s="4"/>
      <c r="F104" s="4"/>
      <c r="G104" s="4"/>
      <c r="H104" s="4"/>
      <c r="I104" s="4"/>
      <c r="J104" s="4"/>
      <c r="K104" s="4"/>
      <c r="L104" s="4"/>
      <c r="M104" s="4"/>
      <c r="N104" s="4"/>
      <c r="O104" s="4"/>
      <c r="P104" s="4"/>
      <c r="Q104" s="4"/>
      <c r="R104" s="4"/>
      <c r="S104" s="4"/>
    </row>
    <row r="105" spans="1:19" s="29" customFormat="1"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s="29" customFormat="1" x14ac:dyDescent="0.25">
      <c r="A106" s="57" t="s">
        <v>373</v>
      </c>
      <c r="B106" s="57"/>
      <c r="C106" s="137" t="str">
        <f>'Inputs 1'!C106</f>
        <v>forecast</v>
      </c>
      <c r="D106" s="137" t="str">
        <f>'Inputs 1'!D106</f>
        <v>forecast</v>
      </c>
      <c r="E106" s="137" t="str">
        <f>'Inputs 1'!E106</f>
        <v>forecast</v>
      </c>
      <c r="F106" s="137" t="str">
        <f>'Inputs 1'!F106</f>
        <v>forecast</v>
      </c>
      <c r="G106" s="137" t="str">
        <f>'Inputs 1'!G106</f>
        <v>forecast</v>
      </c>
      <c r="H106" s="137" t="str">
        <f>'Inputs 1'!H106</f>
        <v>forecast</v>
      </c>
      <c r="I106" s="137" t="str">
        <f>'Inputs 1'!I106</f>
        <v>forecast</v>
      </c>
      <c r="J106" s="137" t="str">
        <f>'Inputs 1'!J106</f>
        <v>forecast</v>
      </c>
      <c r="K106" s="137" t="str">
        <f>'Inputs 1'!K106</f>
        <v>forecast</v>
      </c>
      <c r="L106" s="137" t="str">
        <f>'Inputs 1'!L106</f>
        <v>forecast</v>
      </c>
      <c r="M106" s="137" t="str">
        <f>'Inputs 1'!M106</f>
        <v>forecast</v>
      </c>
      <c r="N106" s="137" t="str">
        <f>'Inputs 1'!N106</f>
        <v>forecast</v>
      </c>
      <c r="O106" s="137" t="str">
        <f>'Inputs 1'!O106</f>
        <v>forecast</v>
      </c>
      <c r="P106" s="137" t="str">
        <f>'Inputs 1'!P106</f>
        <v>forecast</v>
      </c>
      <c r="Q106" s="137" t="str">
        <f>'Inputs 1'!Q106</f>
        <v>forecast</v>
      </c>
      <c r="R106" s="137" t="str">
        <f>'Inputs 1'!R106</f>
        <v>forecast</v>
      </c>
      <c r="S106" s="137" t="str">
        <f>'Inputs 1'!S106</f>
        <v>forecast</v>
      </c>
    </row>
    <row r="107" spans="1:19" s="29" customFormat="1" x14ac:dyDescent="0.25">
      <c r="A107" s="57" t="s">
        <v>374</v>
      </c>
      <c r="B107" s="57"/>
      <c r="C107" s="137" t="str">
        <f>'Inputs 1'!C107</f>
        <v>forecast</v>
      </c>
      <c r="D107" s="137" t="str">
        <f>'Inputs 1'!D107</f>
        <v>forecast</v>
      </c>
      <c r="E107" s="137" t="str">
        <f>'Inputs 1'!E107</f>
        <v>forecast</v>
      </c>
      <c r="F107" s="137" t="str">
        <f>'Inputs 1'!F107</f>
        <v>forecast</v>
      </c>
      <c r="G107" s="137" t="str">
        <f>'Inputs 1'!G107</f>
        <v>forecast</v>
      </c>
      <c r="H107" s="137" t="str">
        <f>'Inputs 1'!H107</f>
        <v>forecast</v>
      </c>
      <c r="I107" s="137" t="str">
        <f>'Inputs 1'!I107</f>
        <v>forecast</v>
      </c>
      <c r="J107" s="137" t="str">
        <f>'Inputs 1'!J107</f>
        <v>forecast</v>
      </c>
      <c r="K107" s="137" t="str">
        <f>'Inputs 1'!K107</f>
        <v>forecast</v>
      </c>
      <c r="L107" s="137" t="str">
        <f>'Inputs 1'!L107</f>
        <v>forecast</v>
      </c>
      <c r="M107" s="137" t="str">
        <f>'Inputs 1'!M107</f>
        <v>forecast</v>
      </c>
      <c r="N107" s="137" t="str">
        <f>'Inputs 1'!N107</f>
        <v>forecast</v>
      </c>
      <c r="O107" s="137" t="str">
        <f>'Inputs 1'!O107</f>
        <v>forecast</v>
      </c>
      <c r="P107" s="137" t="str">
        <f>'Inputs 1'!P107</f>
        <v>forecast</v>
      </c>
      <c r="Q107" s="137" t="str">
        <f>'Inputs 1'!Q107</f>
        <v>forecast</v>
      </c>
      <c r="R107" s="137" t="str">
        <f>'Inputs 1'!R107</f>
        <v>forecast</v>
      </c>
      <c r="S107" s="137" t="str">
        <f>'Inputs 1'!S107</f>
        <v>forecast</v>
      </c>
    </row>
    <row r="108" spans="1:19" s="29" customFormat="1" x14ac:dyDescent="0.25">
      <c r="A108" s="57" t="s">
        <v>375</v>
      </c>
      <c r="B108" s="57"/>
      <c r="C108" s="137" t="str">
        <f>'Inputs 1'!C108</f>
        <v>forecast</v>
      </c>
      <c r="D108" s="137" t="str">
        <f>'Inputs 1'!D108</f>
        <v>forecast</v>
      </c>
      <c r="E108" s="137" t="str">
        <f>'Inputs 1'!E108</f>
        <v>forecast</v>
      </c>
      <c r="F108" s="137" t="str">
        <f>'Inputs 1'!F108</f>
        <v>forecast</v>
      </c>
      <c r="G108" s="137" t="str">
        <f>'Inputs 1'!G108</f>
        <v>forecast</v>
      </c>
      <c r="H108" s="137" t="str">
        <f>'Inputs 1'!H108</f>
        <v>forecast</v>
      </c>
      <c r="I108" s="137" t="str">
        <f>'Inputs 1'!I108</f>
        <v>forecast</v>
      </c>
      <c r="J108" s="137" t="str">
        <f>'Inputs 1'!J108</f>
        <v>forecast</v>
      </c>
      <c r="K108" s="137" t="str">
        <f>'Inputs 1'!K108</f>
        <v>forecast</v>
      </c>
      <c r="L108" s="137" t="str">
        <f>'Inputs 1'!L108</f>
        <v>forecast</v>
      </c>
      <c r="M108" s="137" t="str">
        <f>'Inputs 1'!M108</f>
        <v>forecast</v>
      </c>
      <c r="N108" s="137" t="str">
        <f>'Inputs 1'!N108</f>
        <v>forecast</v>
      </c>
      <c r="O108" s="137" t="str">
        <f>'Inputs 1'!O108</f>
        <v>forecast</v>
      </c>
      <c r="P108" s="137" t="str">
        <f>'Inputs 1'!P108</f>
        <v>forecast</v>
      </c>
      <c r="Q108" s="137" t="str">
        <f>'Inputs 1'!Q108</f>
        <v>forecast</v>
      </c>
      <c r="R108" s="137" t="str">
        <f>'Inputs 1'!R108</f>
        <v>forecast</v>
      </c>
      <c r="S108" s="137" t="str">
        <f>'Inputs 1'!S108</f>
        <v>forecast</v>
      </c>
    </row>
    <row r="109" spans="1:19" s="29" customFormat="1" x14ac:dyDescent="0.25">
      <c r="A109" s="57" t="s">
        <v>376</v>
      </c>
      <c r="B109" s="57"/>
      <c r="C109" s="137" t="str">
        <f>'Inputs 1'!C109</f>
        <v>forecast</v>
      </c>
      <c r="D109" s="137" t="str">
        <f>'Inputs 1'!D109</f>
        <v>forecast</v>
      </c>
      <c r="E109" s="137" t="str">
        <f>'Inputs 1'!E109</f>
        <v>forecast</v>
      </c>
      <c r="F109" s="137" t="str">
        <f>'Inputs 1'!F109</f>
        <v>forecast</v>
      </c>
      <c r="G109" s="137" t="str">
        <f>'Inputs 1'!G109</f>
        <v>forecast</v>
      </c>
      <c r="H109" s="137" t="str">
        <f>'Inputs 1'!H109</f>
        <v>forecast</v>
      </c>
      <c r="I109" s="137" t="str">
        <f>'Inputs 1'!I109</f>
        <v>forecast</v>
      </c>
      <c r="J109" s="137" t="str">
        <f>'Inputs 1'!J109</f>
        <v>forecast</v>
      </c>
      <c r="K109" s="137" t="str">
        <f>'Inputs 1'!K109</f>
        <v>forecast</v>
      </c>
      <c r="L109" s="137" t="str">
        <f>'Inputs 1'!L109</f>
        <v>forecast</v>
      </c>
      <c r="M109" s="137" t="str">
        <f>'Inputs 1'!M109</f>
        <v>forecast</v>
      </c>
      <c r="N109" s="137" t="str">
        <f>'Inputs 1'!N109</f>
        <v>forecast</v>
      </c>
      <c r="O109" s="137" t="str">
        <f>'Inputs 1'!O109</f>
        <v>forecast</v>
      </c>
      <c r="P109" s="137" t="str">
        <f>'Inputs 1'!P109</f>
        <v>forecast</v>
      </c>
      <c r="Q109" s="137" t="str">
        <f>'Inputs 1'!Q109</f>
        <v>forecast</v>
      </c>
      <c r="R109" s="137" t="str">
        <f>'Inputs 1'!R109</f>
        <v>forecast</v>
      </c>
      <c r="S109" s="137" t="str">
        <f>'Inputs 1'!S109</f>
        <v>forecast</v>
      </c>
    </row>
    <row r="110" spans="1:19" s="29" customFormat="1" x14ac:dyDescent="0.25">
      <c r="A110" s="57" t="s">
        <v>377</v>
      </c>
      <c r="B110" s="57"/>
      <c r="C110" s="137" t="str">
        <f>'Inputs 1'!C110</f>
        <v>forecast</v>
      </c>
      <c r="D110" s="137" t="str">
        <f>'Inputs 1'!D110</f>
        <v>forecast</v>
      </c>
      <c r="E110" s="137" t="str">
        <f>'Inputs 1'!E110</f>
        <v>forecast</v>
      </c>
      <c r="F110" s="137" t="str">
        <f>'Inputs 1'!F110</f>
        <v>forecast</v>
      </c>
      <c r="G110" s="137" t="str">
        <f>'Inputs 1'!G110</f>
        <v>forecast</v>
      </c>
      <c r="H110" s="137" t="str">
        <f>'Inputs 1'!H110</f>
        <v>forecast</v>
      </c>
      <c r="I110" s="137" t="str">
        <f>'Inputs 1'!I110</f>
        <v>forecast</v>
      </c>
      <c r="J110" s="137" t="str">
        <f>'Inputs 1'!J110</f>
        <v>forecast</v>
      </c>
      <c r="K110" s="137" t="str">
        <f>'Inputs 1'!K110</f>
        <v>forecast</v>
      </c>
      <c r="L110" s="137" t="str">
        <f>'Inputs 1'!L110</f>
        <v>forecast</v>
      </c>
      <c r="M110" s="137" t="str">
        <f>'Inputs 1'!M110</f>
        <v>forecast</v>
      </c>
      <c r="N110" s="137" t="str">
        <f>'Inputs 1'!N110</f>
        <v>forecast</v>
      </c>
      <c r="O110" s="137" t="str">
        <f>'Inputs 1'!O110</f>
        <v>forecast</v>
      </c>
      <c r="P110" s="137" t="str">
        <f>'Inputs 1'!P110</f>
        <v>forecast</v>
      </c>
      <c r="Q110" s="137" t="str">
        <f>'Inputs 1'!Q110</f>
        <v>forecast</v>
      </c>
      <c r="R110" s="137" t="str">
        <f>'Inputs 1'!R110</f>
        <v>forecast</v>
      </c>
      <c r="S110" s="137" t="str">
        <f>'Inputs 1'!S110</f>
        <v>forecast</v>
      </c>
    </row>
    <row r="111" spans="1:19" s="29" customFormat="1" x14ac:dyDescent="0.25">
      <c r="A111" s="57" t="s">
        <v>378</v>
      </c>
      <c r="B111" s="57"/>
      <c r="C111" s="137" t="str">
        <f>'Inputs 1'!C111</f>
        <v>forecast</v>
      </c>
      <c r="D111" s="137" t="str">
        <f>'Inputs 1'!D111</f>
        <v>forecast</v>
      </c>
      <c r="E111" s="137" t="str">
        <f>'Inputs 1'!E111</f>
        <v>forecast</v>
      </c>
      <c r="F111" s="137" t="str">
        <f>'Inputs 1'!F111</f>
        <v>forecast</v>
      </c>
      <c r="G111" s="137" t="str">
        <f>'Inputs 1'!G111</f>
        <v>forecast</v>
      </c>
      <c r="H111" s="137" t="str">
        <f>'Inputs 1'!H111</f>
        <v>forecast</v>
      </c>
      <c r="I111" s="137" t="str">
        <f>'Inputs 1'!I111</f>
        <v>forecast</v>
      </c>
      <c r="J111" s="137" t="str">
        <f>'Inputs 1'!J111</f>
        <v>forecast</v>
      </c>
      <c r="K111" s="137" t="str">
        <f>'Inputs 1'!K111</f>
        <v>forecast</v>
      </c>
      <c r="L111" s="137" t="str">
        <f>'Inputs 1'!L111</f>
        <v>forecast</v>
      </c>
      <c r="M111" s="137" t="str">
        <f>'Inputs 1'!M111</f>
        <v>forecast</v>
      </c>
      <c r="N111" s="137" t="str">
        <f>'Inputs 1'!N111</f>
        <v>forecast</v>
      </c>
      <c r="O111" s="137" t="str">
        <f>'Inputs 1'!O111</f>
        <v>forecast</v>
      </c>
      <c r="P111" s="137" t="str">
        <f>'Inputs 1'!P111</f>
        <v>forecast</v>
      </c>
      <c r="Q111" s="137" t="str">
        <f>'Inputs 1'!Q111</f>
        <v>forecast</v>
      </c>
      <c r="R111" s="137" t="str">
        <f>'Inputs 1'!R111</f>
        <v>forecast</v>
      </c>
      <c r="S111" s="137" t="str">
        <f>'Inputs 1'!S111</f>
        <v>forecast</v>
      </c>
    </row>
    <row r="112" spans="1:19" s="29" customFormat="1" x14ac:dyDescent="0.25">
      <c r="A112" s="4"/>
      <c r="B112" s="4"/>
      <c r="C112" s="4"/>
      <c r="D112" s="4"/>
      <c r="E112" s="4"/>
      <c r="F112" s="4"/>
      <c r="G112" s="4"/>
      <c r="H112" s="4"/>
      <c r="I112" s="4"/>
      <c r="J112" s="4"/>
      <c r="K112" s="4"/>
      <c r="L112" s="4"/>
      <c r="M112" s="4"/>
      <c r="N112" s="4"/>
      <c r="O112" s="4"/>
      <c r="P112" s="4"/>
      <c r="Q112" s="4"/>
      <c r="R112" s="4"/>
      <c r="S112" s="4"/>
    </row>
    <row r="113" spans="1:19" s="29" customFormat="1"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s="29" customFormat="1" x14ac:dyDescent="0.25">
      <c r="A114" s="57" t="s">
        <v>379</v>
      </c>
      <c r="B114" s="57"/>
      <c r="C114" s="137" t="str">
        <f>'Inputs 1'!C114</f>
        <v>forecast</v>
      </c>
      <c r="D114" s="137" t="str">
        <f>'Inputs 1'!D114</f>
        <v>forecast</v>
      </c>
      <c r="E114" s="137" t="str">
        <f>'Inputs 1'!E114</f>
        <v>forecast</v>
      </c>
      <c r="F114" s="137" t="str">
        <f>'Inputs 1'!F114</f>
        <v>forecast</v>
      </c>
      <c r="G114" s="137" t="str">
        <f>'Inputs 1'!G114</f>
        <v>forecast</v>
      </c>
      <c r="H114" s="137" t="str">
        <f>'Inputs 1'!H114</f>
        <v>forecast</v>
      </c>
      <c r="I114" s="137" t="str">
        <f>'Inputs 1'!I114</f>
        <v>forecast</v>
      </c>
      <c r="J114" s="137" t="str">
        <f>'Inputs 1'!J114</f>
        <v>forecast</v>
      </c>
      <c r="K114" s="137" t="str">
        <f>'Inputs 1'!K114</f>
        <v>forecast</v>
      </c>
      <c r="L114" s="137" t="str">
        <f>'Inputs 1'!L114</f>
        <v>forecast</v>
      </c>
      <c r="M114" s="137" t="str">
        <f>'Inputs 1'!M114</f>
        <v>forecast</v>
      </c>
      <c r="N114" s="137" t="str">
        <f>'Inputs 1'!N114</f>
        <v>forecast</v>
      </c>
      <c r="O114" s="137" t="str">
        <f>'Inputs 1'!O114</f>
        <v>forecast</v>
      </c>
      <c r="P114" s="137" t="str">
        <f>'Inputs 1'!P114</f>
        <v>forecast</v>
      </c>
      <c r="Q114" s="137" t="str">
        <f>'Inputs 1'!Q114</f>
        <v>forecast</v>
      </c>
      <c r="R114" s="137" t="str">
        <f>'Inputs 1'!R114</f>
        <v>forecast</v>
      </c>
      <c r="S114" s="137" t="str">
        <f>'Inputs 1'!S114</f>
        <v>forecast</v>
      </c>
    </row>
    <row r="115" spans="1:19" s="29" customFormat="1" x14ac:dyDescent="0.25">
      <c r="A115" s="57" t="s">
        <v>380</v>
      </c>
      <c r="B115" s="57"/>
      <c r="C115" s="137" t="str">
        <f>'Inputs 1'!C115</f>
        <v>forecast</v>
      </c>
      <c r="D115" s="137" t="str">
        <f>'Inputs 1'!D115</f>
        <v>forecast</v>
      </c>
      <c r="E115" s="137" t="str">
        <f>'Inputs 1'!E115</f>
        <v>forecast</v>
      </c>
      <c r="F115" s="137" t="str">
        <f>'Inputs 1'!F115</f>
        <v>forecast</v>
      </c>
      <c r="G115" s="137" t="str">
        <f>'Inputs 1'!G115</f>
        <v>forecast</v>
      </c>
      <c r="H115" s="137" t="str">
        <f>'Inputs 1'!H115</f>
        <v>forecast</v>
      </c>
      <c r="I115" s="137" t="str">
        <f>'Inputs 1'!I115</f>
        <v>forecast</v>
      </c>
      <c r="J115" s="137" t="str">
        <f>'Inputs 1'!J115</f>
        <v>forecast</v>
      </c>
      <c r="K115" s="137" t="str">
        <f>'Inputs 1'!K115</f>
        <v>forecast</v>
      </c>
      <c r="L115" s="137" t="str">
        <f>'Inputs 1'!L115</f>
        <v>forecast</v>
      </c>
      <c r="M115" s="137" t="str">
        <f>'Inputs 1'!M115</f>
        <v>forecast</v>
      </c>
      <c r="N115" s="137" t="str">
        <f>'Inputs 1'!N115</f>
        <v>forecast</v>
      </c>
      <c r="O115" s="137" t="str">
        <f>'Inputs 1'!O115</f>
        <v>forecast</v>
      </c>
      <c r="P115" s="137" t="str">
        <f>'Inputs 1'!P115</f>
        <v>forecast</v>
      </c>
      <c r="Q115" s="137" t="str">
        <f>'Inputs 1'!Q115</f>
        <v>forecast</v>
      </c>
      <c r="R115" s="137" t="str">
        <f>'Inputs 1'!R115</f>
        <v>forecast</v>
      </c>
      <c r="S115" s="137" t="str">
        <f>'Inputs 1'!S115</f>
        <v>forecast</v>
      </c>
    </row>
    <row r="116" spans="1:19" s="29" customFormat="1" x14ac:dyDescent="0.25">
      <c r="A116" s="57" t="s">
        <v>381</v>
      </c>
      <c r="B116" s="57"/>
      <c r="C116" s="137" t="str">
        <f>'Inputs 1'!C116</f>
        <v>forecast</v>
      </c>
      <c r="D116" s="137" t="str">
        <f>'Inputs 1'!D116</f>
        <v>forecast</v>
      </c>
      <c r="E116" s="137" t="str">
        <f>'Inputs 1'!E116</f>
        <v>forecast</v>
      </c>
      <c r="F116" s="137" t="str">
        <f>'Inputs 1'!F116</f>
        <v>forecast</v>
      </c>
      <c r="G116" s="137" t="str">
        <f>'Inputs 1'!G116</f>
        <v>forecast</v>
      </c>
      <c r="H116" s="137" t="str">
        <f>'Inputs 1'!H116</f>
        <v>forecast</v>
      </c>
      <c r="I116" s="137" t="str">
        <f>'Inputs 1'!I116</f>
        <v>forecast</v>
      </c>
      <c r="J116" s="137" t="str">
        <f>'Inputs 1'!J116</f>
        <v>forecast</v>
      </c>
      <c r="K116" s="137" t="str">
        <f>'Inputs 1'!K116</f>
        <v>forecast</v>
      </c>
      <c r="L116" s="137" t="str">
        <f>'Inputs 1'!L116</f>
        <v>forecast</v>
      </c>
      <c r="M116" s="137" t="str">
        <f>'Inputs 1'!M116</f>
        <v>forecast</v>
      </c>
      <c r="N116" s="137" t="str">
        <f>'Inputs 1'!N116</f>
        <v>forecast</v>
      </c>
      <c r="O116" s="137" t="str">
        <f>'Inputs 1'!O116</f>
        <v>forecast</v>
      </c>
      <c r="P116" s="137" t="str">
        <f>'Inputs 1'!P116</f>
        <v>forecast</v>
      </c>
      <c r="Q116" s="137" t="str">
        <f>'Inputs 1'!Q116</f>
        <v>forecast</v>
      </c>
      <c r="R116" s="137" t="str">
        <f>'Inputs 1'!R116</f>
        <v>forecast</v>
      </c>
      <c r="S116" s="137" t="str">
        <f>'Inputs 1'!S116</f>
        <v>forecast</v>
      </c>
    </row>
    <row r="117" spans="1:19" s="29" customFormat="1" x14ac:dyDescent="0.25">
      <c r="A117" s="57" t="s">
        <v>382</v>
      </c>
      <c r="B117" s="57"/>
      <c r="C117" s="137" t="str">
        <f>'Inputs 1'!C117</f>
        <v>forecast</v>
      </c>
      <c r="D117" s="137" t="str">
        <f>'Inputs 1'!D117</f>
        <v>forecast</v>
      </c>
      <c r="E117" s="137" t="str">
        <f>'Inputs 1'!E117</f>
        <v>forecast</v>
      </c>
      <c r="F117" s="137" t="str">
        <f>'Inputs 1'!F117</f>
        <v>forecast</v>
      </c>
      <c r="G117" s="137" t="str">
        <f>'Inputs 1'!G117</f>
        <v>forecast</v>
      </c>
      <c r="H117" s="137" t="str">
        <f>'Inputs 1'!H117</f>
        <v>forecast</v>
      </c>
      <c r="I117" s="137" t="str">
        <f>'Inputs 1'!I117</f>
        <v>forecast</v>
      </c>
      <c r="J117" s="137" t="str">
        <f>'Inputs 1'!J117</f>
        <v>forecast</v>
      </c>
      <c r="K117" s="137" t="str">
        <f>'Inputs 1'!K117</f>
        <v>forecast</v>
      </c>
      <c r="L117" s="137" t="str">
        <f>'Inputs 1'!L117</f>
        <v>forecast</v>
      </c>
      <c r="M117" s="137" t="str">
        <f>'Inputs 1'!M117</f>
        <v>forecast</v>
      </c>
      <c r="N117" s="137" t="str">
        <f>'Inputs 1'!N117</f>
        <v>forecast</v>
      </c>
      <c r="O117" s="137" t="str">
        <f>'Inputs 1'!O117</f>
        <v>forecast</v>
      </c>
      <c r="P117" s="137" t="str">
        <f>'Inputs 1'!P117</f>
        <v>forecast</v>
      </c>
      <c r="Q117" s="137" t="str">
        <f>'Inputs 1'!Q117</f>
        <v>forecast</v>
      </c>
      <c r="R117" s="137" t="str">
        <f>'Inputs 1'!R117</f>
        <v>forecast</v>
      </c>
      <c r="S117" s="137" t="str">
        <f>'Inputs 1'!S117</f>
        <v>forecast</v>
      </c>
    </row>
    <row r="118" spans="1:19" s="29" customFormat="1" x14ac:dyDescent="0.25">
      <c r="A118" s="57" t="s">
        <v>383</v>
      </c>
      <c r="B118" s="57"/>
      <c r="C118" s="137" t="str">
        <f>'Inputs 1'!C118</f>
        <v>forecast</v>
      </c>
      <c r="D118" s="137" t="str">
        <f>'Inputs 1'!D118</f>
        <v>forecast</v>
      </c>
      <c r="E118" s="137" t="str">
        <f>'Inputs 1'!E118</f>
        <v>forecast</v>
      </c>
      <c r="F118" s="137" t="str">
        <f>'Inputs 1'!F118</f>
        <v>forecast</v>
      </c>
      <c r="G118" s="137" t="str">
        <f>'Inputs 1'!G118</f>
        <v>forecast</v>
      </c>
      <c r="H118" s="137" t="str">
        <f>'Inputs 1'!H118</f>
        <v>forecast</v>
      </c>
      <c r="I118" s="137" t="str">
        <f>'Inputs 1'!I118</f>
        <v>forecast</v>
      </c>
      <c r="J118" s="137" t="str">
        <f>'Inputs 1'!J118</f>
        <v>forecast</v>
      </c>
      <c r="K118" s="137" t="str">
        <f>'Inputs 1'!K118</f>
        <v>forecast</v>
      </c>
      <c r="L118" s="137" t="str">
        <f>'Inputs 1'!L118</f>
        <v>forecast</v>
      </c>
      <c r="M118" s="137" t="str">
        <f>'Inputs 1'!M118</f>
        <v>forecast</v>
      </c>
      <c r="N118" s="137" t="str">
        <f>'Inputs 1'!N118</f>
        <v>forecast</v>
      </c>
      <c r="O118" s="137" t="str">
        <f>'Inputs 1'!O118</f>
        <v>forecast</v>
      </c>
      <c r="P118" s="137" t="str">
        <f>'Inputs 1'!P118</f>
        <v>forecast</v>
      </c>
      <c r="Q118" s="137" t="str">
        <f>'Inputs 1'!Q118</f>
        <v>forecast</v>
      </c>
      <c r="R118" s="137" t="str">
        <f>'Inputs 1'!R118</f>
        <v>forecast</v>
      </c>
      <c r="S118" s="137" t="str">
        <f>'Inputs 1'!S118</f>
        <v>forecast</v>
      </c>
    </row>
    <row r="119" spans="1:19" s="29" customFormat="1" x14ac:dyDescent="0.25">
      <c r="A119" s="57" t="s">
        <v>384</v>
      </c>
      <c r="B119" s="57"/>
      <c r="C119" s="137" t="str">
        <f>'Inputs 1'!C119</f>
        <v>forecast</v>
      </c>
      <c r="D119" s="137" t="str">
        <f>'Inputs 1'!D119</f>
        <v>forecast</v>
      </c>
      <c r="E119" s="137" t="str">
        <f>'Inputs 1'!E119</f>
        <v>forecast</v>
      </c>
      <c r="F119" s="137" t="str">
        <f>'Inputs 1'!F119</f>
        <v>forecast</v>
      </c>
      <c r="G119" s="137" t="str">
        <f>'Inputs 1'!G119</f>
        <v>forecast</v>
      </c>
      <c r="H119" s="137" t="str">
        <f>'Inputs 1'!H119</f>
        <v>forecast</v>
      </c>
      <c r="I119" s="137" t="str">
        <f>'Inputs 1'!I119</f>
        <v>forecast</v>
      </c>
      <c r="J119" s="137" t="str">
        <f>'Inputs 1'!J119</f>
        <v>forecast</v>
      </c>
      <c r="K119" s="137" t="str">
        <f>'Inputs 1'!K119</f>
        <v>forecast</v>
      </c>
      <c r="L119" s="137" t="str">
        <f>'Inputs 1'!L119</f>
        <v>forecast</v>
      </c>
      <c r="M119" s="137" t="str">
        <f>'Inputs 1'!M119</f>
        <v>forecast</v>
      </c>
      <c r="N119" s="137" t="str">
        <f>'Inputs 1'!N119</f>
        <v>forecast</v>
      </c>
      <c r="O119" s="137" t="str">
        <f>'Inputs 1'!O119</f>
        <v>forecast</v>
      </c>
      <c r="P119" s="137" t="str">
        <f>'Inputs 1'!P119</f>
        <v>forecast</v>
      </c>
      <c r="Q119" s="137" t="str">
        <f>'Inputs 1'!Q119</f>
        <v>forecast</v>
      </c>
      <c r="R119" s="137" t="str">
        <f>'Inputs 1'!R119</f>
        <v>forecast</v>
      </c>
      <c r="S119" s="137" t="str">
        <f>'Inputs 1'!S119</f>
        <v>forecast</v>
      </c>
    </row>
    <row r="120" spans="1:19" s="29" customFormat="1" x14ac:dyDescent="0.25">
      <c r="A120" s="31"/>
      <c r="B120" s="31"/>
      <c r="C120" s="31"/>
      <c r="D120" s="31"/>
      <c r="E120" s="31"/>
      <c r="F120" s="31"/>
      <c r="G120" s="31"/>
      <c r="H120" s="31"/>
      <c r="I120" s="31"/>
      <c r="J120" s="32"/>
      <c r="K120" s="32"/>
      <c r="L120" s="32"/>
      <c r="M120" s="32"/>
      <c r="N120" s="32"/>
      <c r="O120" s="32"/>
      <c r="P120" s="32"/>
      <c r="Q120" s="32"/>
      <c r="R120" s="32"/>
      <c r="S120" s="31"/>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D97E55"/>
    <pageSetUpPr fitToPage="1"/>
  </sheetPr>
  <dimension ref="A1:T121"/>
  <sheetViews>
    <sheetView showGridLines="0" view="pageBreakPreview" zoomScaleNormal="100" zoomScaleSheetLayoutView="100" workbookViewId="0"/>
  </sheetViews>
  <sheetFormatPr defaultColWidth="9.140625" defaultRowHeight="15" x14ac:dyDescent="0.25"/>
  <cols>
    <col min="1" max="1" width="50" style="31" customWidth="1"/>
    <col min="2" max="9" width="12" style="31" customWidth="1"/>
    <col min="10" max="18" width="12" style="32" customWidth="1"/>
    <col min="19" max="19" width="12" style="31" customWidth="1"/>
    <col min="20" max="20" width="2.7109375" style="29" customWidth="1"/>
  </cols>
  <sheetData>
    <row r="1" spans="1:20" ht="39.950000000000003" customHeight="1" x14ac:dyDescent="0.25">
      <c r="A1" s="45" t="s">
        <v>489</v>
      </c>
      <c r="B1" s="3"/>
      <c r="C1" s="3"/>
      <c r="D1" s="3"/>
      <c r="E1" s="3"/>
      <c r="F1" s="3"/>
      <c r="G1" s="3"/>
      <c r="H1" s="3"/>
      <c r="I1" s="3"/>
      <c r="J1" s="3"/>
      <c r="K1" s="3"/>
      <c r="L1" s="3"/>
      <c r="M1" s="3"/>
      <c r="N1" s="3"/>
      <c r="O1" s="3"/>
      <c r="P1" s="3"/>
      <c r="Q1" s="3"/>
      <c r="R1" s="3"/>
      <c r="S1" s="3"/>
    </row>
    <row r="2" spans="1:20" x14ac:dyDescent="0.25">
      <c r="A2" s="124" t="s">
        <v>333</v>
      </c>
      <c r="B2"/>
      <c r="C2"/>
      <c r="D2"/>
      <c r="E2"/>
      <c r="F2"/>
      <c r="G2"/>
      <c r="H2"/>
      <c r="I2"/>
      <c r="J2"/>
      <c r="K2"/>
      <c r="L2"/>
      <c r="M2"/>
      <c r="N2"/>
      <c r="O2"/>
      <c r="P2"/>
      <c r="Q2"/>
      <c r="R2"/>
      <c r="S2"/>
      <c r="T2"/>
    </row>
    <row r="3" spans="1:20" x14ac:dyDescent="0.25">
      <c r="A3" s="124" t="s">
        <v>491</v>
      </c>
      <c r="B3"/>
      <c r="C3"/>
      <c r="D3"/>
      <c r="E3"/>
      <c r="F3"/>
      <c r="G3"/>
      <c r="H3"/>
      <c r="I3"/>
      <c r="J3"/>
      <c r="K3"/>
      <c r="L3"/>
      <c r="M3"/>
      <c r="N3"/>
      <c r="O3"/>
      <c r="P3"/>
      <c r="Q3"/>
      <c r="R3"/>
      <c r="S3"/>
      <c r="T3"/>
    </row>
    <row r="4" spans="1:20" ht="20.100000000000001" customHeight="1" x14ac:dyDescent="0.25">
      <c r="A4"/>
      <c r="B4" s="49"/>
      <c r="C4" s="3"/>
      <c r="D4" s="3"/>
      <c r="E4" s="3"/>
      <c r="F4" s="3"/>
      <c r="G4" s="3"/>
      <c r="H4" s="3"/>
      <c r="I4" s="3"/>
      <c r="J4" s="3"/>
      <c r="K4" s="3"/>
      <c r="L4" s="3"/>
      <c r="M4" s="3"/>
      <c r="N4" s="3"/>
      <c r="O4" s="3"/>
      <c r="P4" s="3"/>
      <c r="Q4" s="3"/>
      <c r="R4" s="3"/>
      <c r="S4" s="3"/>
      <c r="T4" s="30"/>
    </row>
    <row r="5" spans="1:20" x14ac:dyDescent="0.25">
      <c r="A5" s="3"/>
      <c r="B5" s="3"/>
      <c r="C5" s="3"/>
      <c r="D5" s="3"/>
      <c r="E5" s="3"/>
      <c r="F5" s="3"/>
      <c r="G5" s="3"/>
      <c r="H5" s="3"/>
      <c r="I5" s="3"/>
      <c r="J5" s="3"/>
      <c r="K5" s="3"/>
      <c r="L5" s="3"/>
      <c r="M5" s="3"/>
      <c r="N5" s="3"/>
      <c r="O5" s="3"/>
      <c r="P5" s="3"/>
      <c r="Q5" s="3"/>
      <c r="R5" s="3"/>
      <c r="S5" s="3"/>
    </row>
    <row r="6" spans="1:20" x14ac:dyDescent="0.25">
      <c r="A6"/>
      <c r="B6"/>
      <c r="C6"/>
      <c r="D6"/>
      <c r="E6"/>
      <c r="F6"/>
      <c r="G6"/>
      <c r="H6"/>
      <c r="I6"/>
      <c r="J6"/>
      <c r="K6"/>
      <c r="L6"/>
      <c r="M6"/>
      <c r="N6"/>
      <c r="O6"/>
      <c r="P6"/>
      <c r="Q6"/>
      <c r="R6"/>
      <c r="S6"/>
      <c r="T6"/>
    </row>
    <row r="9" spans="1:20" ht="18.75" x14ac:dyDescent="0.3">
      <c r="A9" s="58" t="s">
        <v>32</v>
      </c>
      <c r="B9" s="58"/>
      <c r="C9" s="56"/>
    </row>
    <row r="10" spans="1:20" x14ac:dyDescent="0.25">
      <c r="A10" s="57" t="s">
        <v>317</v>
      </c>
      <c r="B10" s="57"/>
      <c r="C10" s="80">
        <f>'Inputs 2'!C10</f>
        <v>8.77E-2</v>
      </c>
    </row>
    <row r="11" spans="1:20" x14ac:dyDescent="0.25">
      <c r="A11" s="57" t="s">
        <v>33</v>
      </c>
      <c r="B11" s="57"/>
      <c r="C11" s="80">
        <f>'Inputs 2'!C11</f>
        <v>7.9299999999999995E-2</v>
      </c>
    </row>
    <row r="12" spans="1:20" x14ac:dyDescent="0.25">
      <c r="A12" s="57" t="s">
        <v>34</v>
      </c>
      <c r="B12" s="57"/>
      <c r="C12" s="102">
        <f>'Inputs 2'!C12</f>
        <v>0.44</v>
      </c>
    </row>
    <row r="13" spans="1:20" x14ac:dyDescent="0.25">
      <c r="A13" s="57" t="s">
        <v>35</v>
      </c>
      <c r="B13" s="57"/>
      <c r="C13" s="103">
        <f>'Inputs 2'!C13</f>
        <v>45</v>
      </c>
    </row>
    <row r="14" spans="1:20" x14ac:dyDescent="0.25">
      <c r="A14" s="57" t="s">
        <v>36</v>
      </c>
      <c r="B14" s="57"/>
      <c r="C14" s="102">
        <f>'Inputs 2'!C14</f>
        <v>0</v>
      </c>
    </row>
    <row r="16" spans="1:20" ht="18.75" x14ac:dyDescent="0.3">
      <c r="A16" s="62" t="s">
        <v>245</v>
      </c>
    </row>
    <row r="17" spans="1:20" x14ac:dyDescent="0.25">
      <c r="A17" s="35" t="s">
        <v>264</v>
      </c>
      <c r="B17" s="57"/>
      <c r="C17" s="104">
        <f>'Inputs 2'!C17</f>
        <v>1.0428084742793051</v>
      </c>
    </row>
    <row r="18" spans="1:20" x14ac:dyDescent="0.25">
      <c r="A18" s="38" t="s">
        <v>88</v>
      </c>
      <c r="B18" s="57"/>
      <c r="C18" s="104">
        <f>'Inputs 2'!C18</f>
        <v>1.0428084742793051</v>
      </c>
    </row>
    <row r="19" spans="1:20" x14ac:dyDescent="0.25">
      <c r="A19" s="38" t="s">
        <v>89</v>
      </c>
      <c r="B19" s="57"/>
      <c r="C19" s="104">
        <f>'Inputs 2'!C19</f>
        <v>1.0428084742793051</v>
      </c>
    </row>
    <row r="20" spans="1:20" x14ac:dyDescent="0.25">
      <c r="A20" s="38" t="s">
        <v>90</v>
      </c>
      <c r="B20" s="57"/>
      <c r="C20" s="104">
        <f>'Inputs 2'!C20</f>
        <v>1.0428084742793051</v>
      </c>
    </row>
    <row r="21" spans="1:20" x14ac:dyDescent="0.25">
      <c r="A21" s="38" t="s">
        <v>91</v>
      </c>
      <c r="B21" s="57"/>
      <c r="C21" s="104">
        <f>'Inputs 2'!C21</f>
        <v>1.0428084742793051</v>
      </c>
    </row>
    <row r="22" spans="1:20" x14ac:dyDescent="0.25">
      <c r="A22" s="38" t="s">
        <v>92</v>
      </c>
      <c r="B22" s="57"/>
      <c r="C22" s="104">
        <f>'Inputs 2'!C22</f>
        <v>1.0346743941931567</v>
      </c>
    </row>
    <row r="24" spans="1:20" ht="18.75" x14ac:dyDescent="0.3">
      <c r="A24" s="58" t="s">
        <v>37</v>
      </c>
      <c r="B24" s="57"/>
      <c r="C24" s="55" t="s">
        <v>38</v>
      </c>
      <c r="D24" s="55" t="s">
        <v>39</v>
      </c>
      <c r="E24" s="55" t="s">
        <v>40</v>
      </c>
      <c r="F24" s="55" t="s">
        <v>41</v>
      </c>
      <c r="G24" s="55" t="s">
        <v>42</v>
      </c>
      <c r="H24" s="55" t="s">
        <v>43</v>
      </c>
      <c r="J24"/>
      <c r="K24"/>
      <c r="L24"/>
      <c r="M24"/>
      <c r="N24"/>
      <c r="O24"/>
      <c r="P24"/>
      <c r="Q24"/>
      <c r="R24"/>
      <c r="S24"/>
      <c r="T24"/>
    </row>
    <row r="25" spans="1:20" x14ac:dyDescent="0.25">
      <c r="A25" s="57" t="s">
        <v>258</v>
      </c>
      <c r="B25" s="57"/>
      <c r="C25" s="102">
        <f>'Inputs 2'!C25</f>
        <v>0.3</v>
      </c>
      <c r="D25" s="102">
        <f>'Inputs 2'!D25</f>
        <v>0.3</v>
      </c>
      <c r="E25" s="102">
        <f>'Inputs 2'!E25</f>
        <v>0.28000000000000003</v>
      </c>
      <c r="F25" s="102">
        <f>'Inputs 2'!F25</f>
        <v>0.28000000000000003</v>
      </c>
      <c r="G25" s="102">
        <f>'Inputs 2'!G25</f>
        <v>0.28000000000000003</v>
      </c>
      <c r="H25" s="102">
        <f>'Inputs 2'!H25</f>
        <v>0.28000000000000003</v>
      </c>
      <c r="J25"/>
      <c r="K25"/>
      <c r="L25"/>
      <c r="M25"/>
      <c r="N25"/>
      <c r="O25"/>
      <c r="P25"/>
      <c r="Q25"/>
      <c r="R25"/>
      <c r="S25"/>
      <c r="T25"/>
    </row>
    <row r="26" spans="1:20" x14ac:dyDescent="0.25">
      <c r="A26" s="57" t="s">
        <v>44</v>
      </c>
      <c r="B26" s="57"/>
      <c r="C26" s="105">
        <f>'Inputs 2'!C26</f>
        <v>0</v>
      </c>
      <c r="D26" s="105">
        <f>'Inputs 2'!D26</f>
        <v>0</v>
      </c>
      <c r="E26" s="105">
        <f>'Inputs 2'!E26</f>
        <v>0</v>
      </c>
      <c r="F26" s="105">
        <f>'Inputs 2'!F26</f>
        <v>0</v>
      </c>
      <c r="G26" s="105">
        <f>'Inputs 2'!G26</f>
        <v>0</v>
      </c>
      <c r="H26" s="105">
        <f>'Inputs 2'!H26</f>
        <v>0</v>
      </c>
      <c r="J26" s="132" t="s">
        <v>354</v>
      </c>
      <c r="K26"/>
      <c r="L26"/>
      <c r="M26"/>
      <c r="N26"/>
      <c r="O26"/>
      <c r="P26"/>
      <c r="Q26"/>
      <c r="R26"/>
      <c r="S26"/>
      <c r="T26"/>
    </row>
    <row r="27" spans="1:20" x14ac:dyDescent="0.25">
      <c r="A27" s="57" t="s">
        <v>45</v>
      </c>
      <c r="B27" s="57"/>
      <c r="C27" s="60"/>
      <c r="D27" s="105">
        <f>'Inputs 2'!D27</f>
        <v>4.4667274384685429E-2</v>
      </c>
      <c r="E27" s="105">
        <f>'Inputs 2'!E27</f>
        <v>1.5706806282722585E-2</v>
      </c>
      <c r="F27" s="105">
        <f>'Inputs 2'!F27</f>
        <v>1.8041237113401998E-2</v>
      </c>
      <c r="G27" s="105">
        <f>'Inputs 2'!G27</f>
        <v>1.7721518987341867E-2</v>
      </c>
      <c r="H27" s="105">
        <f>'Inputs 2'!H27</f>
        <v>2.3217247097844007E-2</v>
      </c>
      <c r="J27" s="132" t="s">
        <v>355</v>
      </c>
      <c r="K27"/>
      <c r="L27"/>
      <c r="M27"/>
      <c r="N27"/>
      <c r="O27"/>
      <c r="P27"/>
      <c r="Q27"/>
      <c r="R27"/>
      <c r="S27"/>
      <c r="T27"/>
    </row>
    <row r="28" spans="1:20" x14ac:dyDescent="0.25">
      <c r="A28" s="57" t="s">
        <v>46</v>
      </c>
      <c r="B28" s="57"/>
      <c r="C28" s="60"/>
      <c r="D28" s="105">
        <f>'Inputs 2'!D28</f>
        <v>2.465039108793543E-2</v>
      </c>
      <c r="E28" s="105">
        <f>'Inputs 2'!E28</f>
        <v>1.6991832174541255E-2</v>
      </c>
      <c r="F28" s="105">
        <f>'Inputs 2'!F28</f>
        <v>2.0741514169093644E-2</v>
      </c>
      <c r="G28" s="105">
        <f>'Inputs 2'!G28</f>
        <v>2.3759818812291389E-2</v>
      </c>
      <c r="H28" s="105">
        <f>'Inputs 2'!H28</f>
        <v>2.2164443909808984E-2</v>
      </c>
      <c r="J28" s="132" t="s">
        <v>357</v>
      </c>
      <c r="K28"/>
      <c r="L28"/>
      <c r="M28"/>
      <c r="N28"/>
      <c r="O28"/>
      <c r="P28"/>
      <c r="Q28"/>
      <c r="R28"/>
      <c r="S28"/>
      <c r="T28"/>
    </row>
    <row r="29" spans="1:20" x14ac:dyDescent="0.25">
      <c r="A29" s="38" t="s">
        <v>47</v>
      </c>
      <c r="B29" s="38"/>
      <c r="C29" s="99"/>
      <c r="D29" s="106">
        <f>'Inputs 2'!D29</f>
        <v>2.465039108793543E-2</v>
      </c>
      <c r="E29" s="106">
        <f>'Inputs 2'!E29</f>
        <v>1.7811704834605591E-2</v>
      </c>
      <c r="F29" s="106">
        <f>'Inputs 2'!F29</f>
        <v>4.5909090909090899E-2</v>
      </c>
      <c r="G29" s="106">
        <f>'Inputs 2'!G29</f>
        <v>1.2820512820512775E-2</v>
      </c>
      <c r="H29" s="106">
        <f>'Inputs 2'!H29</f>
        <v>1.9725095732576747E-2</v>
      </c>
      <c r="I29" s="28"/>
      <c r="J29" s="132" t="s">
        <v>353</v>
      </c>
      <c r="K29"/>
      <c r="L29"/>
      <c r="M29"/>
      <c r="N29"/>
      <c r="O29"/>
      <c r="P29"/>
      <c r="Q29"/>
      <c r="R29"/>
      <c r="S29"/>
      <c r="T29"/>
    </row>
    <row r="30" spans="1:20" x14ac:dyDescent="0.25">
      <c r="A30" s="38" t="s">
        <v>48</v>
      </c>
      <c r="B30" s="38"/>
      <c r="C30" s="99"/>
      <c r="D30" s="106">
        <f>'Inputs 2'!D30</f>
        <v>2.4650391087935652E-2</v>
      </c>
      <c r="E30" s="106">
        <f>'Inputs 2'!E30</f>
        <v>1.7811704834605369E-2</v>
      </c>
      <c r="F30" s="106">
        <f>'Inputs 2'!F30</f>
        <v>2.5401069518716568E-2</v>
      </c>
      <c r="G30" s="106">
        <f>'Inputs 2'!G30</f>
        <v>1.2820512820512775E-2</v>
      </c>
      <c r="H30" s="106">
        <f>'Inputs 2'!H30</f>
        <v>1.9725095732576747E-2</v>
      </c>
      <c r="I30" s="28"/>
      <c r="J30" s="132" t="s">
        <v>356</v>
      </c>
      <c r="K30"/>
      <c r="L30"/>
      <c r="M30"/>
      <c r="N30"/>
      <c r="O30"/>
      <c r="P30"/>
      <c r="Q30"/>
      <c r="R30"/>
      <c r="S30"/>
      <c r="T30"/>
    </row>
    <row r="32" spans="1:20" ht="18.75" x14ac:dyDescent="0.3">
      <c r="A32" s="62" t="s">
        <v>25</v>
      </c>
    </row>
    <row r="33" spans="1:19"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x14ac:dyDescent="0.25">
      <c r="A35" s="57" t="s">
        <v>50</v>
      </c>
      <c r="B35" s="57"/>
      <c r="C35" s="119">
        <v>127658.0267346656</v>
      </c>
      <c r="D35" s="119">
        <v>285613</v>
      </c>
      <c r="E35" s="119">
        <v>43170.327005351857</v>
      </c>
      <c r="F35" s="119">
        <v>117351.02318562799</v>
      </c>
      <c r="G35" s="119">
        <v>158439</v>
      </c>
      <c r="H35" s="119">
        <v>59452</v>
      </c>
      <c r="I35" s="119">
        <v>99283.174584512322</v>
      </c>
      <c r="J35" s="119">
        <v>27058</v>
      </c>
      <c r="K35" s="119">
        <v>150201</v>
      </c>
      <c r="L35" s="119">
        <v>130997.7665</v>
      </c>
      <c r="M35" s="119">
        <v>1275729</v>
      </c>
      <c r="N35" s="119">
        <v>168527.98133999141</v>
      </c>
      <c r="O35" s="119">
        <v>137423.2903311328</v>
      </c>
      <c r="P35" s="119">
        <v>426853.74653996591</v>
      </c>
      <c r="Q35" s="119">
        <v>2273866</v>
      </c>
      <c r="R35" s="119">
        <v>528459.12843431695</v>
      </c>
      <c r="S35" s="119">
        <v>774919.12600000005</v>
      </c>
    </row>
    <row r="36" spans="1:19" x14ac:dyDescent="0.25">
      <c r="A36" s="57" t="s">
        <v>51</v>
      </c>
      <c r="B36" s="57"/>
      <c r="C36" s="107">
        <f>'Inputs 2'!C36</f>
        <v>0</v>
      </c>
      <c r="D36" s="107">
        <f>'Inputs 2'!D36</f>
        <v>0</v>
      </c>
      <c r="E36" s="107">
        <f>'Inputs 2'!E36</f>
        <v>0</v>
      </c>
      <c r="F36" s="107">
        <f>'Inputs 2'!F36</f>
        <v>0</v>
      </c>
      <c r="G36" s="107">
        <f>'Inputs 2'!G36</f>
        <v>0</v>
      </c>
      <c r="H36" s="107">
        <f>'Inputs 2'!H36</f>
        <v>0</v>
      </c>
      <c r="I36" s="107">
        <f>'Inputs 2'!I36</f>
        <v>0</v>
      </c>
      <c r="J36" s="107">
        <f>'Inputs 2'!J36</f>
        <v>0</v>
      </c>
      <c r="K36" s="107">
        <f>'Inputs 2'!K36</f>
        <v>0</v>
      </c>
      <c r="L36" s="107">
        <f>'Inputs 2'!L36</f>
        <v>0</v>
      </c>
      <c r="M36" s="107">
        <f>'Inputs 2'!M36</f>
        <v>0</v>
      </c>
      <c r="N36" s="107">
        <f>'Inputs 2'!N36</f>
        <v>0</v>
      </c>
      <c r="O36" s="107">
        <f>'Inputs 2'!O36</f>
        <v>0</v>
      </c>
      <c r="P36" s="107">
        <f>'Inputs 2'!P36</f>
        <v>0</v>
      </c>
      <c r="Q36" s="107">
        <f>'Inputs 2'!Q36</f>
        <v>0</v>
      </c>
      <c r="R36" s="107">
        <f>'Inputs 2'!R36</f>
        <v>0</v>
      </c>
      <c r="S36" s="63"/>
    </row>
    <row r="37" spans="1:19" x14ac:dyDescent="0.25">
      <c r="A37" s="57" t="s">
        <v>395</v>
      </c>
      <c r="B37" s="57"/>
      <c r="C37" s="107">
        <f>'Inputs 2'!C37</f>
        <v>0</v>
      </c>
      <c r="D37" s="107">
        <f>'Inputs 2'!D37</f>
        <v>0</v>
      </c>
      <c r="E37" s="107">
        <f>'Inputs 2'!E37</f>
        <v>0</v>
      </c>
      <c r="F37" s="107">
        <f>'Inputs 2'!F37</f>
        <v>0</v>
      </c>
      <c r="G37" s="107">
        <f>'Inputs 2'!G37</f>
        <v>0</v>
      </c>
      <c r="H37" s="107">
        <f>'Inputs 2'!H37</f>
        <v>0</v>
      </c>
      <c r="I37" s="107">
        <f>'Inputs 2'!I37</f>
        <v>0</v>
      </c>
      <c r="J37" s="107">
        <f>'Inputs 2'!J37</f>
        <v>0</v>
      </c>
      <c r="K37" s="107">
        <f>'Inputs 2'!K37</f>
        <v>0</v>
      </c>
      <c r="L37" s="107">
        <f>'Inputs 2'!L37</f>
        <v>0</v>
      </c>
      <c r="M37" s="107">
        <f>'Inputs 2'!M37</f>
        <v>0</v>
      </c>
      <c r="N37" s="107">
        <f>'Inputs 2'!N37</f>
        <v>5.0783199999999997</v>
      </c>
      <c r="O37" s="107">
        <f>'Inputs 2'!O37</f>
        <v>0</v>
      </c>
      <c r="P37" s="107">
        <f>'Inputs 2'!P37</f>
        <v>0</v>
      </c>
      <c r="Q37" s="107">
        <f>'Inputs 2'!Q37</f>
        <v>0</v>
      </c>
      <c r="R37" s="107">
        <f>'Inputs 2'!R37</f>
        <v>0</v>
      </c>
      <c r="S37" s="63"/>
    </row>
    <row r="38" spans="1:19" x14ac:dyDescent="0.25">
      <c r="A38" s="57" t="s">
        <v>162</v>
      </c>
      <c r="B38" s="57"/>
      <c r="C38" s="107">
        <f>'Inputs 2'!C38</f>
        <v>7644</v>
      </c>
      <c r="D38" s="107">
        <f>'Inputs 2'!D38</f>
        <v>7786</v>
      </c>
      <c r="E38" s="107">
        <f>'Inputs 2'!E38</f>
        <v>2023</v>
      </c>
      <c r="F38" s="107">
        <f>'Inputs 2'!F38</f>
        <v>4225</v>
      </c>
      <c r="G38" s="107">
        <f>'Inputs 2'!G38</f>
        <v>5894</v>
      </c>
      <c r="H38" s="107">
        <f>'Inputs 2'!H38</f>
        <v>2382</v>
      </c>
      <c r="I38" s="107">
        <f>'Inputs 2'!I38</f>
        <v>3449</v>
      </c>
      <c r="J38" s="107">
        <f>'Inputs 2'!J38</f>
        <v>1084.6002031156527</v>
      </c>
      <c r="K38" s="107">
        <f>'Inputs 2'!K38</f>
        <v>6387.6247468541751</v>
      </c>
      <c r="L38" s="107">
        <f>'Inputs 2'!L38</f>
        <v>6303</v>
      </c>
      <c r="M38" s="107">
        <f>'Inputs 2'!M38</f>
        <v>52422</v>
      </c>
      <c r="N38" s="107">
        <f>'Inputs 2'!N38</f>
        <v>5635.3221811466228</v>
      </c>
      <c r="O38" s="107">
        <f>'Inputs 2'!O38</f>
        <v>5234</v>
      </c>
      <c r="P38" s="107">
        <f>'Inputs 2'!P38</f>
        <v>16649.2682399277</v>
      </c>
      <c r="Q38" s="107">
        <f>'Inputs 2'!Q38</f>
        <v>76573.310789910291</v>
      </c>
      <c r="R38" s="107">
        <f>'Inputs 2'!R38</f>
        <v>25343.756747688079</v>
      </c>
      <c r="S38" s="107">
        <f>'Inputs 2'!S38</f>
        <v>10172</v>
      </c>
    </row>
    <row r="39" spans="1:19" x14ac:dyDescent="0.25">
      <c r="A39" s="57" t="s">
        <v>52</v>
      </c>
      <c r="B39" s="57"/>
      <c r="C39" s="119">
        <v>411.1521474045332</v>
      </c>
      <c r="D39" s="119">
        <v>0</v>
      </c>
      <c r="E39" s="119">
        <v>43.225169999999999</v>
      </c>
      <c r="F39" s="119">
        <v>270.83940720981781</v>
      </c>
      <c r="G39" s="119">
        <v>1125</v>
      </c>
      <c r="H39" s="119">
        <v>42</v>
      </c>
      <c r="I39" s="119">
        <v>62.119743764765502</v>
      </c>
      <c r="J39" s="119">
        <v>0</v>
      </c>
      <c r="K39" s="119">
        <v>0</v>
      </c>
      <c r="L39" s="119">
        <v>0</v>
      </c>
      <c r="M39" s="119">
        <v>11033</v>
      </c>
      <c r="N39" s="119">
        <v>12</v>
      </c>
      <c r="O39" s="119">
        <v>29</v>
      </c>
      <c r="P39" s="119">
        <v>178.82468</v>
      </c>
      <c r="Q39" s="119">
        <v>6879</v>
      </c>
      <c r="R39" s="119">
        <v>17</v>
      </c>
      <c r="S39" s="119">
        <v>0</v>
      </c>
    </row>
    <row r="40" spans="1:19" x14ac:dyDescent="0.25">
      <c r="A40" s="57" t="s">
        <v>53</v>
      </c>
      <c r="B40" s="57"/>
      <c r="C40" s="107">
        <f>'Inputs 2'!C40</f>
        <v>0</v>
      </c>
      <c r="D40" s="107">
        <f>'Inputs 2'!D40</f>
        <v>0</v>
      </c>
      <c r="E40" s="107">
        <f>'Inputs 2'!E40</f>
        <v>772</v>
      </c>
      <c r="F40" s="107">
        <f>'Inputs 2'!F40</f>
        <v>0</v>
      </c>
      <c r="G40" s="107">
        <f>'Inputs 2'!G40</f>
        <v>3021</v>
      </c>
      <c r="H40" s="107">
        <f>'Inputs 2'!H40</f>
        <v>0</v>
      </c>
      <c r="I40" s="107">
        <f>'Inputs 2'!I40</f>
        <v>0</v>
      </c>
      <c r="J40" s="107">
        <f>'Inputs 2'!J40</f>
        <v>0</v>
      </c>
      <c r="K40" s="107">
        <f>'Inputs 2'!K40</f>
        <v>6080.5233600000001</v>
      </c>
      <c r="L40" s="107">
        <f>'Inputs 2'!L40</f>
        <v>0</v>
      </c>
      <c r="M40" s="107">
        <f>'Inputs 2'!M40</f>
        <v>0</v>
      </c>
      <c r="N40" s="107">
        <f>'Inputs 2'!N40</f>
        <v>0</v>
      </c>
      <c r="O40" s="107">
        <f>'Inputs 2'!O40</f>
        <v>0</v>
      </c>
      <c r="P40" s="107">
        <f>'Inputs 2'!P40</f>
        <v>0</v>
      </c>
      <c r="Q40" s="107">
        <f>'Inputs 2'!Q40</f>
        <v>0</v>
      </c>
      <c r="R40" s="107">
        <f>'Inputs 2'!R40</f>
        <v>0</v>
      </c>
      <c r="S40" s="93"/>
    </row>
    <row r="41" spans="1:19" x14ac:dyDescent="0.25">
      <c r="A41" s="57" t="s">
        <v>397</v>
      </c>
      <c r="B41" s="57"/>
      <c r="C41" s="107">
        <f>'Inputs 2'!C41</f>
        <v>6432</v>
      </c>
      <c r="D41" s="107">
        <f>'Inputs 2'!D41</f>
        <v>13769</v>
      </c>
      <c r="E41" s="107">
        <f>'Inputs 2'!E41</f>
        <v>1623</v>
      </c>
      <c r="F41" s="107">
        <f>'Inputs 2'!F41</f>
        <v>5625</v>
      </c>
      <c r="G41" s="107">
        <f>'Inputs 2'!G41</f>
        <v>7099</v>
      </c>
      <c r="H41" s="107">
        <f>'Inputs 2'!H41</f>
        <v>2348</v>
      </c>
      <c r="I41" s="107">
        <f>'Inputs 2'!I41</f>
        <v>2561.6080000000002</v>
      </c>
      <c r="J41" s="107">
        <f>'Inputs 2'!J41</f>
        <v>608</v>
      </c>
      <c r="K41" s="107">
        <f>'Inputs 2'!K41</f>
        <v>3793.4187615999958</v>
      </c>
      <c r="L41" s="107">
        <f>'Inputs 2'!L41</f>
        <v>7144</v>
      </c>
      <c r="M41" s="107">
        <f>'Inputs 2'!M41</f>
        <v>59202</v>
      </c>
      <c r="N41" s="107">
        <f>'Inputs 2'!N41</f>
        <v>4851.8784151308691</v>
      </c>
      <c r="O41" s="107">
        <f>'Inputs 2'!O41</f>
        <v>3774</v>
      </c>
      <c r="P41" s="107">
        <f>'Inputs 2'!P41</f>
        <v>23479</v>
      </c>
      <c r="Q41" s="107">
        <f>'Inputs 2'!Q41</f>
        <v>82690</v>
      </c>
      <c r="R41" s="107">
        <f>'Inputs 2'!R41</f>
        <v>34488.45398000002</v>
      </c>
      <c r="S41" s="107">
        <f>'Inputs 2'!S41</f>
        <v>8876</v>
      </c>
    </row>
    <row r="42" spans="1:19" x14ac:dyDescent="0.25">
      <c r="A42" s="57" t="s">
        <v>54</v>
      </c>
      <c r="B42" s="57"/>
      <c r="C42" s="107">
        <f>'Inputs 2'!C42</f>
        <v>60952</v>
      </c>
      <c r="D42" s="107">
        <f>'Inputs 2'!D42</f>
        <v>150682</v>
      </c>
      <c r="E42" s="107">
        <f>'Inputs 2'!E42</f>
        <v>16845.659</v>
      </c>
      <c r="F42" s="107">
        <f>'Inputs 2'!F42</f>
        <v>58604</v>
      </c>
      <c r="G42" s="107">
        <f>'Inputs 2'!G42</f>
        <v>72983</v>
      </c>
      <c r="H42" s="107">
        <f>'Inputs 2'!H42</f>
        <v>22665</v>
      </c>
      <c r="I42" s="107">
        <f>'Inputs 2'!I42</f>
        <v>22714.435600000001</v>
      </c>
      <c r="J42" s="107">
        <f>'Inputs 2'!J42</f>
        <v>6448</v>
      </c>
      <c r="K42" s="107">
        <f>'Inputs 2'!K42</f>
        <v>41922.555983600039</v>
      </c>
      <c r="L42" s="107">
        <f>'Inputs 2'!L42</f>
        <v>88066</v>
      </c>
      <c r="M42" s="107">
        <f>'Inputs 2'!M42</f>
        <v>930383</v>
      </c>
      <c r="N42" s="107">
        <f>'Inputs 2'!N42</f>
        <v>39460.43495739979</v>
      </c>
      <c r="O42" s="107">
        <f>'Inputs 2'!O42</f>
        <v>45374</v>
      </c>
      <c r="P42" s="107">
        <f>'Inputs 2'!P42</f>
        <v>268092.72069799999</v>
      </c>
      <c r="Q42" s="107">
        <f>'Inputs 2'!Q42</f>
        <v>847206</v>
      </c>
      <c r="R42" s="107">
        <f>'Inputs 2'!R42</f>
        <v>394459.92603999993</v>
      </c>
      <c r="S42" s="107">
        <f>'Inputs 2'!S42</f>
        <v>92498</v>
      </c>
    </row>
    <row r="43" spans="1:19" x14ac:dyDescent="0.25">
      <c r="A43" s="57" t="s">
        <v>394</v>
      </c>
      <c r="B43" s="57"/>
      <c r="C43" s="107">
        <f>'Inputs 2'!C43</f>
        <v>34.249324233102719</v>
      </c>
      <c r="D43" s="107">
        <f>'Inputs 2'!D43</f>
        <v>26.99</v>
      </c>
      <c r="E43" s="107">
        <f>'Inputs 2'!E43</f>
        <v>26.827782749565365</v>
      </c>
      <c r="F43" s="107">
        <f>'Inputs 2'!F43</f>
        <v>34</v>
      </c>
      <c r="G43" s="107">
        <f>'Inputs 2'!G43</f>
        <v>34.266512471402784</v>
      </c>
      <c r="H43" s="107">
        <f>'Inputs 2'!H43</f>
        <v>24</v>
      </c>
      <c r="I43" s="107">
        <f>'Inputs 2'!I43</f>
        <v>24.012771452138832</v>
      </c>
      <c r="J43" s="107">
        <f>'Inputs 2'!J43</f>
        <v>31.242014055559167</v>
      </c>
      <c r="K43" s="107">
        <f>'Inputs 2'!K43</f>
        <v>32.956331175965794</v>
      </c>
      <c r="L43" s="107">
        <f>'Inputs 2'!L43</f>
        <v>22.41</v>
      </c>
      <c r="M43" s="107">
        <f>'Inputs 2'!M43</f>
        <v>26</v>
      </c>
      <c r="N43" s="107">
        <f>'Inputs 2'!N43</f>
        <v>13.914429999999996</v>
      </c>
      <c r="O43" s="107">
        <f>'Inputs 2'!O43</f>
        <v>26</v>
      </c>
      <c r="P43" s="107">
        <f>'Inputs 2'!P43</f>
        <v>27.63</v>
      </c>
      <c r="Q43" s="107">
        <f>'Inputs 2'!Q43</f>
        <v>39.85</v>
      </c>
      <c r="R43" s="107">
        <f>'Inputs 2'!R43</f>
        <v>24</v>
      </c>
      <c r="S43" s="107">
        <f>'Inputs 2'!S43</f>
        <v>22.674074074074074</v>
      </c>
    </row>
    <row r="44" spans="1:19" x14ac:dyDescent="0.25">
      <c r="A44" s="57" t="s">
        <v>257</v>
      </c>
      <c r="B44" s="57"/>
      <c r="C44" s="107">
        <f>'Inputs 2'!C44</f>
        <v>0</v>
      </c>
      <c r="D44" s="107">
        <f>'Inputs 2'!D44</f>
        <v>10</v>
      </c>
      <c r="E44" s="107">
        <f>'Inputs 2'!E44</f>
        <v>0</v>
      </c>
      <c r="F44" s="107">
        <f>'Inputs 2'!F44</f>
        <v>0</v>
      </c>
      <c r="G44" s="107">
        <f>'Inputs 2'!G44</f>
        <v>0</v>
      </c>
      <c r="H44" s="107">
        <f>'Inputs 2'!H44</f>
        <v>0</v>
      </c>
      <c r="I44" s="107">
        <f>'Inputs 2'!I44</f>
        <v>0</v>
      </c>
      <c r="J44" s="107">
        <f>'Inputs 2'!J44</f>
        <v>0</v>
      </c>
      <c r="K44" s="107">
        <f>'Inputs 2'!K44</f>
        <v>0</v>
      </c>
      <c r="L44" s="107">
        <f>'Inputs 2'!L44</f>
        <v>0</v>
      </c>
      <c r="M44" s="107">
        <f>'Inputs 2'!M44</f>
        <v>-10</v>
      </c>
      <c r="N44" s="107">
        <f>'Inputs 2'!N44</f>
        <v>-2</v>
      </c>
      <c r="O44" s="107">
        <f>'Inputs 2'!O44</f>
        <v>0</v>
      </c>
      <c r="P44" s="107">
        <f>'Inputs 2'!P44</f>
        <v>0</v>
      </c>
      <c r="Q44" s="107">
        <f>'Inputs 2'!Q44</f>
        <v>479</v>
      </c>
      <c r="R44" s="107">
        <f>'Inputs 2'!R44</f>
        <v>0</v>
      </c>
      <c r="S44" s="63"/>
    </row>
    <row r="45" spans="1:19" x14ac:dyDescent="0.25">
      <c r="A45" s="57" t="s">
        <v>56</v>
      </c>
      <c r="B45" s="57"/>
      <c r="C45" s="119">
        <v>6457.0630000000001</v>
      </c>
      <c r="D45" s="119">
        <v>13308</v>
      </c>
      <c r="E45" s="119">
        <v>2614.8901999999998</v>
      </c>
      <c r="F45" s="119">
        <v>5370.6186899999984</v>
      </c>
      <c r="G45" s="119">
        <v>14297</v>
      </c>
      <c r="H45" s="119">
        <v>2986.12</v>
      </c>
      <c r="I45" s="119">
        <v>2198.657356993906</v>
      </c>
      <c r="J45" s="119">
        <v>1238</v>
      </c>
      <c r="K45" s="119">
        <v>4312</v>
      </c>
      <c r="L45" s="119">
        <v>5190</v>
      </c>
      <c r="M45" s="119">
        <v>62490</v>
      </c>
      <c r="N45" s="119">
        <v>7231</v>
      </c>
      <c r="O45" s="119">
        <v>6453</v>
      </c>
      <c r="P45" s="119">
        <v>35310.843480000047</v>
      </c>
      <c r="Q45" s="119">
        <v>131577</v>
      </c>
      <c r="R45" s="119">
        <v>34579.168048745778</v>
      </c>
      <c r="S45" s="119">
        <v>33152</v>
      </c>
    </row>
    <row r="46" spans="1:19" x14ac:dyDescent="0.25">
      <c r="A46" s="57" t="s">
        <v>57</v>
      </c>
      <c r="B46" s="57"/>
      <c r="C46" s="107">
        <f>'Inputs 2'!C46</f>
        <v>10160.846</v>
      </c>
      <c r="D46" s="107">
        <f>'Inputs 2'!D46</f>
        <v>19106</v>
      </c>
      <c r="E46" s="107">
        <f>'Inputs 2'!E46</f>
        <v>2559</v>
      </c>
      <c r="F46" s="107">
        <f>'Inputs 2'!F46</f>
        <v>5979</v>
      </c>
      <c r="G46" s="107">
        <f>'Inputs 2'!G46</f>
        <v>6009</v>
      </c>
      <c r="H46" s="107">
        <f>'Inputs 2'!H46</f>
        <v>4402</v>
      </c>
      <c r="I46" s="107">
        <f>'Inputs 2'!I46</f>
        <v>6609.8113000000012</v>
      </c>
      <c r="J46" s="107">
        <f>'Inputs 2'!J46</f>
        <v>2092.9300000000003</v>
      </c>
      <c r="K46" s="107">
        <f>'Inputs 2'!K46</f>
        <v>7258.5558799999999</v>
      </c>
      <c r="L46" s="107">
        <f>'Inputs 2'!L46</f>
        <v>4855</v>
      </c>
      <c r="M46" s="107">
        <f>'Inputs 2'!M46</f>
        <v>65350.154551183638</v>
      </c>
      <c r="N46" s="107">
        <f>'Inputs 2'!N46</f>
        <v>8265.6569168820151</v>
      </c>
      <c r="O46" s="107">
        <f>'Inputs 2'!O46</f>
        <v>11132.692409059506</v>
      </c>
      <c r="P46" s="107">
        <f>'Inputs 2'!P46</f>
        <v>26102.297999999999</v>
      </c>
      <c r="Q46" s="107">
        <f>'Inputs 2'!Q46</f>
        <v>102194</v>
      </c>
      <c r="R46" s="107">
        <f>'Inputs 2'!R46</f>
        <v>28899.090320000003</v>
      </c>
      <c r="S46" s="107">
        <f>'Inputs 2'!S46</f>
        <v>14209.93160452411</v>
      </c>
    </row>
    <row r="47" spans="1:19" x14ac:dyDescent="0.25">
      <c r="A47" s="57" t="s">
        <v>58</v>
      </c>
      <c r="B47" s="57"/>
      <c r="C47" s="107">
        <f>'Inputs 2'!C47</f>
        <v>6.1865778081198419</v>
      </c>
      <c r="D47" s="107">
        <f>'Inputs 2'!D47</f>
        <v>601.36555605184185</v>
      </c>
      <c r="E47" s="107">
        <f>'Inputs 2'!E47</f>
        <v>23.558760919341299</v>
      </c>
      <c r="F47" s="107">
        <f>'Inputs 2'!F47</f>
        <v>367.85431128559418</v>
      </c>
      <c r="G47" s="107">
        <f>'Inputs 2'!G47</f>
        <v>446.21476147772501</v>
      </c>
      <c r="H47" s="107">
        <f>'Inputs 2'!H47</f>
        <v>85.332655930474175</v>
      </c>
      <c r="I47" s="107">
        <f>'Inputs 2'!I47</f>
        <v>103.27388907865001</v>
      </c>
      <c r="J47" s="107">
        <f>'Inputs 2'!J47</f>
        <v>0</v>
      </c>
      <c r="K47" s="107">
        <f>'Inputs 2'!K47</f>
        <v>288.34864584099455</v>
      </c>
      <c r="L47" s="107">
        <f>'Inputs 2'!L47</f>
        <v>304.0805752321744</v>
      </c>
      <c r="M47" s="107">
        <f>'Inputs 2'!M47</f>
        <v>77.67070145448487</v>
      </c>
      <c r="N47" s="107">
        <f>'Inputs 2'!N47</f>
        <v>42.936383973436293</v>
      </c>
      <c r="O47" s="107">
        <f>'Inputs 2'!O47</f>
        <v>0</v>
      </c>
      <c r="P47" s="107">
        <f>'Inputs 2'!P47</f>
        <v>276.78451291306197</v>
      </c>
      <c r="Q47" s="107">
        <f>'Inputs 2'!Q47</f>
        <v>6717.0275661577343</v>
      </c>
      <c r="R47" s="107">
        <f>'Inputs 2'!R47</f>
        <v>438.91760055736785</v>
      </c>
      <c r="S47" s="107">
        <f>'Inputs 2'!S47</f>
        <v>-277</v>
      </c>
    </row>
    <row r="48" spans="1:19" x14ac:dyDescent="0.25">
      <c r="A48" s="57" t="s">
        <v>59</v>
      </c>
      <c r="B48" s="57"/>
      <c r="C48" s="107">
        <f>'Inputs 2'!C48</f>
        <v>26118.569</v>
      </c>
      <c r="D48" s="107">
        <f>'Inputs 2'!D48</f>
        <v>55081</v>
      </c>
      <c r="E48" s="107">
        <f>'Inputs 2'!E48</f>
        <v>7961</v>
      </c>
      <c r="F48" s="107">
        <f>'Inputs 2'!F48</f>
        <v>20920.68611090878</v>
      </c>
      <c r="G48" s="107">
        <f>'Inputs 2'!G48</f>
        <v>26061.367083671332</v>
      </c>
      <c r="H48" s="107">
        <f>'Inputs 2'!H48</f>
        <v>12756</v>
      </c>
      <c r="I48" s="107">
        <f>'Inputs 2'!I48</f>
        <v>21311.812885037489</v>
      </c>
      <c r="J48" s="107">
        <f>'Inputs 2'!J48</f>
        <v>6939</v>
      </c>
      <c r="K48" s="107">
        <f>'Inputs 2'!K48</f>
        <v>25556.057000000001</v>
      </c>
      <c r="L48" s="107">
        <f>'Inputs 2'!L48</f>
        <v>23679</v>
      </c>
      <c r="M48" s="107">
        <f>'Inputs 2'!M48</f>
        <v>238846.31015940016</v>
      </c>
      <c r="N48" s="107">
        <f>'Inputs 2'!N48</f>
        <v>26992.420176551033</v>
      </c>
      <c r="O48" s="107">
        <f>'Inputs 2'!O48</f>
        <v>28049</v>
      </c>
      <c r="P48" s="107">
        <f>'Inputs 2'!P48</f>
        <v>83399.337806854906</v>
      </c>
      <c r="Q48" s="107">
        <f>'Inputs 2'!Q48</f>
        <v>428869.23757747904</v>
      </c>
      <c r="R48" s="107">
        <f>'Inputs 2'!R48</f>
        <v>101666.72121827664</v>
      </c>
      <c r="S48" s="63"/>
    </row>
    <row r="49" spans="1:19" x14ac:dyDescent="0.25">
      <c r="A49" s="57" t="s">
        <v>60</v>
      </c>
      <c r="B49" s="57"/>
      <c r="C49" s="107">
        <f>'Inputs 2'!C49</f>
        <v>12419.433000000001</v>
      </c>
      <c r="D49" s="107">
        <f>'Inputs 2'!D49</f>
        <v>28900</v>
      </c>
      <c r="E49" s="107">
        <f>'Inputs 2'!E49</f>
        <v>2691</v>
      </c>
      <c r="F49" s="107">
        <f>'Inputs 2'!F49</f>
        <v>9822.4689999999991</v>
      </c>
      <c r="G49" s="107">
        <f>'Inputs 2'!G49</f>
        <v>6587.8002393913048</v>
      </c>
      <c r="H49" s="107">
        <f>'Inputs 2'!H49</f>
        <v>4782</v>
      </c>
      <c r="I49" s="107">
        <f>'Inputs 2'!I49</f>
        <v>8560.40790304656</v>
      </c>
      <c r="J49" s="107">
        <f>'Inputs 2'!J49</f>
        <v>2765</v>
      </c>
      <c r="K49" s="107">
        <f>'Inputs 2'!K49</f>
        <v>14124.799000000001</v>
      </c>
      <c r="L49" s="107">
        <f>'Inputs 2'!L49</f>
        <v>6419</v>
      </c>
      <c r="M49" s="107">
        <f>'Inputs 2'!M49</f>
        <v>94874.477709999992</v>
      </c>
      <c r="N49" s="107">
        <f>'Inputs 2'!N49</f>
        <v>6001.5583025407714</v>
      </c>
      <c r="O49" s="107">
        <f>'Inputs 2'!O49</f>
        <v>8596.3459999999995</v>
      </c>
      <c r="P49" s="107">
        <f>'Inputs 2'!P49</f>
        <v>33548.421000000002</v>
      </c>
      <c r="Q49" s="107">
        <f>'Inputs 2'!Q49</f>
        <v>185446.75099999999</v>
      </c>
      <c r="R49" s="107">
        <f>'Inputs 2'!R49</f>
        <v>60471.42490556003</v>
      </c>
      <c r="S49" s="63"/>
    </row>
    <row r="50" spans="1:19" x14ac:dyDescent="0.25">
      <c r="A50" s="57" t="s">
        <v>61</v>
      </c>
      <c r="B50" s="57"/>
      <c r="C50" s="102">
        <f>'Inputs 2'!C50</f>
        <v>-0.1</v>
      </c>
      <c r="D50" s="102" t="str">
        <f>'Inputs 2'!D50</f>
        <v>IWX</v>
      </c>
      <c r="E50" s="102">
        <f>'Inputs 2'!E50</f>
        <v>-0.1</v>
      </c>
      <c r="F50" s="102" t="str">
        <f>'Inputs 2'!F50</f>
        <v>IWX</v>
      </c>
      <c r="G50" s="102" t="str">
        <f>'Inputs 2'!G50</f>
        <v>IWX</v>
      </c>
      <c r="H50" s="102" t="str">
        <f>'Inputs 2'!H50</f>
        <v>IWX</v>
      </c>
      <c r="I50" s="102" t="str">
        <f>'Inputs 2'!I50</f>
        <v>IWX</v>
      </c>
      <c r="J50" s="102" t="str">
        <f>'Inputs 2'!J50</f>
        <v>IWX</v>
      </c>
      <c r="K50" s="102" t="str">
        <f>'Inputs 2'!K50</f>
        <v>IWX</v>
      </c>
      <c r="L50" s="102" t="str">
        <f>'Inputs 2'!L50</f>
        <v>IWX</v>
      </c>
      <c r="M50" s="102" t="str">
        <f>'Inputs 2'!M50</f>
        <v>IWX</v>
      </c>
      <c r="N50" s="102">
        <f>'Inputs 2'!N50</f>
        <v>-0.1</v>
      </c>
      <c r="O50" s="102">
        <f>'Inputs 2'!O50</f>
        <v>-0.1</v>
      </c>
      <c r="P50" s="102">
        <f>'Inputs 2'!P50</f>
        <v>-0.08</v>
      </c>
      <c r="Q50" s="102" t="str">
        <f>'Inputs 2'!Q50</f>
        <v>IWX</v>
      </c>
      <c r="R50" s="102" t="str">
        <f>'Inputs 2'!R50</f>
        <v>IWX</v>
      </c>
      <c r="S50" s="59"/>
    </row>
    <row r="51" spans="1:19" x14ac:dyDescent="0.25">
      <c r="A51" s="57" t="s">
        <v>63</v>
      </c>
      <c r="B51" s="57"/>
      <c r="C51" s="102">
        <f>'Inputs 2'!C51</f>
        <v>0.1</v>
      </c>
      <c r="D51" s="102">
        <f>'Inputs 2'!D51</f>
        <v>0.2</v>
      </c>
      <c r="E51" s="102">
        <f>'Inputs 2'!E51</f>
        <v>0.1</v>
      </c>
      <c r="F51" s="102">
        <f>'Inputs 2'!F51</f>
        <v>0.2</v>
      </c>
      <c r="G51" s="102">
        <f>'Inputs 2'!G51</f>
        <v>0.2</v>
      </c>
      <c r="H51" s="102">
        <f>'Inputs 2'!H51</f>
        <v>0.2</v>
      </c>
      <c r="I51" s="102">
        <f>'Inputs 2'!I51</f>
        <v>0.2</v>
      </c>
      <c r="J51" s="102">
        <f>'Inputs 2'!J51</f>
        <v>0.2</v>
      </c>
      <c r="K51" s="102">
        <f>'Inputs 2'!K51</f>
        <v>0.2</v>
      </c>
      <c r="L51" s="102">
        <f>'Inputs 2'!L51</f>
        <v>0.2</v>
      </c>
      <c r="M51" s="102">
        <f>'Inputs 2'!M51</f>
        <v>0.2</v>
      </c>
      <c r="N51" s="102">
        <f>'Inputs 2'!N51</f>
        <v>0.1</v>
      </c>
      <c r="O51" s="102">
        <f>'Inputs 2'!O51</f>
        <v>0.1</v>
      </c>
      <c r="P51" s="102">
        <f>'Inputs 2'!P51</f>
        <v>0.2</v>
      </c>
      <c r="Q51" s="102">
        <f>'Inputs 2'!Q51</f>
        <v>0.2</v>
      </c>
      <c r="R51" s="102">
        <f>'Inputs 2'!R51</f>
        <v>0.2</v>
      </c>
      <c r="S51" s="59"/>
    </row>
    <row r="52" spans="1:19" x14ac:dyDescent="0.25">
      <c r="A52" s="57" t="s">
        <v>263</v>
      </c>
      <c r="B52" s="57"/>
      <c r="C52" s="102">
        <f>'Inputs 2'!C52</f>
        <v>0</v>
      </c>
      <c r="D52" s="102">
        <f>'Inputs 2'!D52</f>
        <v>0</v>
      </c>
      <c r="E52" s="102">
        <f>'Inputs 2'!E52</f>
        <v>0</v>
      </c>
      <c r="F52" s="102">
        <f>'Inputs 2'!F52</f>
        <v>0</v>
      </c>
      <c r="G52" s="102">
        <f>'Inputs 2'!G52</f>
        <v>0</v>
      </c>
      <c r="H52" s="102">
        <f>'Inputs 2'!H52</f>
        <v>0</v>
      </c>
      <c r="I52" s="102">
        <f>'Inputs 2'!I52</f>
        <v>0</v>
      </c>
      <c r="J52" s="102">
        <f>'Inputs 2'!J52</f>
        <v>0</v>
      </c>
      <c r="K52" s="102">
        <f>'Inputs 2'!K52</f>
        <v>0</v>
      </c>
      <c r="L52" s="102">
        <f>'Inputs 2'!L52</f>
        <v>0</v>
      </c>
      <c r="M52" s="102">
        <f>'Inputs 2'!M52</f>
        <v>0</v>
      </c>
      <c r="N52" s="102">
        <f>'Inputs 2'!N52</f>
        <v>0</v>
      </c>
      <c r="O52" s="102">
        <f>'Inputs 2'!O52</f>
        <v>0</v>
      </c>
      <c r="P52" s="102">
        <f>'Inputs 2'!P52</f>
        <v>0</v>
      </c>
      <c r="Q52" s="102">
        <f>'Inputs 2'!Q52</f>
        <v>0</v>
      </c>
      <c r="R52" s="102">
        <f>'Inputs 2'!R52</f>
        <v>0</v>
      </c>
      <c r="S52" s="59"/>
    </row>
    <row r="53" spans="1:19" x14ac:dyDescent="0.25">
      <c r="A53" s="57"/>
      <c r="B53" s="57"/>
      <c r="C53" s="63"/>
      <c r="D53" s="63"/>
      <c r="E53" s="63"/>
      <c r="F53" s="63"/>
      <c r="G53" s="63"/>
      <c r="H53" s="63"/>
      <c r="I53" s="63"/>
      <c r="J53" s="63"/>
      <c r="K53" s="63"/>
      <c r="L53" s="63"/>
      <c r="M53" s="63"/>
      <c r="N53" s="63"/>
      <c r="O53" s="63"/>
      <c r="P53" s="63"/>
      <c r="Q53" s="63"/>
      <c r="R53" s="63"/>
      <c r="S53" s="63"/>
    </row>
    <row r="54" spans="1:19" x14ac:dyDescent="0.25">
      <c r="A54" s="55" t="s">
        <v>64</v>
      </c>
      <c r="B54" s="57"/>
      <c r="C54" s="63"/>
      <c r="D54" s="63"/>
      <c r="E54" s="63"/>
      <c r="F54" s="63"/>
      <c r="G54" s="63"/>
      <c r="H54" s="63"/>
      <c r="I54" s="63"/>
      <c r="J54" s="63"/>
      <c r="K54" s="63"/>
      <c r="L54" s="63"/>
      <c r="M54" s="63"/>
      <c r="N54" s="63"/>
      <c r="O54" s="63"/>
      <c r="P54" s="63"/>
      <c r="Q54" s="63"/>
      <c r="R54" s="63"/>
      <c r="S54" s="63"/>
    </row>
    <row r="55" spans="1:19" x14ac:dyDescent="0.25">
      <c r="A55" s="57" t="s">
        <v>65</v>
      </c>
      <c r="B55" s="57"/>
      <c r="C55" s="107">
        <f>'Inputs 2'!C55</f>
        <v>10486.056315275446</v>
      </c>
      <c r="D55" s="107">
        <f>'Inputs 2'!D55</f>
        <v>19723.18480848724</v>
      </c>
      <c r="E55" s="107">
        <f>'Inputs 2'!E55</f>
        <v>2624.6857229443099</v>
      </c>
      <c r="F55" s="107">
        <f>'Inputs 2'!F55</f>
        <v>6132.0522396374154</v>
      </c>
      <c r="G55" s="107">
        <f>'Inputs 2'!G55</f>
        <v>6204.691236062904</v>
      </c>
      <c r="H55" s="107">
        <f>'Inputs 2'!H55</f>
        <v>4519.8749144208259</v>
      </c>
      <c r="I55" s="107">
        <f>'Inputs 2'!I55</f>
        <v>6783.5902802359678</v>
      </c>
      <c r="J55" s="107">
        <f>'Inputs 2'!J55</f>
        <v>2159.0527302088258</v>
      </c>
      <c r="K55" s="107">
        <f>'Inputs 2'!K55</f>
        <v>7485.2038887098779</v>
      </c>
      <c r="L55" s="107">
        <f>'Inputs 2'!L55</f>
        <v>4980.2484336147554</v>
      </c>
      <c r="M55" s="107">
        <f>'Inputs 2'!M55</f>
        <v>67363.250768796774</v>
      </c>
      <c r="N55" s="107">
        <f>'Inputs 2'!N55</f>
        <v>8470.9864010950932</v>
      </c>
      <c r="O55" s="107">
        <f>'Inputs 2'!O55</f>
        <v>11455.313947654389</v>
      </c>
      <c r="P55" s="107">
        <f>'Inputs 2'!P55</f>
        <v>26850.658570973748</v>
      </c>
      <c r="Q55" s="107">
        <f>'Inputs 2'!Q55</f>
        <v>105963.82868465818</v>
      </c>
      <c r="R55" s="107">
        <f>'Inputs 2'!R55</f>
        <v>29784.184265820113</v>
      </c>
      <c r="S55" s="107">
        <f>'Inputs 2'!S55</f>
        <v>14721.621133600251</v>
      </c>
    </row>
    <row r="56" spans="1:19" x14ac:dyDescent="0.25">
      <c r="A56" s="57" t="s">
        <v>66</v>
      </c>
      <c r="B56" s="57"/>
      <c r="C56" s="107">
        <f>'Inputs 2'!C56</f>
        <v>10769.677272781286</v>
      </c>
      <c r="D56" s="107">
        <f>'Inputs 2'!D56</f>
        <v>20459.940283811731</v>
      </c>
      <c r="E56" s="107">
        <f>'Inputs 2'!E56</f>
        <v>2703.4648677433279</v>
      </c>
      <c r="F56" s="107">
        <f>'Inputs 2'!F56</f>
        <v>6301.6555861120814</v>
      </c>
      <c r="G56" s="107">
        <f>'Inputs 2'!G56</f>
        <v>6419.5383028401675</v>
      </c>
      <c r="H56" s="107">
        <f>'Inputs 2'!H56</f>
        <v>4655.2180622759379</v>
      </c>
      <c r="I56" s="107">
        <f>'Inputs 2'!I56</f>
        <v>7006.3823264072134</v>
      </c>
      <c r="J56" s="107">
        <f>'Inputs 2'!J56</f>
        <v>2261.7125727096982</v>
      </c>
      <c r="K56" s="107">
        <f>'Inputs 2'!K56</f>
        <v>7754.3809562703609</v>
      </c>
      <c r="L56" s="107">
        <f>'Inputs 2'!L56</f>
        <v>5153.9882922058459</v>
      </c>
      <c r="M56" s="107">
        <f>'Inputs 2'!M56</f>
        <v>69672.141445106579</v>
      </c>
      <c r="N56" s="107">
        <f>'Inputs 2'!N56</f>
        <v>8698.8684246092034</v>
      </c>
      <c r="O56" s="107">
        <f>'Inputs 2'!O56</f>
        <v>11810.885137932219</v>
      </c>
      <c r="P56" s="107">
        <f>'Inputs 2'!P56</f>
        <v>28047.424479714638</v>
      </c>
      <c r="Q56" s="107">
        <f>'Inputs 2'!Q56</f>
        <v>110738.02862403366</v>
      </c>
      <c r="R56" s="107">
        <f>'Inputs 2'!R56</f>
        <v>31122.747965808729</v>
      </c>
      <c r="S56" s="107">
        <f>'Inputs 2'!S56</f>
        <v>15182.347638382114</v>
      </c>
    </row>
    <row r="57" spans="1:19" x14ac:dyDescent="0.25">
      <c r="A57" s="57" t="s">
        <v>67</v>
      </c>
      <c r="B57" s="57"/>
      <c r="C57" s="107">
        <f>'Inputs 2'!C57</f>
        <v>10999.83098946927</v>
      </c>
      <c r="D57" s="107">
        <f>'Inputs 2'!D57</f>
        <v>20999.832123125721</v>
      </c>
      <c r="E57" s="107">
        <f>'Inputs 2'!E57</f>
        <v>2775.2350452102005</v>
      </c>
      <c r="F57" s="107">
        <f>'Inputs 2'!F57</f>
        <v>6422.1555191858079</v>
      </c>
      <c r="G57" s="107">
        <f>'Inputs 2'!G57</f>
        <v>6612.0240843577267</v>
      </c>
      <c r="H57" s="107">
        <f>'Inputs 2'!H57</f>
        <v>4764.6232059655686</v>
      </c>
      <c r="I57" s="107">
        <f>'Inputs 2'!I57</f>
        <v>7146.6784158777782</v>
      </c>
      <c r="J57" s="107">
        <f>'Inputs 2'!J57</f>
        <v>2325.766556585826</v>
      </c>
      <c r="K57" s="107">
        <f>'Inputs 2'!K57</f>
        <v>7959.0592342224681</v>
      </c>
      <c r="L57" s="107">
        <f>'Inputs 2'!L57</f>
        <v>5265.8946779284342</v>
      </c>
      <c r="M57" s="107">
        <f>'Inputs 2'!M57</f>
        <v>71488.842928982413</v>
      </c>
      <c r="N57" s="107">
        <f>'Inputs 2'!N57</f>
        <v>8858.622500469186</v>
      </c>
      <c r="O57" s="107">
        <f>'Inputs 2'!O57</f>
        <v>12076.669012581377</v>
      </c>
      <c r="P57" s="107">
        <f>'Inputs 2'!P57</f>
        <v>29436.415420227993</v>
      </c>
      <c r="Q57" s="107">
        <f>'Inputs 2'!Q57</f>
        <v>114703.18207109997</v>
      </c>
      <c r="R57" s="107">
        <f>'Inputs 2'!R57</f>
        <v>32063.422081938686</v>
      </c>
      <c r="S57" s="107">
        <f>'Inputs 2'!S57</f>
        <v>15599.291129873338</v>
      </c>
    </row>
    <row r="58" spans="1:19" x14ac:dyDescent="0.25">
      <c r="A58" s="57" t="s">
        <v>68</v>
      </c>
      <c r="B58" s="57"/>
      <c r="C58" s="107">
        <f>'Inputs 2'!C58</f>
        <v>11280.770356096045</v>
      </c>
      <c r="D58" s="107">
        <f>'Inputs 2'!D58</f>
        <v>21633.688811439235</v>
      </c>
      <c r="E58" s="107">
        <f>'Inputs 2'!E58</f>
        <v>2845.4746533096431</v>
      </c>
      <c r="F58" s="107">
        <f>'Inputs 2'!F58</f>
        <v>6571.7669890538482</v>
      </c>
      <c r="G58" s="107">
        <f>'Inputs 2'!G58</f>
        <v>6799.3751078096811</v>
      </c>
      <c r="H58" s="107">
        <f>'Inputs 2'!H58</f>
        <v>4885.7498828170155</v>
      </c>
      <c r="I58" s="107">
        <f>'Inputs 2'!I58</f>
        <v>7305.8687503434257</v>
      </c>
      <c r="J58" s="107">
        <f>'Inputs 2'!J58</f>
        <v>2409.7780385106776</v>
      </c>
      <c r="K58" s="107">
        <f>'Inputs 2'!K58</f>
        <v>8195.2344487117425</v>
      </c>
      <c r="L58" s="107">
        <f>'Inputs 2'!L58</f>
        <v>5395.4926016644267</v>
      </c>
      <c r="M58" s="107">
        <f>'Inputs 2'!M58</f>
        <v>73583.219530402217</v>
      </c>
      <c r="N58" s="107">
        <f>'Inputs 2'!N58</f>
        <v>9058.2880849563226</v>
      </c>
      <c r="O58" s="107">
        <f>'Inputs 2'!O58</f>
        <v>12398.844298537073</v>
      </c>
      <c r="P58" s="107">
        <f>'Inputs 2'!P58</f>
        <v>30419.526307488934</v>
      </c>
      <c r="Q58" s="107">
        <f>'Inputs 2'!Q58</f>
        <v>118910.67905112075</v>
      </c>
      <c r="R58" s="107">
        <f>'Inputs 2'!R58</f>
        <v>33134.124940637004</v>
      </c>
      <c r="S58" s="107">
        <f>'Inputs 2'!S58</f>
        <v>16026.384903925755</v>
      </c>
    </row>
    <row r="59" spans="1:19" x14ac:dyDescent="0.25">
      <c r="A59" s="57" t="s">
        <v>69</v>
      </c>
      <c r="B59" s="57"/>
      <c r="C59" s="107">
        <f>'Inputs 2'!C59</f>
        <v>11594.623029314122</v>
      </c>
      <c r="D59" s="107">
        <f>'Inputs 2'!D59</f>
        <v>22330.603459196944</v>
      </c>
      <c r="E59" s="107">
        <f>'Inputs 2'!E59</f>
        <v>2920.6397709002285</v>
      </c>
      <c r="F59" s="107">
        <f>'Inputs 2'!F59</f>
        <v>6739.8702129727581</v>
      </c>
      <c r="G59" s="107">
        <f>'Inputs 2'!G59</f>
        <v>7017.2557638432563</v>
      </c>
      <c r="H59" s="107">
        <f>'Inputs 2'!H59</f>
        <v>5015.8181496926263</v>
      </c>
      <c r="I59" s="107">
        <f>'Inputs 2'!I59</f>
        <v>7485.1735837006108</v>
      </c>
      <c r="J59" s="107">
        <f>'Inputs 2'!J59</f>
        <v>2484.1294160849757</v>
      </c>
      <c r="K59" s="107">
        <f>'Inputs 2'!K59</f>
        <v>8451.33142058665</v>
      </c>
      <c r="L59" s="107">
        <f>'Inputs 2'!L59</f>
        <v>5533.1658601582785</v>
      </c>
      <c r="M59" s="107">
        <f>'Inputs 2'!M59</f>
        <v>75909.876254573246</v>
      </c>
      <c r="N59" s="107">
        <f>'Inputs 2'!N59</f>
        <v>9283.1382178078238</v>
      </c>
      <c r="O59" s="107">
        <f>'Inputs 2'!O59</f>
        <v>12757.926710288963</v>
      </c>
      <c r="P59" s="107">
        <f>'Inputs 2'!P59</f>
        <v>31376.86287825611</v>
      </c>
      <c r="Q59" s="107">
        <f>'Inputs 2'!Q59</f>
        <v>123513.87046710651</v>
      </c>
      <c r="R59" s="107">
        <f>'Inputs 2'!R59</f>
        <v>34366.100457660774</v>
      </c>
      <c r="S59" s="107">
        <f>'Inputs 2'!S59</f>
        <v>16401.803784250267</v>
      </c>
    </row>
    <row r="60" spans="1:19" x14ac:dyDescent="0.25">
      <c r="A60" s="57"/>
      <c r="B60" s="57"/>
      <c r="C60" s="63"/>
      <c r="D60" s="63"/>
      <c r="E60" s="63"/>
      <c r="F60" s="63"/>
      <c r="G60" s="63"/>
      <c r="H60" s="63"/>
      <c r="I60" s="63"/>
      <c r="J60" s="63"/>
      <c r="K60" s="63"/>
      <c r="L60" s="63"/>
      <c r="M60" s="63"/>
      <c r="N60" s="63"/>
      <c r="O60" s="63"/>
      <c r="P60" s="63"/>
      <c r="Q60" s="63"/>
      <c r="R60" s="63"/>
      <c r="S60" s="63"/>
    </row>
    <row r="61" spans="1:19" x14ac:dyDescent="0.25">
      <c r="A61" s="55" t="s">
        <v>70</v>
      </c>
      <c r="B61" s="57"/>
      <c r="C61" s="63"/>
      <c r="D61" s="63"/>
      <c r="E61" s="63"/>
      <c r="F61" s="63"/>
      <c r="G61" s="63"/>
      <c r="H61" s="63"/>
      <c r="I61" s="63"/>
      <c r="J61" s="63"/>
      <c r="K61" s="63"/>
      <c r="L61" s="63"/>
      <c r="M61" s="63"/>
      <c r="N61" s="63"/>
      <c r="O61" s="63"/>
      <c r="P61" s="63"/>
      <c r="Q61" s="63"/>
      <c r="R61" s="63"/>
      <c r="S61" s="63"/>
    </row>
    <row r="62" spans="1:19" x14ac:dyDescent="0.25">
      <c r="A62" s="57" t="s">
        <v>71</v>
      </c>
      <c r="B62" s="57"/>
      <c r="C62" s="145">
        <f>'Inputs 2'!C62</f>
        <v>5.4803237473893323E-3</v>
      </c>
      <c r="D62" s="145">
        <f>'Inputs 2'!D62</f>
        <v>6.4726399189891882E-3</v>
      </c>
      <c r="E62" s="145">
        <f>'Inputs 2'!E62</f>
        <v>-2.5500588774990756E-3</v>
      </c>
      <c r="F62" s="145">
        <f>'Inputs 2'!F62</f>
        <v>-2.2495067489118406E-3</v>
      </c>
      <c r="G62" s="145">
        <f>'Inputs 2'!G62</f>
        <v>1.598939416406641E-2</v>
      </c>
      <c r="H62" s="145">
        <f>'Inputs 2'!H62</f>
        <v>-1.1456926475380026E-3</v>
      </c>
      <c r="I62" s="145">
        <f>'Inputs 2'!I62</f>
        <v>-6.3921843140435754E-4</v>
      </c>
      <c r="J62" s="145">
        <f>'Inputs 2'!J62</f>
        <v>5.2828068935345121E-3</v>
      </c>
      <c r="K62" s="145">
        <f>'Inputs 2'!K62</f>
        <v>5.9734074574071209E-3</v>
      </c>
      <c r="L62" s="145">
        <f>'Inputs 2'!L62</f>
        <v>3.0042551825458278E-3</v>
      </c>
      <c r="M62" s="145">
        <f>'Inputs 2'!M62</f>
        <v>5.0885795365812458E-3</v>
      </c>
      <c r="N62" s="145">
        <f>'Inputs 2'!N62</f>
        <v>-4.7755866874985356E-4</v>
      </c>
      <c r="O62" s="145">
        <f>'Inputs 2'!O62</f>
        <v>3.0771502015654343E-3</v>
      </c>
      <c r="P62" s="145">
        <f>'Inputs 2'!P62</f>
        <v>4.9586501062375715E-4</v>
      </c>
      <c r="Q62" s="145">
        <f>'Inputs 2'!Q62</f>
        <v>1.6719424191413187E-2</v>
      </c>
      <c r="R62" s="145">
        <f>'Inputs 2'!R62</f>
        <v>8.090127732655595E-3</v>
      </c>
      <c r="S62" s="145">
        <f>'Inputs 2'!S62</f>
        <v>2.6759444082874303E-3</v>
      </c>
    </row>
    <row r="63" spans="1:19" x14ac:dyDescent="0.25">
      <c r="A63" s="57" t="s">
        <v>72</v>
      </c>
      <c r="B63" s="57"/>
      <c r="C63" s="145">
        <f>'Inputs 2'!C63</f>
        <v>5.4803237473893323E-3</v>
      </c>
      <c r="D63" s="145">
        <f>'Inputs 2'!D63</f>
        <v>6.4726399189891882E-3</v>
      </c>
      <c r="E63" s="145">
        <f>'Inputs 2'!E63</f>
        <v>-2.5500588774990756E-3</v>
      </c>
      <c r="F63" s="145">
        <f>'Inputs 2'!F63</f>
        <v>-2.2495067489118406E-3</v>
      </c>
      <c r="G63" s="145">
        <f>'Inputs 2'!G63</f>
        <v>1.598939416406641E-2</v>
      </c>
      <c r="H63" s="145">
        <f>'Inputs 2'!H63</f>
        <v>-1.1456926475380026E-3</v>
      </c>
      <c r="I63" s="145">
        <f>'Inputs 2'!I63</f>
        <v>-6.3921843140435754E-4</v>
      </c>
      <c r="J63" s="145">
        <f>'Inputs 2'!J63</f>
        <v>5.2828068935345121E-3</v>
      </c>
      <c r="K63" s="145">
        <f>'Inputs 2'!K63</f>
        <v>5.9734074574071209E-3</v>
      </c>
      <c r="L63" s="145">
        <f>'Inputs 2'!L63</f>
        <v>3.0042551825458278E-3</v>
      </c>
      <c r="M63" s="145">
        <f>'Inputs 2'!M63</f>
        <v>5.0885795365812458E-3</v>
      </c>
      <c r="N63" s="145">
        <f>'Inputs 2'!N63</f>
        <v>-4.7755866874985356E-4</v>
      </c>
      <c r="O63" s="145">
        <f>'Inputs 2'!O63</f>
        <v>3.0771502015654343E-3</v>
      </c>
      <c r="P63" s="145">
        <f>'Inputs 2'!P63</f>
        <v>4.9586501062375715E-4</v>
      </c>
      <c r="Q63" s="145">
        <f>'Inputs 2'!Q63</f>
        <v>1.6719424191413187E-2</v>
      </c>
      <c r="R63" s="145">
        <f>'Inputs 2'!R63</f>
        <v>8.090127732655595E-3</v>
      </c>
      <c r="S63" s="145">
        <f>'Inputs 2'!S63</f>
        <v>2.5764323694281374E-3</v>
      </c>
    </row>
    <row r="64" spans="1:19" x14ac:dyDescent="0.25">
      <c r="A64" s="57" t="s">
        <v>73</v>
      </c>
      <c r="B64" s="57"/>
      <c r="C64" s="145">
        <f>'Inputs 2'!C64</f>
        <v>5.4803237473893323E-3</v>
      </c>
      <c r="D64" s="145">
        <f>'Inputs 2'!D64</f>
        <v>6.4726399189891882E-3</v>
      </c>
      <c r="E64" s="145">
        <f>'Inputs 2'!E64</f>
        <v>-2.5500588774990756E-3</v>
      </c>
      <c r="F64" s="145">
        <f>'Inputs 2'!F64</f>
        <v>-2.2495067489118406E-3</v>
      </c>
      <c r="G64" s="145">
        <f>'Inputs 2'!G64</f>
        <v>1.598939416406641E-2</v>
      </c>
      <c r="H64" s="145">
        <f>'Inputs 2'!H64</f>
        <v>-1.1456926475380026E-3</v>
      </c>
      <c r="I64" s="145">
        <f>'Inputs 2'!I64</f>
        <v>-6.3921843140435754E-4</v>
      </c>
      <c r="J64" s="145">
        <f>'Inputs 2'!J64</f>
        <v>5.2828068935345121E-3</v>
      </c>
      <c r="K64" s="145">
        <f>'Inputs 2'!K64</f>
        <v>5.9734074574071209E-3</v>
      </c>
      <c r="L64" s="145">
        <f>'Inputs 2'!L64</f>
        <v>3.0042551825458278E-3</v>
      </c>
      <c r="M64" s="145">
        <f>'Inputs 2'!M64</f>
        <v>5.0885795365812458E-3</v>
      </c>
      <c r="N64" s="145">
        <f>'Inputs 2'!N64</f>
        <v>-4.7755866874985356E-4</v>
      </c>
      <c r="O64" s="145">
        <f>'Inputs 2'!O64</f>
        <v>3.0771502015654343E-3</v>
      </c>
      <c r="P64" s="145">
        <f>'Inputs 2'!P64</f>
        <v>4.9586501062375715E-4</v>
      </c>
      <c r="Q64" s="145">
        <f>'Inputs 2'!Q64</f>
        <v>1.6719424191413187E-2</v>
      </c>
      <c r="R64" s="145">
        <f>'Inputs 2'!R64</f>
        <v>8.090127732655595E-3</v>
      </c>
      <c r="S64" s="145">
        <f>'Inputs 2'!S64</f>
        <v>2.5764323694281374E-3</v>
      </c>
    </row>
    <row r="65" spans="1:19" x14ac:dyDescent="0.25">
      <c r="A65" s="57" t="s">
        <v>74</v>
      </c>
      <c r="B65" s="57"/>
      <c r="C65" s="145">
        <f>'Inputs 2'!C65</f>
        <v>5.4803237473893323E-3</v>
      </c>
      <c r="D65" s="145">
        <f>'Inputs 2'!D65</f>
        <v>6.4726399189891882E-3</v>
      </c>
      <c r="E65" s="145">
        <f>'Inputs 2'!E65</f>
        <v>-2.5500588774990756E-3</v>
      </c>
      <c r="F65" s="145">
        <f>'Inputs 2'!F65</f>
        <v>-2.2495067489118406E-3</v>
      </c>
      <c r="G65" s="145">
        <f>'Inputs 2'!G65</f>
        <v>1.598939416406641E-2</v>
      </c>
      <c r="H65" s="145">
        <f>'Inputs 2'!H65</f>
        <v>-1.1456926475380026E-3</v>
      </c>
      <c r="I65" s="145">
        <f>'Inputs 2'!I65</f>
        <v>-6.3921843140435754E-4</v>
      </c>
      <c r="J65" s="145">
        <f>'Inputs 2'!J65</f>
        <v>5.2828068935345121E-3</v>
      </c>
      <c r="K65" s="145">
        <f>'Inputs 2'!K65</f>
        <v>5.9734074574071209E-3</v>
      </c>
      <c r="L65" s="145">
        <f>'Inputs 2'!L65</f>
        <v>3.0042551825458278E-3</v>
      </c>
      <c r="M65" s="145">
        <f>'Inputs 2'!M65</f>
        <v>5.0885795365812458E-3</v>
      </c>
      <c r="N65" s="145">
        <f>'Inputs 2'!N65</f>
        <v>-4.7755866874985356E-4</v>
      </c>
      <c r="O65" s="145">
        <f>'Inputs 2'!O65</f>
        <v>3.0771502015654343E-3</v>
      </c>
      <c r="P65" s="145">
        <f>'Inputs 2'!P65</f>
        <v>4.9586501062375715E-4</v>
      </c>
      <c r="Q65" s="145">
        <f>'Inputs 2'!Q65</f>
        <v>1.6719424191413187E-2</v>
      </c>
      <c r="R65" s="145">
        <f>'Inputs 2'!R65</f>
        <v>8.090127732655595E-3</v>
      </c>
      <c r="S65" s="145">
        <f>'Inputs 2'!S65</f>
        <v>2.5764323694281374E-3</v>
      </c>
    </row>
    <row r="66" spans="1:19" x14ac:dyDescent="0.25">
      <c r="A66" s="57" t="s">
        <v>75</v>
      </c>
      <c r="B66" s="57"/>
      <c r="C66" s="145">
        <f>'Inputs 2'!C66</f>
        <v>5.4803237473893323E-3</v>
      </c>
      <c r="D66" s="145">
        <f>'Inputs 2'!D66</f>
        <v>6.4726399189891882E-3</v>
      </c>
      <c r="E66" s="145">
        <f>'Inputs 2'!E66</f>
        <v>-2.5500588774990756E-3</v>
      </c>
      <c r="F66" s="145">
        <f>'Inputs 2'!F66</f>
        <v>-2.2495067489118406E-3</v>
      </c>
      <c r="G66" s="145">
        <f>'Inputs 2'!G66</f>
        <v>1.598939416406641E-2</v>
      </c>
      <c r="H66" s="145">
        <f>'Inputs 2'!H66</f>
        <v>-1.1456926475380026E-3</v>
      </c>
      <c r="I66" s="145">
        <f>'Inputs 2'!I66</f>
        <v>-6.3921843140435754E-4</v>
      </c>
      <c r="J66" s="145">
        <f>'Inputs 2'!J66</f>
        <v>5.2828068935345121E-3</v>
      </c>
      <c r="K66" s="145">
        <f>'Inputs 2'!K66</f>
        <v>5.9734074574071209E-3</v>
      </c>
      <c r="L66" s="145">
        <f>'Inputs 2'!L66</f>
        <v>3.0042551825458278E-3</v>
      </c>
      <c r="M66" s="145">
        <f>'Inputs 2'!M66</f>
        <v>5.0885795365812458E-3</v>
      </c>
      <c r="N66" s="145">
        <f>'Inputs 2'!N66</f>
        <v>-4.7755866874985356E-4</v>
      </c>
      <c r="O66" s="145">
        <f>'Inputs 2'!O66</f>
        <v>3.0771502015654343E-3</v>
      </c>
      <c r="P66" s="145">
        <f>'Inputs 2'!P66</f>
        <v>4.9586501062375715E-4</v>
      </c>
      <c r="Q66" s="145">
        <f>'Inputs 2'!Q66</f>
        <v>1.6719424191413187E-2</v>
      </c>
      <c r="R66" s="145">
        <f>'Inputs 2'!R66</f>
        <v>8.090127732655595E-3</v>
      </c>
      <c r="S66" s="145">
        <f>'Inputs 2'!S66</f>
        <v>2.5764323694281374E-3</v>
      </c>
    </row>
    <row r="67" spans="1:19" x14ac:dyDescent="0.25">
      <c r="A67" s="57"/>
      <c r="B67" s="57"/>
      <c r="C67" s="63"/>
      <c r="D67" s="63"/>
      <c r="E67" s="63"/>
      <c r="F67" s="63"/>
      <c r="G67" s="63"/>
      <c r="H67" s="63"/>
      <c r="I67" s="63"/>
      <c r="J67" s="63"/>
      <c r="K67" s="63"/>
      <c r="L67" s="63"/>
      <c r="M67" s="63"/>
      <c r="N67" s="63"/>
      <c r="O67" s="63"/>
      <c r="P67" s="63"/>
      <c r="Q67" s="63"/>
      <c r="R67" s="63"/>
      <c r="S67" s="63"/>
    </row>
    <row r="68" spans="1:19" x14ac:dyDescent="0.25">
      <c r="A68" s="55" t="s">
        <v>76</v>
      </c>
      <c r="B68" s="57"/>
      <c r="C68" s="63"/>
      <c r="D68" s="63"/>
      <c r="E68" s="63"/>
      <c r="F68" s="63"/>
      <c r="G68" s="63"/>
      <c r="H68" s="63"/>
      <c r="I68" s="63"/>
      <c r="J68" s="63"/>
      <c r="K68" s="63"/>
      <c r="L68" s="63"/>
      <c r="M68" s="63"/>
      <c r="N68" s="63"/>
      <c r="O68" s="63"/>
      <c r="P68" s="63"/>
      <c r="Q68" s="63"/>
      <c r="R68" s="63"/>
      <c r="S68" s="63"/>
    </row>
    <row r="69" spans="1:19" x14ac:dyDescent="0.25">
      <c r="A69" s="57" t="s">
        <v>77</v>
      </c>
      <c r="B69" s="57"/>
      <c r="C69" s="119">
        <v>10258.097</v>
      </c>
      <c r="D69" s="119">
        <v>16369</v>
      </c>
      <c r="E69" s="119">
        <v>7328.3897299999999</v>
      </c>
      <c r="F69" s="119">
        <v>5847.5765900000006</v>
      </c>
      <c r="G69" s="119">
        <v>17595</v>
      </c>
      <c r="H69" s="119">
        <v>2629.1</v>
      </c>
      <c r="I69" s="119">
        <v>4228.7660718014849</v>
      </c>
      <c r="J69" s="119">
        <v>2093</v>
      </c>
      <c r="K69" s="119">
        <v>5710</v>
      </c>
      <c r="L69" s="119">
        <v>7321</v>
      </c>
      <c r="M69" s="119">
        <v>69224</v>
      </c>
      <c r="N69" s="119">
        <v>6676</v>
      </c>
      <c r="O69" s="119">
        <v>10582</v>
      </c>
      <c r="P69" s="119">
        <v>31589.28295999999</v>
      </c>
      <c r="Q69" s="119">
        <v>121346</v>
      </c>
      <c r="R69" s="119">
        <v>21184.753865854698</v>
      </c>
      <c r="S69" s="119">
        <v>32951</v>
      </c>
    </row>
    <row r="70" spans="1:19" x14ac:dyDescent="0.25">
      <c r="A70" s="57" t="s">
        <v>78</v>
      </c>
      <c r="B70" s="57"/>
      <c r="C70" s="119">
        <v>7906.7193300000008</v>
      </c>
      <c r="D70" s="119">
        <v>12735</v>
      </c>
      <c r="E70" s="119">
        <v>2738.34449</v>
      </c>
      <c r="F70" s="119">
        <v>5163.2504199999948</v>
      </c>
      <c r="G70" s="119">
        <v>12490</v>
      </c>
      <c r="H70" s="119">
        <v>3145</v>
      </c>
      <c r="I70" s="119">
        <v>3975.9073479345429</v>
      </c>
      <c r="J70" s="119">
        <v>922</v>
      </c>
      <c r="K70" s="119">
        <v>3101</v>
      </c>
      <c r="L70" s="119">
        <v>6029.5</v>
      </c>
      <c r="M70" s="119">
        <v>66670</v>
      </c>
      <c r="N70" s="119">
        <v>8815</v>
      </c>
      <c r="O70" s="119">
        <v>13734</v>
      </c>
      <c r="P70" s="119">
        <v>21590.128889999989</v>
      </c>
      <c r="Q70" s="119">
        <v>102442</v>
      </c>
      <c r="R70" s="119">
        <v>15692</v>
      </c>
      <c r="S70" s="119">
        <v>47349</v>
      </c>
    </row>
    <row r="71" spans="1:19" x14ac:dyDescent="0.25">
      <c r="A71" s="57" t="s">
        <v>79</v>
      </c>
      <c r="B71" s="57"/>
      <c r="C71" s="107">
        <f>'Inputs 2'!C71</f>
        <v>29340.295849899445</v>
      </c>
      <c r="D71" s="107">
        <f>'Inputs 2'!D71</f>
        <v>16741.2435795932</v>
      </c>
      <c r="E71" s="107">
        <f>'Inputs 2'!E71</f>
        <v>3811.7571848262128</v>
      </c>
      <c r="F71" s="107">
        <f>'Inputs 2'!F71</f>
        <v>5903.3786523138315</v>
      </c>
      <c r="G71" s="107">
        <f>'Inputs 2'!G71</f>
        <v>9830.6562620451514</v>
      </c>
      <c r="H71" s="107">
        <f>'Inputs 2'!H71</f>
        <v>3552.4395536617048</v>
      </c>
      <c r="I71" s="107">
        <f>'Inputs 2'!I71</f>
        <v>5697.1859676173417</v>
      </c>
      <c r="J71" s="107">
        <f>'Inputs 2'!J71</f>
        <v>1905.7838145694009</v>
      </c>
      <c r="K71" s="107">
        <f>'Inputs 2'!K71</f>
        <v>6390.7832933165973</v>
      </c>
      <c r="L71" s="107">
        <f>'Inputs 2'!L71</f>
        <v>10366.171567149242</v>
      </c>
      <c r="M71" s="107">
        <f>'Inputs 2'!M71</f>
        <v>77446.054010072083</v>
      </c>
      <c r="N71" s="107">
        <f>'Inputs 2'!N71</f>
        <v>8470.9218723328486</v>
      </c>
      <c r="O71" s="107">
        <f>'Inputs 2'!O71</f>
        <v>15560.081308329351</v>
      </c>
      <c r="P71" s="107">
        <f>'Inputs 2'!P71</f>
        <v>43654.372986773335</v>
      </c>
      <c r="Q71" s="107">
        <f>'Inputs 2'!Q71</f>
        <v>142882.94195931772</v>
      </c>
      <c r="R71" s="107">
        <f>'Inputs 2'!R71</f>
        <v>34608.069409814809</v>
      </c>
      <c r="S71" s="107">
        <f>'Inputs 2'!S71</f>
        <v>10827</v>
      </c>
    </row>
    <row r="72" spans="1:19" x14ac:dyDescent="0.25">
      <c r="A72" s="57" t="s">
        <v>80</v>
      </c>
      <c r="B72" s="57"/>
      <c r="C72" s="107">
        <f>'Inputs 2'!C72</f>
        <v>20179.4801416298</v>
      </c>
      <c r="D72" s="107">
        <f>'Inputs 2'!D72</f>
        <v>20639.536135610404</v>
      </c>
      <c r="E72" s="107">
        <f>'Inputs 2'!E72</f>
        <v>3206.8712330157809</v>
      </c>
      <c r="F72" s="107">
        <f>'Inputs 2'!F72</f>
        <v>5966.4877321646809</v>
      </c>
      <c r="G72" s="107">
        <f>'Inputs 2'!G72</f>
        <v>11357.769713785836</v>
      </c>
      <c r="H72" s="107">
        <f>'Inputs 2'!H72</f>
        <v>3197.2877557338447</v>
      </c>
      <c r="I72" s="107">
        <f>'Inputs 2'!I72</f>
        <v>4435.3833643667494</v>
      </c>
      <c r="J72" s="107">
        <f>'Inputs 2'!J72</f>
        <v>1558.4483373156763</v>
      </c>
      <c r="K72" s="107">
        <f>'Inputs 2'!K72</f>
        <v>5630.9176752704807</v>
      </c>
      <c r="L72" s="107">
        <f>'Inputs 2'!L72</f>
        <v>10310.510041897414</v>
      </c>
      <c r="M72" s="107">
        <f>'Inputs 2'!M72</f>
        <v>83478.690800567143</v>
      </c>
      <c r="N72" s="107">
        <f>'Inputs 2'!N72</f>
        <v>9056.877071977322</v>
      </c>
      <c r="O72" s="107">
        <f>'Inputs 2'!O72</f>
        <v>15039.273504979865</v>
      </c>
      <c r="P72" s="107">
        <f>'Inputs 2'!P72</f>
        <v>46272.300703279623</v>
      </c>
      <c r="Q72" s="107">
        <f>'Inputs 2'!Q72</f>
        <v>152682.845248414</v>
      </c>
      <c r="R72" s="107">
        <f>'Inputs 2'!R72</f>
        <v>35230.733512882674</v>
      </c>
      <c r="S72" s="107">
        <f>'Inputs 2'!S72</f>
        <v>8006</v>
      </c>
    </row>
    <row r="73" spans="1:19" x14ac:dyDescent="0.25">
      <c r="A73" s="57" t="s">
        <v>81</v>
      </c>
      <c r="B73" s="57"/>
      <c r="C73" s="107">
        <f>'Inputs 2'!C73</f>
        <v>13595.831009777021</v>
      </c>
      <c r="D73" s="107">
        <f>'Inputs 2'!D73</f>
        <v>19592.357033894728</v>
      </c>
      <c r="E73" s="107">
        <f>'Inputs 2'!E73</f>
        <v>3451.3129347213116</v>
      </c>
      <c r="F73" s="107">
        <f>'Inputs 2'!F73</f>
        <v>6121.6744020007181</v>
      </c>
      <c r="G73" s="107">
        <f>'Inputs 2'!G73</f>
        <v>12849.677016437978</v>
      </c>
      <c r="H73" s="107">
        <f>'Inputs 2'!H73</f>
        <v>3223.4869778450902</v>
      </c>
      <c r="I73" s="107">
        <f>'Inputs 2'!I73</f>
        <v>4705.4786175702502</v>
      </c>
      <c r="J73" s="107">
        <f>'Inputs 2'!J73</f>
        <v>1729.7715949268061</v>
      </c>
      <c r="K73" s="107">
        <f>'Inputs 2'!K73</f>
        <v>6405.8983114749644</v>
      </c>
      <c r="L73" s="107">
        <f>'Inputs 2'!L73</f>
        <v>10184.89598193329</v>
      </c>
      <c r="M73" s="107">
        <f>'Inputs 2'!M73</f>
        <v>88065.69384101138</v>
      </c>
      <c r="N73" s="107">
        <f>'Inputs 2'!N73</f>
        <v>8497.6486143962611</v>
      </c>
      <c r="O73" s="107">
        <f>'Inputs 2'!O73</f>
        <v>15851.828430961748</v>
      </c>
      <c r="P73" s="107">
        <f>'Inputs 2'!P73</f>
        <v>29674.880711567537</v>
      </c>
      <c r="Q73" s="107">
        <f>'Inputs 2'!Q73</f>
        <v>146316.79520482279</v>
      </c>
      <c r="R73" s="107">
        <f>'Inputs 2'!R73</f>
        <v>37062.472177288699</v>
      </c>
      <c r="S73" s="107">
        <f>'Inputs 2'!S73</f>
        <v>8895.7689507102095</v>
      </c>
    </row>
    <row r="74" spans="1:19" x14ac:dyDescent="0.25">
      <c r="A74" s="57"/>
      <c r="B74" s="57"/>
      <c r="C74" s="63"/>
      <c r="D74" s="63"/>
      <c r="E74" s="63"/>
      <c r="F74" s="63"/>
      <c r="G74" s="63"/>
      <c r="H74" s="63"/>
      <c r="I74" s="63"/>
      <c r="J74" s="63"/>
      <c r="K74" s="63"/>
      <c r="L74" s="63"/>
      <c r="M74" s="63"/>
      <c r="N74" s="63"/>
      <c r="O74" s="63"/>
      <c r="P74" s="63"/>
      <c r="Q74" s="63"/>
      <c r="R74" s="63"/>
      <c r="S74" s="63"/>
    </row>
    <row r="75" spans="1:19" x14ac:dyDescent="0.25">
      <c r="A75" s="120" t="s">
        <v>348</v>
      </c>
      <c r="B75" s="57"/>
      <c r="C75" s="63"/>
      <c r="D75" s="63"/>
      <c r="E75" s="63"/>
      <c r="F75" s="63"/>
      <c r="G75" s="63"/>
      <c r="H75" s="63"/>
      <c r="I75" s="63"/>
      <c r="J75" s="63"/>
      <c r="K75" s="63"/>
      <c r="L75" s="63"/>
      <c r="M75" s="63"/>
      <c r="N75" s="63"/>
      <c r="O75" s="63"/>
      <c r="P75" s="63"/>
      <c r="Q75" s="63"/>
      <c r="R75" s="63"/>
      <c r="S75" s="63"/>
    </row>
    <row r="76" spans="1:19" x14ac:dyDescent="0.25">
      <c r="A76" s="57" t="s">
        <v>334</v>
      </c>
      <c r="B76" s="57"/>
      <c r="C76" s="107" t="str">
        <f>'Inputs 2'!C76</f>
        <v>forecast</v>
      </c>
      <c r="D76" s="107" t="str">
        <f>'Inputs 2'!D76</f>
        <v>forecast</v>
      </c>
      <c r="E76" s="107" t="str">
        <f>'Inputs 2'!E76</f>
        <v>forecast</v>
      </c>
      <c r="F76" s="107" t="str">
        <f>'Inputs 2'!F76</f>
        <v>forecast</v>
      </c>
      <c r="G76" s="107" t="str">
        <f>'Inputs 2'!G76</f>
        <v>forecast</v>
      </c>
      <c r="H76" s="107" t="str">
        <f>'Inputs 2'!H76</f>
        <v>forecast</v>
      </c>
      <c r="I76" s="107" t="str">
        <f>'Inputs 2'!I76</f>
        <v>forecast</v>
      </c>
      <c r="J76" s="107" t="str">
        <f>'Inputs 2'!J76</f>
        <v>forecast</v>
      </c>
      <c r="K76" s="107" t="str">
        <f>'Inputs 2'!K76</f>
        <v>forecast</v>
      </c>
      <c r="L76" s="107" t="str">
        <f>'Inputs 2'!L76</f>
        <v>forecast</v>
      </c>
      <c r="M76" s="107" t="str">
        <f>'Inputs 2'!M76</f>
        <v>forecast</v>
      </c>
      <c r="N76" s="107" t="str">
        <f>'Inputs 2'!N76</f>
        <v>forecast</v>
      </c>
      <c r="O76" s="107" t="str">
        <f>'Inputs 2'!O76</f>
        <v>forecast</v>
      </c>
      <c r="P76" s="107" t="str">
        <f>'Inputs 2'!P76</f>
        <v>forecast</v>
      </c>
      <c r="Q76" s="107" t="str">
        <f>'Inputs 2'!Q76</f>
        <v>forecast</v>
      </c>
      <c r="R76" s="107" t="str">
        <f>'Inputs 2'!R76</f>
        <v>forecast</v>
      </c>
      <c r="S76" s="107" t="str">
        <f>'Inputs 2'!S76</f>
        <v>forecast</v>
      </c>
    </row>
    <row r="77" spans="1:19" x14ac:dyDescent="0.25">
      <c r="A77" s="57" t="s">
        <v>335</v>
      </c>
      <c r="B77" s="57"/>
      <c r="C77" s="107" t="str">
        <f>'Inputs 2'!C77</f>
        <v>forecast</v>
      </c>
      <c r="D77" s="107" t="str">
        <f>'Inputs 2'!D77</f>
        <v>forecast</v>
      </c>
      <c r="E77" s="107" t="str">
        <f>'Inputs 2'!E77</f>
        <v>forecast</v>
      </c>
      <c r="F77" s="107" t="str">
        <f>'Inputs 2'!F77</f>
        <v>forecast</v>
      </c>
      <c r="G77" s="107" t="str">
        <f>'Inputs 2'!G77</f>
        <v>forecast</v>
      </c>
      <c r="H77" s="107" t="str">
        <f>'Inputs 2'!H77</f>
        <v>forecast</v>
      </c>
      <c r="I77" s="107" t="str">
        <f>'Inputs 2'!I77</f>
        <v>forecast</v>
      </c>
      <c r="J77" s="107" t="str">
        <f>'Inputs 2'!J77</f>
        <v>forecast</v>
      </c>
      <c r="K77" s="107" t="str">
        <f>'Inputs 2'!K77</f>
        <v>forecast</v>
      </c>
      <c r="L77" s="107" t="str">
        <f>'Inputs 2'!L77</f>
        <v>forecast</v>
      </c>
      <c r="M77" s="107" t="str">
        <f>'Inputs 2'!M77</f>
        <v>forecast</v>
      </c>
      <c r="N77" s="107" t="str">
        <f>'Inputs 2'!N77</f>
        <v>forecast</v>
      </c>
      <c r="O77" s="107" t="str">
        <f>'Inputs 2'!O77</f>
        <v>forecast</v>
      </c>
      <c r="P77" s="107" t="str">
        <f>'Inputs 2'!P77</f>
        <v>forecast</v>
      </c>
      <c r="Q77" s="107" t="str">
        <f>'Inputs 2'!Q77</f>
        <v>forecast</v>
      </c>
      <c r="R77" s="107" t="str">
        <f>'Inputs 2'!R77</f>
        <v>forecast</v>
      </c>
      <c r="S77" s="107" t="str">
        <f>'Inputs 2'!S77</f>
        <v>forecast</v>
      </c>
    </row>
    <row r="78" spans="1:19" x14ac:dyDescent="0.25">
      <c r="A78" s="57" t="s">
        <v>336</v>
      </c>
      <c r="B78" s="57"/>
      <c r="C78" s="107" t="str">
        <f>'Inputs 2'!C78</f>
        <v>forecast</v>
      </c>
      <c r="D78" s="107" t="str">
        <f>'Inputs 2'!D78</f>
        <v>forecast</v>
      </c>
      <c r="E78" s="107" t="str">
        <f>'Inputs 2'!E78</f>
        <v>forecast</v>
      </c>
      <c r="F78" s="107" t="str">
        <f>'Inputs 2'!F78</f>
        <v>forecast</v>
      </c>
      <c r="G78" s="107" t="str">
        <f>'Inputs 2'!G78</f>
        <v>forecast</v>
      </c>
      <c r="H78" s="107" t="str">
        <f>'Inputs 2'!H78</f>
        <v>forecast</v>
      </c>
      <c r="I78" s="107" t="str">
        <f>'Inputs 2'!I78</f>
        <v>forecast</v>
      </c>
      <c r="J78" s="107" t="str">
        <f>'Inputs 2'!J78</f>
        <v>forecast</v>
      </c>
      <c r="K78" s="107" t="str">
        <f>'Inputs 2'!K78</f>
        <v>forecast</v>
      </c>
      <c r="L78" s="107" t="str">
        <f>'Inputs 2'!L78</f>
        <v>forecast</v>
      </c>
      <c r="M78" s="107" t="str">
        <f>'Inputs 2'!M78</f>
        <v>forecast</v>
      </c>
      <c r="N78" s="107" t="str">
        <f>'Inputs 2'!N78</f>
        <v>forecast</v>
      </c>
      <c r="O78" s="107" t="str">
        <f>'Inputs 2'!O78</f>
        <v>forecast</v>
      </c>
      <c r="P78" s="107" t="str">
        <f>'Inputs 2'!P78</f>
        <v>forecast</v>
      </c>
      <c r="Q78" s="107" t="str">
        <f>'Inputs 2'!Q78</f>
        <v>forecast</v>
      </c>
      <c r="R78" s="107" t="str">
        <f>'Inputs 2'!R78</f>
        <v>forecast</v>
      </c>
      <c r="S78" s="107" t="str">
        <f>'Inputs 2'!S78</f>
        <v>forecast</v>
      </c>
    </row>
    <row r="79" spans="1:19" x14ac:dyDescent="0.25">
      <c r="A79" s="57" t="s">
        <v>337</v>
      </c>
      <c r="B79" s="57"/>
      <c r="C79" s="107" t="str">
        <f>'Inputs 2'!C79</f>
        <v>forecast</v>
      </c>
      <c r="D79" s="107" t="str">
        <f>'Inputs 2'!D79</f>
        <v>forecast</v>
      </c>
      <c r="E79" s="107" t="str">
        <f>'Inputs 2'!E79</f>
        <v>forecast</v>
      </c>
      <c r="F79" s="107" t="str">
        <f>'Inputs 2'!F79</f>
        <v>forecast</v>
      </c>
      <c r="G79" s="107" t="str">
        <f>'Inputs 2'!G79</f>
        <v>forecast</v>
      </c>
      <c r="H79" s="107" t="str">
        <f>'Inputs 2'!H79</f>
        <v>forecast</v>
      </c>
      <c r="I79" s="107" t="str">
        <f>'Inputs 2'!I79</f>
        <v>forecast</v>
      </c>
      <c r="J79" s="107" t="str">
        <f>'Inputs 2'!J79</f>
        <v>forecast</v>
      </c>
      <c r="K79" s="107" t="str">
        <f>'Inputs 2'!K79</f>
        <v>forecast</v>
      </c>
      <c r="L79" s="107" t="str">
        <f>'Inputs 2'!L79</f>
        <v>forecast</v>
      </c>
      <c r="M79" s="107" t="str">
        <f>'Inputs 2'!M79</f>
        <v>forecast</v>
      </c>
      <c r="N79" s="107" t="str">
        <f>'Inputs 2'!N79</f>
        <v>forecast</v>
      </c>
      <c r="O79" s="107" t="str">
        <f>'Inputs 2'!O79</f>
        <v>forecast</v>
      </c>
      <c r="P79" s="107" t="str">
        <f>'Inputs 2'!P79</f>
        <v>forecast</v>
      </c>
      <c r="Q79" s="107" t="str">
        <f>'Inputs 2'!Q79</f>
        <v>forecast</v>
      </c>
      <c r="R79" s="107" t="str">
        <f>'Inputs 2'!R79</f>
        <v>forecast</v>
      </c>
      <c r="S79" s="107" t="str">
        <f>'Inputs 2'!S79</f>
        <v>forecast</v>
      </c>
    </row>
    <row r="80" spans="1:19" x14ac:dyDescent="0.25">
      <c r="A80" s="57" t="s">
        <v>338</v>
      </c>
      <c r="B80" s="57"/>
      <c r="C80" s="107" t="str">
        <f>'Inputs 2'!C80</f>
        <v>forecast</v>
      </c>
      <c r="D80" s="107" t="str">
        <f>'Inputs 2'!D80</f>
        <v>forecast</v>
      </c>
      <c r="E80" s="107" t="str">
        <f>'Inputs 2'!E80</f>
        <v>forecast</v>
      </c>
      <c r="F80" s="107" t="str">
        <f>'Inputs 2'!F80</f>
        <v>forecast</v>
      </c>
      <c r="G80" s="107" t="str">
        <f>'Inputs 2'!G80</f>
        <v>forecast</v>
      </c>
      <c r="H80" s="107" t="str">
        <f>'Inputs 2'!H80</f>
        <v>forecast</v>
      </c>
      <c r="I80" s="107" t="str">
        <f>'Inputs 2'!I80</f>
        <v>forecast</v>
      </c>
      <c r="J80" s="107" t="str">
        <f>'Inputs 2'!J80</f>
        <v>forecast</v>
      </c>
      <c r="K80" s="107" t="str">
        <f>'Inputs 2'!K80</f>
        <v>forecast</v>
      </c>
      <c r="L80" s="107" t="str">
        <f>'Inputs 2'!L80</f>
        <v>forecast</v>
      </c>
      <c r="M80" s="107" t="str">
        <f>'Inputs 2'!M80</f>
        <v>forecast</v>
      </c>
      <c r="N80" s="107" t="str">
        <f>'Inputs 2'!N80</f>
        <v>forecast</v>
      </c>
      <c r="O80" s="107" t="str">
        <f>'Inputs 2'!O80</f>
        <v>forecast</v>
      </c>
      <c r="P80" s="107" t="str">
        <f>'Inputs 2'!P80</f>
        <v>forecast</v>
      </c>
      <c r="Q80" s="107" t="str">
        <f>'Inputs 2'!Q80</f>
        <v>forecast</v>
      </c>
      <c r="R80" s="107" t="str">
        <f>'Inputs 2'!R80</f>
        <v>forecast</v>
      </c>
      <c r="S80" s="107" t="str">
        <f>'Inputs 2'!S80</f>
        <v>forecast</v>
      </c>
    </row>
    <row r="81" spans="1:19" x14ac:dyDescent="0.25">
      <c r="A81" s="57"/>
      <c r="B81" s="57"/>
      <c r="C81" s="63"/>
      <c r="D81" s="63"/>
      <c r="E81" s="63"/>
      <c r="F81" s="63"/>
      <c r="G81" s="63"/>
      <c r="H81" s="63"/>
      <c r="I81" s="63"/>
      <c r="J81" s="63"/>
      <c r="K81" s="63"/>
      <c r="L81" s="63"/>
      <c r="M81" s="63"/>
      <c r="N81" s="63"/>
      <c r="O81" s="63"/>
      <c r="P81" s="63"/>
      <c r="Q81" s="63"/>
      <c r="R81" s="63"/>
      <c r="S81" s="63"/>
    </row>
    <row r="82" spans="1:19" x14ac:dyDescent="0.25">
      <c r="A82" s="120" t="s">
        <v>349</v>
      </c>
      <c r="B82" s="57"/>
      <c r="C82" s="63"/>
      <c r="D82" s="63"/>
      <c r="E82" s="63"/>
      <c r="F82" s="63"/>
      <c r="G82" s="63"/>
      <c r="H82" s="63"/>
      <c r="I82" s="63"/>
      <c r="J82" s="63"/>
      <c r="K82" s="63"/>
      <c r="L82" s="63"/>
      <c r="M82" s="63"/>
      <c r="N82" s="63"/>
      <c r="O82" s="63"/>
      <c r="P82" s="63"/>
      <c r="Q82" s="63"/>
      <c r="R82" s="63"/>
      <c r="S82" s="63"/>
    </row>
    <row r="83" spans="1:19" x14ac:dyDescent="0.25">
      <c r="A83" s="57" t="s">
        <v>339</v>
      </c>
      <c r="B83" s="57"/>
      <c r="C83" s="119">
        <v>266.68798736824618</v>
      </c>
      <c r="D83" s="119">
        <v>206</v>
      </c>
      <c r="E83" s="119">
        <v>0</v>
      </c>
      <c r="F83" s="119">
        <v>669.60927628519812</v>
      </c>
      <c r="G83" s="119">
        <v>741</v>
      </c>
      <c r="H83" s="119">
        <v>121</v>
      </c>
      <c r="I83" s="119">
        <v>371.25002428476091</v>
      </c>
      <c r="J83" s="119">
        <v>0</v>
      </c>
      <c r="K83" s="119">
        <v>461</v>
      </c>
      <c r="L83" s="119">
        <v>41</v>
      </c>
      <c r="M83" s="119">
        <v>5890</v>
      </c>
      <c r="N83" s="119">
        <v>23</v>
      </c>
      <c r="O83" s="119">
        <v>4</v>
      </c>
      <c r="P83" s="119">
        <v>349.92243000000002</v>
      </c>
      <c r="Q83" s="119">
        <v>7255</v>
      </c>
      <c r="R83" s="119">
        <v>0</v>
      </c>
      <c r="S83" s="119">
        <v>0</v>
      </c>
    </row>
    <row r="84" spans="1:19" x14ac:dyDescent="0.25">
      <c r="A84" s="57" t="s">
        <v>340</v>
      </c>
      <c r="B84" s="57"/>
      <c r="C84" s="119">
        <v>212.6964444416937</v>
      </c>
      <c r="D84" s="119">
        <v>569</v>
      </c>
      <c r="E84" s="119">
        <v>0</v>
      </c>
      <c r="F84" s="119">
        <v>301.03580837457957</v>
      </c>
      <c r="G84" s="119">
        <v>1325</v>
      </c>
      <c r="H84" s="119">
        <v>481</v>
      </c>
      <c r="I84" s="119">
        <v>420.03301773215298</v>
      </c>
      <c r="J84" s="119">
        <v>0</v>
      </c>
      <c r="K84" s="119">
        <v>342</v>
      </c>
      <c r="L84" s="119">
        <v>184</v>
      </c>
      <c r="M84" s="119">
        <v>9497</v>
      </c>
      <c r="N84" s="119">
        <v>4</v>
      </c>
      <c r="O84" s="119">
        <v>5</v>
      </c>
      <c r="P84" s="119">
        <v>204.97735</v>
      </c>
      <c r="Q84" s="119">
        <v>17091</v>
      </c>
      <c r="R84" s="119">
        <v>0</v>
      </c>
      <c r="S84" s="119">
        <v>0</v>
      </c>
    </row>
    <row r="85" spans="1:19" x14ac:dyDescent="0.25">
      <c r="A85" s="57" t="s">
        <v>341</v>
      </c>
      <c r="B85" s="57"/>
      <c r="C85" s="107" t="str">
        <f>'Inputs 2'!C85</f>
        <v>forecast</v>
      </c>
      <c r="D85" s="107" t="str">
        <f>'Inputs 2'!D85</f>
        <v>forecast</v>
      </c>
      <c r="E85" s="107" t="str">
        <f>'Inputs 2'!E85</f>
        <v>forecast</v>
      </c>
      <c r="F85" s="107" t="str">
        <f>'Inputs 2'!F85</f>
        <v>forecast</v>
      </c>
      <c r="G85" s="107" t="str">
        <f>'Inputs 2'!G85</f>
        <v>forecast</v>
      </c>
      <c r="H85" s="107" t="str">
        <f>'Inputs 2'!H85</f>
        <v>forecast</v>
      </c>
      <c r="I85" s="107" t="str">
        <f>'Inputs 2'!I85</f>
        <v>forecast</v>
      </c>
      <c r="J85" s="107" t="str">
        <f>'Inputs 2'!J85</f>
        <v>forecast</v>
      </c>
      <c r="K85" s="107" t="str">
        <f>'Inputs 2'!K85</f>
        <v>forecast</v>
      </c>
      <c r="L85" s="107" t="str">
        <f>'Inputs 2'!L85</f>
        <v>forecast</v>
      </c>
      <c r="M85" s="107" t="str">
        <f>'Inputs 2'!M85</f>
        <v>forecast</v>
      </c>
      <c r="N85" s="107" t="str">
        <f>'Inputs 2'!N85</f>
        <v>forecast</v>
      </c>
      <c r="O85" s="107" t="str">
        <f>'Inputs 2'!O85</f>
        <v>forecast</v>
      </c>
      <c r="P85" s="107" t="str">
        <f>'Inputs 2'!P85</f>
        <v>forecast</v>
      </c>
      <c r="Q85" s="107" t="str">
        <f>'Inputs 2'!Q85</f>
        <v>forecast</v>
      </c>
      <c r="R85" s="107" t="str">
        <f>'Inputs 2'!R85</f>
        <v>forecast</v>
      </c>
      <c r="S85" s="107" t="str">
        <f>'Inputs 2'!S85</f>
        <v>forecast</v>
      </c>
    </row>
    <row r="86" spans="1:19" x14ac:dyDescent="0.25">
      <c r="A86" s="57" t="s">
        <v>342</v>
      </c>
      <c r="B86" s="57"/>
      <c r="C86" s="107" t="str">
        <f>'Inputs 2'!C86</f>
        <v>forecast</v>
      </c>
      <c r="D86" s="107" t="str">
        <f>'Inputs 2'!D86</f>
        <v>forecast</v>
      </c>
      <c r="E86" s="107" t="str">
        <f>'Inputs 2'!E86</f>
        <v>forecast</v>
      </c>
      <c r="F86" s="107" t="str">
        <f>'Inputs 2'!F86</f>
        <v>forecast</v>
      </c>
      <c r="G86" s="107" t="str">
        <f>'Inputs 2'!G86</f>
        <v>forecast</v>
      </c>
      <c r="H86" s="107" t="str">
        <f>'Inputs 2'!H86</f>
        <v>forecast</v>
      </c>
      <c r="I86" s="107" t="str">
        <f>'Inputs 2'!I86</f>
        <v>forecast</v>
      </c>
      <c r="J86" s="107" t="str">
        <f>'Inputs 2'!J86</f>
        <v>forecast</v>
      </c>
      <c r="K86" s="107" t="str">
        <f>'Inputs 2'!K86</f>
        <v>forecast</v>
      </c>
      <c r="L86" s="107" t="str">
        <f>'Inputs 2'!L86</f>
        <v>forecast</v>
      </c>
      <c r="M86" s="107" t="str">
        <f>'Inputs 2'!M86</f>
        <v>forecast</v>
      </c>
      <c r="N86" s="107" t="str">
        <f>'Inputs 2'!N86</f>
        <v>forecast</v>
      </c>
      <c r="O86" s="107" t="str">
        <f>'Inputs 2'!O86</f>
        <v>forecast</v>
      </c>
      <c r="P86" s="107" t="str">
        <f>'Inputs 2'!P86</f>
        <v>forecast</v>
      </c>
      <c r="Q86" s="107" t="str">
        <f>'Inputs 2'!Q86</f>
        <v>forecast</v>
      </c>
      <c r="R86" s="107" t="str">
        <f>'Inputs 2'!R86</f>
        <v>forecast</v>
      </c>
      <c r="S86" s="107" t="str">
        <f>'Inputs 2'!S86</f>
        <v>forecast</v>
      </c>
    </row>
    <row r="87" spans="1:19" x14ac:dyDescent="0.25">
      <c r="A87" s="57" t="s">
        <v>343</v>
      </c>
      <c r="B87" s="57"/>
      <c r="C87" s="107" t="str">
        <f>'Inputs 2'!C87</f>
        <v>forecast</v>
      </c>
      <c r="D87" s="107" t="str">
        <f>'Inputs 2'!D87</f>
        <v>forecast</v>
      </c>
      <c r="E87" s="107" t="str">
        <f>'Inputs 2'!E87</f>
        <v>forecast</v>
      </c>
      <c r="F87" s="107" t="str">
        <f>'Inputs 2'!F87</f>
        <v>forecast</v>
      </c>
      <c r="G87" s="107" t="str">
        <f>'Inputs 2'!G87</f>
        <v>forecast</v>
      </c>
      <c r="H87" s="107" t="str">
        <f>'Inputs 2'!H87</f>
        <v>forecast</v>
      </c>
      <c r="I87" s="107" t="str">
        <f>'Inputs 2'!I87</f>
        <v>forecast</v>
      </c>
      <c r="J87" s="107" t="str">
        <f>'Inputs 2'!J87</f>
        <v>forecast</v>
      </c>
      <c r="K87" s="107" t="str">
        <f>'Inputs 2'!K87</f>
        <v>forecast</v>
      </c>
      <c r="L87" s="107" t="str">
        <f>'Inputs 2'!L87</f>
        <v>forecast</v>
      </c>
      <c r="M87" s="107" t="str">
        <f>'Inputs 2'!M87</f>
        <v>forecast</v>
      </c>
      <c r="N87" s="107" t="str">
        <f>'Inputs 2'!N87</f>
        <v>forecast</v>
      </c>
      <c r="O87" s="107" t="str">
        <f>'Inputs 2'!O87</f>
        <v>forecast</v>
      </c>
      <c r="P87" s="107" t="str">
        <f>'Inputs 2'!P87</f>
        <v>forecast</v>
      </c>
      <c r="Q87" s="107" t="str">
        <f>'Inputs 2'!Q87</f>
        <v>forecast</v>
      </c>
      <c r="R87" s="107" t="str">
        <f>'Inputs 2'!R87</f>
        <v>forecast</v>
      </c>
      <c r="S87" s="107" t="str">
        <f>'Inputs 2'!S87</f>
        <v>forecast</v>
      </c>
    </row>
    <row r="88" spans="1:19" x14ac:dyDescent="0.25">
      <c r="A88"/>
      <c r="B88"/>
      <c r="C88"/>
      <c r="D88"/>
      <c r="E88"/>
      <c r="F88"/>
      <c r="G88"/>
      <c r="H88"/>
      <c r="I88"/>
      <c r="J88"/>
      <c r="K88"/>
      <c r="L88"/>
      <c r="M88"/>
      <c r="N88"/>
      <c r="O88"/>
      <c r="P88"/>
      <c r="Q88"/>
      <c r="R88"/>
      <c r="S88"/>
    </row>
    <row r="89" spans="1:19" x14ac:dyDescent="0.25">
      <c r="A89" s="120" t="s">
        <v>386</v>
      </c>
      <c r="B89" s="57"/>
      <c r="C89" s="63"/>
      <c r="D89" s="63"/>
      <c r="E89" s="63"/>
      <c r="F89" s="63"/>
      <c r="G89" s="63"/>
      <c r="H89" s="63"/>
      <c r="I89" s="63"/>
      <c r="J89" s="63"/>
      <c r="K89" s="63"/>
      <c r="L89" s="63"/>
      <c r="M89" s="63"/>
      <c r="N89" s="63"/>
      <c r="O89" s="63"/>
      <c r="P89" s="63"/>
      <c r="Q89" s="63"/>
      <c r="R89" s="63"/>
      <c r="S89" s="63"/>
    </row>
    <row r="90" spans="1:19" x14ac:dyDescent="0.25">
      <c r="A90" s="57" t="s">
        <v>361</v>
      </c>
      <c r="B90" s="57"/>
      <c r="C90" s="137" t="str">
        <f>'Inputs 2'!C90</f>
        <v>forecast</v>
      </c>
      <c r="D90" s="137" t="str">
        <f>'Inputs 2'!D90</f>
        <v>forecast</v>
      </c>
      <c r="E90" s="137" t="str">
        <f>'Inputs 2'!E90</f>
        <v>forecast</v>
      </c>
      <c r="F90" s="137" t="str">
        <f>'Inputs 2'!F90</f>
        <v>forecast</v>
      </c>
      <c r="G90" s="137" t="str">
        <f>'Inputs 2'!G90</f>
        <v>forecast</v>
      </c>
      <c r="H90" s="137" t="str">
        <f>'Inputs 2'!H90</f>
        <v>forecast</v>
      </c>
      <c r="I90" s="137" t="str">
        <f>'Inputs 2'!I90</f>
        <v>forecast</v>
      </c>
      <c r="J90" s="137" t="str">
        <f>'Inputs 2'!J90</f>
        <v>forecast</v>
      </c>
      <c r="K90" s="137" t="str">
        <f>'Inputs 2'!K90</f>
        <v>forecast</v>
      </c>
      <c r="L90" s="137" t="str">
        <f>'Inputs 2'!L90</f>
        <v>forecast</v>
      </c>
      <c r="M90" s="137" t="str">
        <f>'Inputs 2'!M90</f>
        <v>forecast</v>
      </c>
      <c r="N90" s="137" t="str">
        <f>'Inputs 2'!N90</f>
        <v>forecast</v>
      </c>
      <c r="O90" s="137" t="str">
        <f>'Inputs 2'!O90</f>
        <v>forecast</v>
      </c>
      <c r="P90" s="137" t="str">
        <f>'Inputs 2'!P90</f>
        <v>forecast</v>
      </c>
      <c r="Q90" s="137" t="str">
        <f>'Inputs 2'!Q90</f>
        <v>forecast</v>
      </c>
      <c r="R90" s="137" t="str">
        <f>'Inputs 2'!R90</f>
        <v>forecast</v>
      </c>
      <c r="S90" s="137" t="str">
        <f>'Inputs 2'!S90</f>
        <v>forecast</v>
      </c>
    </row>
    <row r="91" spans="1:19" x14ac:dyDescent="0.25">
      <c r="A91" s="57" t="s">
        <v>362</v>
      </c>
      <c r="B91" s="57"/>
      <c r="C91" s="137" t="str">
        <f>'Inputs 2'!C91</f>
        <v>forecast</v>
      </c>
      <c r="D91" s="137" t="str">
        <f>'Inputs 2'!D91</f>
        <v>forecast</v>
      </c>
      <c r="E91" s="137" t="str">
        <f>'Inputs 2'!E91</f>
        <v>forecast</v>
      </c>
      <c r="F91" s="137" t="str">
        <f>'Inputs 2'!F91</f>
        <v>forecast</v>
      </c>
      <c r="G91" s="137" t="str">
        <f>'Inputs 2'!G91</f>
        <v>forecast</v>
      </c>
      <c r="H91" s="137" t="str">
        <f>'Inputs 2'!H91</f>
        <v>forecast</v>
      </c>
      <c r="I91" s="137" t="str">
        <f>'Inputs 2'!I91</f>
        <v>forecast</v>
      </c>
      <c r="J91" s="137" t="str">
        <f>'Inputs 2'!J91</f>
        <v>forecast</v>
      </c>
      <c r="K91" s="137" t="str">
        <f>'Inputs 2'!K91</f>
        <v>forecast</v>
      </c>
      <c r="L91" s="137" t="str">
        <f>'Inputs 2'!L91</f>
        <v>forecast</v>
      </c>
      <c r="M91" s="137" t="str">
        <f>'Inputs 2'!M91</f>
        <v>forecast</v>
      </c>
      <c r="N91" s="137" t="str">
        <f>'Inputs 2'!N91</f>
        <v>forecast</v>
      </c>
      <c r="O91" s="137" t="str">
        <f>'Inputs 2'!O91</f>
        <v>forecast</v>
      </c>
      <c r="P91" s="137" t="str">
        <f>'Inputs 2'!P91</f>
        <v>forecast</v>
      </c>
      <c r="Q91" s="137" t="str">
        <f>'Inputs 2'!Q91</f>
        <v>forecast</v>
      </c>
      <c r="R91" s="137" t="str">
        <f>'Inputs 2'!R91</f>
        <v>forecast</v>
      </c>
      <c r="S91" s="137" t="str">
        <f>'Inputs 2'!S91</f>
        <v>forecast</v>
      </c>
    </row>
    <row r="92" spans="1:19" x14ac:dyDescent="0.25">
      <c r="A92" s="57" t="s">
        <v>363</v>
      </c>
      <c r="B92" s="57"/>
      <c r="C92" s="137" t="str">
        <f>'Inputs 2'!C92</f>
        <v>forecast</v>
      </c>
      <c r="D92" s="137" t="str">
        <f>'Inputs 2'!D92</f>
        <v>forecast</v>
      </c>
      <c r="E92" s="137" t="str">
        <f>'Inputs 2'!E92</f>
        <v>forecast</v>
      </c>
      <c r="F92" s="137" t="str">
        <f>'Inputs 2'!F92</f>
        <v>forecast</v>
      </c>
      <c r="G92" s="137" t="str">
        <f>'Inputs 2'!G92</f>
        <v>forecast</v>
      </c>
      <c r="H92" s="137" t="str">
        <f>'Inputs 2'!H92</f>
        <v>forecast</v>
      </c>
      <c r="I92" s="137" t="str">
        <f>'Inputs 2'!I92</f>
        <v>forecast</v>
      </c>
      <c r="J92" s="137" t="str">
        <f>'Inputs 2'!J92</f>
        <v>forecast</v>
      </c>
      <c r="K92" s="137" t="str">
        <f>'Inputs 2'!K92</f>
        <v>forecast</v>
      </c>
      <c r="L92" s="137" t="str">
        <f>'Inputs 2'!L92</f>
        <v>forecast</v>
      </c>
      <c r="M92" s="137" t="str">
        <f>'Inputs 2'!M92</f>
        <v>forecast</v>
      </c>
      <c r="N92" s="137" t="str">
        <f>'Inputs 2'!N92</f>
        <v>forecast</v>
      </c>
      <c r="O92" s="137" t="str">
        <f>'Inputs 2'!O92</f>
        <v>forecast</v>
      </c>
      <c r="P92" s="137" t="str">
        <f>'Inputs 2'!P92</f>
        <v>forecast</v>
      </c>
      <c r="Q92" s="137" t="str">
        <f>'Inputs 2'!Q92</f>
        <v>forecast</v>
      </c>
      <c r="R92" s="137" t="str">
        <f>'Inputs 2'!R92</f>
        <v>forecast</v>
      </c>
      <c r="S92" s="137" t="str">
        <f>'Inputs 2'!S92</f>
        <v>forecast</v>
      </c>
    </row>
    <row r="93" spans="1:19" x14ac:dyDescent="0.25">
      <c r="A93" s="57" t="s">
        <v>364</v>
      </c>
      <c r="B93" s="57"/>
      <c r="C93" s="137" t="str">
        <f>'Inputs 2'!C93</f>
        <v>forecast</v>
      </c>
      <c r="D93" s="137" t="str">
        <f>'Inputs 2'!D93</f>
        <v>forecast</v>
      </c>
      <c r="E93" s="137" t="str">
        <f>'Inputs 2'!E93</f>
        <v>forecast</v>
      </c>
      <c r="F93" s="137" t="str">
        <f>'Inputs 2'!F93</f>
        <v>forecast</v>
      </c>
      <c r="G93" s="137" t="str">
        <f>'Inputs 2'!G93</f>
        <v>forecast</v>
      </c>
      <c r="H93" s="137" t="str">
        <f>'Inputs 2'!H93</f>
        <v>forecast</v>
      </c>
      <c r="I93" s="137" t="str">
        <f>'Inputs 2'!I93</f>
        <v>forecast</v>
      </c>
      <c r="J93" s="137" t="str">
        <f>'Inputs 2'!J93</f>
        <v>forecast</v>
      </c>
      <c r="K93" s="137" t="str">
        <f>'Inputs 2'!K93</f>
        <v>forecast</v>
      </c>
      <c r="L93" s="137" t="str">
        <f>'Inputs 2'!L93</f>
        <v>forecast</v>
      </c>
      <c r="M93" s="137" t="str">
        <f>'Inputs 2'!M93</f>
        <v>forecast</v>
      </c>
      <c r="N93" s="137" t="str">
        <f>'Inputs 2'!N93</f>
        <v>forecast</v>
      </c>
      <c r="O93" s="137" t="str">
        <f>'Inputs 2'!O93</f>
        <v>forecast</v>
      </c>
      <c r="P93" s="137" t="str">
        <f>'Inputs 2'!P93</f>
        <v>forecast</v>
      </c>
      <c r="Q93" s="137" t="str">
        <f>'Inputs 2'!Q93</f>
        <v>forecast</v>
      </c>
      <c r="R93" s="137" t="str">
        <f>'Inputs 2'!R93</f>
        <v>forecast</v>
      </c>
      <c r="S93" s="137" t="str">
        <f>'Inputs 2'!S93</f>
        <v>forecast</v>
      </c>
    </row>
    <row r="94" spans="1:19" x14ac:dyDescent="0.25">
      <c r="A94" s="57" t="s">
        <v>365</v>
      </c>
      <c r="B94" s="57"/>
      <c r="C94" s="137" t="str">
        <f>'Inputs 2'!C94</f>
        <v>forecast</v>
      </c>
      <c r="D94" s="137" t="str">
        <f>'Inputs 2'!D94</f>
        <v>forecast</v>
      </c>
      <c r="E94" s="137" t="str">
        <f>'Inputs 2'!E94</f>
        <v>forecast</v>
      </c>
      <c r="F94" s="137" t="str">
        <f>'Inputs 2'!F94</f>
        <v>forecast</v>
      </c>
      <c r="G94" s="137" t="str">
        <f>'Inputs 2'!G94</f>
        <v>forecast</v>
      </c>
      <c r="H94" s="137" t="str">
        <f>'Inputs 2'!H94</f>
        <v>forecast</v>
      </c>
      <c r="I94" s="137" t="str">
        <f>'Inputs 2'!I94</f>
        <v>forecast</v>
      </c>
      <c r="J94" s="137" t="str">
        <f>'Inputs 2'!J94</f>
        <v>forecast</v>
      </c>
      <c r="K94" s="137" t="str">
        <f>'Inputs 2'!K94</f>
        <v>forecast</v>
      </c>
      <c r="L94" s="137" t="str">
        <f>'Inputs 2'!L94</f>
        <v>forecast</v>
      </c>
      <c r="M94" s="137" t="str">
        <f>'Inputs 2'!M94</f>
        <v>forecast</v>
      </c>
      <c r="N94" s="137" t="str">
        <f>'Inputs 2'!N94</f>
        <v>forecast</v>
      </c>
      <c r="O94" s="137" t="str">
        <f>'Inputs 2'!O94</f>
        <v>forecast</v>
      </c>
      <c r="P94" s="137" t="str">
        <f>'Inputs 2'!P94</f>
        <v>forecast</v>
      </c>
      <c r="Q94" s="137" t="str">
        <f>'Inputs 2'!Q94</f>
        <v>forecast</v>
      </c>
      <c r="R94" s="137" t="str">
        <f>'Inputs 2'!R94</f>
        <v>forecast</v>
      </c>
      <c r="S94" s="137" t="str">
        <f>'Inputs 2'!S94</f>
        <v>forecast</v>
      </c>
    </row>
    <row r="95" spans="1:19" x14ac:dyDescent="0.25">
      <c r="A95" s="57" t="s">
        <v>366</v>
      </c>
      <c r="B95" s="57"/>
      <c r="C95" s="137" t="str">
        <f>'Inputs 2'!C95</f>
        <v>forecast</v>
      </c>
      <c r="D95" s="137" t="str">
        <f>'Inputs 2'!D95</f>
        <v>forecast</v>
      </c>
      <c r="E95" s="137" t="str">
        <f>'Inputs 2'!E95</f>
        <v>forecast</v>
      </c>
      <c r="F95" s="137" t="str">
        <f>'Inputs 2'!F95</f>
        <v>forecast</v>
      </c>
      <c r="G95" s="137" t="str">
        <f>'Inputs 2'!G95</f>
        <v>forecast</v>
      </c>
      <c r="H95" s="137" t="str">
        <f>'Inputs 2'!H95</f>
        <v>forecast</v>
      </c>
      <c r="I95" s="137" t="str">
        <f>'Inputs 2'!I95</f>
        <v>forecast</v>
      </c>
      <c r="J95" s="137" t="str">
        <f>'Inputs 2'!J95</f>
        <v>forecast</v>
      </c>
      <c r="K95" s="137" t="str">
        <f>'Inputs 2'!K95</f>
        <v>forecast</v>
      </c>
      <c r="L95" s="137" t="str">
        <f>'Inputs 2'!L95</f>
        <v>forecast</v>
      </c>
      <c r="M95" s="137" t="str">
        <f>'Inputs 2'!M95</f>
        <v>forecast</v>
      </c>
      <c r="N95" s="137" t="str">
        <f>'Inputs 2'!N95</f>
        <v>forecast</v>
      </c>
      <c r="O95" s="137" t="str">
        <f>'Inputs 2'!O95</f>
        <v>forecast</v>
      </c>
      <c r="P95" s="137" t="str">
        <f>'Inputs 2'!P95</f>
        <v>forecast</v>
      </c>
      <c r="Q95" s="137" t="str">
        <f>'Inputs 2'!Q95</f>
        <v>forecast</v>
      </c>
      <c r="R95" s="137" t="str">
        <f>'Inputs 2'!R95</f>
        <v>forecast</v>
      </c>
      <c r="S95" s="137" t="str">
        <f>'Inputs 2'!S95</f>
        <v>forecast</v>
      </c>
    </row>
    <row r="96" spans="1:19" x14ac:dyDescent="0.25">
      <c r="A96" s="4"/>
      <c r="B96" s="4"/>
      <c r="C96" s="4"/>
      <c r="D96" s="4"/>
      <c r="E96" s="4"/>
      <c r="F96" s="4"/>
      <c r="G96" s="4"/>
      <c r="H96" s="4"/>
      <c r="I96" s="4"/>
      <c r="J96" s="4"/>
      <c r="K96" s="4"/>
      <c r="L96" s="4"/>
      <c r="M96" s="4"/>
      <c r="N96" s="4"/>
      <c r="O96" s="4"/>
      <c r="P96" s="4"/>
      <c r="Q96" s="4"/>
      <c r="R96" s="4"/>
      <c r="S96" s="4"/>
    </row>
    <row r="97" spans="1:19" x14ac:dyDescent="0.25">
      <c r="A97" s="120" t="s">
        <v>387</v>
      </c>
      <c r="B97" s="57"/>
      <c r="C97" s="63"/>
      <c r="D97" s="63"/>
      <c r="E97" s="63"/>
      <c r="F97" s="63"/>
      <c r="G97" s="63"/>
      <c r="H97" s="63"/>
      <c r="I97" s="63"/>
      <c r="J97" s="63"/>
      <c r="K97" s="63"/>
      <c r="L97" s="63"/>
      <c r="M97" s="63"/>
      <c r="N97" s="63"/>
      <c r="O97" s="63"/>
      <c r="P97" s="63"/>
      <c r="Q97" s="63"/>
      <c r="R97" s="63"/>
      <c r="S97" s="63"/>
    </row>
    <row r="98" spans="1:19" x14ac:dyDescent="0.25">
      <c r="A98" s="57" t="s">
        <v>367</v>
      </c>
      <c r="B98" s="57"/>
      <c r="C98" s="137" t="str">
        <f>'Inputs 2'!C98</f>
        <v>forecast</v>
      </c>
      <c r="D98" s="137" t="str">
        <f>'Inputs 2'!D98</f>
        <v>forecast</v>
      </c>
      <c r="E98" s="137" t="str">
        <f>'Inputs 2'!E98</f>
        <v>forecast</v>
      </c>
      <c r="F98" s="137" t="str">
        <f>'Inputs 2'!F98</f>
        <v>forecast</v>
      </c>
      <c r="G98" s="137" t="str">
        <f>'Inputs 2'!G98</f>
        <v>forecast</v>
      </c>
      <c r="H98" s="137" t="str">
        <f>'Inputs 2'!H98</f>
        <v>forecast</v>
      </c>
      <c r="I98" s="137" t="str">
        <f>'Inputs 2'!I98</f>
        <v>forecast</v>
      </c>
      <c r="J98" s="137" t="str">
        <f>'Inputs 2'!J98</f>
        <v>forecast</v>
      </c>
      <c r="K98" s="137" t="str">
        <f>'Inputs 2'!K98</f>
        <v>forecast</v>
      </c>
      <c r="L98" s="137" t="str">
        <f>'Inputs 2'!L98</f>
        <v>forecast</v>
      </c>
      <c r="M98" s="137" t="str">
        <f>'Inputs 2'!M98</f>
        <v>forecast</v>
      </c>
      <c r="N98" s="137" t="str">
        <f>'Inputs 2'!N98</f>
        <v>forecast</v>
      </c>
      <c r="O98" s="137" t="str">
        <f>'Inputs 2'!O98</f>
        <v>forecast</v>
      </c>
      <c r="P98" s="137" t="str">
        <f>'Inputs 2'!P98</f>
        <v>forecast</v>
      </c>
      <c r="Q98" s="137" t="str">
        <f>'Inputs 2'!Q98</f>
        <v>forecast</v>
      </c>
      <c r="R98" s="137" t="str">
        <f>'Inputs 2'!R98</f>
        <v>forecast</v>
      </c>
      <c r="S98" s="137" t="str">
        <f>'Inputs 2'!S98</f>
        <v>forecast</v>
      </c>
    </row>
    <row r="99" spans="1:19" x14ac:dyDescent="0.25">
      <c r="A99" s="57" t="s">
        <v>368</v>
      </c>
      <c r="B99" s="57"/>
      <c r="C99" s="137" t="str">
        <f>'Inputs 2'!C99</f>
        <v>forecast</v>
      </c>
      <c r="D99" s="137" t="str">
        <f>'Inputs 2'!D99</f>
        <v>forecast</v>
      </c>
      <c r="E99" s="137" t="str">
        <f>'Inputs 2'!E99</f>
        <v>forecast</v>
      </c>
      <c r="F99" s="137" t="str">
        <f>'Inputs 2'!F99</f>
        <v>forecast</v>
      </c>
      <c r="G99" s="137" t="str">
        <f>'Inputs 2'!G99</f>
        <v>forecast</v>
      </c>
      <c r="H99" s="137" t="str">
        <f>'Inputs 2'!H99</f>
        <v>forecast</v>
      </c>
      <c r="I99" s="137" t="str">
        <f>'Inputs 2'!I99</f>
        <v>forecast</v>
      </c>
      <c r="J99" s="137" t="str">
        <f>'Inputs 2'!J99</f>
        <v>forecast</v>
      </c>
      <c r="K99" s="137" t="str">
        <f>'Inputs 2'!K99</f>
        <v>forecast</v>
      </c>
      <c r="L99" s="137" t="str">
        <f>'Inputs 2'!L99</f>
        <v>forecast</v>
      </c>
      <c r="M99" s="137" t="str">
        <f>'Inputs 2'!M99</f>
        <v>forecast</v>
      </c>
      <c r="N99" s="137" t="str">
        <f>'Inputs 2'!N99</f>
        <v>forecast</v>
      </c>
      <c r="O99" s="137" t="str">
        <f>'Inputs 2'!O99</f>
        <v>forecast</v>
      </c>
      <c r="P99" s="137" t="str">
        <f>'Inputs 2'!P99</f>
        <v>forecast</v>
      </c>
      <c r="Q99" s="137" t="str">
        <f>'Inputs 2'!Q99</f>
        <v>forecast</v>
      </c>
      <c r="R99" s="137" t="str">
        <f>'Inputs 2'!R99</f>
        <v>forecast</v>
      </c>
      <c r="S99" s="137" t="str">
        <f>'Inputs 2'!S99</f>
        <v>forecast</v>
      </c>
    </row>
    <row r="100" spans="1:19" x14ac:dyDescent="0.25">
      <c r="A100" s="57" t="s">
        <v>369</v>
      </c>
      <c r="B100" s="57"/>
      <c r="C100" s="137" t="str">
        <f>'Inputs 2'!C100</f>
        <v>forecast</v>
      </c>
      <c r="D100" s="137" t="str">
        <f>'Inputs 2'!D100</f>
        <v>forecast</v>
      </c>
      <c r="E100" s="137" t="str">
        <f>'Inputs 2'!E100</f>
        <v>forecast</v>
      </c>
      <c r="F100" s="137" t="str">
        <f>'Inputs 2'!F100</f>
        <v>forecast</v>
      </c>
      <c r="G100" s="137" t="str">
        <f>'Inputs 2'!G100</f>
        <v>forecast</v>
      </c>
      <c r="H100" s="137" t="str">
        <f>'Inputs 2'!H100</f>
        <v>forecast</v>
      </c>
      <c r="I100" s="137" t="str">
        <f>'Inputs 2'!I100</f>
        <v>forecast</v>
      </c>
      <c r="J100" s="137" t="str">
        <f>'Inputs 2'!J100</f>
        <v>forecast</v>
      </c>
      <c r="K100" s="137" t="str">
        <f>'Inputs 2'!K100</f>
        <v>forecast</v>
      </c>
      <c r="L100" s="137" t="str">
        <f>'Inputs 2'!L100</f>
        <v>forecast</v>
      </c>
      <c r="M100" s="137" t="str">
        <f>'Inputs 2'!M100</f>
        <v>forecast</v>
      </c>
      <c r="N100" s="137" t="str">
        <f>'Inputs 2'!N100</f>
        <v>forecast</v>
      </c>
      <c r="O100" s="137" t="str">
        <f>'Inputs 2'!O100</f>
        <v>forecast</v>
      </c>
      <c r="P100" s="137" t="str">
        <f>'Inputs 2'!P100</f>
        <v>forecast</v>
      </c>
      <c r="Q100" s="137" t="str">
        <f>'Inputs 2'!Q100</f>
        <v>forecast</v>
      </c>
      <c r="R100" s="137" t="str">
        <f>'Inputs 2'!R100</f>
        <v>forecast</v>
      </c>
      <c r="S100" s="137" t="str">
        <f>'Inputs 2'!S100</f>
        <v>forecast</v>
      </c>
    </row>
    <row r="101" spans="1:19" x14ac:dyDescent="0.25">
      <c r="A101" s="57" t="s">
        <v>370</v>
      </c>
      <c r="B101" s="57"/>
      <c r="C101" s="137" t="str">
        <f>'Inputs 2'!C101</f>
        <v>forecast</v>
      </c>
      <c r="D101" s="137" t="str">
        <f>'Inputs 2'!D101</f>
        <v>forecast</v>
      </c>
      <c r="E101" s="137" t="str">
        <f>'Inputs 2'!E101</f>
        <v>forecast</v>
      </c>
      <c r="F101" s="137" t="str">
        <f>'Inputs 2'!F101</f>
        <v>forecast</v>
      </c>
      <c r="G101" s="137" t="str">
        <f>'Inputs 2'!G101</f>
        <v>forecast</v>
      </c>
      <c r="H101" s="137" t="str">
        <f>'Inputs 2'!H101</f>
        <v>forecast</v>
      </c>
      <c r="I101" s="137" t="str">
        <f>'Inputs 2'!I101</f>
        <v>forecast</v>
      </c>
      <c r="J101" s="137" t="str">
        <f>'Inputs 2'!J101</f>
        <v>forecast</v>
      </c>
      <c r="K101" s="137" t="str">
        <f>'Inputs 2'!K101</f>
        <v>forecast</v>
      </c>
      <c r="L101" s="137" t="str">
        <f>'Inputs 2'!L101</f>
        <v>forecast</v>
      </c>
      <c r="M101" s="137" t="str">
        <f>'Inputs 2'!M101</f>
        <v>forecast</v>
      </c>
      <c r="N101" s="137" t="str">
        <f>'Inputs 2'!N101</f>
        <v>forecast</v>
      </c>
      <c r="O101" s="137" t="str">
        <f>'Inputs 2'!O101</f>
        <v>forecast</v>
      </c>
      <c r="P101" s="137" t="str">
        <f>'Inputs 2'!P101</f>
        <v>forecast</v>
      </c>
      <c r="Q101" s="137" t="str">
        <f>'Inputs 2'!Q101</f>
        <v>forecast</v>
      </c>
      <c r="R101" s="137" t="str">
        <f>'Inputs 2'!R101</f>
        <v>forecast</v>
      </c>
      <c r="S101" s="137" t="str">
        <f>'Inputs 2'!S101</f>
        <v>forecast</v>
      </c>
    </row>
    <row r="102" spans="1:19" x14ac:dyDescent="0.25">
      <c r="A102" s="57" t="s">
        <v>371</v>
      </c>
      <c r="B102" s="57"/>
      <c r="C102" s="137" t="str">
        <f>'Inputs 2'!C102</f>
        <v>forecast</v>
      </c>
      <c r="D102" s="137" t="str">
        <f>'Inputs 2'!D102</f>
        <v>forecast</v>
      </c>
      <c r="E102" s="137" t="str">
        <f>'Inputs 2'!E102</f>
        <v>forecast</v>
      </c>
      <c r="F102" s="137" t="str">
        <f>'Inputs 2'!F102</f>
        <v>forecast</v>
      </c>
      <c r="G102" s="137" t="str">
        <f>'Inputs 2'!G102</f>
        <v>forecast</v>
      </c>
      <c r="H102" s="137" t="str">
        <f>'Inputs 2'!H102</f>
        <v>forecast</v>
      </c>
      <c r="I102" s="137" t="str">
        <f>'Inputs 2'!I102</f>
        <v>forecast</v>
      </c>
      <c r="J102" s="137" t="str">
        <f>'Inputs 2'!J102</f>
        <v>forecast</v>
      </c>
      <c r="K102" s="137" t="str">
        <f>'Inputs 2'!K102</f>
        <v>forecast</v>
      </c>
      <c r="L102" s="137" t="str">
        <f>'Inputs 2'!L102</f>
        <v>forecast</v>
      </c>
      <c r="M102" s="137" t="str">
        <f>'Inputs 2'!M102</f>
        <v>forecast</v>
      </c>
      <c r="N102" s="137" t="str">
        <f>'Inputs 2'!N102</f>
        <v>forecast</v>
      </c>
      <c r="O102" s="137" t="str">
        <f>'Inputs 2'!O102</f>
        <v>forecast</v>
      </c>
      <c r="P102" s="137" t="str">
        <f>'Inputs 2'!P102</f>
        <v>forecast</v>
      </c>
      <c r="Q102" s="137" t="str">
        <f>'Inputs 2'!Q102</f>
        <v>forecast</v>
      </c>
      <c r="R102" s="137" t="str">
        <f>'Inputs 2'!R102</f>
        <v>forecast</v>
      </c>
      <c r="S102" s="137" t="str">
        <f>'Inputs 2'!S102</f>
        <v>forecast</v>
      </c>
    </row>
    <row r="103" spans="1:19" x14ac:dyDescent="0.25">
      <c r="A103" s="57" t="s">
        <v>372</v>
      </c>
      <c r="B103" s="57"/>
      <c r="C103" s="137" t="str">
        <f>'Inputs 2'!C103</f>
        <v>forecast</v>
      </c>
      <c r="D103" s="137" t="str">
        <f>'Inputs 2'!D103</f>
        <v>forecast</v>
      </c>
      <c r="E103" s="137" t="str">
        <f>'Inputs 2'!E103</f>
        <v>forecast</v>
      </c>
      <c r="F103" s="137" t="str">
        <f>'Inputs 2'!F103</f>
        <v>forecast</v>
      </c>
      <c r="G103" s="137" t="str">
        <f>'Inputs 2'!G103</f>
        <v>forecast</v>
      </c>
      <c r="H103" s="137" t="str">
        <f>'Inputs 2'!H103</f>
        <v>forecast</v>
      </c>
      <c r="I103" s="137" t="str">
        <f>'Inputs 2'!I103</f>
        <v>forecast</v>
      </c>
      <c r="J103" s="137" t="str">
        <f>'Inputs 2'!J103</f>
        <v>forecast</v>
      </c>
      <c r="K103" s="137" t="str">
        <f>'Inputs 2'!K103</f>
        <v>forecast</v>
      </c>
      <c r="L103" s="137" t="str">
        <f>'Inputs 2'!L103</f>
        <v>forecast</v>
      </c>
      <c r="M103" s="137" t="str">
        <f>'Inputs 2'!M103</f>
        <v>forecast</v>
      </c>
      <c r="N103" s="137" t="str">
        <f>'Inputs 2'!N103</f>
        <v>forecast</v>
      </c>
      <c r="O103" s="137" t="str">
        <f>'Inputs 2'!O103</f>
        <v>forecast</v>
      </c>
      <c r="P103" s="137" t="str">
        <f>'Inputs 2'!P103</f>
        <v>forecast</v>
      </c>
      <c r="Q103" s="137" t="str">
        <f>'Inputs 2'!Q103</f>
        <v>forecast</v>
      </c>
      <c r="R103" s="137" t="str">
        <f>'Inputs 2'!R103</f>
        <v>forecast</v>
      </c>
      <c r="S103" s="137" t="str">
        <f>'Inputs 2'!S103</f>
        <v>forecast</v>
      </c>
    </row>
    <row r="104" spans="1:19" x14ac:dyDescent="0.25">
      <c r="A104" s="4"/>
      <c r="B104" s="4"/>
      <c r="C104" s="4"/>
      <c r="D104" s="4"/>
      <c r="E104" s="4"/>
      <c r="F104" s="4"/>
      <c r="G104" s="4"/>
      <c r="H104" s="4"/>
      <c r="I104" s="4"/>
      <c r="J104" s="4"/>
      <c r="K104" s="4"/>
      <c r="L104" s="4"/>
      <c r="M104" s="4"/>
      <c r="N104" s="4"/>
      <c r="O104" s="4"/>
      <c r="P104" s="4"/>
      <c r="Q104" s="4"/>
      <c r="R104" s="4"/>
      <c r="S104" s="4"/>
    </row>
    <row r="105" spans="1:19"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x14ac:dyDescent="0.25">
      <c r="A106" s="57" t="s">
        <v>373</v>
      </c>
      <c r="B106" s="57"/>
      <c r="C106" s="137" t="str">
        <f>'Inputs 2'!C106</f>
        <v>forecast</v>
      </c>
      <c r="D106" s="137" t="str">
        <f>'Inputs 2'!D106</f>
        <v>forecast</v>
      </c>
      <c r="E106" s="137" t="str">
        <f>'Inputs 2'!E106</f>
        <v>forecast</v>
      </c>
      <c r="F106" s="137" t="str">
        <f>'Inputs 2'!F106</f>
        <v>forecast</v>
      </c>
      <c r="G106" s="137" t="str">
        <f>'Inputs 2'!G106</f>
        <v>forecast</v>
      </c>
      <c r="H106" s="137" t="str">
        <f>'Inputs 2'!H106</f>
        <v>forecast</v>
      </c>
      <c r="I106" s="137" t="str">
        <f>'Inputs 2'!I106</f>
        <v>forecast</v>
      </c>
      <c r="J106" s="137" t="str">
        <f>'Inputs 2'!J106</f>
        <v>forecast</v>
      </c>
      <c r="K106" s="137" t="str">
        <f>'Inputs 2'!K106</f>
        <v>forecast</v>
      </c>
      <c r="L106" s="137" t="str">
        <f>'Inputs 2'!L106</f>
        <v>forecast</v>
      </c>
      <c r="M106" s="137" t="str">
        <f>'Inputs 2'!M106</f>
        <v>forecast</v>
      </c>
      <c r="N106" s="137" t="str">
        <f>'Inputs 2'!N106</f>
        <v>forecast</v>
      </c>
      <c r="O106" s="137" t="str">
        <f>'Inputs 2'!O106</f>
        <v>forecast</v>
      </c>
      <c r="P106" s="137" t="str">
        <f>'Inputs 2'!P106</f>
        <v>forecast</v>
      </c>
      <c r="Q106" s="137" t="str">
        <f>'Inputs 2'!Q106</f>
        <v>forecast</v>
      </c>
      <c r="R106" s="137" t="str">
        <f>'Inputs 2'!R106</f>
        <v>forecast</v>
      </c>
      <c r="S106" s="137" t="str">
        <f>'Inputs 2'!S106</f>
        <v>forecast</v>
      </c>
    </row>
    <row r="107" spans="1:19" x14ac:dyDescent="0.25">
      <c r="A107" s="57" t="s">
        <v>374</v>
      </c>
      <c r="B107" s="57"/>
      <c r="C107" s="137" t="str">
        <f>'Inputs 2'!C107</f>
        <v>forecast</v>
      </c>
      <c r="D107" s="137" t="str">
        <f>'Inputs 2'!D107</f>
        <v>forecast</v>
      </c>
      <c r="E107" s="137" t="str">
        <f>'Inputs 2'!E107</f>
        <v>forecast</v>
      </c>
      <c r="F107" s="137" t="str">
        <f>'Inputs 2'!F107</f>
        <v>forecast</v>
      </c>
      <c r="G107" s="137" t="str">
        <f>'Inputs 2'!G107</f>
        <v>forecast</v>
      </c>
      <c r="H107" s="137" t="str">
        <f>'Inputs 2'!H107</f>
        <v>forecast</v>
      </c>
      <c r="I107" s="137" t="str">
        <f>'Inputs 2'!I107</f>
        <v>forecast</v>
      </c>
      <c r="J107" s="137" t="str">
        <f>'Inputs 2'!J107</f>
        <v>forecast</v>
      </c>
      <c r="K107" s="137" t="str">
        <f>'Inputs 2'!K107</f>
        <v>forecast</v>
      </c>
      <c r="L107" s="137" t="str">
        <f>'Inputs 2'!L107</f>
        <v>forecast</v>
      </c>
      <c r="M107" s="137" t="str">
        <f>'Inputs 2'!M107</f>
        <v>forecast</v>
      </c>
      <c r="N107" s="137" t="str">
        <f>'Inputs 2'!N107</f>
        <v>forecast</v>
      </c>
      <c r="O107" s="137" t="str">
        <f>'Inputs 2'!O107</f>
        <v>forecast</v>
      </c>
      <c r="P107" s="137" t="str">
        <f>'Inputs 2'!P107</f>
        <v>forecast</v>
      </c>
      <c r="Q107" s="137" t="str">
        <f>'Inputs 2'!Q107</f>
        <v>forecast</v>
      </c>
      <c r="R107" s="137" t="str">
        <f>'Inputs 2'!R107</f>
        <v>forecast</v>
      </c>
      <c r="S107" s="137" t="str">
        <f>'Inputs 2'!S107</f>
        <v>forecast</v>
      </c>
    </row>
    <row r="108" spans="1:19" x14ac:dyDescent="0.25">
      <c r="A108" s="57" t="s">
        <v>375</v>
      </c>
      <c r="B108" s="57"/>
      <c r="C108" s="137" t="str">
        <f>'Inputs 2'!C108</f>
        <v>forecast</v>
      </c>
      <c r="D108" s="137" t="str">
        <f>'Inputs 2'!D108</f>
        <v>forecast</v>
      </c>
      <c r="E108" s="137" t="str">
        <f>'Inputs 2'!E108</f>
        <v>forecast</v>
      </c>
      <c r="F108" s="137" t="str">
        <f>'Inputs 2'!F108</f>
        <v>forecast</v>
      </c>
      <c r="G108" s="137" t="str">
        <f>'Inputs 2'!G108</f>
        <v>forecast</v>
      </c>
      <c r="H108" s="137" t="str">
        <f>'Inputs 2'!H108</f>
        <v>forecast</v>
      </c>
      <c r="I108" s="137" t="str">
        <f>'Inputs 2'!I108</f>
        <v>forecast</v>
      </c>
      <c r="J108" s="137" t="str">
        <f>'Inputs 2'!J108</f>
        <v>forecast</v>
      </c>
      <c r="K108" s="137" t="str">
        <f>'Inputs 2'!K108</f>
        <v>forecast</v>
      </c>
      <c r="L108" s="137" t="str">
        <f>'Inputs 2'!L108</f>
        <v>forecast</v>
      </c>
      <c r="M108" s="137" t="str">
        <f>'Inputs 2'!M108</f>
        <v>forecast</v>
      </c>
      <c r="N108" s="137" t="str">
        <f>'Inputs 2'!N108</f>
        <v>forecast</v>
      </c>
      <c r="O108" s="137" t="str">
        <f>'Inputs 2'!O108</f>
        <v>forecast</v>
      </c>
      <c r="P108" s="137" t="str">
        <f>'Inputs 2'!P108</f>
        <v>forecast</v>
      </c>
      <c r="Q108" s="137" t="str">
        <f>'Inputs 2'!Q108</f>
        <v>forecast</v>
      </c>
      <c r="R108" s="137" t="str">
        <f>'Inputs 2'!R108</f>
        <v>forecast</v>
      </c>
      <c r="S108" s="137" t="str">
        <f>'Inputs 2'!S108</f>
        <v>forecast</v>
      </c>
    </row>
    <row r="109" spans="1:19" x14ac:dyDescent="0.25">
      <c r="A109" s="57" t="s">
        <v>376</v>
      </c>
      <c r="B109" s="57"/>
      <c r="C109" s="137" t="str">
        <f>'Inputs 2'!C109</f>
        <v>forecast</v>
      </c>
      <c r="D109" s="137" t="str">
        <f>'Inputs 2'!D109</f>
        <v>forecast</v>
      </c>
      <c r="E109" s="137" t="str">
        <f>'Inputs 2'!E109</f>
        <v>forecast</v>
      </c>
      <c r="F109" s="137" t="str">
        <f>'Inputs 2'!F109</f>
        <v>forecast</v>
      </c>
      <c r="G109" s="137" t="str">
        <f>'Inputs 2'!G109</f>
        <v>forecast</v>
      </c>
      <c r="H109" s="137" t="str">
        <f>'Inputs 2'!H109</f>
        <v>forecast</v>
      </c>
      <c r="I109" s="137" t="str">
        <f>'Inputs 2'!I109</f>
        <v>forecast</v>
      </c>
      <c r="J109" s="137" t="str">
        <f>'Inputs 2'!J109</f>
        <v>forecast</v>
      </c>
      <c r="K109" s="137" t="str">
        <f>'Inputs 2'!K109</f>
        <v>forecast</v>
      </c>
      <c r="L109" s="137" t="str">
        <f>'Inputs 2'!L109</f>
        <v>forecast</v>
      </c>
      <c r="M109" s="137" t="str">
        <f>'Inputs 2'!M109</f>
        <v>forecast</v>
      </c>
      <c r="N109" s="137" t="str">
        <f>'Inputs 2'!N109</f>
        <v>forecast</v>
      </c>
      <c r="O109" s="137" t="str">
        <f>'Inputs 2'!O109</f>
        <v>forecast</v>
      </c>
      <c r="P109" s="137" t="str">
        <f>'Inputs 2'!P109</f>
        <v>forecast</v>
      </c>
      <c r="Q109" s="137" t="str">
        <f>'Inputs 2'!Q109</f>
        <v>forecast</v>
      </c>
      <c r="R109" s="137" t="str">
        <f>'Inputs 2'!R109</f>
        <v>forecast</v>
      </c>
      <c r="S109" s="137" t="str">
        <f>'Inputs 2'!S109</f>
        <v>forecast</v>
      </c>
    </row>
    <row r="110" spans="1:19" x14ac:dyDescent="0.25">
      <c r="A110" s="57" t="s">
        <v>377</v>
      </c>
      <c r="B110" s="57"/>
      <c r="C110" s="137" t="str">
        <f>'Inputs 2'!C110</f>
        <v>forecast</v>
      </c>
      <c r="D110" s="137" t="str">
        <f>'Inputs 2'!D110</f>
        <v>forecast</v>
      </c>
      <c r="E110" s="137" t="str">
        <f>'Inputs 2'!E110</f>
        <v>forecast</v>
      </c>
      <c r="F110" s="137" t="str">
        <f>'Inputs 2'!F110</f>
        <v>forecast</v>
      </c>
      <c r="G110" s="137" t="str">
        <f>'Inputs 2'!G110</f>
        <v>forecast</v>
      </c>
      <c r="H110" s="137" t="str">
        <f>'Inputs 2'!H110</f>
        <v>forecast</v>
      </c>
      <c r="I110" s="137" t="str">
        <f>'Inputs 2'!I110</f>
        <v>forecast</v>
      </c>
      <c r="J110" s="137" t="str">
        <f>'Inputs 2'!J110</f>
        <v>forecast</v>
      </c>
      <c r="K110" s="137" t="str">
        <f>'Inputs 2'!K110</f>
        <v>forecast</v>
      </c>
      <c r="L110" s="137" t="str">
        <f>'Inputs 2'!L110</f>
        <v>forecast</v>
      </c>
      <c r="M110" s="137" t="str">
        <f>'Inputs 2'!M110</f>
        <v>forecast</v>
      </c>
      <c r="N110" s="137" t="str">
        <f>'Inputs 2'!N110</f>
        <v>forecast</v>
      </c>
      <c r="O110" s="137" t="str">
        <f>'Inputs 2'!O110</f>
        <v>forecast</v>
      </c>
      <c r="P110" s="137" t="str">
        <f>'Inputs 2'!P110</f>
        <v>forecast</v>
      </c>
      <c r="Q110" s="137" t="str">
        <f>'Inputs 2'!Q110</f>
        <v>forecast</v>
      </c>
      <c r="R110" s="137" t="str">
        <f>'Inputs 2'!R110</f>
        <v>forecast</v>
      </c>
      <c r="S110" s="137" t="str">
        <f>'Inputs 2'!S110</f>
        <v>forecast</v>
      </c>
    </row>
    <row r="111" spans="1:19" x14ac:dyDescent="0.25">
      <c r="A111" s="57" t="s">
        <v>378</v>
      </c>
      <c r="B111" s="57"/>
      <c r="C111" s="137" t="str">
        <f>'Inputs 2'!C111</f>
        <v>forecast</v>
      </c>
      <c r="D111" s="137" t="str">
        <f>'Inputs 2'!D111</f>
        <v>forecast</v>
      </c>
      <c r="E111" s="137" t="str">
        <f>'Inputs 2'!E111</f>
        <v>forecast</v>
      </c>
      <c r="F111" s="137" t="str">
        <f>'Inputs 2'!F111</f>
        <v>forecast</v>
      </c>
      <c r="G111" s="137" t="str">
        <f>'Inputs 2'!G111</f>
        <v>forecast</v>
      </c>
      <c r="H111" s="137" t="str">
        <f>'Inputs 2'!H111</f>
        <v>forecast</v>
      </c>
      <c r="I111" s="137" t="str">
        <f>'Inputs 2'!I111</f>
        <v>forecast</v>
      </c>
      <c r="J111" s="137" t="str">
        <f>'Inputs 2'!J111</f>
        <v>forecast</v>
      </c>
      <c r="K111" s="137" t="str">
        <f>'Inputs 2'!K111</f>
        <v>forecast</v>
      </c>
      <c r="L111" s="137" t="str">
        <f>'Inputs 2'!L111</f>
        <v>forecast</v>
      </c>
      <c r="M111" s="137" t="str">
        <f>'Inputs 2'!M111</f>
        <v>forecast</v>
      </c>
      <c r="N111" s="137" t="str">
        <f>'Inputs 2'!N111</f>
        <v>forecast</v>
      </c>
      <c r="O111" s="137" t="str">
        <f>'Inputs 2'!O111</f>
        <v>forecast</v>
      </c>
      <c r="P111" s="137" t="str">
        <f>'Inputs 2'!P111</f>
        <v>forecast</v>
      </c>
      <c r="Q111" s="137" t="str">
        <f>'Inputs 2'!Q111</f>
        <v>forecast</v>
      </c>
      <c r="R111" s="137" t="str">
        <f>'Inputs 2'!R111</f>
        <v>forecast</v>
      </c>
      <c r="S111" s="137" t="str">
        <f>'Inputs 2'!S111</f>
        <v>forecast</v>
      </c>
    </row>
    <row r="112" spans="1:19" x14ac:dyDescent="0.25">
      <c r="A112" s="4"/>
      <c r="B112" s="4"/>
      <c r="C112" s="4"/>
      <c r="D112" s="4"/>
      <c r="E112" s="4"/>
      <c r="F112" s="4"/>
      <c r="G112" s="4"/>
      <c r="H112" s="4"/>
      <c r="I112" s="4"/>
      <c r="J112" s="4"/>
      <c r="K112" s="4"/>
      <c r="L112" s="4"/>
      <c r="M112" s="4"/>
      <c r="N112" s="4"/>
      <c r="O112" s="4"/>
      <c r="P112" s="4"/>
      <c r="Q112" s="4"/>
      <c r="R112" s="4"/>
      <c r="S112" s="4"/>
    </row>
    <row r="113" spans="1:19"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x14ac:dyDescent="0.25">
      <c r="A114" s="57" t="s">
        <v>379</v>
      </c>
      <c r="B114" s="57"/>
      <c r="C114" s="137" t="str">
        <f>'Inputs 2'!C114</f>
        <v>forecast</v>
      </c>
      <c r="D114" s="137" t="str">
        <f>'Inputs 2'!D114</f>
        <v>forecast</v>
      </c>
      <c r="E114" s="137" t="str">
        <f>'Inputs 2'!E114</f>
        <v>forecast</v>
      </c>
      <c r="F114" s="137" t="str">
        <f>'Inputs 2'!F114</f>
        <v>forecast</v>
      </c>
      <c r="G114" s="137" t="str">
        <f>'Inputs 2'!G114</f>
        <v>forecast</v>
      </c>
      <c r="H114" s="137" t="str">
        <f>'Inputs 2'!H114</f>
        <v>forecast</v>
      </c>
      <c r="I114" s="137" t="str">
        <f>'Inputs 2'!I114</f>
        <v>forecast</v>
      </c>
      <c r="J114" s="137" t="str">
        <f>'Inputs 2'!J114</f>
        <v>forecast</v>
      </c>
      <c r="K114" s="137" t="str">
        <f>'Inputs 2'!K114</f>
        <v>forecast</v>
      </c>
      <c r="L114" s="137" t="str">
        <f>'Inputs 2'!L114</f>
        <v>forecast</v>
      </c>
      <c r="M114" s="137" t="str">
        <f>'Inputs 2'!M114</f>
        <v>forecast</v>
      </c>
      <c r="N114" s="137" t="str">
        <f>'Inputs 2'!N114</f>
        <v>forecast</v>
      </c>
      <c r="O114" s="137" t="str">
        <f>'Inputs 2'!O114</f>
        <v>forecast</v>
      </c>
      <c r="P114" s="137" t="str">
        <f>'Inputs 2'!P114</f>
        <v>forecast</v>
      </c>
      <c r="Q114" s="137" t="str">
        <f>'Inputs 2'!Q114</f>
        <v>forecast</v>
      </c>
      <c r="R114" s="137" t="str">
        <f>'Inputs 2'!R114</f>
        <v>forecast</v>
      </c>
      <c r="S114" s="137" t="str">
        <f>'Inputs 2'!S114</f>
        <v>forecast</v>
      </c>
    </row>
    <row r="115" spans="1:19" x14ac:dyDescent="0.25">
      <c r="A115" s="57" t="s">
        <v>380</v>
      </c>
      <c r="B115" s="57"/>
      <c r="C115" s="137" t="str">
        <f>'Inputs 2'!C115</f>
        <v>forecast</v>
      </c>
      <c r="D115" s="137" t="str">
        <f>'Inputs 2'!D115</f>
        <v>forecast</v>
      </c>
      <c r="E115" s="137" t="str">
        <f>'Inputs 2'!E115</f>
        <v>forecast</v>
      </c>
      <c r="F115" s="137" t="str">
        <f>'Inputs 2'!F115</f>
        <v>forecast</v>
      </c>
      <c r="G115" s="137" t="str">
        <f>'Inputs 2'!G115</f>
        <v>forecast</v>
      </c>
      <c r="H115" s="137" t="str">
        <f>'Inputs 2'!H115</f>
        <v>forecast</v>
      </c>
      <c r="I115" s="137" t="str">
        <f>'Inputs 2'!I115</f>
        <v>forecast</v>
      </c>
      <c r="J115" s="137" t="str">
        <f>'Inputs 2'!J115</f>
        <v>forecast</v>
      </c>
      <c r="K115" s="137" t="str">
        <f>'Inputs 2'!K115</f>
        <v>forecast</v>
      </c>
      <c r="L115" s="137" t="str">
        <f>'Inputs 2'!L115</f>
        <v>forecast</v>
      </c>
      <c r="M115" s="137" t="str">
        <f>'Inputs 2'!M115</f>
        <v>forecast</v>
      </c>
      <c r="N115" s="137" t="str">
        <f>'Inputs 2'!N115</f>
        <v>forecast</v>
      </c>
      <c r="O115" s="137" t="str">
        <f>'Inputs 2'!O115</f>
        <v>forecast</v>
      </c>
      <c r="P115" s="137" t="str">
        <f>'Inputs 2'!P115</f>
        <v>forecast</v>
      </c>
      <c r="Q115" s="137" t="str">
        <f>'Inputs 2'!Q115</f>
        <v>forecast</v>
      </c>
      <c r="R115" s="137" t="str">
        <f>'Inputs 2'!R115</f>
        <v>forecast</v>
      </c>
      <c r="S115" s="137" t="str">
        <f>'Inputs 2'!S115</f>
        <v>forecast</v>
      </c>
    </row>
    <row r="116" spans="1:19" x14ac:dyDescent="0.25">
      <c r="A116" s="57" t="s">
        <v>381</v>
      </c>
      <c r="B116" s="57"/>
      <c r="C116" s="137" t="str">
        <f>'Inputs 2'!C116</f>
        <v>forecast</v>
      </c>
      <c r="D116" s="137" t="str">
        <f>'Inputs 2'!D116</f>
        <v>forecast</v>
      </c>
      <c r="E116" s="137" t="str">
        <f>'Inputs 2'!E116</f>
        <v>forecast</v>
      </c>
      <c r="F116" s="137" t="str">
        <f>'Inputs 2'!F116</f>
        <v>forecast</v>
      </c>
      <c r="G116" s="137" t="str">
        <f>'Inputs 2'!G116</f>
        <v>forecast</v>
      </c>
      <c r="H116" s="137" t="str">
        <f>'Inputs 2'!H116</f>
        <v>forecast</v>
      </c>
      <c r="I116" s="137" t="str">
        <f>'Inputs 2'!I116</f>
        <v>forecast</v>
      </c>
      <c r="J116" s="137" t="str">
        <f>'Inputs 2'!J116</f>
        <v>forecast</v>
      </c>
      <c r="K116" s="137" t="str">
        <f>'Inputs 2'!K116</f>
        <v>forecast</v>
      </c>
      <c r="L116" s="137" t="str">
        <f>'Inputs 2'!L116</f>
        <v>forecast</v>
      </c>
      <c r="M116" s="137" t="str">
        <f>'Inputs 2'!M116</f>
        <v>forecast</v>
      </c>
      <c r="N116" s="137" t="str">
        <f>'Inputs 2'!N116</f>
        <v>forecast</v>
      </c>
      <c r="O116" s="137" t="str">
        <f>'Inputs 2'!O116</f>
        <v>forecast</v>
      </c>
      <c r="P116" s="137" t="str">
        <f>'Inputs 2'!P116</f>
        <v>forecast</v>
      </c>
      <c r="Q116" s="137" t="str">
        <f>'Inputs 2'!Q116</f>
        <v>forecast</v>
      </c>
      <c r="R116" s="137" t="str">
        <f>'Inputs 2'!R116</f>
        <v>forecast</v>
      </c>
      <c r="S116" s="137" t="str">
        <f>'Inputs 2'!S116</f>
        <v>forecast</v>
      </c>
    </row>
    <row r="117" spans="1:19" x14ac:dyDescent="0.25">
      <c r="A117" s="57" t="s">
        <v>382</v>
      </c>
      <c r="B117" s="57"/>
      <c r="C117" s="137" t="str">
        <f>'Inputs 2'!C117</f>
        <v>forecast</v>
      </c>
      <c r="D117" s="137" t="str">
        <f>'Inputs 2'!D117</f>
        <v>forecast</v>
      </c>
      <c r="E117" s="137" t="str">
        <f>'Inputs 2'!E117</f>
        <v>forecast</v>
      </c>
      <c r="F117" s="137" t="str">
        <f>'Inputs 2'!F117</f>
        <v>forecast</v>
      </c>
      <c r="G117" s="137" t="str">
        <f>'Inputs 2'!G117</f>
        <v>forecast</v>
      </c>
      <c r="H117" s="137" t="str">
        <f>'Inputs 2'!H117</f>
        <v>forecast</v>
      </c>
      <c r="I117" s="137" t="str">
        <f>'Inputs 2'!I117</f>
        <v>forecast</v>
      </c>
      <c r="J117" s="137" t="str">
        <f>'Inputs 2'!J117</f>
        <v>forecast</v>
      </c>
      <c r="K117" s="137" t="str">
        <f>'Inputs 2'!K117</f>
        <v>forecast</v>
      </c>
      <c r="L117" s="137" t="str">
        <f>'Inputs 2'!L117</f>
        <v>forecast</v>
      </c>
      <c r="M117" s="137" t="str">
        <f>'Inputs 2'!M117</f>
        <v>forecast</v>
      </c>
      <c r="N117" s="137" t="str">
        <f>'Inputs 2'!N117</f>
        <v>forecast</v>
      </c>
      <c r="O117" s="137" t="str">
        <f>'Inputs 2'!O117</f>
        <v>forecast</v>
      </c>
      <c r="P117" s="137" t="str">
        <f>'Inputs 2'!P117</f>
        <v>forecast</v>
      </c>
      <c r="Q117" s="137" t="str">
        <f>'Inputs 2'!Q117</f>
        <v>forecast</v>
      </c>
      <c r="R117" s="137" t="str">
        <f>'Inputs 2'!R117</f>
        <v>forecast</v>
      </c>
      <c r="S117" s="137" t="str">
        <f>'Inputs 2'!S117</f>
        <v>forecast</v>
      </c>
    </row>
    <row r="118" spans="1:19" x14ac:dyDescent="0.25">
      <c r="A118" s="57" t="s">
        <v>383</v>
      </c>
      <c r="B118" s="57"/>
      <c r="C118" s="137" t="str">
        <f>'Inputs 2'!C118</f>
        <v>forecast</v>
      </c>
      <c r="D118" s="137" t="str">
        <f>'Inputs 2'!D118</f>
        <v>forecast</v>
      </c>
      <c r="E118" s="137" t="str">
        <f>'Inputs 2'!E118</f>
        <v>forecast</v>
      </c>
      <c r="F118" s="137" t="str">
        <f>'Inputs 2'!F118</f>
        <v>forecast</v>
      </c>
      <c r="G118" s="137" t="str">
        <f>'Inputs 2'!G118</f>
        <v>forecast</v>
      </c>
      <c r="H118" s="137" t="str">
        <f>'Inputs 2'!H118</f>
        <v>forecast</v>
      </c>
      <c r="I118" s="137" t="str">
        <f>'Inputs 2'!I118</f>
        <v>forecast</v>
      </c>
      <c r="J118" s="137" t="str">
        <f>'Inputs 2'!J118</f>
        <v>forecast</v>
      </c>
      <c r="K118" s="137" t="str">
        <f>'Inputs 2'!K118</f>
        <v>forecast</v>
      </c>
      <c r="L118" s="137" t="str">
        <f>'Inputs 2'!L118</f>
        <v>forecast</v>
      </c>
      <c r="M118" s="137" t="str">
        <f>'Inputs 2'!M118</f>
        <v>forecast</v>
      </c>
      <c r="N118" s="137" t="str">
        <f>'Inputs 2'!N118</f>
        <v>forecast</v>
      </c>
      <c r="O118" s="137" t="str">
        <f>'Inputs 2'!O118</f>
        <v>forecast</v>
      </c>
      <c r="P118" s="137" t="str">
        <f>'Inputs 2'!P118</f>
        <v>forecast</v>
      </c>
      <c r="Q118" s="137" t="str">
        <f>'Inputs 2'!Q118</f>
        <v>forecast</v>
      </c>
      <c r="R118" s="137" t="str">
        <f>'Inputs 2'!R118</f>
        <v>forecast</v>
      </c>
      <c r="S118" s="137" t="str">
        <f>'Inputs 2'!S118</f>
        <v>forecast</v>
      </c>
    </row>
    <row r="119" spans="1:19" x14ac:dyDescent="0.25">
      <c r="A119" s="57" t="s">
        <v>384</v>
      </c>
      <c r="B119" s="57"/>
      <c r="C119" s="137" t="str">
        <f>'Inputs 2'!C119</f>
        <v>forecast</v>
      </c>
      <c r="D119" s="137" t="str">
        <f>'Inputs 2'!D119</f>
        <v>forecast</v>
      </c>
      <c r="E119" s="137" t="str">
        <f>'Inputs 2'!E119</f>
        <v>forecast</v>
      </c>
      <c r="F119" s="137" t="str">
        <f>'Inputs 2'!F119</f>
        <v>forecast</v>
      </c>
      <c r="G119" s="137" t="str">
        <f>'Inputs 2'!G119</f>
        <v>forecast</v>
      </c>
      <c r="H119" s="137" t="str">
        <f>'Inputs 2'!H119</f>
        <v>forecast</v>
      </c>
      <c r="I119" s="137" t="str">
        <f>'Inputs 2'!I119</f>
        <v>forecast</v>
      </c>
      <c r="J119" s="137" t="str">
        <f>'Inputs 2'!J119</f>
        <v>forecast</v>
      </c>
      <c r="K119" s="137" t="str">
        <f>'Inputs 2'!K119</f>
        <v>forecast</v>
      </c>
      <c r="L119" s="137" t="str">
        <f>'Inputs 2'!L119</f>
        <v>forecast</v>
      </c>
      <c r="M119" s="137" t="str">
        <f>'Inputs 2'!M119</f>
        <v>forecast</v>
      </c>
      <c r="N119" s="137" t="str">
        <f>'Inputs 2'!N119</f>
        <v>forecast</v>
      </c>
      <c r="O119" s="137" t="str">
        <f>'Inputs 2'!O119</f>
        <v>forecast</v>
      </c>
      <c r="P119" s="137" t="str">
        <f>'Inputs 2'!P119</f>
        <v>forecast</v>
      </c>
      <c r="Q119" s="137" t="str">
        <f>'Inputs 2'!Q119</f>
        <v>forecast</v>
      </c>
      <c r="R119" s="137" t="str">
        <f>'Inputs 2'!R119</f>
        <v>forecast</v>
      </c>
      <c r="S119" s="137" t="str">
        <f>'Inputs 2'!S119</f>
        <v>forecast</v>
      </c>
    </row>
    <row r="120" spans="1:19" x14ac:dyDescent="0.25">
      <c r="A120"/>
      <c r="B120"/>
      <c r="C120"/>
      <c r="D120"/>
      <c r="E120"/>
      <c r="F120"/>
      <c r="G120"/>
      <c r="H120"/>
      <c r="I120"/>
      <c r="J120"/>
      <c r="K120"/>
      <c r="L120"/>
      <c r="M120"/>
      <c r="N120"/>
      <c r="O120"/>
      <c r="P120"/>
      <c r="Q120"/>
      <c r="R120"/>
      <c r="S120"/>
    </row>
    <row r="121" spans="1:19" x14ac:dyDescent="0.25">
      <c r="A121"/>
      <c r="B121"/>
      <c r="C121"/>
      <c r="D121"/>
      <c r="E121"/>
      <c r="F121"/>
      <c r="G121"/>
      <c r="H121"/>
      <c r="I121"/>
      <c r="J121"/>
      <c r="K121"/>
      <c r="L121"/>
      <c r="M121"/>
      <c r="N121"/>
      <c r="O121"/>
      <c r="P121"/>
      <c r="Q121"/>
      <c r="R121"/>
      <c r="S121"/>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97E55"/>
    <pageSetUpPr fitToPage="1"/>
  </sheetPr>
  <dimension ref="A1:T119"/>
  <sheetViews>
    <sheetView showGridLines="0" view="pageBreakPreview" zoomScaleNormal="100" zoomScaleSheetLayoutView="100" workbookViewId="0"/>
  </sheetViews>
  <sheetFormatPr defaultColWidth="9.140625" defaultRowHeight="15" x14ac:dyDescent="0.25"/>
  <cols>
    <col min="1" max="1" width="50" style="31" customWidth="1"/>
    <col min="2" max="9" width="12" style="31" customWidth="1"/>
    <col min="10" max="18" width="12" style="32" customWidth="1"/>
    <col min="19" max="19" width="12" style="31" customWidth="1"/>
    <col min="20" max="20" width="2.7109375" style="29" customWidth="1"/>
  </cols>
  <sheetData>
    <row r="1" spans="1:20" ht="39.950000000000003" customHeight="1" x14ac:dyDescent="0.25">
      <c r="A1" s="45" t="s">
        <v>492</v>
      </c>
      <c r="B1" s="29"/>
      <c r="C1" s="29"/>
      <c r="D1" s="29"/>
      <c r="E1" s="29"/>
      <c r="F1" s="29"/>
      <c r="G1" s="29"/>
      <c r="H1" s="29"/>
      <c r="I1" s="29"/>
      <c r="J1" s="29"/>
      <c r="K1" s="29"/>
      <c r="L1" s="29"/>
      <c r="M1" s="29"/>
      <c r="N1" s="29"/>
      <c r="O1" s="29"/>
      <c r="P1" s="29"/>
      <c r="Q1" s="29"/>
      <c r="R1" s="29"/>
      <c r="S1" s="29"/>
    </row>
    <row r="2" spans="1:20" x14ac:dyDescent="0.25">
      <c r="A2" s="124" t="s">
        <v>333</v>
      </c>
      <c r="B2"/>
      <c r="C2"/>
      <c r="D2"/>
      <c r="E2"/>
      <c r="F2"/>
      <c r="G2"/>
      <c r="H2"/>
      <c r="I2"/>
      <c r="J2"/>
      <c r="K2"/>
      <c r="L2"/>
      <c r="M2"/>
      <c r="N2"/>
      <c r="O2"/>
      <c r="P2"/>
      <c r="Q2"/>
      <c r="R2"/>
      <c r="S2"/>
      <c r="T2"/>
    </row>
    <row r="3" spans="1:20" x14ac:dyDescent="0.25">
      <c r="A3" s="124" t="s">
        <v>493</v>
      </c>
      <c r="B3"/>
      <c r="C3"/>
      <c r="D3"/>
      <c r="E3"/>
      <c r="F3"/>
      <c r="G3"/>
      <c r="H3"/>
      <c r="I3"/>
      <c r="J3"/>
      <c r="K3"/>
      <c r="L3"/>
      <c r="M3"/>
      <c r="N3"/>
      <c r="O3"/>
      <c r="P3"/>
      <c r="Q3"/>
      <c r="R3"/>
      <c r="S3"/>
      <c r="T3"/>
    </row>
    <row r="4" spans="1:20" ht="20.100000000000001" customHeight="1" x14ac:dyDescent="0.25">
      <c r="A4"/>
      <c r="B4" s="49"/>
      <c r="C4" s="29"/>
      <c r="D4" s="29"/>
      <c r="E4" s="29"/>
      <c r="F4" s="29"/>
      <c r="G4" s="29"/>
      <c r="H4" s="29"/>
      <c r="I4" s="29"/>
      <c r="J4" s="29"/>
      <c r="K4" s="29"/>
      <c r="L4" s="29"/>
      <c r="M4" s="29"/>
      <c r="N4" s="29"/>
      <c r="O4" s="29"/>
      <c r="P4" s="29"/>
      <c r="Q4" s="29"/>
      <c r="R4" s="29"/>
      <c r="S4" s="29"/>
      <c r="T4" s="30"/>
    </row>
    <row r="5" spans="1:20" x14ac:dyDescent="0.25">
      <c r="A5" s="29"/>
      <c r="B5" s="29"/>
      <c r="C5" s="29"/>
      <c r="D5" s="29"/>
      <c r="E5" s="29"/>
      <c r="F5" s="29"/>
      <c r="G5" s="29"/>
      <c r="H5" s="29"/>
      <c r="I5" s="29"/>
      <c r="J5" s="29"/>
      <c r="K5" s="29"/>
      <c r="L5" s="29"/>
      <c r="M5" s="29"/>
      <c r="N5" s="29"/>
      <c r="O5" s="29"/>
      <c r="P5" s="29"/>
      <c r="Q5" s="29"/>
      <c r="R5" s="29"/>
      <c r="S5" s="29"/>
    </row>
    <row r="6" spans="1:20" x14ac:dyDescent="0.25">
      <c r="A6"/>
      <c r="B6"/>
      <c r="C6"/>
      <c r="D6"/>
      <c r="E6"/>
      <c r="F6"/>
      <c r="G6"/>
      <c r="H6"/>
      <c r="I6"/>
      <c r="J6"/>
      <c r="K6"/>
      <c r="L6"/>
      <c r="M6"/>
      <c r="N6"/>
      <c r="O6"/>
      <c r="P6"/>
      <c r="Q6"/>
      <c r="R6"/>
      <c r="S6"/>
      <c r="T6"/>
    </row>
    <row r="9" spans="1:20" ht="18.75" x14ac:dyDescent="0.3">
      <c r="A9" s="58" t="s">
        <v>32</v>
      </c>
      <c r="B9" s="58"/>
      <c r="C9" s="56"/>
    </row>
    <row r="10" spans="1:20" x14ac:dyDescent="0.25">
      <c r="A10" s="57" t="s">
        <v>317</v>
      </c>
      <c r="B10" s="57"/>
      <c r="C10" s="80">
        <f>'Inputs 4'!C10</f>
        <v>8.77E-2</v>
      </c>
    </row>
    <row r="11" spans="1:20" x14ac:dyDescent="0.25">
      <c r="A11" s="57" t="s">
        <v>33</v>
      </c>
      <c r="B11" s="57"/>
      <c r="C11" s="80">
        <f>'Inputs 4'!C11</f>
        <v>7.9299999999999995E-2</v>
      </c>
    </row>
    <row r="12" spans="1:20" x14ac:dyDescent="0.25">
      <c r="A12" s="57" t="s">
        <v>34</v>
      </c>
      <c r="B12" s="57"/>
      <c r="C12" s="102">
        <f>'Inputs 4'!C12</f>
        <v>0.44</v>
      </c>
    </row>
    <row r="13" spans="1:20" x14ac:dyDescent="0.25">
      <c r="A13" s="57" t="s">
        <v>35</v>
      </c>
      <c r="B13" s="57"/>
      <c r="C13" s="103">
        <f>'Inputs 4'!C13</f>
        <v>45</v>
      </c>
    </row>
    <row r="14" spans="1:20" x14ac:dyDescent="0.25">
      <c r="A14" s="57" t="s">
        <v>36</v>
      </c>
      <c r="B14" s="57"/>
      <c r="C14" s="102">
        <f>'Inputs 4'!C14</f>
        <v>0</v>
      </c>
    </row>
    <row r="16" spans="1:20" ht="18.75" x14ac:dyDescent="0.3">
      <c r="A16" s="62" t="s">
        <v>245</v>
      </c>
    </row>
    <row r="17" spans="1:20" x14ac:dyDescent="0.25">
      <c r="A17" s="35" t="s">
        <v>264</v>
      </c>
      <c r="B17" s="57"/>
      <c r="C17" s="104">
        <f>'Inputs 4'!C17</f>
        <v>1.0428084742793051</v>
      </c>
    </row>
    <row r="18" spans="1:20" x14ac:dyDescent="0.25">
      <c r="A18" s="38" t="s">
        <v>88</v>
      </c>
      <c r="B18" s="57"/>
      <c r="C18" s="104">
        <f>'Inputs 4'!C18</f>
        <v>1.0428084742793051</v>
      </c>
    </row>
    <row r="19" spans="1:20" x14ac:dyDescent="0.25">
      <c r="A19" s="38" t="s">
        <v>89</v>
      </c>
      <c r="B19" s="57"/>
      <c r="C19" s="104">
        <f>'Inputs 4'!C19</f>
        <v>1.0428084742793051</v>
      </c>
    </row>
    <row r="20" spans="1:20" x14ac:dyDescent="0.25">
      <c r="A20" s="38" t="s">
        <v>90</v>
      </c>
      <c r="B20" s="57"/>
      <c r="C20" s="104">
        <f>'Inputs 4'!C20</f>
        <v>1.0428084742793051</v>
      </c>
    </row>
    <row r="21" spans="1:20" x14ac:dyDescent="0.25">
      <c r="A21" s="38" t="s">
        <v>91</v>
      </c>
      <c r="B21" s="57"/>
      <c r="C21" s="104">
        <f>'Inputs 4'!C21</f>
        <v>1.0428084742793051</v>
      </c>
    </row>
    <row r="22" spans="1:20" x14ac:dyDescent="0.25">
      <c r="A22" s="38" t="s">
        <v>92</v>
      </c>
      <c r="B22" s="57"/>
      <c r="C22" s="104">
        <f>'Inputs 4'!C22</f>
        <v>1.0346743941931567</v>
      </c>
    </row>
    <row r="24" spans="1:20" ht="18.75" x14ac:dyDescent="0.3">
      <c r="A24" s="58" t="s">
        <v>37</v>
      </c>
      <c r="B24" s="57"/>
      <c r="C24" s="55" t="s">
        <v>38</v>
      </c>
      <c r="D24" s="55" t="s">
        <v>39</v>
      </c>
      <c r="E24" s="55" t="s">
        <v>40</v>
      </c>
      <c r="F24" s="55" t="s">
        <v>41</v>
      </c>
      <c r="G24" s="55" t="s">
        <v>42</v>
      </c>
      <c r="H24" s="55" t="s">
        <v>43</v>
      </c>
    </row>
    <row r="25" spans="1:20" x14ac:dyDescent="0.25">
      <c r="A25" s="57" t="s">
        <v>258</v>
      </c>
      <c r="B25" s="38"/>
      <c r="C25" s="102">
        <f>'Inputs 4'!C25</f>
        <v>0.3</v>
      </c>
      <c r="D25" s="102">
        <f>'Inputs 4'!D25</f>
        <v>0.3</v>
      </c>
      <c r="E25" s="102">
        <f>'Inputs 4'!E25</f>
        <v>0.28000000000000003</v>
      </c>
      <c r="F25" s="102">
        <f>'Inputs 4'!F25</f>
        <v>0.28000000000000003</v>
      </c>
      <c r="G25" s="102">
        <f>'Inputs 4'!G25</f>
        <v>0.28000000000000003</v>
      </c>
      <c r="H25" s="102">
        <f>'Inputs 4'!H25</f>
        <v>0.28000000000000003</v>
      </c>
    </row>
    <row r="26" spans="1:20" x14ac:dyDescent="0.25">
      <c r="A26" s="57" t="s">
        <v>44</v>
      </c>
      <c r="B26" s="57"/>
      <c r="C26" s="105">
        <f>'Inputs 4'!C26</f>
        <v>0</v>
      </c>
      <c r="D26" s="105">
        <f>'Inputs 4'!D26</f>
        <v>0</v>
      </c>
      <c r="E26" s="105">
        <f>'Inputs 4'!E26</f>
        <v>0</v>
      </c>
      <c r="F26" s="105">
        <f>'Inputs 4'!F26</f>
        <v>0</v>
      </c>
      <c r="G26" s="105">
        <f>'Inputs 4'!G26</f>
        <v>0</v>
      </c>
      <c r="H26" s="105">
        <f>'Inputs 4'!H26</f>
        <v>0</v>
      </c>
      <c r="J26" s="132" t="s">
        <v>354</v>
      </c>
    </row>
    <row r="27" spans="1:20" x14ac:dyDescent="0.25">
      <c r="A27" s="57" t="s">
        <v>45</v>
      </c>
      <c r="B27" s="132"/>
      <c r="C27" s="60"/>
      <c r="D27" s="105">
        <f>'Inputs 4'!D27</f>
        <v>4.4667274384685429E-2</v>
      </c>
      <c r="E27" s="105">
        <f>'Inputs 4'!E27</f>
        <v>1.5706806282722585E-2</v>
      </c>
      <c r="F27" s="105">
        <f>'Inputs 4'!F27</f>
        <v>1.8041237113401998E-2</v>
      </c>
      <c r="G27" s="105">
        <f>'Inputs 4'!G27</f>
        <v>1.7721518987341867E-2</v>
      </c>
      <c r="H27" s="105">
        <f>'Inputs 4'!H27</f>
        <v>2.3217247097844007E-2</v>
      </c>
      <c r="J27" s="132" t="s">
        <v>355</v>
      </c>
    </row>
    <row r="28" spans="1:20" x14ac:dyDescent="0.25">
      <c r="A28" s="57" t="s">
        <v>46</v>
      </c>
      <c r="B28" s="57"/>
      <c r="C28" s="60"/>
      <c r="D28" s="105">
        <f>'Inputs 4'!D28</f>
        <v>2.465039108793543E-2</v>
      </c>
      <c r="E28" s="105">
        <f>'Inputs 4'!E28</f>
        <v>1.6991832174541255E-2</v>
      </c>
      <c r="F28" s="105">
        <f>'Inputs 4'!F28</f>
        <v>2.0741514169093644E-2</v>
      </c>
      <c r="G28" s="105">
        <f>'Inputs 4'!G28</f>
        <v>2.3759818812291389E-2</v>
      </c>
      <c r="H28" s="105">
        <f>'Inputs 4'!H28</f>
        <v>2.2164443909808984E-2</v>
      </c>
      <c r="J28" s="132" t="s">
        <v>357</v>
      </c>
    </row>
    <row r="29" spans="1:20" x14ac:dyDescent="0.25">
      <c r="A29" s="38" t="s">
        <v>47</v>
      </c>
      <c r="B29" s="132"/>
      <c r="C29" s="99"/>
      <c r="D29" s="105">
        <f>'Inputs 4'!D29</f>
        <v>2.465039108793543E-2</v>
      </c>
      <c r="E29" s="105">
        <f>'Inputs 4'!E29</f>
        <v>1.7811704834605591E-2</v>
      </c>
      <c r="F29" s="105">
        <f>'Inputs 4'!F29</f>
        <v>4.5909090909090899E-2</v>
      </c>
      <c r="G29" s="105">
        <f>'Inputs 4'!G29</f>
        <v>1.2820512820512775E-2</v>
      </c>
      <c r="H29" s="105">
        <f>'Inputs 4'!H29</f>
        <v>1.9725095732576747E-2</v>
      </c>
      <c r="I29" s="28"/>
      <c r="J29" s="132" t="s">
        <v>353</v>
      </c>
      <c r="K29" s="2"/>
      <c r="L29" s="2"/>
      <c r="M29" s="2"/>
      <c r="N29" s="2"/>
      <c r="O29" s="2"/>
      <c r="P29" s="2"/>
      <c r="Q29" s="2"/>
      <c r="R29" s="2"/>
      <c r="S29" s="28"/>
      <c r="T29" s="28"/>
    </row>
    <row r="30" spans="1:20" x14ac:dyDescent="0.25">
      <c r="A30" s="38" t="s">
        <v>48</v>
      </c>
      <c r="B30" s="132"/>
      <c r="C30" s="99"/>
      <c r="D30" s="105">
        <f>'Inputs 4'!D30</f>
        <v>2.4650391087935652E-2</v>
      </c>
      <c r="E30" s="105">
        <f>'Inputs 4'!E30</f>
        <v>1.7811704834605369E-2</v>
      </c>
      <c r="F30" s="105">
        <f>'Inputs 4'!F30</f>
        <v>2.5401069518716568E-2</v>
      </c>
      <c r="G30" s="105">
        <f>'Inputs 4'!G30</f>
        <v>1.2820512820512775E-2</v>
      </c>
      <c r="H30" s="105">
        <f>'Inputs 4'!H30</f>
        <v>1.9725095732576747E-2</v>
      </c>
      <c r="I30" s="28"/>
      <c r="J30" s="132" t="s">
        <v>356</v>
      </c>
      <c r="K30" s="2"/>
      <c r="L30" s="2"/>
      <c r="M30" s="2"/>
      <c r="N30" s="2"/>
      <c r="O30" s="2"/>
      <c r="P30" s="2"/>
      <c r="Q30" s="2"/>
      <c r="R30" s="2"/>
      <c r="S30" s="28"/>
      <c r="T30" s="28"/>
    </row>
    <row r="32" spans="1:20" ht="18.75" x14ac:dyDescent="0.3">
      <c r="A32" s="62" t="s">
        <v>25</v>
      </c>
    </row>
    <row r="33" spans="1:19"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x14ac:dyDescent="0.25">
      <c r="A35" s="57" t="s">
        <v>50</v>
      </c>
      <c r="B35" s="57"/>
      <c r="C35" s="107">
        <f>'Inputs 4'!C35</f>
        <v>127658.0267346656</v>
      </c>
      <c r="D35" s="107">
        <f>'Inputs 4'!D35</f>
        <v>285613</v>
      </c>
      <c r="E35" s="107">
        <f>'Inputs 4'!E35</f>
        <v>43170.327005351857</v>
      </c>
      <c r="F35" s="107">
        <f>'Inputs 4'!F35</f>
        <v>117351.02318562799</v>
      </c>
      <c r="G35" s="107">
        <f>'Inputs 4'!G35</f>
        <v>158439</v>
      </c>
      <c r="H35" s="107">
        <f>'Inputs 4'!H35</f>
        <v>59452</v>
      </c>
      <c r="I35" s="107">
        <f>'Inputs 4'!I35</f>
        <v>99283.174584512322</v>
      </c>
      <c r="J35" s="107">
        <f>'Inputs 4'!J35</f>
        <v>27058</v>
      </c>
      <c r="K35" s="107">
        <f>'Inputs 4'!K35</f>
        <v>150201</v>
      </c>
      <c r="L35" s="107">
        <f>'Inputs 4'!L35</f>
        <v>130997.7665</v>
      </c>
      <c r="M35" s="107">
        <f>'Inputs 4'!M35</f>
        <v>1275729</v>
      </c>
      <c r="N35" s="107">
        <f>'Inputs 4'!N35</f>
        <v>168527.98133999141</v>
      </c>
      <c r="O35" s="107">
        <f>'Inputs 4'!O35</f>
        <v>137423.2903311328</v>
      </c>
      <c r="P35" s="107">
        <f>'Inputs 4'!P35</f>
        <v>426853.74653996591</v>
      </c>
      <c r="Q35" s="107">
        <f>'Inputs 4'!Q35</f>
        <v>2273866</v>
      </c>
      <c r="R35" s="107">
        <f>'Inputs 4'!R35</f>
        <v>528459.12843431695</v>
      </c>
      <c r="S35" s="107">
        <f>'Inputs 4'!S35</f>
        <v>774919.12600000005</v>
      </c>
    </row>
    <row r="36" spans="1:19" x14ac:dyDescent="0.25">
      <c r="A36" s="57" t="s">
        <v>51</v>
      </c>
      <c r="B36" s="57"/>
      <c r="C36" s="107">
        <f>'Inputs 4'!C36</f>
        <v>0</v>
      </c>
      <c r="D36" s="107">
        <f>'Inputs 4'!D36</f>
        <v>0</v>
      </c>
      <c r="E36" s="107">
        <f>'Inputs 4'!E36</f>
        <v>0</v>
      </c>
      <c r="F36" s="107">
        <f>'Inputs 4'!F36</f>
        <v>0</v>
      </c>
      <c r="G36" s="107">
        <f>'Inputs 4'!G36</f>
        <v>0</v>
      </c>
      <c r="H36" s="107">
        <f>'Inputs 4'!H36</f>
        <v>0</v>
      </c>
      <c r="I36" s="107">
        <f>'Inputs 4'!I36</f>
        <v>0</v>
      </c>
      <c r="J36" s="107">
        <f>'Inputs 4'!J36</f>
        <v>0</v>
      </c>
      <c r="K36" s="107">
        <f>'Inputs 4'!K36</f>
        <v>0</v>
      </c>
      <c r="L36" s="107">
        <f>'Inputs 4'!L36</f>
        <v>0</v>
      </c>
      <c r="M36" s="107">
        <f>'Inputs 4'!M36</f>
        <v>0</v>
      </c>
      <c r="N36" s="107">
        <f>'Inputs 4'!N36</f>
        <v>0</v>
      </c>
      <c r="O36" s="107">
        <f>'Inputs 4'!O36</f>
        <v>0</v>
      </c>
      <c r="P36" s="107">
        <f>'Inputs 4'!P36</f>
        <v>0</v>
      </c>
      <c r="Q36" s="107">
        <f>'Inputs 4'!Q36</f>
        <v>0</v>
      </c>
      <c r="R36" s="107">
        <f>'Inputs 4'!R36</f>
        <v>0</v>
      </c>
      <c r="S36" s="107">
        <f>'Inputs 4'!S36</f>
        <v>0</v>
      </c>
    </row>
    <row r="37" spans="1:19" x14ac:dyDescent="0.25">
      <c r="A37" s="57" t="s">
        <v>395</v>
      </c>
      <c r="B37" s="57"/>
      <c r="C37" s="107">
        <f>'Inputs 4'!C37</f>
        <v>0</v>
      </c>
      <c r="D37" s="107">
        <f>'Inputs 4'!D37</f>
        <v>0</v>
      </c>
      <c r="E37" s="107">
        <f>'Inputs 4'!E37</f>
        <v>0</v>
      </c>
      <c r="F37" s="107">
        <f>'Inputs 4'!F37</f>
        <v>0</v>
      </c>
      <c r="G37" s="107">
        <f>'Inputs 4'!G37</f>
        <v>0</v>
      </c>
      <c r="H37" s="107">
        <f>'Inputs 4'!H37</f>
        <v>0</v>
      </c>
      <c r="I37" s="107">
        <f>'Inputs 4'!I37</f>
        <v>0</v>
      </c>
      <c r="J37" s="107">
        <f>'Inputs 4'!J37</f>
        <v>0</v>
      </c>
      <c r="K37" s="107">
        <f>'Inputs 4'!K37</f>
        <v>0</v>
      </c>
      <c r="L37" s="107">
        <f>'Inputs 4'!L37</f>
        <v>0</v>
      </c>
      <c r="M37" s="107">
        <f>'Inputs 4'!M37</f>
        <v>0</v>
      </c>
      <c r="N37" s="107">
        <f>'Inputs 4'!N37</f>
        <v>5.0783199999999997</v>
      </c>
      <c r="O37" s="107">
        <f>'Inputs 4'!O37</f>
        <v>0</v>
      </c>
      <c r="P37" s="107">
        <f>'Inputs 4'!P37</f>
        <v>0</v>
      </c>
      <c r="Q37" s="107">
        <f>'Inputs 4'!Q37</f>
        <v>0</v>
      </c>
      <c r="R37" s="107">
        <f>'Inputs 4'!R37</f>
        <v>0</v>
      </c>
      <c r="S37" s="107">
        <f>'Inputs 4'!S37</f>
        <v>0</v>
      </c>
    </row>
    <row r="38" spans="1:19" x14ac:dyDescent="0.25">
      <c r="A38" s="57" t="s">
        <v>162</v>
      </c>
      <c r="B38" s="57"/>
      <c r="C38" s="107">
        <f>'Inputs 4'!C38</f>
        <v>7644</v>
      </c>
      <c r="D38" s="107">
        <f>'Inputs 4'!D38</f>
        <v>7786</v>
      </c>
      <c r="E38" s="107">
        <f>'Inputs 4'!E38</f>
        <v>2023</v>
      </c>
      <c r="F38" s="107">
        <f>'Inputs 4'!F38</f>
        <v>4225</v>
      </c>
      <c r="G38" s="107">
        <f>'Inputs 4'!G38</f>
        <v>5894</v>
      </c>
      <c r="H38" s="107">
        <f>'Inputs 4'!H38</f>
        <v>2382</v>
      </c>
      <c r="I38" s="107">
        <f>'Inputs 4'!I38</f>
        <v>3449</v>
      </c>
      <c r="J38" s="107">
        <f>'Inputs 4'!J38</f>
        <v>1084.6002031156527</v>
      </c>
      <c r="K38" s="107">
        <f>'Inputs 4'!K38</f>
        <v>6387.6247468541751</v>
      </c>
      <c r="L38" s="107">
        <f>'Inputs 4'!L38</f>
        <v>6303</v>
      </c>
      <c r="M38" s="107">
        <f>'Inputs 4'!M38</f>
        <v>52422</v>
      </c>
      <c r="N38" s="107">
        <f>'Inputs 4'!N38</f>
        <v>5635.3221811466228</v>
      </c>
      <c r="O38" s="107">
        <f>'Inputs 4'!O38</f>
        <v>5234</v>
      </c>
      <c r="P38" s="107">
        <f>'Inputs 4'!P38</f>
        <v>16649.2682399277</v>
      </c>
      <c r="Q38" s="107">
        <f>'Inputs 4'!Q38</f>
        <v>76573.310789910291</v>
      </c>
      <c r="R38" s="107">
        <f>'Inputs 4'!R38</f>
        <v>25343.756747688079</v>
      </c>
      <c r="S38" s="107">
        <f>'Inputs 4'!S38</f>
        <v>10172</v>
      </c>
    </row>
    <row r="39" spans="1:19" x14ac:dyDescent="0.25">
      <c r="A39" s="57" t="s">
        <v>52</v>
      </c>
      <c r="B39" s="57"/>
      <c r="C39" s="107">
        <f>'Inputs 4'!C39</f>
        <v>411.1521474045332</v>
      </c>
      <c r="D39" s="107">
        <f>'Inputs 4'!D39</f>
        <v>0</v>
      </c>
      <c r="E39" s="107">
        <f>'Inputs 4'!E39</f>
        <v>43.225169999999999</v>
      </c>
      <c r="F39" s="107">
        <f>'Inputs 4'!F39</f>
        <v>270.83940720981781</v>
      </c>
      <c r="G39" s="107">
        <f>'Inputs 4'!G39</f>
        <v>1125</v>
      </c>
      <c r="H39" s="107">
        <f>'Inputs 4'!H39</f>
        <v>42</v>
      </c>
      <c r="I39" s="107">
        <f>'Inputs 4'!I39</f>
        <v>62.119743764765502</v>
      </c>
      <c r="J39" s="107">
        <f>'Inputs 4'!J39</f>
        <v>0</v>
      </c>
      <c r="K39" s="107">
        <f>'Inputs 4'!K39</f>
        <v>0</v>
      </c>
      <c r="L39" s="107">
        <f>'Inputs 4'!L39</f>
        <v>0</v>
      </c>
      <c r="M39" s="107">
        <f>'Inputs 4'!M39</f>
        <v>11033</v>
      </c>
      <c r="N39" s="107">
        <f>'Inputs 4'!N39</f>
        <v>12</v>
      </c>
      <c r="O39" s="107">
        <f>'Inputs 4'!O39</f>
        <v>29</v>
      </c>
      <c r="P39" s="107">
        <f>'Inputs 4'!P39</f>
        <v>178.82468</v>
      </c>
      <c r="Q39" s="107">
        <f>'Inputs 4'!Q39</f>
        <v>6879</v>
      </c>
      <c r="R39" s="107">
        <f>'Inputs 4'!R39</f>
        <v>17</v>
      </c>
      <c r="S39" s="107">
        <f>'Inputs 4'!S39</f>
        <v>0</v>
      </c>
    </row>
    <row r="40" spans="1:19" x14ac:dyDescent="0.25">
      <c r="A40" s="57" t="s">
        <v>53</v>
      </c>
      <c r="B40" s="57"/>
      <c r="C40" s="107">
        <f>'Inputs 4'!C40</f>
        <v>0</v>
      </c>
      <c r="D40" s="107">
        <f>'Inputs 4'!D40</f>
        <v>0</v>
      </c>
      <c r="E40" s="107">
        <f>'Inputs 4'!E40</f>
        <v>772</v>
      </c>
      <c r="F40" s="107">
        <f>'Inputs 4'!F40</f>
        <v>0</v>
      </c>
      <c r="G40" s="107">
        <f>'Inputs 4'!G40</f>
        <v>3021</v>
      </c>
      <c r="H40" s="107">
        <f>'Inputs 4'!H40</f>
        <v>0</v>
      </c>
      <c r="I40" s="107">
        <f>'Inputs 4'!I40</f>
        <v>0</v>
      </c>
      <c r="J40" s="107">
        <f>'Inputs 4'!J40</f>
        <v>0</v>
      </c>
      <c r="K40" s="107">
        <f>'Inputs 4'!K40</f>
        <v>6080.5233600000001</v>
      </c>
      <c r="L40" s="107">
        <f>'Inputs 4'!L40</f>
        <v>0</v>
      </c>
      <c r="M40" s="107">
        <f>'Inputs 4'!M40</f>
        <v>0</v>
      </c>
      <c r="N40" s="107">
        <f>'Inputs 4'!N40</f>
        <v>0</v>
      </c>
      <c r="O40" s="107">
        <f>'Inputs 4'!O40</f>
        <v>0</v>
      </c>
      <c r="P40" s="107">
        <f>'Inputs 4'!P40</f>
        <v>0</v>
      </c>
      <c r="Q40" s="107">
        <f>'Inputs 4'!Q40</f>
        <v>0</v>
      </c>
      <c r="R40" s="107">
        <f>'Inputs 4'!R40</f>
        <v>0</v>
      </c>
      <c r="S40" s="108">
        <f>'Inputs 4'!S40</f>
        <v>0</v>
      </c>
    </row>
    <row r="41" spans="1:19" x14ac:dyDescent="0.25">
      <c r="A41" s="57" t="s">
        <v>397</v>
      </c>
      <c r="B41" s="57"/>
      <c r="C41" s="107">
        <f>'Inputs 4'!C41</f>
        <v>6432</v>
      </c>
      <c r="D41" s="107">
        <f>'Inputs 4'!D41</f>
        <v>13769</v>
      </c>
      <c r="E41" s="107">
        <f>'Inputs 4'!E41</f>
        <v>1623</v>
      </c>
      <c r="F41" s="107">
        <f>'Inputs 4'!F41</f>
        <v>5625</v>
      </c>
      <c r="G41" s="107">
        <f>'Inputs 4'!G41</f>
        <v>7099</v>
      </c>
      <c r="H41" s="107">
        <f>'Inputs 4'!H41</f>
        <v>2348</v>
      </c>
      <c r="I41" s="107">
        <f>'Inputs 4'!I41</f>
        <v>2561.6080000000002</v>
      </c>
      <c r="J41" s="107">
        <f>'Inputs 4'!J41</f>
        <v>608</v>
      </c>
      <c r="K41" s="107">
        <f>'Inputs 4'!K41</f>
        <v>3793.4187615999958</v>
      </c>
      <c r="L41" s="107">
        <f>'Inputs 4'!L41</f>
        <v>7144</v>
      </c>
      <c r="M41" s="107">
        <f>'Inputs 4'!M41</f>
        <v>59202</v>
      </c>
      <c r="N41" s="107">
        <f>'Inputs 4'!N41</f>
        <v>4851.8784151308691</v>
      </c>
      <c r="O41" s="107">
        <f>'Inputs 4'!O41</f>
        <v>3774</v>
      </c>
      <c r="P41" s="107">
        <f>'Inputs 4'!P41</f>
        <v>23479</v>
      </c>
      <c r="Q41" s="107">
        <f>'Inputs 4'!Q41</f>
        <v>82690</v>
      </c>
      <c r="R41" s="107">
        <f>'Inputs 4'!R41</f>
        <v>34488.45398000002</v>
      </c>
      <c r="S41" s="107">
        <f>'Inputs 4'!S41</f>
        <v>8876</v>
      </c>
    </row>
    <row r="42" spans="1:19" x14ac:dyDescent="0.25">
      <c r="A42" s="57" t="s">
        <v>54</v>
      </c>
      <c r="B42" s="57"/>
      <c r="C42" s="107">
        <f>'Inputs 4'!C42</f>
        <v>60952</v>
      </c>
      <c r="D42" s="107">
        <f>'Inputs 4'!D42</f>
        <v>150682</v>
      </c>
      <c r="E42" s="107">
        <f>'Inputs 4'!E42</f>
        <v>16845.659</v>
      </c>
      <c r="F42" s="107">
        <f>'Inputs 4'!F42</f>
        <v>58604</v>
      </c>
      <c r="G42" s="107">
        <f>'Inputs 4'!G42</f>
        <v>72983</v>
      </c>
      <c r="H42" s="107">
        <f>'Inputs 4'!H42</f>
        <v>22665</v>
      </c>
      <c r="I42" s="107">
        <f>'Inputs 4'!I42</f>
        <v>22714.435600000001</v>
      </c>
      <c r="J42" s="107">
        <f>'Inputs 4'!J42</f>
        <v>6448</v>
      </c>
      <c r="K42" s="107">
        <f>'Inputs 4'!K42</f>
        <v>41922.555983600039</v>
      </c>
      <c r="L42" s="107">
        <f>'Inputs 4'!L42</f>
        <v>88066</v>
      </c>
      <c r="M42" s="107">
        <f>'Inputs 4'!M42</f>
        <v>930383</v>
      </c>
      <c r="N42" s="107">
        <f>'Inputs 4'!N42</f>
        <v>39460.43495739979</v>
      </c>
      <c r="O42" s="107">
        <f>'Inputs 4'!O42</f>
        <v>45374</v>
      </c>
      <c r="P42" s="107">
        <f>'Inputs 4'!P42</f>
        <v>268092.72069799999</v>
      </c>
      <c r="Q42" s="107">
        <f>'Inputs 4'!Q42</f>
        <v>847206</v>
      </c>
      <c r="R42" s="107">
        <f>'Inputs 4'!R42</f>
        <v>394459.92603999993</v>
      </c>
      <c r="S42" s="107">
        <f>'Inputs 4'!S42</f>
        <v>92498</v>
      </c>
    </row>
    <row r="43" spans="1:19" x14ac:dyDescent="0.25">
      <c r="A43" s="57" t="s">
        <v>394</v>
      </c>
      <c r="B43" s="57"/>
      <c r="C43" s="107">
        <f>'Inputs 4'!C43</f>
        <v>34.249324233102719</v>
      </c>
      <c r="D43" s="107">
        <f>'Inputs 4'!D43</f>
        <v>26.99</v>
      </c>
      <c r="E43" s="107">
        <f>'Inputs 4'!E43</f>
        <v>26.827782749565365</v>
      </c>
      <c r="F43" s="107">
        <f>'Inputs 4'!F43</f>
        <v>34</v>
      </c>
      <c r="G43" s="107">
        <f>'Inputs 4'!G43</f>
        <v>34.266512471402784</v>
      </c>
      <c r="H43" s="107">
        <f>'Inputs 4'!H43</f>
        <v>24</v>
      </c>
      <c r="I43" s="107">
        <f>'Inputs 4'!I43</f>
        <v>24.012771452138832</v>
      </c>
      <c r="J43" s="107">
        <f>'Inputs 4'!J43</f>
        <v>31.242014055559167</v>
      </c>
      <c r="K43" s="107">
        <f>'Inputs 4'!K43</f>
        <v>32.956331175965794</v>
      </c>
      <c r="L43" s="107">
        <f>'Inputs 4'!L43</f>
        <v>22.41</v>
      </c>
      <c r="M43" s="107">
        <f>'Inputs 4'!M43</f>
        <v>26</v>
      </c>
      <c r="N43" s="107">
        <f>'Inputs 4'!N43</f>
        <v>13.914429999999996</v>
      </c>
      <c r="O43" s="107">
        <f>'Inputs 4'!O43</f>
        <v>26</v>
      </c>
      <c r="P43" s="107">
        <f>'Inputs 4'!P43</f>
        <v>27.63</v>
      </c>
      <c r="Q43" s="107">
        <f>'Inputs 4'!Q43</f>
        <v>39.85</v>
      </c>
      <c r="R43" s="107">
        <f>'Inputs 4'!R43</f>
        <v>24</v>
      </c>
      <c r="S43" s="107">
        <f>'Inputs 4'!S43</f>
        <v>22.674074074074074</v>
      </c>
    </row>
    <row r="44" spans="1:19" x14ac:dyDescent="0.25">
      <c r="A44" s="57" t="s">
        <v>257</v>
      </c>
      <c r="B44" s="57"/>
      <c r="C44" s="107">
        <f>'Inputs 4'!C44</f>
        <v>0</v>
      </c>
      <c r="D44" s="107">
        <f>'Inputs 4'!D44</f>
        <v>10</v>
      </c>
      <c r="E44" s="107">
        <f>'Inputs 4'!E44</f>
        <v>0</v>
      </c>
      <c r="F44" s="107">
        <f>'Inputs 4'!F44</f>
        <v>0</v>
      </c>
      <c r="G44" s="107">
        <f>'Inputs 4'!G44</f>
        <v>0</v>
      </c>
      <c r="H44" s="107">
        <f>'Inputs 4'!H44</f>
        <v>0</v>
      </c>
      <c r="I44" s="107">
        <f>'Inputs 4'!I44</f>
        <v>0</v>
      </c>
      <c r="J44" s="107">
        <f>'Inputs 4'!J44</f>
        <v>0</v>
      </c>
      <c r="K44" s="107">
        <f>'Inputs 4'!K44</f>
        <v>0</v>
      </c>
      <c r="L44" s="107">
        <f>'Inputs 4'!L44</f>
        <v>0</v>
      </c>
      <c r="M44" s="107">
        <f>'Inputs 4'!M44</f>
        <v>-10</v>
      </c>
      <c r="N44" s="107">
        <f>'Inputs 4'!N44</f>
        <v>-2</v>
      </c>
      <c r="O44" s="107">
        <f>'Inputs 4'!O44</f>
        <v>0</v>
      </c>
      <c r="P44" s="107">
        <f>'Inputs 4'!P44</f>
        <v>0</v>
      </c>
      <c r="Q44" s="107">
        <f>'Inputs 4'!Q44</f>
        <v>479</v>
      </c>
      <c r="R44" s="107">
        <f>'Inputs 4'!R44</f>
        <v>0</v>
      </c>
      <c r="S44" s="107">
        <f>'Inputs 4'!S44</f>
        <v>0</v>
      </c>
    </row>
    <row r="45" spans="1:19" x14ac:dyDescent="0.25">
      <c r="A45" s="57" t="s">
        <v>56</v>
      </c>
      <c r="B45" s="57"/>
      <c r="C45" s="107">
        <f>'Inputs 4'!C45</f>
        <v>6457.0630000000001</v>
      </c>
      <c r="D45" s="107">
        <f>'Inputs 4'!D45</f>
        <v>13308</v>
      </c>
      <c r="E45" s="107">
        <f>'Inputs 4'!E45</f>
        <v>2614.8901999999998</v>
      </c>
      <c r="F45" s="107">
        <f>'Inputs 4'!F45</f>
        <v>5370.6186899999984</v>
      </c>
      <c r="G45" s="107">
        <f>'Inputs 4'!G45</f>
        <v>14297</v>
      </c>
      <c r="H45" s="107">
        <f>'Inputs 4'!H45</f>
        <v>2986.12</v>
      </c>
      <c r="I45" s="107">
        <f>'Inputs 4'!I45</f>
        <v>2198.657356993906</v>
      </c>
      <c r="J45" s="107">
        <f>'Inputs 4'!J45</f>
        <v>1238</v>
      </c>
      <c r="K45" s="107">
        <f>'Inputs 4'!K45</f>
        <v>4312</v>
      </c>
      <c r="L45" s="107">
        <f>'Inputs 4'!L45</f>
        <v>5190</v>
      </c>
      <c r="M45" s="107">
        <f>'Inputs 4'!M45</f>
        <v>62490</v>
      </c>
      <c r="N45" s="107">
        <f>'Inputs 4'!N45</f>
        <v>7231</v>
      </c>
      <c r="O45" s="107">
        <f>'Inputs 4'!O45</f>
        <v>6453</v>
      </c>
      <c r="P45" s="107">
        <f>'Inputs 4'!P45</f>
        <v>35310.843480000047</v>
      </c>
      <c r="Q45" s="107">
        <f>'Inputs 4'!Q45</f>
        <v>131577</v>
      </c>
      <c r="R45" s="107">
        <f>'Inputs 4'!R45</f>
        <v>34579.168048745778</v>
      </c>
      <c r="S45" s="107">
        <f>'Inputs 4'!S45</f>
        <v>33152</v>
      </c>
    </row>
    <row r="46" spans="1:19" x14ac:dyDescent="0.25">
      <c r="A46" s="57" t="s">
        <v>57</v>
      </c>
      <c r="B46" s="57"/>
      <c r="C46" s="107">
        <f>'Inputs 4'!C46</f>
        <v>10160.846</v>
      </c>
      <c r="D46" s="107">
        <f>'Inputs 4'!D46</f>
        <v>19106</v>
      </c>
      <c r="E46" s="107">
        <f>'Inputs 4'!E46</f>
        <v>2559</v>
      </c>
      <c r="F46" s="107">
        <f>'Inputs 4'!F46</f>
        <v>5979</v>
      </c>
      <c r="G46" s="107">
        <f>'Inputs 4'!G46</f>
        <v>6009</v>
      </c>
      <c r="H46" s="107">
        <f>'Inputs 4'!H46</f>
        <v>4402</v>
      </c>
      <c r="I46" s="107">
        <f>'Inputs 4'!I46</f>
        <v>6609.8113000000012</v>
      </c>
      <c r="J46" s="107">
        <f>'Inputs 4'!J46</f>
        <v>2092.9300000000003</v>
      </c>
      <c r="K46" s="107">
        <f>'Inputs 4'!K46</f>
        <v>7258.5558799999999</v>
      </c>
      <c r="L46" s="107">
        <f>'Inputs 4'!L46</f>
        <v>4855</v>
      </c>
      <c r="M46" s="107">
        <f>'Inputs 4'!M46</f>
        <v>65350.154551183638</v>
      </c>
      <c r="N46" s="107">
        <f>'Inputs 4'!N46</f>
        <v>8265.6569168820151</v>
      </c>
      <c r="O46" s="107">
        <f>'Inputs 4'!O46</f>
        <v>11132.692409059506</v>
      </c>
      <c r="P46" s="107">
        <f>'Inputs 4'!P46</f>
        <v>26102.297999999999</v>
      </c>
      <c r="Q46" s="107">
        <f>'Inputs 4'!Q46</f>
        <v>102194</v>
      </c>
      <c r="R46" s="107">
        <f>'Inputs 4'!R46</f>
        <v>28899.090320000003</v>
      </c>
      <c r="S46" s="107">
        <f>'Inputs 4'!S46</f>
        <v>14209.93160452411</v>
      </c>
    </row>
    <row r="47" spans="1:19" x14ac:dyDescent="0.25">
      <c r="A47" s="57" t="s">
        <v>58</v>
      </c>
      <c r="B47" s="57"/>
      <c r="C47" s="107">
        <f>'Inputs 4'!C47</f>
        <v>6.1865778081198419</v>
      </c>
      <c r="D47" s="107">
        <f>'Inputs 4'!D47</f>
        <v>601.36555605184185</v>
      </c>
      <c r="E47" s="107">
        <f>'Inputs 4'!E47</f>
        <v>23.558760919341299</v>
      </c>
      <c r="F47" s="107">
        <f>'Inputs 4'!F47</f>
        <v>367.85431128559418</v>
      </c>
      <c r="G47" s="107">
        <f>'Inputs 4'!G47</f>
        <v>446.21476147772501</v>
      </c>
      <c r="H47" s="107">
        <f>'Inputs 4'!H47</f>
        <v>85.332655930474175</v>
      </c>
      <c r="I47" s="107">
        <f>'Inputs 4'!I47</f>
        <v>103.27388907865001</v>
      </c>
      <c r="J47" s="107">
        <f>'Inputs 4'!J47</f>
        <v>0</v>
      </c>
      <c r="K47" s="107">
        <f>'Inputs 4'!K47</f>
        <v>288.34864584099455</v>
      </c>
      <c r="L47" s="107">
        <f>'Inputs 4'!L47</f>
        <v>304.0805752321744</v>
      </c>
      <c r="M47" s="107">
        <f>'Inputs 4'!M47</f>
        <v>77.67070145448487</v>
      </c>
      <c r="N47" s="107">
        <f>'Inputs 4'!N47</f>
        <v>42.936383973436293</v>
      </c>
      <c r="O47" s="107">
        <f>'Inputs 4'!O47</f>
        <v>0</v>
      </c>
      <c r="P47" s="107">
        <f>'Inputs 4'!P47</f>
        <v>276.78451291306197</v>
      </c>
      <c r="Q47" s="107">
        <f>'Inputs 4'!Q47</f>
        <v>6717.0275661577343</v>
      </c>
      <c r="R47" s="107">
        <f>'Inputs 4'!R47</f>
        <v>438.91760055736785</v>
      </c>
      <c r="S47" s="107">
        <f>'Inputs 4'!S47</f>
        <v>-277</v>
      </c>
    </row>
    <row r="48" spans="1:19" x14ac:dyDescent="0.25">
      <c r="A48" s="57" t="s">
        <v>59</v>
      </c>
      <c r="B48" s="57"/>
      <c r="C48" s="107">
        <f>'Inputs 4'!C48</f>
        <v>26118.569</v>
      </c>
      <c r="D48" s="107">
        <f>'Inputs 4'!D48</f>
        <v>55081</v>
      </c>
      <c r="E48" s="107">
        <f>'Inputs 4'!E48</f>
        <v>7961</v>
      </c>
      <c r="F48" s="107">
        <f>'Inputs 4'!F48</f>
        <v>20920.68611090878</v>
      </c>
      <c r="G48" s="107">
        <f>'Inputs 4'!G48</f>
        <v>26061.367083671332</v>
      </c>
      <c r="H48" s="107">
        <f>'Inputs 4'!H48</f>
        <v>12756</v>
      </c>
      <c r="I48" s="107">
        <f>'Inputs 4'!I48</f>
        <v>21311.812885037489</v>
      </c>
      <c r="J48" s="107">
        <f>'Inputs 4'!J48</f>
        <v>6939</v>
      </c>
      <c r="K48" s="107">
        <f>'Inputs 4'!K48</f>
        <v>25556.057000000001</v>
      </c>
      <c r="L48" s="107">
        <f>'Inputs 4'!L48</f>
        <v>23679</v>
      </c>
      <c r="M48" s="107">
        <f>'Inputs 4'!M48</f>
        <v>238846.31015940016</v>
      </c>
      <c r="N48" s="107">
        <f>'Inputs 4'!N48</f>
        <v>26992.420176551033</v>
      </c>
      <c r="O48" s="107">
        <f>'Inputs 4'!O48</f>
        <v>28049</v>
      </c>
      <c r="P48" s="107">
        <f>'Inputs 4'!P48</f>
        <v>83399.337806854906</v>
      </c>
      <c r="Q48" s="107">
        <f>'Inputs 4'!Q48</f>
        <v>428869.23757747904</v>
      </c>
      <c r="R48" s="107">
        <f>'Inputs 4'!R48</f>
        <v>101666.72121827664</v>
      </c>
      <c r="S48" s="107">
        <f>'Inputs 4'!S48</f>
        <v>0</v>
      </c>
    </row>
    <row r="49" spans="1:19" x14ac:dyDescent="0.25">
      <c r="A49" s="57" t="s">
        <v>60</v>
      </c>
      <c r="B49" s="57"/>
      <c r="C49" s="107">
        <f>'Inputs 4'!C49</f>
        <v>12419.433000000001</v>
      </c>
      <c r="D49" s="107">
        <f>'Inputs 4'!D49</f>
        <v>28900</v>
      </c>
      <c r="E49" s="107">
        <f>'Inputs 4'!E49</f>
        <v>2691</v>
      </c>
      <c r="F49" s="107">
        <f>'Inputs 4'!F49</f>
        <v>9822.4689999999991</v>
      </c>
      <c r="G49" s="107">
        <f>'Inputs 4'!G49</f>
        <v>6587.8002393913048</v>
      </c>
      <c r="H49" s="107">
        <f>'Inputs 4'!H49</f>
        <v>4782</v>
      </c>
      <c r="I49" s="107">
        <f>'Inputs 4'!I49</f>
        <v>8560.40790304656</v>
      </c>
      <c r="J49" s="107">
        <f>'Inputs 4'!J49</f>
        <v>2765</v>
      </c>
      <c r="K49" s="107">
        <f>'Inputs 4'!K49</f>
        <v>14124.799000000001</v>
      </c>
      <c r="L49" s="107">
        <f>'Inputs 4'!L49</f>
        <v>6419</v>
      </c>
      <c r="M49" s="107">
        <f>'Inputs 4'!M49</f>
        <v>94874.477709999992</v>
      </c>
      <c r="N49" s="107">
        <f>'Inputs 4'!N49</f>
        <v>6001.5583025407714</v>
      </c>
      <c r="O49" s="107">
        <f>'Inputs 4'!O49</f>
        <v>8596.3459999999995</v>
      </c>
      <c r="P49" s="107">
        <f>'Inputs 4'!P49</f>
        <v>33548.421000000002</v>
      </c>
      <c r="Q49" s="107">
        <f>'Inputs 4'!Q49</f>
        <v>185446.75099999999</v>
      </c>
      <c r="R49" s="107">
        <f>'Inputs 4'!R49</f>
        <v>60471.42490556003</v>
      </c>
      <c r="S49" s="107">
        <f>'Inputs 4'!S49</f>
        <v>0</v>
      </c>
    </row>
    <row r="50" spans="1:19" x14ac:dyDescent="0.25">
      <c r="A50" s="57" t="s">
        <v>61</v>
      </c>
      <c r="B50" s="57"/>
      <c r="C50" s="102">
        <f>'Inputs 4'!C50</f>
        <v>-0.1</v>
      </c>
      <c r="D50" s="102" t="str">
        <f>'Inputs 4'!D50</f>
        <v>IWX</v>
      </c>
      <c r="E50" s="102">
        <f>'Inputs 4'!E50</f>
        <v>-0.1</v>
      </c>
      <c r="F50" s="102" t="str">
        <f>'Inputs 4'!F50</f>
        <v>IWX</v>
      </c>
      <c r="G50" s="102" t="str">
        <f>'Inputs 4'!G50</f>
        <v>IWX</v>
      </c>
      <c r="H50" s="102" t="str">
        <f>'Inputs 4'!H50</f>
        <v>IWX</v>
      </c>
      <c r="I50" s="102" t="str">
        <f>'Inputs 4'!I50</f>
        <v>IWX</v>
      </c>
      <c r="J50" s="102" t="str">
        <f>'Inputs 4'!J50</f>
        <v>IWX</v>
      </c>
      <c r="K50" s="102" t="str">
        <f>'Inputs 4'!K50</f>
        <v>IWX</v>
      </c>
      <c r="L50" s="102" t="str">
        <f>'Inputs 4'!L50</f>
        <v>IWX</v>
      </c>
      <c r="M50" s="102" t="str">
        <f>'Inputs 4'!M50</f>
        <v>IWX</v>
      </c>
      <c r="N50" s="102">
        <f>'Inputs 4'!N50</f>
        <v>-0.1</v>
      </c>
      <c r="O50" s="102">
        <f>'Inputs 4'!O50</f>
        <v>-0.1</v>
      </c>
      <c r="P50" s="102">
        <f>'Inputs 4'!P50</f>
        <v>-0.08</v>
      </c>
      <c r="Q50" s="102" t="str">
        <f>'Inputs 4'!Q50</f>
        <v>IWX</v>
      </c>
      <c r="R50" s="102" t="str">
        <f>'Inputs 4'!R50</f>
        <v>IWX</v>
      </c>
      <c r="S50" s="102">
        <f>'Inputs 4'!S50</f>
        <v>0</v>
      </c>
    </row>
    <row r="51" spans="1:19" x14ac:dyDescent="0.25">
      <c r="A51" s="57" t="s">
        <v>63</v>
      </c>
      <c r="B51" s="57"/>
      <c r="C51" s="102">
        <f>'Inputs 4'!C51</f>
        <v>0.1</v>
      </c>
      <c r="D51" s="102">
        <f>'Inputs 4'!D51</f>
        <v>0.2</v>
      </c>
      <c r="E51" s="102">
        <f>'Inputs 4'!E51</f>
        <v>0.1</v>
      </c>
      <c r="F51" s="102">
        <f>'Inputs 4'!F51</f>
        <v>0.2</v>
      </c>
      <c r="G51" s="102">
        <f>'Inputs 4'!G51</f>
        <v>0.2</v>
      </c>
      <c r="H51" s="102">
        <f>'Inputs 4'!H51</f>
        <v>0.2</v>
      </c>
      <c r="I51" s="102">
        <f>'Inputs 4'!I51</f>
        <v>0.2</v>
      </c>
      <c r="J51" s="102">
        <f>'Inputs 4'!J51</f>
        <v>0.2</v>
      </c>
      <c r="K51" s="102">
        <f>'Inputs 4'!K51</f>
        <v>0.2</v>
      </c>
      <c r="L51" s="102">
        <f>'Inputs 4'!L51</f>
        <v>0.2</v>
      </c>
      <c r="M51" s="102">
        <f>'Inputs 4'!M51</f>
        <v>0.2</v>
      </c>
      <c r="N51" s="102">
        <f>'Inputs 4'!N51</f>
        <v>0.1</v>
      </c>
      <c r="O51" s="102">
        <f>'Inputs 4'!O51</f>
        <v>0.1</v>
      </c>
      <c r="P51" s="102">
        <f>'Inputs 4'!P51</f>
        <v>0.2</v>
      </c>
      <c r="Q51" s="102">
        <f>'Inputs 4'!Q51</f>
        <v>0.2</v>
      </c>
      <c r="R51" s="102">
        <f>'Inputs 4'!R51</f>
        <v>0.2</v>
      </c>
      <c r="S51" s="102">
        <f>'Inputs 4'!S51</f>
        <v>0</v>
      </c>
    </row>
    <row r="52" spans="1:19" x14ac:dyDescent="0.25">
      <c r="A52" s="57" t="s">
        <v>263</v>
      </c>
      <c r="B52" s="57"/>
      <c r="C52" s="102">
        <f>'Inputs 4'!C52</f>
        <v>0</v>
      </c>
      <c r="D52" s="102">
        <f>'Inputs 4'!D52</f>
        <v>0</v>
      </c>
      <c r="E52" s="102">
        <f>'Inputs 4'!E52</f>
        <v>0</v>
      </c>
      <c r="F52" s="102">
        <f>'Inputs 4'!F52</f>
        <v>0</v>
      </c>
      <c r="G52" s="102">
        <f>'Inputs 4'!G52</f>
        <v>0</v>
      </c>
      <c r="H52" s="102">
        <f>'Inputs 4'!H52</f>
        <v>0</v>
      </c>
      <c r="I52" s="102">
        <f>'Inputs 4'!I52</f>
        <v>0</v>
      </c>
      <c r="J52" s="102">
        <f>'Inputs 4'!J52</f>
        <v>0</v>
      </c>
      <c r="K52" s="102">
        <f>'Inputs 4'!K52</f>
        <v>0</v>
      </c>
      <c r="L52" s="102">
        <f>'Inputs 4'!L52</f>
        <v>0</v>
      </c>
      <c r="M52" s="102">
        <f>'Inputs 4'!M52</f>
        <v>0</v>
      </c>
      <c r="N52" s="102">
        <f>'Inputs 4'!N52</f>
        <v>0</v>
      </c>
      <c r="O52" s="102">
        <f>'Inputs 4'!O52</f>
        <v>0</v>
      </c>
      <c r="P52" s="102">
        <f>'Inputs 4'!P52</f>
        <v>0</v>
      </c>
      <c r="Q52" s="102">
        <f>'Inputs 4'!Q52</f>
        <v>0</v>
      </c>
      <c r="R52" s="102">
        <f>'Inputs 4'!R52</f>
        <v>0</v>
      </c>
      <c r="S52" s="102">
        <f>'Inputs 4'!S52</f>
        <v>0</v>
      </c>
    </row>
    <row r="53" spans="1:19" x14ac:dyDescent="0.25">
      <c r="A53" s="57"/>
      <c r="B53" s="57"/>
      <c r="C53" s="63"/>
      <c r="D53" s="63"/>
      <c r="E53" s="63"/>
      <c r="F53" s="63"/>
      <c r="G53" s="63"/>
      <c r="H53" s="63"/>
      <c r="I53" s="63"/>
      <c r="J53" s="63"/>
      <c r="K53" s="63"/>
      <c r="L53" s="63"/>
      <c r="M53" s="63"/>
      <c r="N53" s="63"/>
      <c r="O53" s="63"/>
      <c r="P53" s="63"/>
      <c r="Q53" s="63"/>
      <c r="R53" s="63"/>
      <c r="S53" s="63"/>
    </row>
    <row r="54" spans="1:19" x14ac:dyDescent="0.25">
      <c r="A54" s="55" t="s">
        <v>64</v>
      </c>
      <c r="B54" s="57"/>
      <c r="C54" s="63"/>
      <c r="D54" s="63"/>
      <c r="E54" s="63"/>
      <c r="F54" s="63"/>
      <c r="G54" s="63"/>
      <c r="H54" s="63"/>
      <c r="I54" s="63"/>
      <c r="J54" s="63"/>
      <c r="K54" s="63"/>
      <c r="L54" s="63"/>
      <c r="M54" s="63"/>
      <c r="N54" s="63"/>
      <c r="O54" s="63"/>
      <c r="P54" s="63"/>
      <c r="Q54" s="63"/>
      <c r="R54" s="63"/>
      <c r="S54" s="63"/>
    </row>
    <row r="55" spans="1:19" x14ac:dyDescent="0.25">
      <c r="A55" s="57" t="s">
        <v>65</v>
      </c>
      <c r="B55" s="57"/>
      <c r="C55" s="107">
        <f>'Inputs 4'!C55</f>
        <v>10486.056315275446</v>
      </c>
      <c r="D55" s="107">
        <f>'Inputs 4'!D55</f>
        <v>19723.18480848724</v>
      </c>
      <c r="E55" s="107">
        <f>'Inputs 4'!E55</f>
        <v>2624.6857229443099</v>
      </c>
      <c r="F55" s="107">
        <f>'Inputs 4'!F55</f>
        <v>6132.0522396374154</v>
      </c>
      <c r="G55" s="107">
        <f>'Inputs 4'!G55</f>
        <v>6204.691236062904</v>
      </c>
      <c r="H55" s="107">
        <f>'Inputs 4'!H55</f>
        <v>4519.8749144208259</v>
      </c>
      <c r="I55" s="107">
        <f>'Inputs 4'!I55</f>
        <v>6783.5902802359678</v>
      </c>
      <c r="J55" s="107">
        <f>'Inputs 4'!J55</f>
        <v>2159.0527302088258</v>
      </c>
      <c r="K55" s="107">
        <f>'Inputs 4'!K55</f>
        <v>7485.2038887098779</v>
      </c>
      <c r="L55" s="107">
        <f>'Inputs 4'!L55</f>
        <v>4980.2484336147554</v>
      </c>
      <c r="M55" s="107">
        <f>'Inputs 4'!M55</f>
        <v>67363.250768796774</v>
      </c>
      <c r="N55" s="107">
        <f>'Inputs 4'!N55</f>
        <v>8470.9864010950932</v>
      </c>
      <c r="O55" s="107">
        <f>'Inputs 4'!O55</f>
        <v>11455.313947654389</v>
      </c>
      <c r="P55" s="107">
        <f>'Inputs 4'!P55</f>
        <v>26850.658570973748</v>
      </c>
      <c r="Q55" s="107">
        <f>'Inputs 4'!Q55</f>
        <v>105963.82868465818</v>
      </c>
      <c r="R55" s="107">
        <f>'Inputs 4'!R55</f>
        <v>29784.184265820113</v>
      </c>
      <c r="S55" s="107">
        <f>'Inputs 4'!S55</f>
        <v>14721.621133600251</v>
      </c>
    </row>
    <row r="56" spans="1:19" x14ac:dyDescent="0.25">
      <c r="A56" s="57" t="s">
        <v>66</v>
      </c>
      <c r="B56" s="139"/>
      <c r="C56" s="107">
        <f>'Inputs 4'!C56</f>
        <v>10769.677272781286</v>
      </c>
      <c r="D56" s="107">
        <f>'Inputs 4'!D56</f>
        <v>20459.940283811731</v>
      </c>
      <c r="E56" s="107">
        <f>'Inputs 4'!E56</f>
        <v>2703.4648677433279</v>
      </c>
      <c r="F56" s="107">
        <f>'Inputs 4'!F56</f>
        <v>6301.6555861120814</v>
      </c>
      <c r="G56" s="107">
        <f>'Inputs 4'!G56</f>
        <v>6419.5383028401675</v>
      </c>
      <c r="H56" s="107">
        <f>'Inputs 4'!H56</f>
        <v>4655.2180622759379</v>
      </c>
      <c r="I56" s="107">
        <f>'Inputs 4'!I56</f>
        <v>7006.3823264072134</v>
      </c>
      <c r="J56" s="107">
        <f>'Inputs 4'!J56</f>
        <v>2261.7125727096982</v>
      </c>
      <c r="K56" s="107">
        <f>'Inputs 4'!K56</f>
        <v>7754.3809562703609</v>
      </c>
      <c r="L56" s="107">
        <f>'Inputs 4'!L56</f>
        <v>5153.9882922058459</v>
      </c>
      <c r="M56" s="107">
        <f>'Inputs 4'!M56</f>
        <v>69672.141445106579</v>
      </c>
      <c r="N56" s="107">
        <f>'Inputs 4'!N56</f>
        <v>8698.8684246092034</v>
      </c>
      <c r="O56" s="107">
        <f>'Inputs 4'!O56</f>
        <v>11810.885137932219</v>
      </c>
      <c r="P56" s="107">
        <f>'Inputs 4'!P56</f>
        <v>28047.424479714638</v>
      </c>
      <c r="Q56" s="107">
        <f>'Inputs 4'!Q56</f>
        <v>110738.02862403366</v>
      </c>
      <c r="R56" s="107">
        <f>'Inputs 4'!R56</f>
        <v>31122.747965808729</v>
      </c>
      <c r="S56" s="107">
        <f>'Inputs 4'!S56</f>
        <v>15182.347638382114</v>
      </c>
    </row>
    <row r="57" spans="1:19" x14ac:dyDescent="0.25">
      <c r="A57" s="57" t="s">
        <v>67</v>
      </c>
      <c r="B57" s="140" t="s">
        <v>358</v>
      </c>
      <c r="C57" s="119">
        <v>10932.578043069361</v>
      </c>
      <c r="D57" s="119">
        <v>20872.28139949411</v>
      </c>
      <c r="E57" s="119">
        <v>2758.3699346846179</v>
      </c>
      <c r="F57" s="119">
        <v>6382.7562591897376</v>
      </c>
      <c r="G57" s="119">
        <v>6571.8878604360616</v>
      </c>
      <c r="H57" s="119">
        <v>4735.5490842869494</v>
      </c>
      <c r="I57" s="119">
        <v>7103.1919123440484</v>
      </c>
      <c r="J57" s="119">
        <v>2311.813444860893</v>
      </c>
      <c r="K57" s="119">
        <v>7910.7025330327106</v>
      </c>
      <c r="L57" s="119">
        <v>5233.8897010273804</v>
      </c>
      <c r="M57" s="119">
        <v>71053.832698471364</v>
      </c>
      <c r="N57" s="119">
        <v>8804.2353583562181</v>
      </c>
      <c r="O57" s="119">
        <v>12002.824961516426</v>
      </c>
      <c r="P57" s="119">
        <v>29263.380736335948</v>
      </c>
      <c r="Q57" s="119">
        <v>114014.87183891045</v>
      </c>
      <c r="R57" s="119">
        <v>31871.118474800682</v>
      </c>
      <c r="S57" s="107">
        <f>'Inputs 4'!S57</f>
        <v>15599.291129873338</v>
      </c>
    </row>
    <row r="58" spans="1:19" x14ac:dyDescent="0.25">
      <c r="A58" s="57" t="s">
        <v>68</v>
      </c>
      <c r="B58" s="140" t="s">
        <v>358</v>
      </c>
      <c r="C58" s="119">
        <v>11164.870860970534</v>
      </c>
      <c r="D58" s="119">
        <v>21412.922287395122</v>
      </c>
      <c r="E58" s="119">
        <v>2816.4731150711036</v>
      </c>
      <c r="F58" s="119">
        <v>6504.0200024751412</v>
      </c>
      <c r="G58" s="119">
        <v>6729.8889623788127</v>
      </c>
      <c r="H58" s="119">
        <v>4835.6991017051187</v>
      </c>
      <c r="I58" s="119">
        <v>7231.1539379053729</v>
      </c>
      <c r="J58" s="119">
        <v>2385.6445166788376</v>
      </c>
      <c r="K58" s="119">
        <v>8111.6260018013127</v>
      </c>
      <c r="L58" s="119">
        <v>5340.4493011563563</v>
      </c>
      <c r="M58" s="119">
        <v>72831.397893640053</v>
      </c>
      <c r="N58" s="119">
        <v>8964.8389295645866</v>
      </c>
      <c r="O58" s="119">
        <v>12271.448169207861</v>
      </c>
      <c r="P58" s="119">
        <v>30121.096329827709</v>
      </c>
      <c r="Q58" s="119">
        <v>117714.01584848555</v>
      </c>
      <c r="R58" s="119">
        <v>32801.827180479631</v>
      </c>
      <c r="S58" s="107">
        <f>'Inputs 4'!S58</f>
        <v>16026.384903925755</v>
      </c>
    </row>
    <row r="59" spans="1:19" x14ac:dyDescent="0.25">
      <c r="A59" s="57" t="s">
        <v>69</v>
      </c>
      <c r="B59" s="140" t="s">
        <v>358</v>
      </c>
      <c r="C59" s="119">
        <v>11223.133918348514</v>
      </c>
      <c r="D59" s="119">
        <v>21619.91080664895</v>
      </c>
      <c r="E59" s="119">
        <v>2827.8830921995741</v>
      </c>
      <c r="F59" s="119">
        <v>6523.2075132809041</v>
      </c>
      <c r="G59" s="119">
        <v>6793.508115156882</v>
      </c>
      <c r="H59" s="119">
        <v>4855.5643121615185</v>
      </c>
      <c r="I59" s="119">
        <v>7246.4197057416259</v>
      </c>
      <c r="J59" s="119">
        <v>2406.4925474728593</v>
      </c>
      <c r="K59" s="119">
        <v>8182.4622612788216</v>
      </c>
      <c r="L59" s="119">
        <v>5357.096474706037</v>
      </c>
      <c r="M59" s="119">
        <v>73493.1518120658</v>
      </c>
      <c r="N59" s="119">
        <v>8984.4995197481621</v>
      </c>
      <c r="O59" s="119">
        <v>12349.144234217918</v>
      </c>
      <c r="P59" s="119">
        <v>30419.565726118861</v>
      </c>
      <c r="Q59" s="119">
        <v>119644.30622365246</v>
      </c>
      <c r="R59" s="119">
        <v>33298.117796109895</v>
      </c>
      <c r="S59" s="107">
        <f>'Inputs 4'!S59</f>
        <v>16401.803784250267</v>
      </c>
    </row>
    <row r="60" spans="1:19" x14ac:dyDescent="0.25">
      <c r="A60" s="57"/>
      <c r="B60" s="139"/>
      <c r="C60" s="63"/>
      <c r="D60" s="63"/>
      <c r="E60" s="63"/>
      <c r="F60" s="63"/>
      <c r="G60" s="63"/>
      <c r="H60" s="63"/>
      <c r="I60" s="63"/>
      <c r="J60" s="63"/>
      <c r="K60" s="63"/>
      <c r="L60" s="63"/>
      <c r="M60" s="63"/>
      <c r="N60" s="63"/>
      <c r="O60" s="63"/>
      <c r="P60" s="63"/>
      <c r="Q60" s="63"/>
      <c r="R60" s="63"/>
      <c r="S60" s="63"/>
    </row>
    <row r="61" spans="1:19" x14ac:dyDescent="0.25">
      <c r="A61" s="55" t="s">
        <v>70</v>
      </c>
      <c r="B61" s="139"/>
      <c r="C61" s="63"/>
      <c r="D61" s="63"/>
      <c r="E61" s="63"/>
      <c r="F61" s="63"/>
      <c r="G61" s="63"/>
      <c r="H61" s="63"/>
      <c r="I61" s="63"/>
      <c r="J61" s="63"/>
      <c r="K61" s="63"/>
      <c r="L61" s="63"/>
      <c r="M61" s="63"/>
      <c r="N61" s="63"/>
      <c r="O61" s="63"/>
      <c r="P61" s="63"/>
      <c r="Q61" s="63"/>
      <c r="R61" s="63"/>
      <c r="S61" s="63"/>
    </row>
    <row r="62" spans="1:19" x14ac:dyDescent="0.25">
      <c r="A62" s="57" t="s">
        <v>71</v>
      </c>
      <c r="B62" s="139"/>
      <c r="C62" s="145">
        <f>'Inputs 4'!C62</f>
        <v>5.4803237473893323E-3</v>
      </c>
      <c r="D62" s="145">
        <f>'Inputs 4'!D62</f>
        <v>6.4726399189891882E-3</v>
      </c>
      <c r="E62" s="145">
        <f>'Inputs 4'!E62</f>
        <v>-2.5500588774990756E-3</v>
      </c>
      <c r="F62" s="145">
        <f>'Inputs 4'!F62</f>
        <v>-2.2495067489118406E-3</v>
      </c>
      <c r="G62" s="145">
        <f>'Inputs 4'!G62</f>
        <v>1.598939416406641E-2</v>
      </c>
      <c r="H62" s="145">
        <f>'Inputs 4'!H62</f>
        <v>-1.1456926475380026E-3</v>
      </c>
      <c r="I62" s="145">
        <f>'Inputs 4'!I62</f>
        <v>-6.3921843140435754E-4</v>
      </c>
      <c r="J62" s="145">
        <f>'Inputs 4'!J62</f>
        <v>5.2828068935345121E-3</v>
      </c>
      <c r="K62" s="145">
        <f>'Inputs 4'!K62</f>
        <v>5.9734074574071209E-3</v>
      </c>
      <c r="L62" s="145">
        <f>'Inputs 4'!L62</f>
        <v>3.0042551825458278E-3</v>
      </c>
      <c r="M62" s="145">
        <f>'Inputs 4'!M62</f>
        <v>5.0885795365812458E-3</v>
      </c>
      <c r="N62" s="145">
        <f>'Inputs 4'!N62</f>
        <v>-4.7755866874985356E-4</v>
      </c>
      <c r="O62" s="145">
        <f>'Inputs 4'!O62</f>
        <v>3.0771502015654343E-3</v>
      </c>
      <c r="P62" s="145">
        <f>'Inputs 4'!P62</f>
        <v>4.9586501062375715E-4</v>
      </c>
      <c r="Q62" s="145">
        <f>'Inputs 4'!Q62</f>
        <v>1.6719424191413187E-2</v>
      </c>
      <c r="R62" s="145">
        <f>'Inputs 4'!R62</f>
        <v>8.090127732655595E-3</v>
      </c>
      <c r="S62" s="145">
        <f>'Inputs 4'!S62</f>
        <v>2.6759444082874303E-3</v>
      </c>
    </row>
    <row r="63" spans="1:19" x14ac:dyDescent="0.25">
      <c r="A63" s="57" t="s">
        <v>72</v>
      </c>
      <c r="B63" s="139"/>
      <c r="C63" s="145">
        <f>'Inputs 4'!C63</f>
        <v>5.4803237473893323E-3</v>
      </c>
      <c r="D63" s="145">
        <f>'Inputs 4'!D63</f>
        <v>6.4726399189891882E-3</v>
      </c>
      <c r="E63" s="145">
        <f>'Inputs 4'!E63</f>
        <v>-2.5500588774990756E-3</v>
      </c>
      <c r="F63" s="145">
        <f>'Inputs 4'!F63</f>
        <v>-2.2495067489118406E-3</v>
      </c>
      <c r="G63" s="145">
        <f>'Inputs 4'!G63</f>
        <v>1.598939416406641E-2</v>
      </c>
      <c r="H63" s="145">
        <f>'Inputs 4'!H63</f>
        <v>-1.1456926475380026E-3</v>
      </c>
      <c r="I63" s="145">
        <f>'Inputs 4'!I63</f>
        <v>-6.3921843140435754E-4</v>
      </c>
      <c r="J63" s="145">
        <f>'Inputs 4'!J63</f>
        <v>5.2828068935345121E-3</v>
      </c>
      <c r="K63" s="145">
        <f>'Inputs 4'!K63</f>
        <v>5.9734074574071209E-3</v>
      </c>
      <c r="L63" s="145">
        <f>'Inputs 4'!L63</f>
        <v>3.0042551825458278E-3</v>
      </c>
      <c r="M63" s="145">
        <f>'Inputs 4'!M63</f>
        <v>5.0885795365812458E-3</v>
      </c>
      <c r="N63" s="145">
        <f>'Inputs 4'!N63</f>
        <v>-4.7755866874985356E-4</v>
      </c>
      <c r="O63" s="145">
        <f>'Inputs 4'!O63</f>
        <v>3.0771502015654343E-3</v>
      </c>
      <c r="P63" s="145">
        <f>'Inputs 4'!P63</f>
        <v>4.9586501062375715E-4</v>
      </c>
      <c r="Q63" s="145">
        <f>'Inputs 4'!Q63</f>
        <v>1.6719424191413187E-2</v>
      </c>
      <c r="R63" s="145">
        <f>'Inputs 4'!R63</f>
        <v>8.090127732655595E-3</v>
      </c>
      <c r="S63" s="145">
        <f>'Inputs 4'!S63</f>
        <v>2.5764323694281374E-3</v>
      </c>
    </row>
    <row r="64" spans="1:19" x14ac:dyDescent="0.25">
      <c r="A64" s="57" t="s">
        <v>73</v>
      </c>
      <c r="B64" s="139"/>
      <c r="C64" s="145">
        <f>'Inputs 4'!C64</f>
        <v>5.4803237473893323E-3</v>
      </c>
      <c r="D64" s="145">
        <f>'Inputs 4'!D64</f>
        <v>6.4726399189891882E-3</v>
      </c>
      <c r="E64" s="145">
        <f>'Inputs 4'!E64</f>
        <v>-2.5500588774990756E-3</v>
      </c>
      <c r="F64" s="145">
        <f>'Inputs 4'!F64</f>
        <v>-2.2495067489118406E-3</v>
      </c>
      <c r="G64" s="145">
        <f>'Inputs 4'!G64</f>
        <v>1.598939416406641E-2</v>
      </c>
      <c r="H64" s="145">
        <f>'Inputs 4'!H64</f>
        <v>-1.1456926475380026E-3</v>
      </c>
      <c r="I64" s="145">
        <f>'Inputs 4'!I64</f>
        <v>-6.3921843140435754E-4</v>
      </c>
      <c r="J64" s="145">
        <f>'Inputs 4'!J64</f>
        <v>5.2828068935345121E-3</v>
      </c>
      <c r="K64" s="145">
        <f>'Inputs 4'!K64</f>
        <v>5.9734074574071209E-3</v>
      </c>
      <c r="L64" s="145">
        <f>'Inputs 4'!L64</f>
        <v>3.0042551825458278E-3</v>
      </c>
      <c r="M64" s="145">
        <f>'Inputs 4'!M64</f>
        <v>5.0885795365812458E-3</v>
      </c>
      <c r="N64" s="145">
        <f>'Inputs 4'!N64</f>
        <v>-4.7755866874985356E-4</v>
      </c>
      <c r="O64" s="145">
        <f>'Inputs 4'!O64</f>
        <v>3.0771502015654343E-3</v>
      </c>
      <c r="P64" s="145">
        <f>'Inputs 4'!P64</f>
        <v>4.9586501062375715E-4</v>
      </c>
      <c r="Q64" s="145">
        <f>'Inputs 4'!Q64</f>
        <v>1.6719424191413187E-2</v>
      </c>
      <c r="R64" s="145">
        <f>'Inputs 4'!R64</f>
        <v>8.090127732655595E-3</v>
      </c>
      <c r="S64" s="145">
        <f>'Inputs 4'!S64</f>
        <v>2.5764323694281374E-3</v>
      </c>
    </row>
    <row r="65" spans="1:19" x14ac:dyDescent="0.25">
      <c r="A65" s="57" t="s">
        <v>74</v>
      </c>
      <c r="B65" s="139"/>
      <c r="C65" s="145">
        <f>'Inputs 4'!C65</f>
        <v>5.4803237473893323E-3</v>
      </c>
      <c r="D65" s="145">
        <f>'Inputs 4'!D65</f>
        <v>6.4726399189891882E-3</v>
      </c>
      <c r="E65" s="145">
        <f>'Inputs 4'!E65</f>
        <v>-2.5500588774990756E-3</v>
      </c>
      <c r="F65" s="145">
        <f>'Inputs 4'!F65</f>
        <v>-2.2495067489118406E-3</v>
      </c>
      <c r="G65" s="145">
        <f>'Inputs 4'!G65</f>
        <v>1.598939416406641E-2</v>
      </c>
      <c r="H65" s="145">
        <f>'Inputs 4'!H65</f>
        <v>-1.1456926475380026E-3</v>
      </c>
      <c r="I65" s="145">
        <f>'Inputs 4'!I65</f>
        <v>-6.3921843140435754E-4</v>
      </c>
      <c r="J65" s="145">
        <f>'Inputs 4'!J65</f>
        <v>5.2828068935345121E-3</v>
      </c>
      <c r="K65" s="145">
        <f>'Inputs 4'!K65</f>
        <v>5.9734074574071209E-3</v>
      </c>
      <c r="L65" s="145">
        <f>'Inputs 4'!L65</f>
        <v>3.0042551825458278E-3</v>
      </c>
      <c r="M65" s="145">
        <f>'Inputs 4'!M65</f>
        <v>5.0885795365812458E-3</v>
      </c>
      <c r="N65" s="145">
        <f>'Inputs 4'!N65</f>
        <v>-4.7755866874985356E-4</v>
      </c>
      <c r="O65" s="145">
        <f>'Inputs 4'!O65</f>
        <v>3.0771502015654343E-3</v>
      </c>
      <c r="P65" s="145">
        <f>'Inputs 4'!P65</f>
        <v>4.9586501062375715E-4</v>
      </c>
      <c r="Q65" s="145">
        <f>'Inputs 4'!Q65</f>
        <v>1.6719424191413187E-2</v>
      </c>
      <c r="R65" s="145">
        <f>'Inputs 4'!R65</f>
        <v>8.090127732655595E-3</v>
      </c>
      <c r="S65" s="145">
        <f>'Inputs 4'!S65</f>
        <v>2.5764323694281374E-3</v>
      </c>
    </row>
    <row r="66" spans="1:19" x14ac:dyDescent="0.25">
      <c r="A66" s="57" t="s">
        <v>75</v>
      </c>
      <c r="B66" s="139"/>
      <c r="C66" s="145">
        <f>'Inputs 4'!C66</f>
        <v>5.4803237473893323E-3</v>
      </c>
      <c r="D66" s="145">
        <f>'Inputs 4'!D66</f>
        <v>6.4726399189891882E-3</v>
      </c>
      <c r="E66" s="145">
        <f>'Inputs 4'!E66</f>
        <v>-2.5500588774990756E-3</v>
      </c>
      <c r="F66" s="145">
        <f>'Inputs 4'!F66</f>
        <v>-2.2495067489118406E-3</v>
      </c>
      <c r="G66" s="145">
        <f>'Inputs 4'!G66</f>
        <v>1.598939416406641E-2</v>
      </c>
      <c r="H66" s="145">
        <f>'Inputs 4'!H66</f>
        <v>-1.1456926475380026E-3</v>
      </c>
      <c r="I66" s="145">
        <f>'Inputs 4'!I66</f>
        <v>-6.3921843140435754E-4</v>
      </c>
      <c r="J66" s="145">
        <f>'Inputs 4'!J66</f>
        <v>5.2828068935345121E-3</v>
      </c>
      <c r="K66" s="145">
        <f>'Inputs 4'!K66</f>
        <v>5.9734074574071209E-3</v>
      </c>
      <c r="L66" s="145">
        <f>'Inputs 4'!L66</f>
        <v>3.0042551825458278E-3</v>
      </c>
      <c r="M66" s="145">
        <f>'Inputs 4'!M66</f>
        <v>5.0885795365812458E-3</v>
      </c>
      <c r="N66" s="145">
        <f>'Inputs 4'!N66</f>
        <v>-4.7755866874985356E-4</v>
      </c>
      <c r="O66" s="145">
        <f>'Inputs 4'!O66</f>
        <v>3.0771502015654343E-3</v>
      </c>
      <c r="P66" s="145">
        <f>'Inputs 4'!P66</f>
        <v>4.9586501062375715E-4</v>
      </c>
      <c r="Q66" s="145">
        <f>'Inputs 4'!Q66</f>
        <v>1.6719424191413187E-2</v>
      </c>
      <c r="R66" s="145">
        <f>'Inputs 4'!R66</f>
        <v>8.090127732655595E-3</v>
      </c>
      <c r="S66" s="145">
        <f>'Inputs 4'!S66</f>
        <v>2.5764323694281374E-3</v>
      </c>
    </row>
    <row r="67" spans="1:19" x14ac:dyDescent="0.25">
      <c r="A67" s="57"/>
      <c r="B67" s="139"/>
      <c r="C67" s="63"/>
      <c r="D67" s="63"/>
      <c r="E67" s="63"/>
      <c r="F67" s="63"/>
      <c r="G67" s="63"/>
      <c r="H67" s="63"/>
      <c r="I67" s="63"/>
      <c r="J67" s="63"/>
      <c r="K67" s="63"/>
      <c r="L67" s="63"/>
      <c r="M67" s="63"/>
      <c r="N67" s="63"/>
      <c r="O67" s="63"/>
      <c r="P67" s="63"/>
      <c r="Q67" s="63"/>
      <c r="R67" s="63"/>
      <c r="S67" s="63"/>
    </row>
    <row r="68" spans="1:19" x14ac:dyDescent="0.25">
      <c r="A68" s="55" t="s">
        <v>76</v>
      </c>
      <c r="B68" s="139"/>
      <c r="C68" s="63"/>
      <c r="D68" s="63"/>
      <c r="E68" s="63"/>
      <c r="F68" s="63"/>
      <c r="G68" s="63"/>
      <c r="H68" s="63"/>
      <c r="I68" s="63"/>
      <c r="J68" s="63"/>
      <c r="K68" s="63"/>
      <c r="L68" s="63"/>
      <c r="M68" s="63"/>
      <c r="N68" s="63"/>
      <c r="O68" s="63"/>
      <c r="P68" s="63"/>
      <c r="Q68" s="63"/>
      <c r="R68" s="63"/>
      <c r="S68" s="63"/>
    </row>
    <row r="69" spans="1:19" x14ac:dyDescent="0.25">
      <c r="A69" s="57" t="s">
        <v>77</v>
      </c>
      <c r="B69" s="139"/>
      <c r="C69" s="138">
        <f>'Inputs 4'!C69</f>
        <v>10258.097</v>
      </c>
      <c r="D69" s="138">
        <f>'Inputs 4'!D69</f>
        <v>16369</v>
      </c>
      <c r="E69" s="138">
        <f>'Inputs 4'!E69</f>
        <v>7328.3897299999999</v>
      </c>
      <c r="F69" s="138">
        <f>'Inputs 4'!F69</f>
        <v>5847.5765900000006</v>
      </c>
      <c r="G69" s="138">
        <f>'Inputs 4'!G69</f>
        <v>17595</v>
      </c>
      <c r="H69" s="138">
        <f>'Inputs 4'!H69</f>
        <v>2629.1</v>
      </c>
      <c r="I69" s="138">
        <f>'Inputs 4'!I69</f>
        <v>4228.7660718014849</v>
      </c>
      <c r="J69" s="138">
        <f>'Inputs 4'!J69</f>
        <v>2093</v>
      </c>
      <c r="K69" s="138">
        <f>'Inputs 4'!K69</f>
        <v>5710</v>
      </c>
      <c r="L69" s="138">
        <f>'Inputs 4'!L69</f>
        <v>7321</v>
      </c>
      <c r="M69" s="138">
        <f>'Inputs 4'!M69</f>
        <v>69224</v>
      </c>
      <c r="N69" s="138">
        <f>'Inputs 4'!N69</f>
        <v>6676</v>
      </c>
      <c r="O69" s="138">
        <f>'Inputs 4'!O69</f>
        <v>10582</v>
      </c>
      <c r="P69" s="138">
        <f>'Inputs 4'!P69</f>
        <v>31589.28295999999</v>
      </c>
      <c r="Q69" s="138">
        <f>'Inputs 4'!Q69</f>
        <v>121346</v>
      </c>
      <c r="R69" s="138">
        <f>'Inputs 4'!R69</f>
        <v>21184.753865854698</v>
      </c>
      <c r="S69" s="107">
        <f>'Inputs 4'!S69</f>
        <v>32951</v>
      </c>
    </row>
    <row r="70" spans="1:19" x14ac:dyDescent="0.25">
      <c r="A70" s="57" t="s">
        <v>78</v>
      </c>
      <c r="B70" s="139"/>
      <c r="C70" s="138">
        <f>'Inputs 4'!C70</f>
        <v>7906.7193300000008</v>
      </c>
      <c r="D70" s="138">
        <f>'Inputs 4'!D70</f>
        <v>12735</v>
      </c>
      <c r="E70" s="138">
        <f>'Inputs 4'!E70</f>
        <v>2738.34449</v>
      </c>
      <c r="F70" s="138">
        <f>'Inputs 4'!F70</f>
        <v>5163.2504199999948</v>
      </c>
      <c r="G70" s="138">
        <f>'Inputs 4'!G70</f>
        <v>12490</v>
      </c>
      <c r="H70" s="138">
        <f>'Inputs 4'!H70</f>
        <v>3145</v>
      </c>
      <c r="I70" s="138">
        <f>'Inputs 4'!I70</f>
        <v>3975.9073479345429</v>
      </c>
      <c r="J70" s="138">
        <f>'Inputs 4'!J70</f>
        <v>922</v>
      </c>
      <c r="K70" s="138">
        <f>'Inputs 4'!K70</f>
        <v>3101</v>
      </c>
      <c r="L70" s="138">
        <f>'Inputs 4'!L70</f>
        <v>6029.5</v>
      </c>
      <c r="M70" s="138">
        <f>'Inputs 4'!M70</f>
        <v>66670</v>
      </c>
      <c r="N70" s="138">
        <f>'Inputs 4'!N70</f>
        <v>8815</v>
      </c>
      <c r="O70" s="138">
        <f>'Inputs 4'!O70</f>
        <v>13734</v>
      </c>
      <c r="P70" s="138">
        <f>'Inputs 4'!P70</f>
        <v>21590.128889999989</v>
      </c>
      <c r="Q70" s="138">
        <f>'Inputs 4'!Q70</f>
        <v>102442</v>
      </c>
      <c r="R70" s="138">
        <f>'Inputs 4'!R70</f>
        <v>15692</v>
      </c>
      <c r="S70" s="107">
        <f>'Inputs 4'!S70</f>
        <v>47349</v>
      </c>
    </row>
    <row r="71" spans="1:19" x14ac:dyDescent="0.25">
      <c r="A71" s="57" t="s">
        <v>79</v>
      </c>
      <c r="B71" s="140" t="s">
        <v>358</v>
      </c>
      <c r="C71" s="119">
        <v>29286.133438679542</v>
      </c>
      <c r="D71" s="119">
        <v>16710.339115516585</v>
      </c>
      <c r="E71" s="119">
        <v>3804.7206518215298</v>
      </c>
      <c r="F71" s="119">
        <v>5892.4809700345131</v>
      </c>
      <c r="G71" s="119">
        <v>9812.50879517057</v>
      </c>
      <c r="H71" s="119">
        <v>3545.8817229934793</v>
      </c>
      <c r="I71" s="119">
        <v>5686.6689186157582</v>
      </c>
      <c r="J71" s="119">
        <v>1902.2657230276859</v>
      </c>
      <c r="K71" s="119">
        <v>6378.9858583309142</v>
      </c>
      <c r="L71" s="119">
        <v>10347.03553491329</v>
      </c>
      <c r="M71" s="119">
        <v>77303.088000250224</v>
      </c>
      <c r="N71" s="119">
        <v>8455.2844855727362</v>
      </c>
      <c r="O71" s="119">
        <v>15531.35727886665</v>
      </c>
      <c r="P71" s="119">
        <v>43573.786679349818</v>
      </c>
      <c r="Q71" s="119">
        <v>142619.17895234938</v>
      </c>
      <c r="R71" s="119">
        <v>34544.182648192131</v>
      </c>
      <c r="S71" s="107">
        <f>'Inputs 4'!S71</f>
        <v>10827</v>
      </c>
    </row>
    <row r="72" spans="1:19" x14ac:dyDescent="0.25">
      <c r="A72" s="57" t="s">
        <v>80</v>
      </c>
      <c r="B72" s="140" t="s">
        <v>358</v>
      </c>
      <c r="C72" s="119">
        <v>20083.497096886847</v>
      </c>
      <c r="D72" s="119">
        <v>20541.36484940907</v>
      </c>
      <c r="E72" s="119">
        <v>3191.6178536976272</v>
      </c>
      <c r="F72" s="119">
        <v>5938.1083262069824</v>
      </c>
      <c r="G72" s="119">
        <v>11303.746849422276</v>
      </c>
      <c r="H72" s="119">
        <v>3182.0799599154784</v>
      </c>
      <c r="I72" s="119">
        <v>4414.2866068226394</v>
      </c>
      <c r="J72" s="119">
        <v>1551.0356281953082</v>
      </c>
      <c r="K72" s="119">
        <v>5604.1343974369574</v>
      </c>
      <c r="L72" s="119">
        <v>10261.4684342976</v>
      </c>
      <c r="M72" s="119">
        <v>83081.627107253065</v>
      </c>
      <c r="N72" s="119">
        <v>9013.7983290597767</v>
      </c>
      <c r="O72" s="119">
        <v>14967.739686883529</v>
      </c>
      <c r="P72" s="119">
        <v>46052.208001307597</v>
      </c>
      <c r="Q72" s="119">
        <v>151956.61423234703</v>
      </c>
      <c r="R72" s="119">
        <v>35063.159668196859</v>
      </c>
      <c r="S72" s="107">
        <f>'Inputs 4'!S72</f>
        <v>8006</v>
      </c>
    </row>
    <row r="73" spans="1:19" x14ac:dyDescent="0.25">
      <c r="A73" s="57" t="s">
        <v>81</v>
      </c>
      <c r="B73" s="140" t="s">
        <v>358</v>
      </c>
      <c r="C73" s="119">
        <v>13593.647745499487</v>
      </c>
      <c r="D73" s="119">
        <v>19589.210827296985</v>
      </c>
      <c r="E73" s="119">
        <v>3450.758711280645</v>
      </c>
      <c r="F73" s="119">
        <v>6120.6913629330093</v>
      </c>
      <c r="G73" s="119">
        <v>12847.613572078626</v>
      </c>
      <c r="H73" s="119">
        <v>3222.9693394629444</v>
      </c>
      <c r="I73" s="119">
        <v>4704.7229959854385</v>
      </c>
      <c r="J73" s="119">
        <v>1729.4938223854456</v>
      </c>
      <c r="K73" s="119">
        <v>6404.8696307757928</v>
      </c>
      <c r="L73" s="119">
        <v>10183.260457076312</v>
      </c>
      <c r="M73" s="119">
        <v>88051.551955656905</v>
      </c>
      <c r="N73" s="119">
        <v>8496.2840333971671</v>
      </c>
      <c r="O73" s="119">
        <v>15849.282891029545</v>
      </c>
      <c r="P73" s="119">
        <v>29670.115419401798</v>
      </c>
      <c r="Q73" s="119">
        <v>146293.29916166485</v>
      </c>
      <c r="R73" s="119">
        <v>37056.520560834841</v>
      </c>
      <c r="S73" s="107">
        <f>'Inputs 4'!S73</f>
        <v>8895.7689507102095</v>
      </c>
    </row>
    <row r="74" spans="1:19" x14ac:dyDescent="0.25">
      <c r="A74" s="57"/>
      <c r="B74" s="139"/>
      <c r="C74" s="63"/>
      <c r="D74" s="63"/>
      <c r="E74" s="63"/>
      <c r="F74" s="63"/>
      <c r="G74" s="63"/>
      <c r="H74" s="63"/>
      <c r="I74" s="63"/>
      <c r="J74" s="63"/>
      <c r="K74" s="63"/>
      <c r="L74" s="63"/>
      <c r="M74" s="63"/>
      <c r="N74" s="63"/>
      <c r="O74" s="63"/>
      <c r="P74" s="63"/>
      <c r="Q74" s="63"/>
      <c r="R74" s="63"/>
      <c r="S74" s="63"/>
    </row>
    <row r="75" spans="1:19" x14ac:dyDescent="0.25">
      <c r="A75" s="120" t="s">
        <v>348</v>
      </c>
      <c r="B75" s="57"/>
      <c r="C75" s="63"/>
      <c r="D75" s="63"/>
      <c r="E75" s="63"/>
      <c r="F75" s="63"/>
      <c r="G75" s="63"/>
      <c r="H75" s="63"/>
      <c r="I75" s="63"/>
      <c r="J75" s="63"/>
      <c r="K75" s="63"/>
      <c r="L75" s="63"/>
      <c r="M75" s="63"/>
      <c r="N75" s="63"/>
      <c r="O75" s="63"/>
      <c r="P75" s="63"/>
      <c r="Q75" s="63"/>
      <c r="R75" s="63"/>
      <c r="S75" s="63"/>
    </row>
    <row r="76" spans="1:19" x14ac:dyDescent="0.25">
      <c r="A76" s="57" t="s">
        <v>334</v>
      </c>
      <c r="B76" s="57"/>
      <c r="C76" s="107" t="str">
        <f>'Inputs 4'!C76</f>
        <v>forecast</v>
      </c>
      <c r="D76" s="107" t="str">
        <f>'Inputs 4'!D76</f>
        <v>forecast</v>
      </c>
      <c r="E76" s="107" t="str">
        <f>'Inputs 4'!E76</f>
        <v>forecast</v>
      </c>
      <c r="F76" s="107" t="str">
        <f>'Inputs 4'!F76</f>
        <v>forecast</v>
      </c>
      <c r="G76" s="107" t="str">
        <f>'Inputs 4'!G76</f>
        <v>forecast</v>
      </c>
      <c r="H76" s="107" t="str">
        <f>'Inputs 4'!H76</f>
        <v>forecast</v>
      </c>
      <c r="I76" s="107" t="str">
        <f>'Inputs 4'!I76</f>
        <v>forecast</v>
      </c>
      <c r="J76" s="107" t="str">
        <f>'Inputs 4'!J76</f>
        <v>forecast</v>
      </c>
      <c r="K76" s="107" t="str">
        <f>'Inputs 4'!K76</f>
        <v>forecast</v>
      </c>
      <c r="L76" s="107" t="str">
        <f>'Inputs 4'!L76</f>
        <v>forecast</v>
      </c>
      <c r="M76" s="107" t="str">
        <f>'Inputs 4'!M76</f>
        <v>forecast</v>
      </c>
      <c r="N76" s="107" t="str">
        <f>'Inputs 4'!N76</f>
        <v>forecast</v>
      </c>
      <c r="O76" s="107" t="str">
        <f>'Inputs 4'!O76</f>
        <v>forecast</v>
      </c>
      <c r="P76" s="107" t="str">
        <f>'Inputs 4'!P76</f>
        <v>forecast</v>
      </c>
      <c r="Q76" s="107" t="str">
        <f>'Inputs 4'!Q76</f>
        <v>forecast</v>
      </c>
      <c r="R76" s="107" t="str">
        <f>'Inputs 4'!R76</f>
        <v>forecast</v>
      </c>
      <c r="S76" s="107" t="str">
        <f>'Inputs 4'!S76</f>
        <v>forecast</v>
      </c>
    </row>
    <row r="77" spans="1:19" x14ac:dyDescent="0.25">
      <c r="A77" s="57" t="s">
        <v>335</v>
      </c>
      <c r="B77" s="57"/>
      <c r="C77" s="107" t="str">
        <f>'Inputs 4'!C77</f>
        <v>forecast</v>
      </c>
      <c r="D77" s="107" t="str">
        <f>'Inputs 4'!D77</f>
        <v>forecast</v>
      </c>
      <c r="E77" s="107" t="str">
        <f>'Inputs 4'!E77</f>
        <v>forecast</v>
      </c>
      <c r="F77" s="107" t="str">
        <f>'Inputs 4'!F77</f>
        <v>forecast</v>
      </c>
      <c r="G77" s="107" t="str">
        <f>'Inputs 4'!G77</f>
        <v>forecast</v>
      </c>
      <c r="H77" s="107" t="str">
        <f>'Inputs 4'!H77</f>
        <v>forecast</v>
      </c>
      <c r="I77" s="107" t="str">
        <f>'Inputs 4'!I77</f>
        <v>forecast</v>
      </c>
      <c r="J77" s="107" t="str">
        <f>'Inputs 4'!J77</f>
        <v>forecast</v>
      </c>
      <c r="K77" s="107" t="str">
        <f>'Inputs 4'!K77</f>
        <v>forecast</v>
      </c>
      <c r="L77" s="107" t="str">
        <f>'Inputs 4'!L77</f>
        <v>forecast</v>
      </c>
      <c r="M77" s="107" t="str">
        <f>'Inputs 4'!M77</f>
        <v>forecast</v>
      </c>
      <c r="N77" s="107" t="str">
        <f>'Inputs 4'!N77</f>
        <v>forecast</v>
      </c>
      <c r="O77" s="107" t="str">
        <f>'Inputs 4'!O77</f>
        <v>forecast</v>
      </c>
      <c r="P77" s="107" t="str">
        <f>'Inputs 4'!P77</f>
        <v>forecast</v>
      </c>
      <c r="Q77" s="107" t="str">
        <f>'Inputs 4'!Q77</f>
        <v>forecast</v>
      </c>
      <c r="R77" s="107" t="str">
        <f>'Inputs 4'!R77</f>
        <v>forecast</v>
      </c>
      <c r="S77" s="107" t="str">
        <f>'Inputs 4'!S77</f>
        <v>forecast</v>
      </c>
    </row>
    <row r="78" spans="1:19" x14ac:dyDescent="0.25">
      <c r="A78" s="57" t="s">
        <v>336</v>
      </c>
      <c r="B78" s="57"/>
      <c r="C78" s="107" t="str">
        <f>'Inputs 4'!C78</f>
        <v>forecast</v>
      </c>
      <c r="D78" s="107" t="str">
        <f>'Inputs 4'!D78</f>
        <v>forecast</v>
      </c>
      <c r="E78" s="107" t="str">
        <f>'Inputs 4'!E78</f>
        <v>forecast</v>
      </c>
      <c r="F78" s="107" t="str">
        <f>'Inputs 4'!F78</f>
        <v>forecast</v>
      </c>
      <c r="G78" s="107" t="str">
        <f>'Inputs 4'!G78</f>
        <v>forecast</v>
      </c>
      <c r="H78" s="107" t="str">
        <f>'Inputs 4'!H78</f>
        <v>forecast</v>
      </c>
      <c r="I78" s="107" t="str">
        <f>'Inputs 4'!I78</f>
        <v>forecast</v>
      </c>
      <c r="J78" s="107" t="str">
        <f>'Inputs 4'!J78</f>
        <v>forecast</v>
      </c>
      <c r="K78" s="107" t="str">
        <f>'Inputs 4'!K78</f>
        <v>forecast</v>
      </c>
      <c r="L78" s="107" t="str">
        <f>'Inputs 4'!L78</f>
        <v>forecast</v>
      </c>
      <c r="M78" s="107" t="str">
        <f>'Inputs 4'!M78</f>
        <v>forecast</v>
      </c>
      <c r="N78" s="107" t="str">
        <f>'Inputs 4'!N78</f>
        <v>forecast</v>
      </c>
      <c r="O78" s="107" t="str">
        <f>'Inputs 4'!O78</f>
        <v>forecast</v>
      </c>
      <c r="P78" s="107" t="str">
        <f>'Inputs 4'!P78</f>
        <v>forecast</v>
      </c>
      <c r="Q78" s="107" t="str">
        <f>'Inputs 4'!Q78</f>
        <v>forecast</v>
      </c>
      <c r="R78" s="107" t="str">
        <f>'Inputs 4'!R78</f>
        <v>forecast</v>
      </c>
      <c r="S78" s="107" t="str">
        <f>'Inputs 4'!S78</f>
        <v>forecast</v>
      </c>
    </row>
    <row r="79" spans="1:19" x14ac:dyDescent="0.25">
      <c r="A79" s="57" t="s">
        <v>337</v>
      </c>
      <c r="B79" s="57"/>
      <c r="C79" s="107" t="str">
        <f>'Inputs 4'!C79</f>
        <v>forecast</v>
      </c>
      <c r="D79" s="107" t="str">
        <f>'Inputs 4'!D79</f>
        <v>forecast</v>
      </c>
      <c r="E79" s="107" t="str">
        <f>'Inputs 4'!E79</f>
        <v>forecast</v>
      </c>
      <c r="F79" s="107" t="str">
        <f>'Inputs 4'!F79</f>
        <v>forecast</v>
      </c>
      <c r="G79" s="107" t="str">
        <f>'Inputs 4'!G79</f>
        <v>forecast</v>
      </c>
      <c r="H79" s="107" t="str">
        <f>'Inputs 4'!H79</f>
        <v>forecast</v>
      </c>
      <c r="I79" s="107" t="str">
        <f>'Inputs 4'!I79</f>
        <v>forecast</v>
      </c>
      <c r="J79" s="107" t="str">
        <f>'Inputs 4'!J79</f>
        <v>forecast</v>
      </c>
      <c r="K79" s="107" t="str">
        <f>'Inputs 4'!K79</f>
        <v>forecast</v>
      </c>
      <c r="L79" s="107" t="str">
        <f>'Inputs 4'!L79</f>
        <v>forecast</v>
      </c>
      <c r="M79" s="107" t="str">
        <f>'Inputs 4'!M79</f>
        <v>forecast</v>
      </c>
      <c r="N79" s="107" t="str">
        <f>'Inputs 4'!N79</f>
        <v>forecast</v>
      </c>
      <c r="O79" s="107" t="str">
        <f>'Inputs 4'!O79</f>
        <v>forecast</v>
      </c>
      <c r="P79" s="107" t="str">
        <f>'Inputs 4'!P79</f>
        <v>forecast</v>
      </c>
      <c r="Q79" s="107" t="str">
        <f>'Inputs 4'!Q79</f>
        <v>forecast</v>
      </c>
      <c r="R79" s="107" t="str">
        <f>'Inputs 4'!R79</f>
        <v>forecast</v>
      </c>
      <c r="S79" s="107" t="str">
        <f>'Inputs 4'!S79</f>
        <v>forecast</v>
      </c>
    </row>
    <row r="80" spans="1:19" x14ac:dyDescent="0.25">
      <c r="A80" s="57" t="s">
        <v>338</v>
      </c>
      <c r="B80" s="57"/>
      <c r="C80" s="107" t="str">
        <f>'Inputs 4'!C80</f>
        <v>forecast</v>
      </c>
      <c r="D80" s="107" t="str">
        <f>'Inputs 4'!D80</f>
        <v>forecast</v>
      </c>
      <c r="E80" s="107" t="str">
        <f>'Inputs 4'!E80</f>
        <v>forecast</v>
      </c>
      <c r="F80" s="107" t="str">
        <f>'Inputs 4'!F80</f>
        <v>forecast</v>
      </c>
      <c r="G80" s="107" t="str">
        <f>'Inputs 4'!G80</f>
        <v>forecast</v>
      </c>
      <c r="H80" s="107" t="str">
        <f>'Inputs 4'!H80</f>
        <v>forecast</v>
      </c>
      <c r="I80" s="107" t="str">
        <f>'Inputs 4'!I80</f>
        <v>forecast</v>
      </c>
      <c r="J80" s="107" t="str">
        <f>'Inputs 4'!J80</f>
        <v>forecast</v>
      </c>
      <c r="K80" s="107" t="str">
        <f>'Inputs 4'!K80</f>
        <v>forecast</v>
      </c>
      <c r="L80" s="107" t="str">
        <f>'Inputs 4'!L80</f>
        <v>forecast</v>
      </c>
      <c r="M80" s="107" t="str">
        <f>'Inputs 4'!M80</f>
        <v>forecast</v>
      </c>
      <c r="N80" s="107" t="str">
        <f>'Inputs 4'!N80</f>
        <v>forecast</v>
      </c>
      <c r="O80" s="107" t="str">
        <f>'Inputs 4'!O80</f>
        <v>forecast</v>
      </c>
      <c r="P80" s="107" t="str">
        <f>'Inputs 4'!P80</f>
        <v>forecast</v>
      </c>
      <c r="Q80" s="107" t="str">
        <f>'Inputs 4'!Q80</f>
        <v>forecast</v>
      </c>
      <c r="R80" s="107" t="str">
        <f>'Inputs 4'!R80</f>
        <v>forecast</v>
      </c>
      <c r="S80" s="107" t="str">
        <f>'Inputs 4'!S80</f>
        <v>forecast</v>
      </c>
    </row>
    <row r="81" spans="1:19" x14ac:dyDescent="0.25">
      <c r="A81" s="57"/>
      <c r="B81" s="57"/>
      <c r="C81" s="63"/>
      <c r="D81" s="63"/>
      <c r="E81" s="63"/>
      <c r="F81" s="63"/>
      <c r="G81" s="63"/>
      <c r="H81" s="63"/>
      <c r="I81" s="63"/>
      <c r="J81" s="63"/>
      <c r="K81" s="63"/>
      <c r="L81" s="63"/>
      <c r="M81" s="63"/>
      <c r="N81" s="63"/>
      <c r="O81" s="63"/>
      <c r="P81" s="63"/>
      <c r="Q81" s="63"/>
      <c r="R81" s="63"/>
      <c r="S81" s="63"/>
    </row>
    <row r="82" spans="1:19" x14ac:dyDescent="0.25">
      <c r="A82" s="120" t="s">
        <v>349</v>
      </c>
      <c r="B82" s="57"/>
      <c r="C82" s="63"/>
      <c r="D82" s="63"/>
      <c r="E82" s="63"/>
      <c r="F82" s="63"/>
      <c r="G82" s="63"/>
      <c r="H82" s="63"/>
      <c r="I82" s="63"/>
      <c r="J82" s="63"/>
      <c r="K82" s="63"/>
      <c r="L82" s="63"/>
      <c r="M82" s="63"/>
      <c r="N82" s="63"/>
      <c r="O82" s="63"/>
      <c r="P82" s="63"/>
      <c r="Q82" s="63"/>
      <c r="R82" s="63"/>
      <c r="S82" s="63"/>
    </row>
    <row r="83" spans="1:19" x14ac:dyDescent="0.25">
      <c r="A83" s="57" t="s">
        <v>339</v>
      </c>
      <c r="B83" s="57"/>
      <c r="C83" s="107">
        <f>'Inputs 4'!C83</f>
        <v>266.68798736824618</v>
      </c>
      <c r="D83" s="107">
        <f>'Inputs 4'!D83</f>
        <v>206</v>
      </c>
      <c r="E83" s="107">
        <f>'Inputs 4'!E83</f>
        <v>0</v>
      </c>
      <c r="F83" s="107">
        <f>'Inputs 4'!F83</f>
        <v>669.60927628519812</v>
      </c>
      <c r="G83" s="107">
        <f>'Inputs 4'!G83</f>
        <v>741</v>
      </c>
      <c r="H83" s="107">
        <f>'Inputs 4'!H83</f>
        <v>121</v>
      </c>
      <c r="I83" s="107">
        <f>'Inputs 4'!I83</f>
        <v>371.25002428476091</v>
      </c>
      <c r="J83" s="107">
        <f>'Inputs 4'!J83</f>
        <v>0</v>
      </c>
      <c r="K83" s="107">
        <f>'Inputs 4'!K83</f>
        <v>461</v>
      </c>
      <c r="L83" s="107">
        <f>'Inputs 4'!L83</f>
        <v>41</v>
      </c>
      <c r="M83" s="107">
        <f>'Inputs 4'!M83</f>
        <v>5890</v>
      </c>
      <c r="N83" s="107">
        <f>'Inputs 4'!N83</f>
        <v>23</v>
      </c>
      <c r="O83" s="107">
        <f>'Inputs 4'!O83</f>
        <v>4</v>
      </c>
      <c r="P83" s="107">
        <f>'Inputs 4'!P83</f>
        <v>349.92243000000002</v>
      </c>
      <c r="Q83" s="107">
        <f>'Inputs 4'!Q83</f>
        <v>7255</v>
      </c>
      <c r="R83" s="107">
        <f>'Inputs 4'!R83</f>
        <v>0</v>
      </c>
      <c r="S83" s="107">
        <f>'Inputs 4'!S83</f>
        <v>0</v>
      </c>
    </row>
    <row r="84" spans="1:19" x14ac:dyDescent="0.25">
      <c r="A84" s="57" t="s">
        <v>340</v>
      </c>
      <c r="B84" s="57"/>
      <c r="C84" s="107">
        <f>'Inputs 4'!C84</f>
        <v>212.6964444416937</v>
      </c>
      <c r="D84" s="107">
        <f>'Inputs 4'!D84</f>
        <v>569</v>
      </c>
      <c r="E84" s="107">
        <f>'Inputs 4'!E84</f>
        <v>0</v>
      </c>
      <c r="F84" s="107">
        <f>'Inputs 4'!F84</f>
        <v>301.03580837457957</v>
      </c>
      <c r="G84" s="107">
        <f>'Inputs 4'!G84</f>
        <v>1325</v>
      </c>
      <c r="H84" s="107">
        <f>'Inputs 4'!H84</f>
        <v>481</v>
      </c>
      <c r="I84" s="107">
        <f>'Inputs 4'!I84</f>
        <v>420.03301773215298</v>
      </c>
      <c r="J84" s="107">
        <f>'Inputs 4'!J84</f>
        <v>0</v>
      </c>
      <c r="K84" s="107">
        <f>'Inputs 4'!K84</f>
        <v>342</v>
      </c>
      <c r="L84" s="107">
        <f>'Inputs 4'!L84</f>
        <v>184</v>
      </c>
      <c r="M84" s="107">
        <f>'Inputs 4'!M84</f>
        <v>9497</v>
      </c>
      <c r="N84" s="107">
        <f>'Inputs 4'!N84</f>
        <v>4</v>
      </c>
      <c r="O84" s="107">
        <f>'Inputs 4'!O84</f>
        <v>5</v>
      </c>
      <c r="P84" s="107">
        <f>'Inputs 4'!P84</f>
        <v>204.97735</v>
      </c>
      <c r="Q84" s="107">
        <f>'Inputs 4'!Q84</f>
        <v>17091</v>
      </c>
      <c r="R84" s="107">
        <f>'Inputs 4'!R84</f>
        <v>0</v>
      </c>
      <c r="S84" s="107">
        <f>'Inputs 4'!S84</f>
        <v>0</v>
      </c>
    </row>
    <row r="85" spans="1:19" x14ac:dyDescent="0.25">
      <c r="A85" s="57" t="s">
        <v>341</v>
      </c>
      <c r="B85" s="57"/>
      <c r="C85" s="107" t="str">
        <f>'Inputs 4'!C85</f>
        <v>forecast</v>
      </c>
      <c r="D85" s="107" t="str">
        <f>'Inputs 4'!D85</f>
        <v>forecast</v>
      </c>
      <c r="E85" s="107" t="str">
        <f>'Inputs 4'!E85</f>
        <v>forecast</v>
      </c>
      <c r="F85" s="107" t="str">
        <f>'Inputs 4'!F85</f>
        <v>forecast</v>
      </c>
      <c r="G85" s="107" t="str">
        <f>'Inputs 4'!G85</f>
        <v>forecast</v>
      </c>
      <c r="H85" s="107" t="str">
        <f>'Inputs 4'!H85</f>
        <v>forecast</v>
      </c>
      <c r="I85" s="107" t="str">
        <f>'Inputs 4'!I85</f>
        <v>forecast</v>
      </c>
      <c r="J85" s="107" t="str">
        <f>'Inputs 4'!J85</f>
        <v>forecast</v>
      </c>
      <c r="K85" s="107" t="str">
        <f>'Inputs 4'!K85</f>
        <v>forecast</v>
      </c>
      <c r="L85" s="107" t="str">
        <f>'Inputs 4'!L85</f>
        <v>forecast</v>
      </c>
      <c r="M85" s="107" t="str">
        <f>'Inputs 4'!M85</f>
        <v>forecast</v>
      </c>
      <c r="N85" s="107" t="str">
        <f>'Inputs 4'!N85</f>
        <v>forecast</v>
      </c>
      <c r="O85" s="107" t="str">
        <f>'Inputs 4'!O85</f>
        <v>forecast</v>
      </c>
      <c r="P85" s="107" t="str">
        <f>'Inputs 4'!P85</f>
        <v>forecast</v>
      </c>
      <c r="Q85" s="107" t="str">
        <f>'Inputs 4'!Q85</f>
        <v>forecast</v>
      </c>
      <c r="R85" s="107" t="str">
        <f>'Inputs 4'!R85</f>
        <v>forecast</v>
      </c>
      <c r="S85" s="107" t="str">
        <f>'Inputs 4'!S85</f>
        <v>forecast</v>
      </c>
    </row>
    <row r="86" spans="1:19" x14ac:dyDescent="0.25">
      <c r="A86" s="57" t="s">
        <v>342</v>
      </c>
      <c r="B86" s="57"/>
      <c r="C86" s="107" t="str">
        <f>'Inputs 4'!C86</f>
        <v>forecast</v>
      </c>
      <c r="D86" s="107" t="str">
        <f>'Inputs 4'!D86</f>
        <v>forecast</v>
      </c>
      <c r="E86" s="107" t="str">
        <f>'Inputs 4'!E86</f>
        <v>forecast</v>
      </c>
      <c r="F86" s="107" t="str">
        <f>'Inputs 4'!F86</f>
        <v>forecast</v>
      </c>
      <c r="G86" s="107" t="str">
        <f>'Inputs 4'!G86</f>
        <v>forecast</v>
      </c>
      <c r="H86" s="107" t="str">
        <f>'Inputs 4'!H86</f>
        <v>forecast</v>
      </c>
      <c r="I86" s="107" t="str">
        <f>'Inputs 4'!I86</f>
        <v>forecast</v>
      </c>
      <c r="J86" s="107" t="str">
        <f>'Inputs 4'!J86</f>
        <v>forecast</v>
      </c>
      <c r="K86" s="107" t="str">
        <f>'Inputs 4'!K86</f>
        <v>forecast</v>
      </c>
      <c r="L86" s="107" t="str">
        <f>'Inputs 4'!L86</f>
        <v>forecast</v>
      </c>
      <c r="M86" s="107" t="str">
        <f>'Inputs 4'!M86</f>
        <v>forecast</v>
      </c>
      <c r="N86" s="107" t="str">
        <f>'Inputs 4'!N86</f>
        <v>forecast</v>
      </c>
      <c r="O86" s="107" t="str">
        <f>'Inputs 4'!O86</f>
        <v>forecast</v>
      </c>
      <c r="P86" s="107" t="str">
        <f>'Inputs 4'!P86</f>
        <v>forecast</v>
      </c>
      <c r="Q86" s="107" t="str">
        <f>'Inputs 4'!Q86</f>
        <v>forecast</v>
      </c>
      <c r="R86" s="107" t="str">
        <f>'Inputs 4'!R86</f>
        <v>forecast</v>
      </c>
      <c r="S86" s="107" t="str">
        <f>'Inputs 4'!S86</f>
        <v>forecast</v>
      </c>
    </row>
    <row r="87" spans="1:19" x14ac:dyDescent="0.25">
      <c r="A87" s="57" t="s">
        <v>343</v>
      </c>
      <c r="B87" s="57"/>
      <c r="C87" s="107" t="str">
        <f>'Inputs 4'!C87</f>
        <v>forecast</v>
      </c>
      <c r="D87" s="107" t="str">
        <f>'Inputs 4'!D87</f>
        <v>forecast</v>
      </c>
      <c r="E87" s="107" t="str">
        <f>'Inputs 4'!E87</f>
        <v>forecast</v>
      </c>
      <c r="F87" s="107" t="str">
        <f>'Inputs 4'!F87</f>
        <v>forecast</v>
      </c>
      <c r="G87" s="107" t="str">
        <f>'Inputs 4'!G87</f>
        <v>forecast</v>
      </c>
      <c r="H87" s="107" t="str">
        <f>'Inputs 4'!H87</f>
        <v>forecast</v>
      </c>
      <c r="I87" s="107" t="str">
        <f>'Inputs 4'!I87</f>
        <v>forecast</v>
      </c>
      <c r="J87" s="107" t="str">
        <f>'Inputs 4'!J87</f>
        <v>forecast</v>
      </c>
      <c r="K87" s="107" t="str">
        <f>'Inputs 4'!K87</f>
        <v>forecast</v>
      </c>
      <c r="L87" s="107" t="str">
        <f>'Inputs 4'!L87</f>
        <v>forecast</v>
      </c>
      <c r="M87" s="107" t="str">
        <f>'Inputs 4'!M87</f>
        <v>forecast</v>
      </c>
      <c r="N87" s="107" t="str">
        <f>'Inputs 4'!N87</f>
        <v>forecast</v>
      </c>
      <c r="O87" s="107" t="str">
        <f>'Inputs 4'!O87</f>
        <v>forecast</v>
      </c>
      <c r="P87" s="107" t="str">
        <f>'Inputs 4'!P87</f>
        <v>forecast</v>
      </c>
      <c r="Q87" s="107" t="str">
        <f>'Inputs 4'!Q87</f>
        <v>forecast</v>
      </c>
      <c r="R87" s="107" t="str">
        <f>'Inputs 4'!R87</f>
        <v>forecast</v>
      </c>
      <c r="S87" s="107" t="str">
        <f>'Inputs 4'!S87</f>
        <v>forecast</v>
      </c>
    </row>
    <row r="88" spans="1:19" x14ac:dyDescent="0.25">
      <c r="A88" s="4"/>
      <c r="B88" s="4"/>
      <c r="C88" s="4"/>
      <c r="D88" s="4"/>
      <c r="E88" s="4"/>
      <c r="F88" s="4"/>
      <c r="G88" s="4"/>
      <c r="H88" s="4"/>
      <c r="I88" s="4"/>
      <c r="J88" s="4"/>
      <c r="K88" s="4"/>
      <c r="L88" s="4"/>
      <c r="M88" s="4"/>
      <c r="N88" s="4"/>
      <c r="O88" s="4"/>
      <c r="P88" s="4"/>
      <c r="Q88" s="4"/>
      <c r="R88" s="4"/>
      <c r="S88" s="4"/>
    </row>
    <row r="89" spans="1:19" x14ac:dyDescent="0.25">
      <c r="A89" s="120" t="s">
        <v>386</v>
      </c>
      <c r="B89" s="57"/>
      <c r="C89" s="63"/>
      <c r="D89" s="63"/>
      <c r="E89" s="63"/>
      <c r="F89" s="63"/>
      <c r="G89" s="63"/>
      <c r="H89" s="63"/>
      <c r="I89" s="63"/>
      <c r="J89" s="63"/>
      <c r="K89" s="63"/>
      <c r="L89" s="63"/>
      <c r="M89" s="63"/>
      <c r="N89" s="63"/>
      <c r="O89" s="63"/>
      <c r="P89" s="63"/>
      <c r="Q89" s="63"/>
      <c r="R89" s="63"/>
      <c r="S89" s="63"/>
    </row>
    <row r="90" spans="1:19" x14ac:dyDescent="0.25">
      <c r="A90" s="57" t="s">
        <v>361</v>
      </c>
      <c r="B90" s="57"/>
      <c r="C90" s="137" t="str">
        <f>'Inputs 4'!C90</f>
        <v>forecast</v>
      </c>
      <c r="D90" s="137" t="str">
        <f>'Inputs 4'!D90</f>
        <v>forecast</v>
      </c>
      <c r="E90" s="137" t="str">
        <f>'Inputs 4'!E90</f>
        <v>forecast</v>
      </c>
      <c r="F90" s="137" t="str">
        <f>'Inputs 4'!F90</f>
        <v>forecast</v>
      </c>
      <c r="G90" s="137" t="str">
        <f>'Inputs 4'!G90</f>
        <v>forecast</v>
      </c>
      <c r="H90" s="137" t="str">
        <f>'Inputs 4'!H90</f>
        <v>forecast</v>
      </c>
      <c r="I90" s="137" t="str">
        <f>'Inputs 4'!I90</f>
        <v>forecast</v>
      </c>
      <c r="J90" s="137" t="str">
        <f>'Inputs 4'!J90</f>
        <v>forecast</v>
      </c>
      <c r="K90" s="137" t="str">
        <f>'Inputs 4'!K90</f>
        <v>forecast</v>
      </c>
      <c r="L90" s="137" t="str">
        <f>'Inputs 4'!L90</f>
        <v>forecast</v>
      </c>
      <c r="M90" s="137" t="str">
        <f>'Inputs 4'!M90</f>
        <v>forecast</v>
      </c>
      <c r="N90" s="137" t="str">
        <f>'Inputs 4'!N90</f>
        <v>forecast</v>
      </c>
      <c r="O90" s="137" t="str">
        <f>'Inputs 4'!O90</f>
        <v>forecast</v>
      </c>
      <c r="P90" s="137" t="str">
        <f>'Inputs 4'!P90</f>
        <v>forecast</v>
      </c>
      <c r="Q90" s="137" t="str">
        <f>'Inputs 4'!Q90</f>
        <v>forecast</v>
      </c>
      <c r="R90" s="137" t="str">
        <f>'Inputs 4'!R90</f>
        <v>forecast</v>
      </c>
      <c r="S90" s="137" t="str">
        <f>'Inputs 4'!S90</f>
        <v>forecast</v>
      </c>
    </row>
    <row r="91" spans="1:19" x14ac:dyDescent="0.25">
      <c r="A91" s="57" t="s">
        <v>362</v>
      </c>
      <c r="B91" s="57"/>
      <c r="C91" s="137" t="str">
        <f>'Inputs 4'!C91</f>
        <v>forecast</v>
      </c>
      <c r="D91" s="137" t="str">
        <f>'Inputs 4'!D91</f>
        <v>forecast</v>
      </c>
      <c r="E91" s="137" t="str">
        <f>'Inputs 4'!E91</f>
        <v>forecast</v>
      </c>
      <c r="F91" s="137" t="str">
        <f>'Inputs 4'!F91</f>
        <v>forecast</v>
      </c>
      <c r="G91" s="137" t="str">
        <f>'Inputs 4'!G91</f>
        <v>forecast</v>
      </c>
      <c r="H91" s="137" t="str">
        <f>'Inputs 4'!H91</f>
        <v>forecast</v>
      </c>
      <c r="I91" s="137" t="str">
        <f>'Inputs 4'!I91</f>
        <v>forecast</v>
      </c>
      <c r="J91" s="137" t="str">
        <f>'Inputs 4'!J91</f>
        <v>forecast</v>
      </c>
      <c r="K91" s="137" t="str">
        <f>'Inputs 4'!K91</f>
        <v>forecast</v>
      </c>
      <c r="L91" s="137" t="str">
        <f>'Inputs 4'!L91</f>
        <v>forecast</v>
      </c>
      <c r="M91" s="137" t="str">
        <f>'Inputs 4'!M91</f>
        <v>forecast</v>
      </c>
      <c r="N91" s="137" t="str">
        <f>'Inputs 4'!N91</f>
        <v>forecast</v>
      </c>
      <c r="O91" s="137" t="str">
        <f>'Inputs 4'!O91</f>
        <v>forecast</v>
      </c>
      <c r="P91" s="137" t="str">
        <f>'Inputs 4'!P91</f>
        <v>forecast</v>
      </c>
      <c r="Q91" s="137" t="str">
        <f>'Inputs 4'!Q91</f>
        <v>forecast</v>
      </c>
      <c r="R91" s="137" t="str">
        <f>'Inputs 4'!R91</f>
        <v>forecast</v>
      </c>
      <c r="S91" s="137" t="str">
        <f>'Inputs 4'!S91</f>
        <v>forecast</v>
      </c>
    </row>
    <row r="92" spans="1:19" x14ac:dyDescent="0.25">
      <c r="A92" s="57" t="s">
        <v>363</v>
      </c>
      <c r="B92" s="57"/>
      <c r="C92" s="137" t="str">
        <f>'Inputs 4'!C92</f>
        <v>forecast</v>
      </c>
      <c r="D92" s="137" t="str">
        <f>'Inputs 4'!D92</f>
        <v>forecast</v>
      </c>
      <c r="E92" s="137" t="str">
        <f>'Inputs 4'!E92</f>
        <v>forecast</v>
      </c>
      <c r="F92" s="137" t="str">
        <f>'Inputs 4'!F92</f>
        <v>forecast</v>
      </c>
      <c r="G92" s="137" t="str">
        <f>'Inputs 4'!G92</f>
        <v>forecast</v>
      </c>
      <c r="H92" s="137" t="str">
        <f>'Inputs 4'!H92</f>
        <v>forecast</v>
      </c>
      <c r="I92" s="137" t="str">
        <f>'Inputs 4'!I92</f>
        <v>forecast</v>
      </c>
      <c r="J92" s="137" t="str">
        <f>'Inputs 4'!J92</f>
        <v>forecast</v>
      </c>
      <c r="K92" s="137" t="str">
        <f>'Inputs 4'!K92</f>
        <v>forecast</v>
      </c>
      <c r="L92" s="137" t="str">
        <f>'Inputs 4'!L92</f>
        <v>forecast</v>
      </c>
      <c r="M92" s="137" t="str">
        <f>'Inputs 4'!M92</f>
        <v>forecast</v>
      </c>
      <c r="N92" s="137" t="str">
        <f>'Inputs 4'!N92</f>
        <v>forecast</v>
      </c>
      <c r="O92" s="137" t="str">
        <f>'Inputs 4'!O92</f>
        <v>forecast</v>
      </c>
      <c r="P92" s="137" t="str">
        <f>'Inputs 4'!P92</f>
        <v>forecast</v>
      </c>
      <c r="Q92" s="137" t="str">
        <f>'Inputs 4'!Q92</f>
        <v>forecast</v>
      </c>
      <c r="R92" s="137" t="str">
        <f>'Inputs 4'!R92</f>
        <v>forecast</v>
      </c>
      <c r="S92" s="137" t="str">
        <f>'Inputs 4'!S92</f>
        <v>forecast</v>
      </c>
    </row>
    <row r="93" spans="1:19" x14ac:dyDescent="0.25">
      <c r="A93" s="57" t="s">
        <v>364</v>
      </c>
      <c r="B93" s="57"/>
      <c r="C93" s="137" t="str">
        <f>'Inputs 4'!C93</f>
        <v>forecast</v>
      </c>
      <c r="D93" s="137" t="str">
        <f>'Inputs 4'!D93</f>
        <v>forecast</v>
      </c>
      <c r="E93" s="137" t="str">
        <f>'Inputs 4'!E93</f>
        <v>forecast</v>
      </c>
      <c r="F93" s="137" t="str">
        <f>'Inputs 4'!F93</f>
        <v>forecast</v>
      </c>
      <c r="G93" s="137" t="str">
        <f>'Inputs 4'!G93</f>
        <v>forecast</v>
      </c>
      <c r="H93" s="137" t="str">
        <f>'Inputs 4'!H93</f>
        <v>forecast</v>
      </c>
      <c r="I93" s="137" t="str">
        <f>'Inputs 4'!I93</f>
        <v>forecast</v>
      </c>
      <c r="J93" s="137" t="str">
        <f>'Inputs 4'!J93</f>
        <v>forecast</v>
      </c>
      <c r="K93" s="137" t="str">
        <f>'Inputs 4'!K93</f>
        <v>forecast</v>
      </c>
      <c r="L93" s="137" t="str">
        <f>'Inputs 4'!L93</f>
        <v>forecast</v>
      </c>
      <c r="M93" s="137" t="str">
        <f>'Inputs 4'!M93</f>
        <v>forecast</v>
      </c>
      <c r="N93" s="137" t="str">
        <f>'Inputs 4'!N93</f>
        <v>forecast</v>
      </c>
      <c r="O93" s="137" t="str">
        <f>'Inputs 4'!O93</f>
        <v>forecast</v>
      </c>
      <c r="P93" s="137" t="str">
        <f>'Inputs 4'!P93</f>
        <v>forecast</v>
      </c>
      <c r="Q93" s="137" t="str">
        <f>'Inputs 4'!Q93</f>
        <v>forecast</v>
      </c>
      <c r="R93" s="137" t="str">
        <f>'Inputs 4'!R93</f>
        <v>forecast</v>
      </c>
      <c r="S93" s="137" t="str">
        <f>'Inputs 4'!S93</f>
        <v>forecast</v>
      </c>
    </row>
    <row r="94" spans="1:19" x14ac:dyDescent="0.25">
      <c r="A94" s="57" t="s">
        <v>365</v>
      </c>
      <c r="B94" s="57"/>
      <c r="C94" s="137" t="str">
        <f>'Inputs 4'!C94</f>
        <v>forecast</v>
      </c>
      <c r="D94" s="137" t="str">
        <f>'Inputs 4'!D94</f>
        <v>forecast</v>
      </c>
      <c r="E94" s="137" t="str">
        <f>'Inputs 4'!E94</f>
        <v>forecast</v>
      </c>
      <c r="F94" s="137" t="str">
        <f>'Inputs 4'!F94</f>
        <v>forecast</v>
      </c>
      <c r="G94" s="137" t="str">
        <f>'Inputs 4'!G94</f>
        <v>forecast</v>
      </c>
      <c r="H94" s="137" t="str">
        <f>'Inputs 4'!H94</f>
        <v>forecast</v>
      </c>
      <c r="I94" s="137" t="str">
        <f>'Inputs 4'!I94</f>
        <v>forecast</v>
      </c>
      <c r="J94" s="137" t="str">
        <f>'Inputs 4'!J94</f>
        <v>forecast</v>
      </c>
      <c r="K94" s="137" t="str">
        <f>'Inputs 4'!K94</f>
        <v>forecast</v>
      </c>
      <c r="L94" s="137" t="str">
        <f>'Inputs 4'!L94</f>
        <v>forecast</v>
      </c>
      <c r="M94" s="137" t="str">
        <f>'Inputs 4'!M94</f>
        <v>forecast</v>
      </c>
      <c r="N94" s="137" t="str">
        <f>'Inputs 4'!N94</f>
        <v>forecast</v>
      </c>
      <c r="O94" s="137" t="str">
        <f>'Inputs 4'!O94</f>
        <v>forecast</v>
      </c>
      <c r="P94" s="137" t="str">
        <f>'Inputs 4'!P94</f>
        <v>forecast</v>
      </c>
      <c r="Q94" s="137" t="str">
        <f>'Inputs 4'!Q94</f>
        <v>forecast</v>
      </c>
      <c r="R94" s="137" t="str">
        <f>'Inputs 4'!R94</f>
        <v>forecast</v>
      </c>
      <c r="S94" s="137" t="str">
        <f>'Inputs 4'!S94</f>
        <v>forecast</v>
      </c>
    </row>
    <row r="95" spans="1:19" x14ac:dyDescent="0.25">
      <c r="A95" s="57" t="s">
        <v>366</v>
      </c>
      <c r="B95" s="57"/>
      <c r="C95" s="137" t="str">
        <f>'Inputs 4'!C95</f>
        <v>forecast</v>
      </c>
      <c r="D95" s="137" t="str">
        <f>'Inputs 4'!D95</f>
        <v>forecast</v>
      </c>
      <c r="E95" s="137" t="str">
        <f>'Inputs 4'!E95</f>
        <v>forecast</v>
      </c>
      <c r="F95" s="137" t="str">
        <f>'Inputs 4'!F95</f>
        <v>forecast</v>
      </c>
      <c r="G95" s="137" t="str">
        <f>'Inputs 4'!G95</f>
        <v>forecast</v>
      </c>
      <c r="H95" s="137" t="str">
        <f>'Inputs 4'!H95</f>
        <v>forecast</v>
      </c>
      <c r="I95" s="137" t="str">
        <f>'Inputs 4'!I95</f>
        <v>forecast</v>
      </c>
      <c r="J95" s="137" t="str">
        <f>'Inputs 4'!J95</f>
        <v>forecast</v>
      </c>
      <c r="K95" s="137" t="str">
        <f>'Inputs 4'!K95</f>
        <v>forecast</v>
      </c>
      <c r="L95" s="137" t="str">
        <f>'Inputs 4'!L95</f>
        <v>forecast</v>
      </c>
      <c r="M95" s="137" t="str">
        <f>'Inputs 4'!M95</f>
        <v>forecast</v>
      </c>
      <c r="N95" s="137" t="str">
        <f>'Inputs 4'!N95</f>
        <v>forecast</v>
      </c>
      <c r="O95" s="137" t="str">
        <f>'Inputs 4'!O95</f>
        <v>forecast</v>
      </c>
      <c r="P95" s="137" t="str">
        <f>'Inputs 4'!P95</f>
        <v>forecast</v>
      </c>
      <c r="Q95" s="137" t="str">
        <f>'Inputs 4'!Q95</f>
        <v>forecast</v>
      </c>
      <c r="R95" s="137" t="str">
        <f>'Inputs 4'!R95</f>
        <v>forecast</v>
      </c>
      <c r="S95" s="137" t="str">
        <f>'Inputs 4'!S95</f>
        <v>forecast</v>
      </c>
    </row>
    <row r="96" spans="1:19" x14ac:dyDescent="0.25">
      <c r="A96" s="4"/>
      <c r="B96" s="4"/>
      <c r="C96" s="4"/>
      <c r="D96" s="4"/>
      <c r="E96" s="4"/>
      <c r="F96" s="4"/>
      <c r="G96" s="4"/>
      <c r="H96" s="4"/>
      <c r="I96" s="4"/>
      <c r="J96" s="4"/>
      <c r="K96" s="4"/>
      <c r="L96" s="4"/>
      <c r="M96" s="4"/>
      <c r="N96" s="4"/>
      <c r="O96" s="4"/>
      <c r="P96" s="4"/>
      <c r="Q96" s="4"/>
      <c r="R96" s="4"/>
      <c r="S96" s="4"/>
    </row>
    <row r="97" spans="1:19" x14ac:dyDescent="0.25">
      <c r="A97" s="120" t="s">
        <v>387</v>
      </c>
      <c r="B97" s="57"/>
      <c r="C97" s="63"/>
      <c r="D97" s="63"/>
      <c r="E97" s="63"/>
      <c r="F97" s="63"/>
      <c r="G97" s="63"/>
      <c r="H97" s="63"/>
      <c r="I97" s="63"/>
      <c r="J97" s="63"/>
      <c r="K97" s="63"/>
      <c r="L97" s="63"/>
      <c r="M97" s="63"/>
      <c r="N97" s="63"/>
      <c r="O97" s="63"/>
      <c r="P97" s="63"/>
      <c r="Q97" s="63"/>
      <c r="R97" s="63"/>
      <c r="S97" s="63"/>
    </row>
    <row r="98" spans="1:19" x14ac:dyDescent="0.25">
      <c r="A98" s="57" t="s">
        <v>367</v>
      </c>
      <c r="B98" s="57"/>
      <c r="C98" s="137" t="str">
        <f>'Inputs 4'!C98</f>
        <v>forecast</v>
      </c>
      <c r="D98" s="137" t="str">
        <f>'Inputs 4'!D98</f>
        <v>forecast</v>
      </c>
      <c r="E98" s="137" t="str">
        <f>'Inputs 4'!E98</f>
        <v>forecast</v>
      </c>
      <c r="F98" s="137" t="str">
        <f>'Inputs 4'!F98</f>
        <v>forecast</v>
      </c>
      <c r="G98" s="137" t="str">
        <f>'Inputs 4'!G98</f>
        <v>forecast</v>
      </c>
      <c r="H98" s="137" t="str">
        <f>'Inputs 4'!H98</f>
        <v>forecast</v>
      </c>
      <c r="I98" s="137" t="str">
        <f>'Inputs 4'!I98</f>
        <v>forecast</v>
      </c>
      <c r="J98" s="137" t="str">
        <f>'Inputs 4'!J98</f>
        <v>forecast</v>
      </c>
      <c r="K98" s="137" t="str">
        <f>'Inputs 4'!K98</f>
        <v>forecast</v>
      </c>
      <c r="L98" s="137" t="str">
        <f>'Inputs 4'!L98</f>
        <v>forecast</v>
      </c>
      <c r="M98" s="137" t="str">
        <f>'Inputs 4'!M98</f>
        <v>forecast</v>
      </c>
      <c r="N98" s="137" t="str">
        <f>'Inputs 4'!N98</f>
        <v>forecast</v>
      </c>
      <c r="O98" s="137" t="str">
        <f>'Inputs 4'!O98</f>
        <v>forecast</v>
      </c>
      <c r="P98" s="137" t="str">
        <f>'Inputs 4'!P98</f>
        <v>forecast</v>
      </c>
      <c r="Q98" s="137" t="str">
        <f>'Inputs 4'!Q98</f>
        <v>forecast</v>
      </c>
      <c r="R98" s="137" t="str">
        <f>'Inputs 4'!R98</f>
        <v>forecast</v>
      </c>
      <c r="S98" s="137" t="str">
        <f>'Inputs 4'!S98</f>
        <v>forecast</v>
      </c>
    </row>
    <row r="99" spans="1:19" x14ac:dyDescent="0.25">
      <c r="A99" s="57" t="s">
        <v>368</v>
      </c>
      <c r="B99" s="57"/>
      <c r="C99" s="137" t="str">
        <f>'Inputs 4'!C99</f>
        <v>forecast</v>
      </c>
      <c r="D99" s="137" t="str">
        <f>'Inputs 4'!D99</f>
        <v>forecast</v>
      </c>
      <c r="E99" s="137" t="str">
        <f>'Inputs 4'!E99</f>
        <v>forecast</v>
      </c>
      <c r="F99" s="137" t="str">
        <f>'Inputs 4'!F99</f>
        <v>forecast</v>
      </c>
      <c r="G99" s="137" t="str">
        <f>'Inputs 4'!G99</f>
        <v>forecast</v>
      </c>
      <c r="H99" s="137" t="str">
        <f>'Inputs 4'!H99</f>
        <v>forecast</v>
      </c>
      <c r="I99" s="137" t="str">
        <f>'Inputs 4'!I99</f>
        <v>forecast</v>
      </c>
      <c r="J99" s="137" t="str">
        <f>'Inputs 4'!J99</f>
        <v>forecast</v>
      </c>
      <c r="K99" s="137" t="str">
        <f>'Inputs 4'!K99</f>
        <v>forecast</v>
      </c>
      <c r="L99" s="137" t="str">
        <f>'Inputs 4'!L99</f>
        <v>forecast</v>
      </c>
      <c r="M99" s="137" t="str">
        <f>'Inputs 4'!M99</f>
        <v>forecast</v>
      </c>
      <c r="N99" s="137" t="str">
        <f>'Inputs 4'!N99</f>
        <v>forecast</v>
      </c>
      <c r="O99" s="137" t="str">
        <f>'Inputs 4'!O99</f>
        <v>forecast</v>
      </c>
      <c r="P99" s="137" t="str">
        <f>'Inputs 4'!P99</f>
        <v>forecast</v>
      </c>
      <c r="Q99" s="137" t="str">
        <f>'Inputs 4'!Q99</f>
        <v>forecast</v>
      </c>
      <c r="R99" s="137" t="str">
        <f>'Inputs 4'!R99</f>
        <v>forecast</v>
      </c>
      <c r="S99" s="137" t="str">
        <f>'Inputs 4'!S99</f>
        <v>forecast</v>
      </c>
    </row>
    <row r="100" spans="1:19" x14ac:dyDescent="0.25">
      <c r="A100" s="57" t="s">
        <v>369</v>
      </c>
      <c r="B100" s="57"/>
      <c r="C100" s="137" t="str">
        <f>'Inputs 4'!C100</f>
        <v>forecast</v>
      </c>
      <c r="D100" s="137" t="str">
        <f>'Inputs 4'!D100</f>
        <v>forecast</v>
      </c>
      <c r="E100" s="137" t="str">
        <f>'Inputs 4'!E100</f>
        <v>forecast</v>
      </c>
      <c r="F100" s="137" t="str">
        <f>'Inputs 4'!F100</f>
        <v>forecast</v>
      </c>
      <c r="G100" s="137" t="str">
        <f>'Inputs 4'!G100</f>
        <v>forecast</v>
      </c>
      <c r="H100" s="137" t="str">
        <f>'Inputs 4'!H100</f>
        <v>forecast</v>
      </c>
      <c r="I100" s="137" t="str">
        <f>'Inputs 4'!I100</f>
        <v>forecast</v>
      </c>
      <c r="J100" s="137" t="str">
        <f>'Inputs 4'!J100</f>
        <v>forecast</v>
      </c>
      <c r="K100" s="137" t="str">
        <f>'Inputs 4'!K100</f>
        <v>forecast</v>
      </c>
      <c r="L100" s="137" t="str">
        <f>'Inputs 4'!L100</f>
        <v>forecast</v>
      </c>
      <c r="M100" s="137" t="str">
        <f>'Inputs 4'!M100</f>
        <v>forecast</v>
      </c>
      <c r="N100" s="137" t="str">
        <f>'Inputs 4'!N100</f>
        <v>forecast</v>
      </c>
      <c r="O100" s="137" t="str">
        <f>'Inputs 4'!O100</f>
        <v>forecast</v>
      </c>
      <c r="P100" s="137" t="str">
        <f>'Inputs 4'!P100</f>
        <v>forecast</v>
      </c>
      <c r="Q100" s="137" t="str">
        <f>'Inputs 4'!Q100</f>
        <v>forecast</v>
      </c>
      <c r="R100" s="137" t="str">
        <f>'Inputs 4'!R100</f>
        <v>forecast</v>
      </c>
      <c r="S100" s="137" t="str">
        <f>'Inputs 4'!S100</f>
        <v>forecast</v>
      </c>
    </row>
    <row r="101" spans="1:19" x14ac:dyDescent="0.25">
      <c r="A101" s="57" t="s">
        <v>370</v>
      </c>
      <c r="B101" s="57"/>
      <c r="C101" s="137" t="str">
        <f>'Inputs 4'!C101</f>
        <v>forecast</v>
      </c>
      <c r="D101" s="137" t="str">
        <f>'Inputs 4'!D101</f>
        <v>forecast</v>
      </c>
      <c r="E101" s="137" t="str">
        <f>'Inputs 4'!E101</f>
        <v>forecast</v>
      </c>
      <c r="F101" s="137" t="str">
        <f>'Inputs 4'!F101</f>
        <v>forecast</v>
      </c>
      <c r="G101" s="137" t="str">
        <f>'Inputs 4'!G101</f>
        <v>forecast</v>
      </c>
      <c r="H101" s="137" t="str">
        <f>'Inputs 4'!H101</f>
        <v>forecast</v>
      </c>
      <c r="I101" s="137" t="str">
        <f>'Inputs 4'!I101</f>
        <v>forecast</v>
      </c>
      <c r="J101" s="137" t="str">
        <f>'Inputs 4'!J101</f>
        <v>forecast</v>
      </c>
      <c r="K101" s="137" t="str">
        <f>'Inputs 4'!K101</f>
        <v>forecast</v>
      </c>
      <c r="L101" s="137" t="str">
        <f>'Inputs 4'!L101</f>
        <v>forecast</v>
      </c>
      <c r="M101" s="137" t="str">
        <f>'Inputs 4'!M101</f>
        <v>forecast</v>
      </c>
      <c r="N101" s="137" t="str">
        <f>'Inputs 4'!N101</f>
        <v>forecast</v>
      </c>
      <c r="O101" s="137" t="str">
        <f>'Inputs 4'!O101</f>
        <v>forecast</v>
      </c>
      <c r="P101" s="137" t="str">
        <f>'Inputs 4'!P101</f>
        <v>forecast</v>
      </c>
      <c r="Q101" s="137" t="str">
        <f>'Inputs 4'!Q101</f>
        <v>forecast</v>
      </c>
      <c r="R101" s="137" t="str">
        <f>'Inputs 4'!R101</f>
        <v>forecast</v>
      </c>
      <c r="S101" s="137" t="str">
        <f>'Inputs 4'!S101</f>
        <v>forecast</v>
      </c>
    </row>
    <row r="102" spans="1:19" x14ac:dyDescent="0.25">
      <c r="A102" s="57" t="s">
        <v>371</v>
      </c>
      <c r="B102" s="57"/>
      <c r="C102" s="137" t="str">
        <f>'Inputs 4'!C102</f>
        <v>forecast</v>
      </c>
      <c r="D102" s="137" t="str">
        <f>'Inputs 4'!D102</f>
        <v>forecast</v>
      </c>
      <c r="E102" s="137" t="str">
        <f>'Inputs 4'!E102</f>
        <v>forecast</v>
      </c>
      <c r="F102" s="137" t="str">
        <f>'Inputs 4'!F102</f>
        <v>forecast</v>
      </c>
      <c r="G102" s="137" t="str">
        <f>'Inputs 4'!G102</f>
        <v>forecast</v>
      </c>
      <c r="H102" s="137" t="str">
        <f>'Inputs 4'!H102</f>
        <v>forecast</v>
      </c>
      <c r="I102" s="137" t="str">
        <f>'Inputs 4'!I102</f>
        <v>forecast</v>
      </c>
      <c r="J102" s="137" t="str">
        <f>'Inputs 4'!J102</f>
        <v>forecast</v>
      </c>
      <c r="K102" s="137" t="str">
        <f>'Inputs 4'!K102</f>
        <v>forecast</v>
      </c>
      <c r="L102" s="137" t="str">
        <f>'Inputs 4'!L102</f>
        <v>forecast</v>
      </c>
      <c r="M102" s="137" t="str">
        <f>'Inputs 4'!M102</f>
        <v>forecast</v>
      </c>
      <c r="N102" s="137" t="str">
        <f>'Inputs 4'!N102</f>
        <v>forecast</v>
      </c>
      <c r="O102" s="137" t="str">
        <f>'Inputs 4'!O102</f>
        <v>forecast</v>
      </c>
      <c r="P102" s="137" t="str">
        <f>'Inputs 4'!P102</f>
        <v>forecast</v>
      </c>
      <c r="Q102" s="137" t="str">
        <f>'Inputs 4'!Q102</f>
        <v>forecast</v>
      </c>
      <c r="R102" s="137" t="str">
        <f>'Inputs 4'!R102</f>
        <v>forecast</v>
      </c>
      <c r="S102" s="137" t="str">
        <f>'Inputs 4'!S102</f>
        <v>forecast</v>
      </c>
    </row>
    <row r="103" spans="1:19" x14ac:dyDescent="0.25">
      <c r="A103" s="57" t="s">
        <v>372</v>
      </c>
      <c r="B103" s="57"/>
      <c r="C103" s="137" t="str">
        <f>'Inputs 4'!C103</f>
        <v>forecast</v>
      </c>
      <c r="D103" s="137" t="str">
        <f>'Inputs 4'!D103</f>
        <v>forecast</v>
      </c>
      <c r="E103" s="137" t="str">
        <f>'Inputs 4'!E103</f>
        <v>forecast</v>
      </c>
      <c r="F103" s="137" t="str">
        <f>'Inputs 4'!F103</f>
        <v>forecast</v>
      </c>
      <c r="G103" s="137" t="str">
        <f>'Inputs 4'!G103</f>
        <v>forecast</v>
      </c>
      <c r="H103" s="137" t="str">
        <f>'Inputs 4'!H103</f>
        <v>forecast</v>
      </c>
      <c r="I103" s="137" t="str">
        <f>'Inputs 4'!I103</f>
        <v>forecast</v>
      </c>
      <c r="J103" s="137" t="str">
        <f>'Inputs 4'!J103</f>
        <v>forecast</v>
      </c>
      <c r="K103" s="137" t="str">
        <f>'Inputs 4'!K103</f>
        <v>forecast</v>
      </c>
      <c r="L103" s="137" t="str">
        <f>'Inputs 4'!L103</f>
        <v>forecast</v>
      </c>
      <c r="M103" s="137" t="str">
        <f>'Inputs 4'!M103</f>
        <v>forecast</v>
      </c>
      <c r="N103" s="137" t="str">
        <f>'Inputs 4'!N103</f>
        <v>forecast</v>
      </c>
      <c r="O103" s="137" t="str">
        <f>'Inputs 4'!O103</f>
        <v>forecast</v>
      </c>
      <c r="P103" s="137" t="str">
        <f>'Inputs 4'!P103</f>
        <v>forecast</v>
      </c>
      <c r="Q103" s="137" t="str">
        <f>'Inputs 4'!Q103</f>
        <v>forecast</v>
      </c>
      <c r="R103" s="137" t="str">
        <f>'Inputs 4'!R103</f>
        <v>forecast</v>
      </c>
      <c r="S103" s="137" t="str">
        <f>'Inputs 4'!S103</f>
        <v>forecast</v>
      </c>
    </row>
    <row r="104" spans="1:19" x14ac:dyDescent="0.25">
      <c r="A104" s="4"/>
      <c r="B104" s="4"/>
      <c r="C104" s="4"/>
      <c r="D104" s="4"/>
      <c r="E104" s="4"/>
      <c r="F104" s="4"/>
      <c r="G104" s="4"/>
      <c r="H104" s="4"/>
      <c r="I104" s="4"/>
      <c r="J104" s="4"/>
      <c r="K104" s="4"/>
      <c r="L104" s="4"/>
      <c r="M104" s="4"/>
      <c r="N104" s="4"/>
      <c r="O104" s="4"/>
      <c r="P104" s="4"/>
      <c r="Q104" s="4"/>
      <c r="R104" s="4"/>
      <c r="S104" s="4"/>
    </row>
    <row r="105" spans="1:19"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x14ac:dyDescent="0.25">
      <c r="A106" s="57" t="s">
        <v>373</v>
      </c>
      <c r="B106" s="57"/>
      <c r="C106" s="137" t="str">
        <f>'Inputs 4'!C106</f>
        <v>forecast</v>
      </c>
      <c r="D106" s="137" t="str">
        <f>'Inputs 4'!D106</f>
        <v>forecast</v>
      </c>
      <c r="E106" s="137" t="str">
        <f>'Inputs 4'!E106</f>
        <v>forecast</v>
      </c>
      <c r="F106" s="137" t="str">
        <f>'Inputs 4'!F106</f>
        <v>forecast</v>
      </c>
      <c r="G106" s="137" t="str">
        <f>'Inputs 4'!G106</f>
        <v>forecast</v>
      </c>
      <c r="H106" s="137" t="str">
        <f>'Inputs 4'!H106</f>
        <v>forecast</v>
      </c>
      <c r="I106" s="137" t="str">
        <f>'Inputs 4'!I106</f>
        <v>forecast</v>
      </c>
      <c r="J106" s="137" t="str">
        <f>'Inputs 4'!J106</f>
        <v>forecast</v>
      </c>
      <c r="K106" s="137" t="str">
        <f>'Inputs 4'!K106</f>
        <v>forecast</v>
      </c>
      <c r="L106" s="137" t="str">
        <f>'Inputs 4'!L106</f>
        <v>forecast</v>
      </c>
      <c r="M106" s="137" t="str">
        <f>'Inputs 4'!M106</f>
        <v>forecast</v>
      </c>
      <c r="N106" s="137" t="str">
        <f>'Inputs 4'!N106</f>
        <v>forecast</v>
      </c>
      <c r="O106" s="137" t="str">
        <f>'Inputs 4'!O106</f>
        <v>forecast</v>
      </c>
      <c r="P106" s="137" t="str">
        <f>'Inputs 4'!P106</f>
        <v>forecast</v>
      </c>
      <c r="Q106" s="137" t="str">
        <f>'Inputs 4'!Q106</f>
        <v>forecast</v>
      </c>
      <c r="R106" s="137" t="str">
        <f>'Inputs 4'!R106</f>
        <v>forecast</v>
      </c>
      <c r="S106" s="137" t="str">
        <f>'Inputs 4'!S106</f>
        <v>forecast</v>
      </c>
    </row>
    <row r="107" spans="1:19" x14ac:dyDescent="0.25">
      <c r="A107" s="57" t="s">
        <v>374</v>
      </c>
      <c r="B107" s="57"/>
      <c r="C107" s="137" t="str">
        <f>'Inputs 4'!C107</f>
        <v>forecast</v>
      </c>
      <c r="D107" s="137" t="str">
        <f>'Inputs 4'!D107</f>
        <v>forecast</v>
      </c>
      <c r="E107" s="137" t="str">
        <f>'Inputs 4'!E107</f>
        <v>forecast</v>
      </c>
      <c r="F107" s="137" t="str">
        <f>'Inputs 4'!F107</f>
        <v>forecast</v>
      </c>
      <c r="G107" s="137" t="str">
        <f>'Inputs 4'!G107</f>
        <v>forecast</v>
      </c>
      <c r="H107" s="137" t="str">
        <f>'Inputs 4'!H107</f>
        <v>forecast</v>
      </c>
      <c r="I107" s="137" t="str">
        <f>'Inputs 4'!I107</f>
        <v>forecast</v>
      </c>
      <c r="J107" s="137" t="str">
        <f>'Inputs 4'!J107</f>
        <v>forecast</v>
      </c>
      <c r="K107" s="137" t="str">
        <f>'Inputs 4'!K107</f>
        <v>forecast</v>
      </c>
      <c r="L107" s="137" t="str">
        <f>'Inputs 4'!L107</f>
        <v>forecast</v>
      </c>
      <c r="M107" s="137" t="str">
        <f>'Inputs 4'!M107</f>
        <v>forecast</v>
      </c>
      <c r="N107" s="137" t="str">
        <f>'Inputs 4'!N107</f>
        <v>forecast</v>
      </c>
      <c r="O107" s="137" t="str">
        <f>'Inputs 4'!O107</f>
        <v>forecast</v>
      </c>
      <c r="P107" s="137" t="str">
        <f>'Inputs 4'!P107</f>
        <v>forecast</v>
      </c>
      <c r="Q107" s="137" t="str">
        <f>'Inputs 4'!Q107</f>
        <v>forecast</v>
      </c>
      <c r="R107" s="137" t="str">
        <f>'Inputs 4'!R107</f>
        <v>forecast</v>
      </c>
      <c r="S107" s="137" t="str">
        <f>'Inputs 4'!S107</f>
        <v>forecast</v>
      </c>
    </row>
    <row r="108" spans="1:19" x14ac:dyDescent="0.25">
      <c r="A108" s="57" t="s">
        <v>375</v>
      </c>
      <c r="B108" s="57"/>
      <c r="C108" s="137" t="str">
        <f>'Inputs 4'!C108</f>
        <v>forecast</v>
      </c>
      <c r="D108" s="137" t="str">
        <f>'Inputs 4'!D108</f>
        <v>forecast</v>
      </c>
      <c r="E108" s="137" t="str">
        <f>'Inputs 4'!E108</f>
        <v>forecast</v>
      </c>
      <c r="F108" s="137" t="str">
        <f>'Inputs 4'!F108</f>
        <v>forecast</v>
      </c>
      <c r="G108" s="137" t="str">
        <f>'Inputs 4'!G108</f>
        <v>forecast</v>
      </c>
      <c r="H108" s="137" t="str">
        <f>'Inputs 4'!H108</f>
        <v>forecast</v>
      </c>
      <c r="I108" s="137" t="str">
        <f>'Inputs 4'!I108</f>
        <v>forecast</v>
      </c>
      <c r="J108" s="137" t="str">
        <f>'Inputs 4'!J108</f>
        <v>forecast</v>
      </c>
      <c r="K108" s="137" t="str">
        <f>'Inputs 4'!K108</f>
        <v>forecast</v>
      </c>
      <c r="L108" s="137" t="str">
        <f>'Inputs 4'!L108</f>
        <v>forecast</v>
      </c>
      <c r="M108" s="137" t="str">
        <f>'Inputs 4'!M108</f>
        <v>forecast</v>
      </c>
      <c r="N108" s="137" t="str">
        <f>'Inputs 4'!N108</f>
        <v>forecast</v>
      </c>
      <c r="O108" s="137" t="str">
        <f>'Inputs 4'!O108</f>
        <v>forecast</v>
      </c>
      <c r="P108" s="137" t="str">
        <f>'Inputs 4'!P108</f>
        <v>forecast</v>
      </c>
      <c r="Q108" s="137" t="str">
        <f>'Inputs 4'!Q108</f>
        <v>forecast</v>
      </c>
      <c r="R108" s="137" t="str">
        <f>'Inputs 4'!R108</f>
        <v>forecast</v>
      </c>
      <c r="S108" s="137" t="str">
        <f>'Inputs 4'!S108</f>
        <v>forecast</v>
      </c>
    </row>
    <row r="109" spans="1:19" x14ac:dyDescent="0.25">
      <c r="A109" s="57" t="s">
        <v>376</v>
      </c>
      <c r="B109" s="57"/>
      <c r="C109" s="137" t="str">
        <f>'Inputs 4'!C109</f>
        <v>forecast</v>
      </c>
      <c r="D109" s="137" t="str">
        <f>'Inputs 4'!D109</f>
        <v>forecast</v>
      </c>
      <c r="E109" s="137" t="str">
        <f>'Inputs 4'!E109</f>
        <v>forecast</v>
      </c>
      <c r="F109" s="137" t="str">
        <f>'Inputs 4'!F109</f>
        <v>forecast</v>
      </c>
      <c r="G109" s="137" t="str">
        <f>'Inputs 4'!G109</f>
        <v>forecast</v>
      </c>
      <c r="H109" s="137" t="str">
        <f>'Inputs 4'!H109</f>
        <v>forecast</v>
      </c>
      <c r="I109" s="137" t="str">
        <f>'Inputs 4'!I109</f>
        <v>forecast</v>
      </c>
      <c r="J109" s="137" t="str">
        <f>'Inputs 4'!J109</f>
        <v>forecast</v>
      </c>
      <c r="K109" s="137" t="str">
        <f>'Inputs 4'!K109</f>
        <v>forecast</v>
      </c>
      <c r="L109" s="137" t="str">
        <f>'Inputs 4'!L109</f>
        <v>forecast</v>
      </c>
      <c r="M109" s="137" t="str">
        <f>'Inputs 4'!M109</f>
        <v>forecast</v>
      </c>
      <c r="N109" s="137" t="str">
        <f>'Inputs 4'!N109</f>
        <v>forecast</v>
      </c>
      <c r="O109" s="137" t="str">
        <f>'Inputs 4'!O109</f>
        <v>forecast</v>
      </c>
      <c r="P109" s="137" t="str">
        <f>'Inputs 4'!P109</f>
        <v>forecast</v>
      </c>
      <c r="Q109" s="137" t="str">
        <f>'Inputs 4'!Q109</f>
        <v>forecast</v>
      </c>
      <c r="R109" s="137" t="str">
        <f>'Inputs 4'!R109</f>
        <v>forecast</v>
      </c>
      <c r="S109" s="137" t="str">
        <f>'Inputs 4'!S109</f>
        <v>forecast</v>
      </c>
    </row>
    <row r="110" spans="1:19" x14ac:dyDescent="0.25">
      <c r="A110" s="57" t="s">
        <v>377</v>
      </c>
      <c r="B110" s="57"/>
      <c r="C110" s="137" t="str">
        <f>'Inputs 4'!C110</f>
        <v>forecast</v>
      </c>
      <c r="D110" s="137" t="str">
        <f>'Inputs 4'!D110</f>
        <v>forecast</v>
      </c>
      <c r="E110" s="137" t="str">
        <f>'Inputs 4'!E110</f>
        <v>forecast</v>
      </c>
      <c r="F110" s="137" t="str">
        <f>'Inputs 4'!F110</f>
        <v>forecast</v>
      </c>
      <c r="G110" s="137" t="str">
        <f>'Inputs 4'!G110</f>
        <v>forecast</v>
      </c>
      <c r="H110" s="137" t="str">
        <f>'Inputs 4'!H110</f>
        <v>forecast</v>
      </c>
      <c r="I110" s="137" t="str">
        <f>'Inputs 4'!I110</f>
        <v>forecast</v>
      </c>
      <c r="J110" s="137" t="str">
        <f>'Inputs 4'!J110</f>
        <v>forecast</v>
      </c>
      <c r="K110" s="137" t="str">
        <f>'Inputs 4'!K110</f>
        <v>forecast</v>
      </c>
      <c r="L110" s="137" t="str">
        <f>'Inputs 4'!L110</f>
        <v>forecast</v>
      </c>
      <c r="M110" s="137" t="str">
        <f>'Inputs 4'!M110</f>
        <v>forecast</v>
      </c>
      <c r="N110" s="137" t="str">
        <f>'Inputs 4'!N110</f>
        <v>forecast</v>
      </c>
      <c r="O110" s="137" t="str">
        <f>'Inputs 4'!O110</f>
        <v>forecast</v>
      </c>
      <c r="P110" s="137" t="str">
        <f>'Inputs 4'!P110</f>
        <v>forecast</v>
      </c>
      <c r="Q110" s="137" t="str">
        <f>'Inputs 4'!Q110</f>
        <v>forecast</v>
      </c>
      <c r="R110" s="137" t="str">
        <f>'Inputs 4'!R110</f>
        <v>forecast</v>
      </c>
      <c r="S110" s="137" t="str">
        <f>'Inputs 4'!S110</f>
        <v>forecast</v>
      </c>
    </row>
    <row r="111" spans="1:19" x14ac:dyDescent="0.25">
      <c r="A111" s="57" t="s">
        <v>378</v>
      </c>
      <c r="B111" s="57"/>
      <c r="C111" s="137" t="str">
        <f>'Inputs 4'!C111</f>
        <v>forecast</v>
      </c>
      <c r="D111" s="137" t="str">
        <f>'Inputs 4'!D111</f>
        <v>forecast</v>
      </c>
      <c r="E111" s="137" t="str">
        <f>'Inputs 4'!E111</f>
        <v>forecast</v>
      </c>
      <c r="F111" s="137" t="str">
        <f>'Inputs 4'!F111</f>
        <v>forecast</v>
      </c>
      <c r="G111" s="137" t="str">
        <f>'Inputs 4'!G111</f>
        <v>forecast</v>
      </c>
      <c r="H111" s="137" t="str">
        <f>'Inputs 4'!H111</f>
        <v>forecast</v>
      </c>
      <c r="I111" s="137" t="str">
        <f>'Inputs 4'!I111</f>
        <v>forecast</v>
      </c>
      <c r="J111" s="137" t="str">
        <f>'Inputs 4'!J111</f>
        <v>forecast</v>
      </c>
      <c r="K111" s="137" t="str">
        <f>'Inputs 4'!K111</f>
        <v>forecast</v>
      </c>
      <c r="L111" s="137" t="str">
        <f>'Inputs 4'!L111</f>
        <v>forecast</v>
      </c>
      <c r="M111" s="137" t="str">
        <f>'Inputs 4'!M111</f>
        <v>forecast</v>
      </c>
      <c r="N111" s="137" t="str">
        <f>'Inputs 4'!N111</f>
        <v>forecast</v>
      </c>
      <c r="O111" s="137" t="str">
        <f>'Inputs 4'!O111</f>
        <v>forecast</v>
      </c>
      <c r="P111" s="137" t="str">
        <f>'Inputs 4'!P111</f>
        <v>forecast</v>
      </c>
      <c r="Q111" s="137" t="str">
        <f>'Inputs 4'!Q111</f>
        <v>forecast</v>
      </c>
      <c r="R111" s="137" t="str">
        <f>'Inputs 4'!R111</f>
        <v>forecast</v>
      </c>
      <c r="S111" s="137" t="str">
        <f>'Inputs 4'!S111</f>
        <v>forecast</v>
      </c>
    </row>
    <row r="112" spans="1:19" x14ac:dyDescent="0.25">
      <c r="A112" s="4"/>
      <c r="B112" s="4"/>
      <c r="C112" s="4"/>
      <c r="D112" s="4"/>
      <c r="E112" s="4"/>
      <c r="F112" s="4"/>
      <c r="G112" s="4"/>
      <c r="H112" s="4"/>
      <c r="I112" s="4"/>
      <c r="J112" s="4"/>
      <c r="K112" s="4"/>
      <c r="L112" s="4"/>
      <c r="M112" s="4"/>
      <c r="N112" s="4"/>
      <c r="O112" s="4"/>
      <c r="P112" s="4"/>
      <c r="Q112" s="4"/>
      <c r="R112" s="4"/>
      <c r="S112" s="4"/>
    </row>
    <row r="113" spans="1:19"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x14ac:dyDescent="0.25">
      <c r="A114" s="57" t="s">
        <v>379</v>
      </c>
      <c r="B114" s="57"/>
      <c r="C114" s="137" t="str">
        <f>'Inputs 4'!C114</f>
        <v>forecast</v>
      </c>
      <c r="D114" s="137" t="str">
        <f>'Inputs 4'!D114</f>
        <v>forecast</v>
      </c>
      <c r="E114" s="137" t="str">
        <f>'Inputs 4'!E114</f>
        <v>forecast</v>
      </c>
      <c r="F114" s="137" t="str">
        <f>'Inputs 4'!F114</f>
        <v>forecast</v>
      </c>
      <c r="G114" s="137" t="str">
        <f>'Inputs 4'!G114</f>
        <v>forecast</v>
      </c>
      <c r="H114" s="137" t="str">
        <f>'Inputs 4'!H114</f>
        <v>forecast</v>
      </c>
      <c r="I114" s="137" t="str">
        <f>'Inputs 4'!I114</f>
        <v>forecast</v>
      </c>
      <c r="J114" s="137" t="str">
        <f>'Inputs 4'!J114</f>
        <v>forecast</v>
      </c>
      <c r="K114" s="137" t="str">
        <f>'Inputs 4'!K114</f>
        <v>forecast</v>
      </c>
      <c r="L114" s="137" t="str">
        <f>'Inputs 4'!L114</f>
        <v>forecast</v>
      </c>
      <c r="M114" s="137" t="str">
        <f>'Inputs 4'!M114</f>
        <v>forecast</v>
      </c>
      <c r="N114" s="137" t="str">
        <f>'Inputs 4'!N114</f>
        <v>forecast</v>
      </c>
      <c r="O114" s="137" t="str">
        <f>'Inputs 4'!O114</f>
        <v>forecast</v>
      </c>
      <c r="P114" s="137" t="str">
        <f>'Inputs 4'!P114</f>
        <v>forecast</v>
      </c>
      <c r="Q114" s="137" t="str">
        <f>'Inputs 4'!Q114</f>
        <v>forecast</v>
      </c>
      <c r="R114" s="137" t="str">
        <f>'Inputs 4'!R114</f>
        <v>forecast</v>
      </c>
      <c r="S114" s="137" t="str">
        <f>'Inputs 4'!S114</f>
        <v>forecast</v>
      </c>
    </row>
    <row r="115" spans="1:19" x14ac:dyDescent="0.25">
      <c r="A115" s="57" t="s">
        <v>380</v>
      </c>
      <c r="B115" s="57"/>
      <c r="C115" s="137" t="str">
        <f>'Inputs 4'!C115</f>
        <v>forecast</v>
      </c>
      <c r="D115" s="137" t="str">
        <f>'Inputs 4'!D115</f>
        <v>forecast</v>
      </c>
      <c r="E115" s="137" t="str">
        <f>'Inputs 4'!E115</f>
        <v>forecast</v>
      </c>
      <c r="F115" s="137" t="str">
        <f>'Inputs 4'!F115</f>
        <v>forecast</v>
      </c>
      <c r="G115" s="137" t="str">
        <f>'Inputs 4'!G115</f>
        <v>forecast</v>
      </c>
      <c r="H115" s="137" t="str">
        <f>'Inputs 4'!H115</f>
        <v>forecast</v>
      </c>
      <c r="I115" s="137" t="str">
        <f>'Inputs 4'!I115</f>
        <v>forecast</v>
      </c>
      <c r="J115" s="137" t="str">
        <f>'Inputs 4'!J115</f>
        <v>forecast</v>
      </c>
      <c r="K115" s="137" t="str">
        <f>'Inputs 4'!K115</f>
        <v>forecast</v>
      </c>
      <c r="L115" s="137" t="str">
        <f>'Inputs 4'!L115</f>
        <v>forecast</v>
      </c>
      <c r="M115" s="137" t="str">
        <f>'Inputs 4'!M115</f>
        <v>forecast</v>
      </c>
      <c r="N115" s="137" t="str">
        <f>'Inputs 4'!N115</f>
        <v>forecast</v>
      </c>
      <c r="O115" s="137" t="str">
        <f>'Inputs 4'!O115</f>
        <v>forecast</v>
      </c>
      <c r="P115" s="137" t="str">
        <f>'Inputs 4'!P115</f>
        <v>forecast</v>
      </c>
      <c r="Q115" s="137" t="str">
        <f>'Inputs 4'!Q115</f>
        <v>forecast</v>
      </c>
      <c r="R115" s="137" t="str">
        <f>'Inputs 4'!R115</f>
        <v>forecast</v>
      </c>
      <c r="S115" s="137" t="str">
        <f>'Inputs 4'!S115</f>
        <v>forecast</v>
      </c>
    </row>
    <row r="116" spans="1:19" x14ac:dyDescent="0.25">
      <c r="A116" s="57" t="s">
        <v>381</v>
      </c>
      <c r="B116" s="57"/>
      <c r="C116" s="137" t="str">
        <f>'Inputs 4'!C116</f>
        <v>forecast</v>
      </c>
      <c r="D116" s="137" t="str">
        <f>'Inputs 4'!D116</f>
        <v>forecast</v>
      </c>
      <c r="E116" s="137" t="str">
        <f>'Inputs 4'!E116</f>
        <v>forecast</v>
      </c>
      <c r="F116" s="137" t="str">
        <f>'Inputs 4'!F116</f>
        <v>forecast</v>
      </c>
      <c r="G116" s="137" t="str">
        <f>'Inputs 4'!G116</f>
        <v>forecast</v>
      </c>
      <c r="H116" s="137" t="str">
        <f>'Inputs 4'!H116</f>
        <v>forecast</v>
      </c>
      <c r="I116" s="137" t="str">
        <f>'Inputs 4'!I116</f>
        <v>forecast</v>
      </c>
      <c r="J116" s="137" t="str">
        <f>'Inputs 4'!J116</f>
        <v>forecast</v>
      </c>
      <c r="K116" s="137" t="str">
        <f>'Inputs 4'!K116</f>
        <v>forecast</v>
      </c>
      <c r="L116" s="137" t="str">
        <f>'Inputs 4'!L116</f>
        <v>forecast</v>
      </c>
      <c r="M116" s="137" t="str">
        <f>'Inputs 4'!M116</f>
        <v>forecast</v>
      </c>
      <c r="N116" s="137" t="str">
        <f>'Inputs 4'!N116</f>
        <v>forecast</v>
      </c>
      <c r="O116" s="137" t="str">
        <f>'Inputs 4'!O116</f>
        <v>forecast</v>
      </c>
      <c r="P116" s="137" t="str">
        <f>'Inputs 4'!P116</f>
        <v>forecast</v>
      </c>
      <c r="Q116" s="137" t="str">
        <f>'Inputs 4'!Q116</f>
        <v>forecast</v>
      </c>
      <c r="R116" s="137" t="str">
        <f>'Inputs 4'!R116</f>
        <v>forecast</v>
      </c>
      <c r="S116" s="137" t="str">
        <f>'Inputs 4'!S116</f>
        <v>forecast</v>
      </c>
    </row>
    <row r="117" spans="1:19" x14ac:dyDescent="0.25">
      <c r="A117" s="57" t="s">
        <v>382</v>
      </c>
      <c r="B117" s="57"/>
      <c r="C117" s="137" t="str">
        <f>'Inputs 4'!C117</f>
        <v>forecast</v>
      </c>
      <c r="D117" s="137" t="str">
        <f>'Inputs 4'!D117</f>
        <v>forecast</v>
      </c>
      <c r="E117" s="137" t="str">
        <f>'Inputs 4'!E117</f>
        <v>forecast</v>
      </c>
      <c r="F117" s="137" t="str">
        <f>'Inputs 4'!F117</f>
        <v>forecast</v>
      </c>
      <c r="G117" s="137" t="str">
        <f>'Inputs 4'!G117</f>
        <v>forecast</v>
      </c>
      <c r="H117" s="137" t="str">
        <f>'Inputs 4'!H117</f>
        <v>forecast</v>
      </c>
      <c r="I117" s="137" t="str">
        <f>'Inputs 4'!I117</f>
        <v>forecast</v>
      </c>
      <c r="J117" s="137" t="str">
        <f>'Inputs 4'!J117</f>
        <v>forecast</v>
      </c>
      <c r="K117" s="137" t="str">
        <f>'Inputs 4'!K117</f>
        <v>forecast</v>
      </c>
      <c r="L117" s="137" t="str">
        <f>'Inputs 4'!L117</f>
        <v>forecast</v>
      </c>
      <c r="M117" s="137" t="str">
        <f>'Inputs 4'!M117</f>
        <v>forecast</v>
      </c>
      <c r="N117" s="137" t="str">
        <f>'Inputs 4'!N117</f>
        <v>forecast</v>
      </c>
      <c r="O117" s="137" t="str">
        <f>'Inputs 4'!O117</f>
        <v>forecast</v>
      </c>
      <c r="P117" s="137" t="str">
        <f>'Inputs 4'!P117</f>
        <v>forecast</v>
      </c>
      <c r="Q117" s="137" t="str">
        <f>'Inputs 4'!Q117</f>
        <v>forecast</v>
      </c>
      <c r="R117" s="137" t="str">
        <f>'Inputs 4'!R117</f>
        <v>forecast</v>
      </c>
      <c r="S117" s="137" t="str">
        <f>'Inputs 4'!S117</f>
        <v>forecast</v>
      </c>
    </row>
    <row r="118" spans="1:19" x14ac:dyDescent="0.25">
      <c r="A118" s="57" t="s">
        <v>383</v>
      </c>
      <c r="B118" s="57"/>
      <c r="C118" s="137" t="str">
        <f>'Inputs 4'!C118</f>
        <v>forecast</v>
      </c>
      <c r="D118" s="137" t="str">
        <f>'Inputs 4'!D118</f>
        <v>forecast</v>
      </c>
      <c r="E118" s="137" t="str">
        <f>'Inputs 4'!E118</f>
        <v>forecast</v>
      </c>
      <c r="F118" s="137" t="str">
        <f>'Inputs 4'!F118</f>
        <v>forecast</v>
      </c>
      <c r="G118" s="137" t="str">
        <f>'Inputs 4'!G118</f>
        <v>forecast</v>
      </c>
      <c r="H118" s="137" t="str">
        <f>'Inputs 4'!H118</f>
        <v>forecast</v>
      </c>
      <c r="I118" s="137" t="str">
        <f>'Inputs 4'!I118</f>
        <v>forecast</v>
      </c>
      <c r="J118" s="137" t="str">
        <f>'Inputs 4'!J118</f>
        <v>forecast</v>
      </c>
      <c r="K118" s="137" t="str">
        <f>'Inputs 4'!K118</f>
        <v>forecast</v>
      </c>
      <c r="L118" s="137" t="str">
        <f>'Inputs 4'!L118</f>
        <v>forecast</v>
      </c>
      <c r="M118" s="137" t="str">
        <f>'Inputs 4'!M118</f>
        <v>forecast</v>
      </c>
      <c r="N118" s="137" t="str">
        <f>'Inputs 4'!N118</f>
        <v>forecast</v>
      </c>
      <c r="O118" s="137" t="str">
        <f>'Inputs 4'!O118</f>
        <v>forecast</v>
      </c>
      <c r="P118" s="137" t="str">
        <f>'Inputs 4'!P118</f>
        <v>forecast</v>
      </c>
      <c r="Q118" s="137" t="str">
        <f>'Inputs 4'!Q118</f>
        <v>forecast</v>
      </c>
      <c r="R118" s="137" t="str">
        <f>'Inputs 4'!R118</f>
        <v>forecast</v>
      </c>
      <c r="S118" s="137" t="str">
        <f>'Inputs 4'!S118</f>
        <v>forecast</v>
      </c>
    </row>
    <row r="119" spans="1:19" x14ac:dyDescent="0.25">
      <c r="A119" s="57" t="s">
        <v>384</v>
      </c>
      <c r="B119" s="57"/>
      <c r="C119" s="137" t="str">
        <f>'Inputs 4'!C119</f>
        <v>forecast</v>
      </c>
      <c r="D119" s="137" t="str">
        <f>'Inputs 4'!D119</f>
        <v>forecast</v>
      </c>
      <c r="E119" s="137" t="str">
        <f>'Inputs 4'!E119</f>
        <v>forecast</v>
      </c>
      <c r="F119" s="137" t="str">
        <f>'Inputs 4'!F119</f>
        <v>forecast</v>
      </c>
      <c r="G119" s="137" t="str">
        <f>'Inputs 4'!G119</f>
        <v>forecast</v>
      </c>
      <c r="H119" s="137" t="str">
        <f>'Inputs 4'!H119</f>
        <v>forecast</v>
      </c>
      <c r="I119" s="137" t="str">
        <f>'Inputs 4'!I119</f>
        <v>forecast</v>
      </c>
      <c r="J119" s="137" t="str">
        <f>'Inputs 4'!J119</f>
        <v>forecast</v>
      </c>
      <c r="K119" s="137" t="str">
        <f>'Inputs 4'!K119</f>
        <v>forecast</v>
      </c>
      <c r="L119" s="137" t="str">
        <f>'Inputs 4'!L119</f>
        <v>forecast</v>
      </c>
      <c r="M119" s="137" t="str">
        <f>'Inputs 4'!M119</f>
        <v>forecast</v>
      </c>
      <c r="N119" s="137" t="str">
        <f>'Inputs 4'!N119</f>
        <v>forecast</v>
      </c>
      <c r="O119" s="137" t="str">
        <f>'Inputs 4'!O119</f>
        <v>forecast</v>
      </c>
      <c r="P119" s="137" t="str">
        <f>'Inputs 4'!P119</f>
        <v>forecast</v>
      </c>
      <c r="Q119" s="137" t="str">
        <f>'Inputs 4'!Q119</f>
        <v>forecast</v>
      </c>
      <c r="R119" s="137" t="str">
        <f>'Inputs 4'!R119</f>
        <v>forecast</v>
      </c>
      <c r="S119" s="137" t="str">
        <f>'Inputs 4'!S119</f>
        <v>forecast</v>
      </c>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D97E55"/>
    <pageSetUpPr fitToPage="1"/>
  </sheetPr>
  <dimension ref="A1:T119"/>
  <sheetViews>
    <sheetView showGridLines="0" view="pageBreakPreview" zoomScaleNormal="100" zoomScaleSheetLayoutView="100" workbookViewId="0"/>
  </sheetViews>
  <sheetFormatPr defaultColWidth="9.140625" defaultRowHeight="15" x14ac:dyDescent="0.25"/>
  <cols>
    <col min="1" max="1" width="50" style="31" customWidth="1"/>
    <col min="2" max="9" width="12" style="31" customWidth="1"/>
    <col min="10" max="18" width="12" style="32" customWidth="1"/>
    <col min="19" max="19" width="12" style="31" customWidth="1"/>
    <col min="20" max="20" width="2.7109375" style="29" customWidth="1"/>
  </cols>
  <sheetData>
    <row r="1" spans="1:20" ht="39.950000000000003" customHeight="1" x14ac:dyDescent="0.25">
      <c r="A1" s="45" t="s">
        <v>494</v>
      </c>
      <c r="B1" s="29"/>
      <c r="C1" s="29"/>
      <c r="D1" s="29"/>
      <c r="E1" s="29"/>
      <c r="F1" s="29"/>
      <c r="G1" s="29"/>
      <c r="H1" s="29"/>
      <c r="I1" s="29"/>
      <c r="J1" s="29"/>
      <c r="K1" s="29"/>
      <c r="L1" s="29"/>
      <c r="M1" s="29"/>
      <c r="N1" s="29"/>
      <c r="O1" s="29"/>
      <c r="P1" s="29"/>
      <c r="Q1" s="29"/>
      <c r="R1" s="29"/>
      <c r="S1" s="29"/>
    </row>
    <row r="2" spans="1:20" x14ac:dyDescent="0.25">
      <c r="A2" s="124" t="s">
        <v>333</v>
      </c>
      <c r="B2"/>
      <c r="C2"/>
      <c r="D2"/>
      <c r="E2"/>
      <c r="F2"/>
      <c r="G2"/>
      <c r="H2"/>
      <c r="I2"/>
      <c r="J2"/>
      <c r="K2"/>
      <c r="L2"/>
      <c r="M2"/>
      <c r="N2"/>
      <c r="O2"/>
      <c r="P2"/>
      <c r="Q2"/>
      <c r="R2"/>
      <c r="S2"/>
      <c r="T2"/>
    </row>
    <row r="3" spans="1:20" x14ac:dyDescent="0.25">
      <c r="A3" s="124" t="s">
        <v>495</v>
      </c>
      <c r="B3" s="4"/>
      <c r="C3" s="4"/>
      <c r="D3" s="4"/>
      <c r="E3" s="4"/>
      <c r="F3" s="4"/>
      <c r="G3" s="4"/>
      <c r="H3" s="4"/>
      <c r="I3" s="4"/>
      <c r="J3" s="4"/>
      <c r="K3" s="4"/>
      <c r="L3" s="4"/>
      <c r="M3" s="4"/>
      <c r="N3" s="4"/>
      <c r="O3" s="4"/>
      <c r="P3" s="4"/>
      <c r="Q3" s="4"/>
      <c r="R3" s="4"/>
      <c r="S3" s="4"/>
      <c r="T3" s="4"/>
    </row>
    <row r="4" spans="1:20" ht="20.100000000000001" customHeight="1" x14ac:dyDescent="0.25">
      <c r="A4" s="4"/>
      <c r="B4" s="49"/>
      <c r="C4" s="29"/>
      <c r="D4" s="29"/>
      <c r="E4" s="29"/>
      <c r="F4" s="29"/>
      <c r="G4" s="29"/>
      <c r="H4" s="29"/>
      <c r="I4" s="29"/>
      <c r="J4" s="29"/>
      <c r="K4" s="29"/>
      <c r="L4" s="29"/>
      <c r="M4" s="29"/>
      <c r="N4" s="29"/>
      <c r="O4" s="29"/>
      <c r="P4" s="29"/>
      <c r="Q4" s="29"/>
      <c r="R4" s="29"/>
      <c r="S4" s="29"/>
      <c r="T4" s="30"/>
    </row>
    <row r="5" spans="1:20" x14ac:dyDescent="0.25">
      <c r="A5" s="29"/>
      <c r="B5" s="29"/>
      <c r="C5" s="29"/>
      <c r="D5" s="29"/>
      <c r="E5" s="29"/>
      <c r="F5" s="29"/>
      <c r="G5" s="29"/>
      <c r="H5" s="29"/>
      <c r="I5" s="29"/>
      <c r="J5" s="29"/>
      <c r="K5" s="29"/>
      <c r="L5" s="29"/>
      <c r="M5" s="29"/>
      <c r="N5" s="29"/>
      <c r="O5" s="29"/>
      <c r="P5" s="29"/>
      <c r="Q5" s="29"/>
      <c r="R5" s="29"/>
      <c r="S5" s="29"/>
    </row>
    <row r="6" spans="1:20" x14ac:dyDescent="0.25">
      <c r="A6" s="4"/>
      <c r="B6" s="4"/>
      <c r="C6" s="4"/>
      <c r="D6" s="4"/>
      <c r="E6" s="4"/>
      <c r="F6" s="4"/>
      <c r="G6" s="4"/>
      <c r="H6" s="4"/>
      <c r="I6" s="4"/>
      <c r="J6" s="4"/>
      <c r="K6" s="4"/>
      <c r="L6" s="4"/>
      <c r="M6" s="4"/>
      <c r="N6" s="4"/>
      <c r="O6" s="4"/>
      <c r="P6" s="4"/>
      <c r="Q6" s="4"/>
      <c r="R6" s="4"/>
      <c r="S6" s="4"/>
      <c r="T6" s="4"/>
    </row>
    <row r="9" spans="1:20" ht="18.75" x14ac:dyDescent="0.3">
      <c r="A9" s="58" t="s">
        <v>32</v>
      </c>
      <c r="B9" s="58"/>
      <c r="C9" s="56"/>
    </row>
    <row r="10" spans="1:20" x14ac:dyDescent="0.25">
      <c r="A10" s="57" t="s">
        <v>317</v>
      </c>
      <c r="B10" s="57"/>
      <c r="C10" s="80">
        <f>'Inputs 5'!C10</f>
        <v>8.77E-2</v>
      </c>
    </row>
    <row r="11" spans="1:20" x14ac:dyDescent="0.25">
      <c r="A11" s="57" t="s">
        <v>33</v>
      </c>
      <c r="B11" s="57"/>
      <c r="C11" s="80">
        <f>'Inputs 5'!C11</f>
        <v>7.9299999999999995E-2</v>
      </c>
    </row>
    <row r="12" spans="1:20" x14ac:dyDescent="0.25">
      <c r="A12" s="57" t="s">
        <v>34</v>
      </c>
      <c r="B12" s="57"/>
      <c r="C12" s="102">
        <f>'Inputs 5'!C12</f>
        <v>0.44</v>
      </c>
    </row>
    <row r="13" spans="1:20" x14ac:dyDescent="0.25">
      <c r="A13" s="57" t="s">
        <v>35</v>
      </c>
      <c r="B13" s="57"/>
      <c r="C13" s="103">
        <f>'Inputs 5'!C13</f>
        <v>45</v>
      </c>
    </row>
    <row r="14" spans="1:20" x14ac:dyDescent="0.25">
      <c r="A14" s="57" t="s">
        <v>36</v>
      </c>
      <c r="B14" s="57"/>
      <c r="C14" s="102">
        <f>'Inputs 5'!C14</f>
        <v>0</v>
      </c>
    </row>
    <row r="16" spans="1:20" ht="18.75" x14ac:dyDescent="0.3">
      <c r="A16" s="62" t="s">
        <v>245</v>
      </c>
    </row>
    <row r="17" spans="1:20" x14ac:dyDescent="0.25">
      <c r="A17" s="35" t="s">
        <v>264</v>
      </c>
      <c r="B17" s="57"/>
      <c r="C17" s="104">
        <f>'Inputs 5'!C17</f>
        <v>1.0428084742793051</v>
      </c>
    </row>
    <row r="18" spans="1:20" x14ac:dyDescent="0.25">
      <c r="A18" s="38" t="s">
        <v>88</v>
      </c>
      <c r="B18" s="57"/>
      <c r="C18" s="104">
        <f>'Inputs 5'!C18</f>
        <v>1.0428084742793051</v>
      </c>
    </row>
    <row r="19" spans="1:20" x14ac:dyDescent="0.25">
      <c r="A19" s="38" t="s">
        <v>89</v>
      </c>
      <c r="B19" s="57"/>
      <c r="C19" s="104">
        <f>'Inputs 5'!C19</f>
        <v>1.0428084742793051</v>
      </c>
    </row>
    <row r="20" spans="1:20" x14ac:dyDescent="0.25">
      <c r="A20" s="38" t="s">
        <v>90</v>
      </c>
      <c r="B20" s="57"/>
      <c r="C20" s="104">
        <f>'Inputs 5'!C20</f>
        <v>1.0428084742793051</v>
      </c>
    </row>
    <row r="21" spans="1:20" x14ac:dyDescent="0.25">
      <c r="A21" s="38" t="s">
        <v>91</v>
      </c>
      <c r="B21" s="57"/>
      <c r="C21" s="104">
        <f>'Inputs 5'!C21</f>
        <v>1.0428084742793051</v>
      </c>
    </row>
    <row r="22" spans="1:20" x14ac:dyDescent="0.25">
      <c r="A22" s="38" t="s">
        <v>92</v>
      </c>
      <c r="B22" s="57"/>
      <c r="C22" s="104">
        <f>'Inputs 5'!C22</f>
        <v>1.0346743941931567</v>
      </c>
    </row>
    <row r="24" spans="1:20" ht="18.75" x14ac:dyDescent="0.3">
      <c r="A24" s="58" t="s">
        <v>37</v>
      </c>
      <c r="B24" s="57"/>
      <c r="C24" s="55" t="s">
        <v>38</v>
      </c>
      <c r="D24" s="55" t="s">
        <v>39</v>
      </c>
      <c r="E24" s="55" t="s">
        <v>40</v>
      </c>
      <c r="F24" s="55" t="s">
        <v>41</v>
      </c>
      <c r="G24" s="55" t="s">
        <v>42</v>
      </c>
      <c r="H24" s="55" t="s">
        <v>43</v>
      </c>
    </row>
    <row r="25" spans="1:20" x14ac:dyDescent="0.25">
      <c r="A25" s="57" t="s">
        <v>258</v>
      </c>
      <c r="B25" s="57"/>
      <c r="C25" s="102">
        <f>'Inputs 5'!C25</f>
        <v>0.3</v>
      </c>
      <c r="D25" s="102">
        <f>'Inputs 5'!D25</f>
        <v>0.3</v>
      </c>
      <c r="E25" s="102">
        <f>'Inputs 5'!E25</f>
        <v>0.28000000000000003</v>
      </c>
      <c r="F25" s="102">
        <f>'Inputs 5'!F25</f>
        <v>0.28000000000000003</v>
      </c>
      <c r="G25" s="102">
        <f>'Inputs 5'!G25</f>
        <v>0.28000000000000003</v>
      </c>
      <c r="H25" s="102">
        <f>'Inputs 5'!H25</f>
        <v>0.28000000000000003</v>
      </c>
    </row>
    <row r="26" spans="1:20" x14ac:dyDescent="0.25">
      <c r="A26" s="57" t="s">
        <v>44</v>
      </c>
      <c r="B26" s="57"/>
      <c r="C26" s="105">
        <f>'Inputs 5'!C26</f>
        <v>0</v>
      </c>
      <c r="D26" s="105">
        <f>'Inputs 5'!D26</f>
        <v>0</v>
      </c>
      <c r="E26" s="105">
        <f>'Inputs 5'!E26</f>
        <v>0</v>
      </c>
      <c r="F26" s="105">
        <f>'Inputs 5'!F26</f>
        <v>0</v>
      </c>
      <c r="G26" s="105">
        <f>'Inputs 5'!G26</f>
        <v>0</v>
      </c>
      <c r="H26" s="105">
        <f>'Inputs 5'!H26</f>
        <v>0</v>
      </c>
      <c r="J26" s="132" t="s">
        <v>354</v>
      </c>
    </row>
    <row r="27" spans="1:20" x14ac:dyDescent="0.25">
      <c r="A27" s="57" t="s">
        <v>45</v>
      </c>
      <c r="B27" s="57"/>
      <c r="C27" s="60"/>
      <c r="D27" s="105">
        <f>'Inputs 5'!D27</f>
        <v>4.4667274384685429E-2</v>
      </c>
      <c r="E27" s="105">
        <f>'Inputs 5'!E27</f>
        <v>1.5706806282722585E-2</v>
      </c>
      <c r="F27" s="105">
        <f>'Inputs 5'!F27</f>
        <v>1.8041237113401998E-2</v>
      </c>
      <c r="G27" s="105">
        <f>'Inputs 5'!G27</f>
        <v>1.7721518987341867E-2</v>
      </c>
      <c r="H27" s="105">
        <f>'Inputs 5'!H27</f>
        <v>2.3217247097844007E-2</v>
      </c>
      <c r="J27" s="132" t="s">
        <v>355</v>
      </c>
    </row>
    <row r="28" spans="1:20" x14ac:dyDescent="0.25">
      <c r="A28" s="57" t="s">
        <v>46</v>
      </c>
      <c r="B28" s="57"/>
      <c r="C28" s="60"/>
      <c r="D28" s="105">
        <f>'Inputs 5'!D28</f>
        <v>2.465039108793543E-2</v>
      </c>
      <c r="E28" s="105">
        <f>'Inputs 5'!E28</f>
        <v>1.6991832174541255E-2</v>
      </c>
      <c r="F28" s="105">
        <f>'Inputs 5'!F28</f>
        <v>2.0741514169093644E-2</v>
      </c>
      <c r="G28" s="105">
        <f>'Inputs 5'!G28</f>
        <v>2.3759818812291389E-2</v>
      </c>
      <c r="H28" s="105">
        <f>'Inputs 5'!H28</f>
        <v>2.2164443909808984E-2</v>
      </c>
      <c r="J28" s="132" t="s">
        <v>357</v>
      </c>
    </row>
    <row r="29" spans="1:20" x14ac:dyDescent="0.25">
      <c r="A29" s="38" t="s">
        <v>47</v>
      </c>
      <c r="B29" s="38"/>
      <c r="C29" s="99"/>
      <c r="D29" s="106">
        <f>'Inputs 5'!D29</f>
        <v>2.465039108793543E-2</v>
      </c>
      <c r="E29" s="106">
        <f>'Inputs 5'!E29</f>
        <v>1.7811704834605591E-2</v>
      </c>
      <c r="F29" s="106">
        <f>'Inputs 5'!F29</f>
        <v>4.5909090909090899E-2</v>
      </c>
      <c r="G29" s="106">
        <f>'Inputs 5'!G29</f>
        <v>1.2820512820512775E-2</v>
      </c>
      <c r="H29" s="106">
        <f>'Inputs 5'!H29</f>
        <v>1.9725095732576747E-2</v>
      </c>
      <c r="I29" s="28"/>
      <c r="J29" s="132" t="s">
        <v>353</v>
      </c>
      <c r="K29" s="2"/>
      <c r="L29" s="2"/>
      <c r="M29" s="2"/>
      <c r="N29" s="2"/>
      <c r="O29" s="2"/>
      <c r="P29" s="2"/>
      <c r="Q29" s="2"/>
      <c r="R29" s="2"/>
      <c r="S29" s="28"/>
      <c r="T29" s="28"/>
    </row>
    <row r="30" spans="1:20" x14ac:dyDescent="0.25">
      <c r="A30" s="38" t="s">
        <v>48</v>
      </c>
      <c r="B30" s="38"/>
      <c r="C30" s="99"/>
      <c r="D30" s="106">
        <f>'Inputs 5'!D30</f>
        <v>2.4650391087935652E-2</v>
      </c>
      <c r="E30" s="106">
        <f>'Inputs 5'!E30</f>
        <v>1.7811704834605369E-2</v>
      </c>
      <c r="F30" s="106">
        <f>'Inputs 5'!F30</f>
        <v>2.5401069518716568E-2</v>
      </c>
      <c r="G30" s="106">
        <f>'Inputs 5'!G30</f>
        <v>1.2820512820512775E-2</v>
      </c>
      <c r="H30" s="106">
        <f>'Inputs 5'!H30</f>
        <v>1.9725095732576747E-2</v>
      </c>
      <c r="I30" s="28"/>
      <c r="J30" s="132" t="s">
        <v>356</v>
      </c>
      <c r="K30" s="2"/>
      <c r="L30" s="2"/>
      <c r="M30" s="2"/>
      <c r="N30" s="2"/>
      <c r="O30" s="2"/>
      <c r="P30" s="2"/>
      <c r="Q30" s="2"/>
      <c r="R30" s="2"/>
      <c r="S30" s="28"/>
      <c r="T30" s="28"/>
    </row>
    <row r="32" spans="1:20" ht="18.75" x14ac:dyDescent="0.3">
      <c r="A32" s="62" t="s">
        <v>25</v>
      </c>
    </row>
    <row r="33" spans="1:19"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x14ac:dyDescent="0.25">
      <c r="A35" s="57" t="s">
        <v>50</v>
      </c>
      <c r="B35" s="57"/>
      <c r="C35" s="107">
        <f>'Inputs 5'!C35</f>
        <v>127658.0267346656</v>
      </c>
      <c r="D35" s="107">
        <f>'Inputs 5'!D35</f>
        <v>285613</v>
      </c>
      <c r="E35" s="107">
        <f>'Inputs 5'!E35</f>
        <v>43170.327005351857</v>
      </c>
      <c r="F35" s="107">
        <f>'Inputs 5'!F35</f>
        <v>117351.02318562799</v>
      </c>
      <c r="G35" s="107">
        <f>'Inputs 5'!G35</f>
        <v>158439</v>
      </c>
      <c r="H35" s="107">
        <f>'Inputs 5'!H35</f>
        <v>59452</v>
      </c>
      <c r="I35" s="107">
        <f>'Inputs 5'!I35</f>
        <v>99283.174584512322</v>
      </c>
      <c r="J35" s="107">
        <f>'Inputs 5'!J35</f>
        <v>27058</v>
      </c>
      <c r="K35" s="107">
        <f>'Inputs 5'!K35</f>
        <v>150201</v>
      </c>
      <c r="L35" s="107">
        <f>'Inputs 5'!L35</f>
        <v>130997.7665</v>
      </c>
      <c r="M35" s="107">
        <f>'Inputs 5'!M35</f>
        <v>1275729</v>
      </c>
      <c r="N35" s="107">
        <f>'Inputs 5'!N35</f>
        <v>168527.98133999141</v>
      </c>
      <c r="O35" s="107">
        <f>'Inputs 5'!O35</f>
        <v>137423.2903311328</v>
      </c>
      <c r="P35" s="107">
        <f>'Inputs 5'!P35</f>
        <v>426853.74653996591</v>
      </c>
      <c r="Q35" s="107">
        <f>'Inputs 5'!Q35</f>
        <v>2273866</v>
      </c>
      <c r="R35" s="107">
        <f>'Inputs 5'!R35</f>
        <v>528459.12843431695</v>
      </c>
      <c r="S35" s="107">
        <f>'Inputs 5'!S35</f>
        <v>774919.12600000005</v>
      </c>
    </row>
    <row r="36" spans="1:19" x14ac:dyDescent="0.25">
      <c r="A36" s="57" t="s">
        <v>51</v>
      </c>
      <c r="B36" s="57"/>
      <c r="C36" s="107">
        <f>'Inputs 5'!C36</f>
        <v>0</v>
      </c>
      <c r="D36" s="107">
        <f>'Inputs 5'!D36</f>
        <v>0</v>
      </c>
      <c r="E36" s="107">
        <f>'Inputs 5'!E36</f>
        <v>0</v>
      </c>
      <c r="F36" s="107">
        <f>'Inputs 5'!F36</f>
        <v>0</v>
      </c>
      <c r="G36" s="107">
        <f>'Inputs 5'!G36</f>
        <v>0</v>
      </c>
      <c r="H36" s="107">
        <f>'Inputs 5'!H36</f>
        <v>0</v>
      </c>
      <c r="I36" s="107">
        <f>'Inputs 5'!I36</f>
        <v>0</v>
      </c>
      <c r="J36" s="107">
        <f>'Inputs 5'!J36</f>
        <v>0</v>
      </c>
      <c r="K36" s="107">
        <f>'Inputs 5'!K36</f>
        <v>0</v>
      </c>
      <c r="L36" s="107">
        <f>'Inputs 5'!L36</f>
        <v>0</v>
      </c>
      <c r="M36" s="107">
        <f>'Inputs 5'!M36</f>
        <v>0</v>
      </c>
      <c r="N36" s="107">
        <f>'Inputs 5'!N36</f>
        <v>0</v>
      </c>
      <c r="O36" s="107">
        <f>'Inputs 5'!O36</f>
        <v>0</v>
      </c>
      <c r="P36" s="107">
        <f>'Inputs 5'!P36</f>
        <v>0</v>
      </c>
      <c r="Q36" s="107">
        <f>'Inputs 5'!Q36</f>
        <v>0</v>
      </c>
      <c r="R36" s="107">
        <f>'Inputs 5'!R36</f>
        <v>0</v>
      </c>
      <c r="S36" s="107">
        <f>'Inputs 5'!S36</f>
        <v>0</v>
      </c>
    </row>
    <row r="37" spans="1:19" x14ac:dyDescent="0.25">
      <c r="A37" s="57" t="s">
        <v>395</v>
      </c>
      <c r="B37" s="57"/>
      <c r="C37" s="107">
        <f>'Inputs 5'!C37</f>
        <v>0</v>
      </c>
      <c r="D37" s="107">
        <f>'Inputs 5'!D37</f>
        <v>0</v>
      </c>
      <c r="E37" s="107">
        <f>'Inputs 5'!E37</f>
        <v>0</v>
      </c>
      <c r="F37" s="107">
        <f>'Inputs 5'!F37</f>
        <v>0</v>
      </c>
      <c r="G37" s="107">
        <f>'Inputs 5'!G37</f>
        <v>0</v>
      </c>
      <c r="H37" s="107">
        <f>'Inputs 5'!H37</f>
        <v>0</v>
      </c>
      <c r="I37" s="107">
        <f>'Inputs 5'!I37</f>
        <v>0</v>
      </c>
      <c r="J37" s="107">
        <f>'Inputs 5'!J37</f>
        <v>0</v>
      </c>
      <c r="K37" s="107">
        <f>'Inputs 5'!K37</f>
        <v>0</v>
      </c>
      <c r="L37" s="107">
        <f>'Inputs 5'!L37</f>
        <v>0</v>
      </c>
      <c r="M37" s="107">
        <f>'Inputs 5'!M37</f>
        <v>0</v>
      </c>
      <c r="N37" s="107">
        <f>'Inputs 5'!N37</f>
        <v>5.0783199999999997</v>
      </c>
      <c r="O37" s="107">
        <f>'Inputs 5'!O37</f>
        <v>0</v>
      </c>
      <c r="P37" s="107">
        <f>'Inputs 5'!P37</f>
        <v>0</v>
      </c>
      <c r="Q37" s="107">
        <f>'Inputs 5'!Q37</f>
        <v>0</v>
      </c>
      <c r="R37" s="107">
        <f>'Inputs 5'!R37</f>
        <v>0</v>
      </c>
      <c r="S37" s="107">
        <f>'Inputs 5'!S37</f>
        <v>0</v>
      </c>
    </row>
    <row r="38" spans="1:19" x14ac:dyDescent="0.25">
      <c r="A38" s="57" t="s">
        <v>162</v>
      </c>
      <c r="B38" s="57"/>
      <c r="C38" s="107">
        <f>'Inputs 5'!C38</f>
        <v>7644</v>
      </c>
      <c r="D38" s="107">
        <f>'Inputs 5'!D38</f>
        <v>7786</v>
      </c>
      <c r="E38" s="107">
        <f>'Inputs 5'!E38</f>
        <v>2023</v>
      </c>
      <c r="F38" s="107">
        <f>'Inputs 5'!F38</f>
        <v>4225</v>
      </c>
      <c r="G38" s="107">
        <f>'Inputs 5'!G38</f>
        <v>5894</v>
      </c>
      <c r="H38" s="107">
        <f>'Inputs 5'!H38</f>
        <v>2382</v>
      </c>
      <c r="I38" s="107">
        <f>'Inputs 5'!I38</f>
        <v>3449</v>
      </c>
      <c r="J38" s="107">
        <f>'Inputs 5'!J38</f>
        <v>1084.6002031156527</v>
      </c>
      <c r="K38" s="107">
        <f>'Inputs 5'!K38</f>
        <v>6387.6247468541751</v>
      </c>
      <c r="L38" s="107">
        <f>'Inputs 5'!L38</f>
        <v>6303</v>
      </c>
      <c r="M38" s="107">
        <f>'Inputs 5'!M38</f>
        <v>52422</v>
      </c>
      <c r="N38" s="107">
        <f>'Inputs 5'!N38</f>
        <v>5635.3221811466228</v>
      </c>
      <c r="O38" s="107">
        <f>'Inputs 5'!O38</f>
        <v>5234</v>
      </c>
      <c r="P38" s="107">
        <f>'Inputs 5'!P38</f>
        <v>16649.2682399277</v>
      </c>
      <c r="Q38" s="107">
        <f>'Inputs 5'!Q38</f>
        <v>76573.310789910291</v>
      </c>
      <c r="R38" s="107">
        <f>'Inputs 5'!R38</f>
        <v>25343.756747688079</v>
      </c>
      <c r="S38" s="107">
        <f>'Inputs 5'!S38</f>
        <v>10172</v>
      </c>
    </row>
    <row r="39" spans="1:19" x14ac:dyDescent="0.25">
      <c r="A39" s="57" t="s">
        <v>52</v>
      </c>
      <c r="B39" s="57"/>
      <c r="C39" s="107">
        <f>'Inputs 5'!C39</f>
        <v>411.1521474045332</v>
      </c>
      <c r="D39" s="107">
        <f>'Inputs 5'!D39</f>
        <v>0</v>
      </c>
      <c r="E39" s="107">
        <f>'Inputs 5'!E39</f>
        <v>43.225169999999999</v>
      </c>
      <c r="F39" s="107">
        <f>'Inputs 5'!F39</f>
        <v>270.83940720981781</v>
      </c>
      <c r="G39" s="107">
        <f>'Inputs 5'!G39</f>
        <v>1125</v>
      </c>
      <c r="H39" s="107">
        <f>'Inputs 5'!H39</f>
        <v>42</v>
      </c>
      <c r="I39" s="107">
        <f>'Inputs 5'!I39</f>
        <v>62.119743764765502</v>
      </c>
      <c r="J39" s="107">
        <f>'Inputs 5'!J39</f>
        <v>0</v>
      </c>
      <c r="K39" s="107">
        <f>'Inputs 5'!K39</f>
        <v>0</v>
      </c>
      <c r="L39" s="107">
        <f>'Inputs 5'!L39</f>
        <v>0</v>
      </c>
      <c r="M39" s="107">
        <f>'Inputs 5'!M39</f>
        <v>11033</v>
      </c>
      <c r="N39" s="107">
        <f>'Inputs 5'!N39</f>
        <v>12</v>
      </c>
      <c r="O39" s="107">
        <f>'Inputs 5'!O39</f>
        <v>29</v>
      </c>
      <c r="P39" s="107">
        <f>'Inputs 5'!P39</f>
        <v>178.82468</v>
      </c>
      <c r="Q39" s="107">
        <f>'Inputs 5'!Q39</f>
        <v>6879</v>
      </c>
      <c r="R39" s="107">
        <f>'Inputs 5'!R39</f>
        <v>17</v>
      </c>
      <c r="S39" s="107">
        <f>'Inputs 5'!S39</f>
        <v>0</v>
      </c>
    </row>
    <row r="40" spans="1:19" x14ac:dyDescent="0.25">
      <c r="A40" s="57" t="s">
        <v>53</v>
      </c>
      <c r="B40" s="57"/>
      <c r="C40" s="107">
        <f>'Inputs 5'!C40</f>
        <v>0</v>
      </c>
      <c r="D40" s="107">
        <f>'Inputs 5'!D40</f>
        <v>0</v>
      </c>
      <c r="E40" s="107">
        <f>'Inputs 5'!E40</f>
        <v>772</v>
      </c>
      <c r="F40" s="107">
        <f>'Inputs 5'!F40</f>
        <v>0</v>
      </c>
      <c r="G40" s="107">
        <f>'Inputs 5'!G40</f>
        <v>3021</v>
      </c>
      <c r="H40" s="107">
        <f>'Inputs 5'!H40</f>
        <v>0</v>
      </c>
      <c r="I40" s="107">
        <f>'Inputs 5'!I40</f>
        <v>0</v>
      </c>
      <c r="J40" s="107">
        <f>'Inputs 5'!J40</f>
        <v>0</v>
      </c>
      <c r="K40" s="107">
        <f>'Inputs 5'!K40</f>
        <v>6080.5233600000001</v>
      </c>
      <c r="L40" s="107">
        <f>'Inputs 5'!L40</f>
        <v>0</v>
      </c>
      <c r="M40" s="107">
        <f>'Inputs 5'!M40</f>
        <v>0</v>
      </c>
      <c r="N40" s="107">
        <f>'Inputs 5'!N40</f>
        <v>0</v>
      </c>
      <c r="O40" s="107">
        <f>'Inputs 5'!O40</f>
        <v>0</v>
      </c>
      <c r="P40" s="107">
        <f>'Inputs 5'!P40</f>
        <v>0</v>
      </c>
      <c r="Q40" s="107">
        <f>'Inputs 5'!Q40</f>
        <v>0</v>
      </c>
      <c r="R40" s="107">
        <f>'Inputs 5'!R40</f>
        <v>0</v>
      </c>
      <c r="S40" s="108">
        <f>'Inputs 5'!S40</f>
        <v>0</v>
      </c>
    </row>
    <row r="41" spans="1:19" x14ac:dyDescent="0.25">
      <c r="A41" s="57" t="s">
        <v>397</v>
      </c>
      <c r="B41" s="57"/>
      <c r="C41" s="107">
        <f>'Inputs 5'!C41</f>
        <v>6432</v>
      </c>
      <c r="D41" s="107">
        <f>'Inputs 5'!D41</f>
        <v>13769</v>
      </c>
      <c r="E41" s="107">
        <f>'Inputs 5'!E41</f>
        <v>1623</v>
      </c>
      <c r="F41" s="107">
        <f>'Inputs 5'!F41</f>
        <v>5625</v>
      </c>
      <c r="G41" s="107">
        <f>'Inputs 5'!G41</f>
        <v>7099</v>
      </c>
      <c r="H41" s="107">
        <f>'Inputs 5'!H41</f>
        <v>2348</v>
      </c>
      <c r="I41" s="107">
        <f>'Inputs 5'!I41</f>
        <v>2561.6080000000002</v>
      </c>
      <c r="J41" s="107">
        <f>'Inputs 5'!J41</f>
        <v>608</v>
      </c>
      <c r="K41" s="107">
        <f>'Inputs 5'!K41</f>
        <v>3793.4187615999958</v>
      </c>
      <c r="L41" s="107">
        <f>'Inputs 5'!L41</f>
        <v>7144</v>
      </c>
      <c r="M41" s="107">
        <f>'Inputs 5'!M41</f>
        <v>59202</v>
      </c>
      <c r="N41" s="107">
        <f>'Inputs 5'!N41</f>
        <v>4851.8784151308691</v>
      </c>
      <c r="O41" s="107">
        <f>'Inputs 5'!O41</f>
        <v>3774</v>
      </c>
      <c r="P41" s="107">
        <f>'Inputs 5'!P41</f>
        <v>23479</v>
      </c>
      <c r="Q41" s="107">
        <f>'Inputs 5'!Q41</f>
        <v>82690</v>
      </c>
      <c r="R41" s="107">
        <f>'Inputs 5'!R41</f>
        <v>34488.45398000002</v>
      </c>
      <c r="S41" s="107">
        <f>'Inputs 5'!S41</f>
        <v>8876</v>
      </c>
    </row>
    <row r="42" spans="1:19" x14ac:dyDescent="0.25">
      <c r="A42" s="57" t="s">
        <v>54</v>
      </c>
      <c r="B42" s="57"/>
      <c r="C42" s="107">
        <f>'Inputs 5'!C42</f>
        <v>60952</v>
      </c>
      <c r="D42" s="107">
        <f>'Inputs 5'!D42</f>
        <v>150682</v>
      </c>
      <c r="E42" s="107">
        <f>'Inputs 5'!E42</f>
        <v>16845.659</v>
      </c>
      <c r="F42" s="107">
        <f>'Inputs 5'!F42</f>
        <v>58604</v>
      </c>
      <c r="G42" s="107">
        <f>'Inputs 5'!G42</f>
        <v>72983</v>
      </c>
      <c r="H42" s="107">
        <f>'Inputs 5'!H42</f>
        <v>22665</v>
      </c>
      <c r="I42" s="107">
        <f>'Inputs 5'!I42</f>
        <v>22714.435600000001</v>
      </c>
      <c r="J42" s="107">
        <f>'Inputs 5'!J42</f>
        <v>6448</v>
      </c>
      <c r="K42" s="107">
        <f>'Inputs 5'!K42</f>
        <v>41922.555983600039</v>
      </c>
      <c r="L42" s="107">
        <f>'Inputs 5'!L42</f>
        <v>88066</v>
      </c>
      <c r="M42" s="107">
        <f>'Inputs 5'!M42</f>
        <v>930383</v>
      </c>
      <c r="N42" s="107">
        <f>'Inputs 5'!N42</f>
        <v>39460.43495739979</v>
      </c>
      <c r="O42" s="107">
        <f>'Inputs 5'!O42</f>
        <v>45374</v>
      </c>
      <c r="P42" s="107">
        <f>'Inputs 5'!P42</f>
        <v>268092.72069799999</v>
      </c>
      <c r="Q42" s="107">
        <f>'Inputs 5'!Q42</f>
        <v>847206</v>
      </c>
      <c r="R42" s="107">
        <f>'Inputs 5'!R42</f>
        <v>394459.92603999993</v>
      </c>
      <c r="S42" s="107">
        <f>'Inputs 5'!S42</f>
        <v>92498</v>
      </c>
    </row>
    <row r="43" spans="1:19" x14ac:dyDescent="0.25">
      <c r="A43" s="57" t="s">
        <v>394</v>
      </c>
      <c r="B43" s="57"/>
      <c r="C43" s="107">
        <f>'Inputs 5'!C43</f>
        <v>34.249324233102719</v>
      </c>
      <c r="D43" s="107">
        <f>'Inputs 5'!D43</f>
        <v>26.99</v>
      </c>
      <c r="E43" s="107">
        <f>'Inputs 5'!E43</f>
        <v>26.827782749565365</v>
      </c>
      <c r="F43" s="107">
        <f>'Inputs 5'!F43</f>
        <v>34</v>
      </c>
      <c r="G43" s="107">
        <f>'Inputs 5'!G43</f>
        <v>34.266512471402784</v>
      </c>
      <c r="H43" s="107">
        <f>'Inputs 5'!H43</f>
        <v>24</v>
      </c>
      <c r="I43" s="107">
        <f>'Inputs 5'!I43</f>
        <v>24.012771452138832</v>
      </c>
      <c r="J43" s="107">
        <f>'Inputs 5'!J43</f>
        <v>31.242014055559167</v>
      </c>
      <c r="K43" s="107">
        <f>'Inputs 5'!K43</f>
        <v>32.956331175965794</v>
      </c>
      <c r="L43" s="107">
        <f>'Inputs 5'!L43</f>
        <v>22.41</v>
      </c>
      <c r="M43" s="107">
        <f>'Inputs 5'!M43</f>
        <v>26</v>
      </c>
      <c r="N43" s="107">
        <f>'Inputs 5'!N43</f>
        <v>13.914429999999996</v>
      </c>
      <c r="O43" s="107">
        <f>'Inputs 5'!O43</f>
        <v>26</v>
      </c>
      <c r="P43" s="107">
        <f>'Inputs 5'!P43</f>
        <v>27.63</v>
      </c>
      <c r="Q43" s="107">
        <f>'Inputs 5'!Q43</f>
        <v>39.85</v>
      </c>
      <c r="R43" s="107">
        <f>'Inputs 5'!R43</f>
        <v>24</v>
      </c>
      <c r="S43" s="107">
        <f>'Inputs 5'!S43</f>
        <v>22.674074074074074</v>
      </c>
    </row>
    <row r="44" spans="1:19" x14ac:dyDescent="0.25">
      <c r="A44" s="57" t="s">
        <v>257</v>
      </c>
      <c r="B44" s="57"/>
      <c r="C44" s="107">
        <f>'Inputs 5'!C44</f>
        <v>0</v>
      </c>
      <c r="D44" s="107">
        <f>'Inputs 5'!D44</f>
        <v>10</v>
      </c>
      <c r="E44" s="107">
        <f>'Inputs 5'!E44</f>
        <v>0</v>
      </c>
      <c r="F44" s="107">
        <f>'Inputs 5'!F44</f>
        <v>0</v>
      </c>
      <c r="G44" s="107">
        <f>'Inputs 5'!G44</f>
        <v>0</v>
      </c>
      <c r="H44" s="107">
        <f>'Inputs 5'!H44</f>
        <v>0</v>
      </c>
      <c r="I44" s="107">
        <f>'Inputs 5'!I44</f>
        <v>0</v>
      </c>
      <c r="J44" s="107">
        <f>'Inputs 5'!J44</f>
        <v>0</v>
      </c>
      <c r="K44" s="107">
        <f>'Inputs 5'!K44</f>
        <v>0</v>
      </c>
      <c r="L44" s="107">
        <f>'Inputs 5'!L44</f>
        <v>0</v>
      </c>
      <c r="M44" s="107">
        <f>'Inputs 5'!M44</f>
        <v>-10</v>
      </c>
      <c r="N44" s="107">
        <f>'Inputs 5'!N44</f>
        <v>-2</v>
      </c>
      <c r="O44" s="107">
        <f>'Inputs 5'!O44</f>
        <v>0</v>
      </c>
      <c r="P44" s="107">
        <f>'Inputs 5'!P44</f>
        <v>0</v>
      </c>
      <c r="Q44" s="107">
        <f>'Inputs 5'!Q44</f>
        <v>479</v>
      </c>
      <c r="R44" s="107">
        <f>'Inputs 5'!R44</f>
        <v>0</v>
      </c>
      <c r="S44" s="107">
        <f>'Inputs 5'!S44</f>
        <v>0</v>
      </c>
    </row>
    <row r="45" spans="1:19" x14ac:dyDescent="0.25">
      <c r="A45" s="57" t="s">
        <v>56</v>
      </c>
      <c r="B45" s="57"/>
      <c r="C45" s="107">
        <f>'Inputs 5'!C45</f>
        <v>6457.0630000000001</v>
      </c>
      <c r="D45" s="107">
        <f>'Inputs 5'!D45</f>
        <v>13308</v>
      </c>
      <c r="E45" s="107">
        <f>'Inputs 5'!E45</f>
        <v>2614.8901999999998</v>
      </c>
      <c r="F45" s="107">
        <f>'Inputs 5'!F45</f>
        <v>5370.6186899999984</v>
      </c>
      <c r="G45" s="107">
        <f>'Inputs 5'!G45</f>
        <v>14297</v>
      </c>
      <c r="H45" s="107">
        <f>'Inputs 5'!H45</f>
        <v>2986.12</v>
      </c>
      <c r="I45" s="107">
        <f>'Inputs 5'!I45</f>
        <v>2198.657356993906</v>
      </c>
      <c r="J45" s="107">
        <f>'Inputs 5'!J45</f>
        <v>1238</v>
      </c>
      <c r="K45" s="107">
        <f>'Inputs 5'!K45</f>
        <v>4312</v>
      </c>
      <c r="L45" s="107">
        <f>'Inputs 5'!L45</f>
        <v>5190</v>
      </c>
      <c r="M45" s="107">
        <f>'Inputs 5'!M45</f>
        <v>62490</v>
      </c>
      <c r="N45" s="107">
        <f>'Inputs 5'!N45</f>
        <v>7231</v>
      </c>
      <c r="O45" s="107">
        <f>'Inputs 5'!O45</f>
        <v>6453</v>
      </c>
      <c r="P45" s="107">
        <f>'Inputs 5'!P45</f>
        <v>35310.843480000047</v>
      </c>
      <c r="Q45" s="107">
        <f>'Inputs 5'!Q45</f>
        <v>131577</v>
      </c>
      <c r="R45" s="107">
        <f>'Inputs 5'!R45</f>
        <v>34579.168048745778</v>
      </c>
      <c r="S45" s="107">
        <f>'Inputs 5'!S45</f>
        <v>33152</v>
      </c>
    </row>
    <row r="46" spans="1:19" x14ac:dyDescent="0.25">
      <c r="A46" s="57" t="s">
        <v>57</v>
      </c>
      <c r="B46" s="57"/>
      <c r="C46" s="107">
        <f>'Inputs 5'!C46</f>
        <v>10160.846</v>
      </c>
      <c r="D46" s="107">
        <f>'Inputs 5'!D46</f>
        <v>19106</v>
      </c>
      <c r="E46" s="107">
        <f>'Inputs 5'!E46</f>
        <v>2559</v>
      </c>
      <c r="F46" s="107">
        <f>'Inputs 5'!F46</f>
        <v>5979</v>
      </c>
      <c r="G46" s="107">
        <f>'Inputs 5'!G46</f>
        <v>6009</v>
      </c>
      <c r="H46" s="107">
        <f>'Inputs 5'!H46</f>
        <v>4402</v>
      </c>
      <c r="I46" s="107">
        <f>'Inputs 5'!I46</f>
        <v>6609.8113000000012</v>
      </c>
      <c r="J46" s="107">
        <f>'Inputs 5'!J46</f>
        <v>2092.9300000000003</v>
      </c>
      <c r="K46" s="107">
        <f>'Inputs 5'!K46</f>
        <v>7258.5558799999999</v>
      </c>
      <c r="L46" s="107">
        <f>'Inputs 5'!L46</f>
        <v>4855</v>
      </c>
      <c r="M46" s="107">
        <f>'Inputs 5'!M46</f>
        <v>65350.154551183638</v>
      </c>
      <c r="N46" s="107">
        <f>'Inputs 5'!N46</f>
        <v>8265.6569168820151</v>
      </c>
      <c r="O46" s="107">
        <f>'Inputs 5'!O46</f>
        <v>11132.692409059506</v>
      </c>
      <c r="P46" s="107">
        <f>'Inputs 5'!P46</f>
        <v>26102.297999999999</v>
      </c>
      <c r="Q46" s="107">
        <f>'Inputs 5'!Q46</f>
        <v>102194</v>
      </c>
      <c r="R46" s="107">
        <f>'Inputs 5'!R46</f>
        <v>28899.090320000003</v>
      </c>
      <c r="S46" s="107">
        <f>'Inputs 5'!S46</f>
        <v>14209.93160452411</v>
      </c>
    </row>
    <row r="47" spans="1:19" x14ac:dyDescent="0.25">
      <c r="A47" s="57" t="s">
        <v>58</v>
      </c>
      <c r="B47" s="57"/>
      <c r="C47" s="107">
        <f>'Inputs 5'!C47</f>
        <v>6.1865778081198419</v>
      </c>
      <c r="D47" s="107">
        <f>'Inputs 5'!D47</f>
        <v>601.36555605184185</v>
      </c>
      <c r="E47" s="107">
        <f>'Inputs 5'!E47</f>
        <v>23.558760919341299</v>
      </c>
      <c r="F47" s="107">
        <f>'Inputs 5'!F47</f>
        <v>367.85431128559418</v>
      </c>
      <c r="G47" s="107">
        <f>'Inputs 5'!G47</f>
        <v>446.21476147772501</v>
      </c>
      <c r="H47" s="107">
        <f>'Inputs 5'!H47</f>
        <v>85.332655930474175</v>
      </c>
      <c r="I47" s="107">
        <f>'Inputs 5'!I47</f>
        <v>103.27388907865001</v>
      </c>
      <c r="J47" s="107">
        <f>'Inputs 5'!J47</f>
        <v>0</v>
      </c>
      <c r="K47" s="107">
        <f>'Inputs 5'!K47</f>
        <v>288.34864584099455</v>
      </c>
      <c r="L47" s="107">
        <f>'Inputs 5'!L47</f>
        <v>304.0805752321744</v>
      </c>
      <c r="M47" s="107">
        <f>'Inputs 5'!M47</f>
        <v>77.67070145448487</v>
      </c>
      <c r="N47" s="107">
        <f>'Inputs 5'!N47</f>
        <v>42.936383973436293</v>
      </c>
      <c r="O47" s="107">
        <f>'Inputs 5'!O47</f>
        <v>0</v>
      </c>
      <c r="P47" s="107">
        <f>'Inputs 5'!P47</f>
        <v>276.78451291306197</v>
      </c>
      <c r="Q47" s="107">
        <f>'Inputs 5'!Q47</f>
        <v>6717.0275661577343</v>
      </c>
      <c r="R47" s="107">
        <f>'Inputs 5'!R47</f>
        <v>438.91760055736785</v>
      </c>
      <c r="S47" s="107">
        <f>'Inputs 5'!S47</f>
        <v>-277</v>
      </c>
    </row>
    <row r="48" spans="1:19" x14ac:dyDescent="0.25">
      <c r="A48" s="57" t="s">
        <v>59</v>
      </c>
      <c r="B48" s="57"/>
      <c r="C48" s="107">
        <f>'Inputs 5'!C48</f>
        <v>26118.569</v>
      </c>
      <c r="D48" s="107">
        <f>'Inputs 5'!D48</f>
        <v>55081</v>
      </c>
      <c r="E48" s="107">
        <f>'Inputs 5'!E48</f>
        <v>7961</v>
      </c>
      <c r="F48" s="107">
        <f>'Inputs 5'!F48</f>
        <v>20920.68611090878</v>
      </c>
      <c r="G48" s="107">
        <f>'Inputs 5'!G48</f>
        <v>26061.367083671332</v>
      </c>
      <c r="H48" s="107">
        <f>'Inputs 5'!H48</f>
        <v>12756</v>
      </c>
      <c r="I48" s="107">
        <f>'Inputs 5'!I48</f>
        <v>21311.812885037489</v>
      </c>
      <c r="J48" s="107">
        <f>'Inputs 5'!J48</f>
        <v>6939</v>
      </c>
      <c r="K48" s="107">
        <f>'Inputs 5'!K48</f>
        <v>25556.057000000001</v>
      </c>
      <c r="L48" s="107">
        <f>'Inputs 5'!L48</f>
        <v>23679</v>
      </c>
      <c r="M48" s="107">
        <f>'Inputs 5'!M48</f>
        <v>238846.31015940016</v>
      </c>
      <c r="N48" s="107">
        <f>'Inputs 5'!N48</f>
        <v>26992.420176551033</v>
      </c>
      <c r="O48" s="107">
        <f>'Inputs 5'!O48</f>
        <v>28049</v>
      </c>
      <c r="P48" s="107">
        <f>'Inputs 5'!P48</f>
        <v>83399.337806854906</v>
      </c>
      <c r="Q48" s="107">
        <f>'Inputs 5'!Q48</f>
        <v>428869.23757747904</v>
      </c>
      <c r="R48" s="107">
        <f>'Inputs 5'!R48</f>
        <v>101666.72121827664</v>
      </c>
      <c r="S48" s="107">
        <f>'Inputs 5'!S48</f>
        <v>0</v>
      </c>
    </row>
    <row r="49" spans="1:19" x14ac:dyDescent="0.25">
      <c r="A49" s="57" t="s">
        <v>60</v>
      </c>
      <c r="B49" s="57"/>
      <c r="C49" s="107">
        <f>'Inputs 5'!C49</f>
        <v>12419.433000000001</v>
      </c>
      <c r="D49" s="107">
        <f>'Inputs 5'!D49</f>
        <v>28900</v>
      </c>
      <c r="E49" s="107">
        <f>'Inputs 5'!E49</f>
        <v>2691</v>
      </c>
      <c r="F49" s="107">
        <f>'Inputs 5'!F49</f>
        <v>9822.4689999999991</v>
      </c>
      <c r="G49" s="107">
        <f>'Inputs 5'!G49</f>
        <v>6587.8002393913048</v>
      </c>
      <c r="H49" s="107">
        <f>'Inputs 5'!H49</f>
        <v>4782</v>
      </c>
      <c r="I49" s="107">
        <f>'Inputs 5'!I49</f>
        <v>8560.40790304656</v>
      </c>
      <c r="J49" s="107">
        <f>'Inputs 5'!J49</f>
        <v>2765</v>
      </c>
      <c r="K49" s="107">
        <f>'Inputs 5'!K49</f>
        <v>14124.799000000001</v>
      </c>
      <c r="L49" s="107">
        <f>'Inputs 5'!L49</f>
        <v>6419</v>
      </c>
      <c r="M49" s="107">
        <f>'Inputs 5'!M49</f>
        <v>94874.477709999992</v>
      </c>
      <c r="N49" s="107">
        <f>'Inputs 5'!N49</f>
        <v>6001.5583025407714</v>
      </c>
      <c r="O49" s="107">
        <f>'Inputs 5'!O49</f>
        <v>8596.3459999999995</v>
      </c>
      <c r="P49" s="107">
        <f>'Inputs 5'!P49</f>
        <v>33548.421000000002</v>
      </c>
      <c r="Q49" s="107">
        <f>'Inputs 5'!Q49</f>
        <v>185446.75099999999</v>
      </c>
      <c r="R49" s="107">
        <f>'Inputs 5'!R49</f>
        <v>60471.42490556003</v>
      </c>
      <c r="S49" s="107">
        <f>'Inputs 5'!S49</f>
        <v>0</v>
      </c>
    </row>
    <row r="50" spans="1:19" x14ac:dyDescent="0.25">
      <c r="A50" s="57" t="s">
        <v>61</v>
      </c>
      <c r="B50" s="57"/>
      <c r="C50" s="102">
        <f>'Inputs 5'!C50</f>
        <v>-0.1</v>
      </c>
      <c r="D50" s="102" t="str">
        <f>'Inputs 5'!D50</f>
        <v>IWX</v>
      </c>
      <c r="E50" s="102">
        <f>'Inputs 5'!E50</f>
        <v>-0.1</v>
      </c>
      <c r="F50" s="102" t="str">
        <f>'Inputs 5'!F50</f>
        <v>IWX</v>
      </c>
      <c r="G50" s="102" t="str">
        <f>'Inputs 5'!G50</f>
        <v>IWX</v>
      </c>
      <c r="H50" s="102" t="str">
        <f>'Inputs 5'!H50</f>
        <v>IWX</v>
      </c>
      <c r="I50" s="102" t="str">
        <f>'Inputs 5'!I50</f>
        <v>IWX</v>
      </c>
      <c r="J50" s="102" t="str">
        <f>'Inputs 5'!J50</f>
        <v>IWX</v>
      </c>
      <c r="K50" s="102" t="str">
        <f>'Inputs 5'!K50</f>
        <v>IWX</v>
      </c>
      <c r="L50" s="102" t="str">
        <f>'Inputs 5'!L50</f>
        <v>IWX</v>
      </c>
      <c r="M50" s="102" t="str">
        <f>'Inputs 5'!M50</f>
        <v>IWX</v>
      </c>
      <c r="N50" s="102">
        <f>'Inputs 5'!N50</f>
        <v>-0.1</v>
      </c>
      <c r="O50" s="102">
        <f>'Inputs 5'!O50</f>
        <v>-0.1</v>
      </c>
      <c r="P50" s="102">
        <f>'Inputs 5'!P50</f>
        <v>-0.08</v>
      </c>
      <c r="Q50" s="102" t="str">
        <f>'Inputs 5'!Q50</f>
        <v>IWX</v>
      </c>
      <c r="R50" s="102" t="str">
        <f>'Inputs 5'!R50</f>
        <v>IWX</v>
      </c>
      <c r="S50" s="102">
        <f>'Inputs 5'!S50</f>
        <v>0</v>
      </c>
    </row>
    <row r="51" spans="1:19" x14ac:dyDescent="0.25">
      <c r="A51" s="57" t="s">
        <v>63</v>
      </c>
      <c r="B51" s="57"/>
      <c r="C51" s="102">
        <f>'Inputs 5'!C51</f>
        <v>0.1</v>
      </c>
      <c r="D51" s="102">
        <f>'Inputs 5'!D51</f>
        <v>0.2</v>
      </c>
      <c r="E51" s="102">
        <f>'Inputs 5'!E51</f>
        <v>0.1</v>
      </c>
      <c r="F51" s="102">
        <f>'Inputs 5'!F51</f>
        <v>0.2</v>
      </c>
      <c r="G51" s="102">
        <f>'Inputs 5'!G51</f>
        <v>0.2</v>
      </c>
      <c r="H51" s="102">
        <f>'Inputs 5'!H51</f>
        <v>0.2</v>
      </c>
      <c r="I51" s="102">
        <f>'Inputs 5'!I51</f>
        <v>0.2</v>
      </c>
      <c r="J51" s="102">
        <f>'Inputs 5'!J51</f>
        <v>0.2</v>
      </c>
      <c r="K51" s="102">
        <f>'Inputs 5'!K51</f>
        <v>0.2</v>
      </c>
      <c r="L51" s="102">
        <f>'Inputs 5'!L51</f>
        <v>0.2</v>
      </c>
      <c r="M51" s="102">
        <f>'Inputs 5'!M51</f>
        <v>0.2</v>
      </c>
      <c r="N51" s="102">
        <f>'Inputs 5'!N51</f>
        <v>0.1</v>
      </c>
      <c r="O51" s="102">
        <f>'Inputs 5'!O51</f>
        <v>0.1</v>
      </c>
      <c r="P51" s="102">
        <f>'Inputs 5'!P51</f>
        <v>0.2</v>
      </c>
      <c r="Q51" s="102">
        <f>'Inputs 5'!Q51</f>
        <v>0.2</v>
      </c>
      <c r="R51" s="102">
        <f>'Inputs 5'!R51</f>
        <v>0.2</v>
      </c>
      <c r="S51" s="102">
        <f>'Inputs 5'!S51</f>
        <v>0</v>
      </c>
    </row>
    <row r="52" spans="1:19" x14ac:dyDescent="0.25">
      <c r="A52" s="57" t="s">
        <v>263</v>
      </c>
      <c r="B52" s="57"/>
      <c r="C52" s="102">
        <f>'Inputs 5'!C52</f>
        <v>0</v>
      </c>
      <c r="D52" s="102">
        <f>'Inputs 5'!D52</f>
        <v>0</v>
      </c>
      <c r="E52" s="102">
        <f>'Inputs 5'!E52</f>
        <v>0</v>
      </c>
      <c r="F52" s="102">
        <f>'Inputs 5'!F52</f>
        <v>0</v>
      </c>
      <c r="G52" s="102">
        <f>'Inputs 5'!G52</f>
        <v>0</v>
      </c>
      <c r="H52" s="102">
        <f>'Inputs 5'!H52</f>
        <v>0</v>
      </c>
      <c r="I52" s="102">
        <f>'Inputs 5'!I52</f>
        <v>0</v>
      </c>
      <c r="J52" s="102">
        <f>'Inputs 5'!J52</f>
        <v>0</v>
      </c>
      <c r="K52" s="102">
        <f>'Inputs 5'!K52</f>
        <v>0</v>
      </c>
      <c r="L52" s="102">
        <f>'Inputs 5'!L52</f>
        <v>0</v>
      </c>
      <c r="M52" s="102">
        <f>'Inputs 5'!M52</f>
        <v>0</v>
      </c>
      <c r="N52" s="102">
        <f>'Inputs 5'!N52</f>
        <v>0</v>
      </c>
      <c r="O52" s="102">
        <f>'Inputs 5'!O52</f>
        <v>0</v>
      </c>
      <c r="P52" s="102">
        <f>'Inputs 5'!P52</f>
        <v>0</v>
      </c>
      <c r="Q52" s="102">
        <f>'Inputs 5'!Q52</f>
        <v>0</v>
      </c>
      <c r="R52" s="102">
        <f>'Inputs 5'!R52</f>
        <v>0</v>
      </c>
      <c r="S52" s="102">
        <f>'Inputs 5'!S52</f>
        <v>0</v>
      </c>
    </row>
    <row r="53" spans="1:19" x14ac:dyDescent="0.25">
      <c r="A53" s="57"/>
      <c r="B53" s="57"/>
      <c r="C53" s="63"/>
      <c r="D53" s="63"/>
      <c r="E53" s="63"/>
      <c r="F53" s="63"/>
      <c r="G53" s="63"/>
      <c r="H53" s="63"/>
      <c r="I53" s="63"/>
      <c r="J53" s="63"/>
      <c r="K53" s="63"/>
      <c r="L53" s="63"/>
      <c r="M53" s="63"/>
      <c r="N53" s="63"/>
      <c r="O53" s="63"/>
      <c r="P53" s="63"/>
      <c r="Q53" s="63"/>
      <c r="R53" s="63"/>
      <c r="S53" s="63"/>
    </row>
    <row r="54" spans="1:19" x14ac:dyDescent="0.25">
      <c r="A54" s="55" t="s">
        <v>64</v>
      </c>
      <c r="B54" s="57"/>
      <c r="C54" s="63"/>
      <c r="D54" s="63"/>
      <c r="E54" s="63"/>
      <c r="F54" s="63"/>
      <c r="G54" s="63"/>
      <c r="H54" s="63"/>
      <c r="I54" s="63"/>
      <c r="J54" s="63"/>
      <c r="K54" s="63"/>
      <c r="L54" s="63"/>
      <c r="M54" s="63"/>
      <c r="N54" s="63"/>
      <c r="O54" s="63"/>
      <c r="P54" s="63"/>
      <c r="Q54" s="63"/>
      <c r="R54" s="63"/>
      <c r="S54" s="63"/>
    </row>
    <row r="55" spans="1:19" x14ac:dyDescent="0.25">
      <c r="A55" s="57" t="s">
        <v>65</v>
      </c>
      <c r="B55" s="57"/>
      <c r="C55" s="107">
        <f>'Inputs 5'!C55</f>
        <v>10486.056315275446</v>
      </c>
      <c r="D55" s="107">
        <f>'Inputs 5'!D55</f>
        <v>19723.18480848724</v>
      </c>
      <c r="E55" s="107">
        <f>'Inputs 5'!E55</f>
        <v>2624.6857229443099</v>
      </c>
      <c r="F55" s="107">
        <f>'Inputs 5'!F55</f>
        <v>6132.0522396374154</v>
      </c>
      <c r="G55" s="107">
        <f>'Inputs 5'!G55</f>
        <v>6204.691236062904</v>
      </c>
      <c r="H55" s="107">
        <f>'Inputs 5'!H55</f>
        <v>4519.8749144208259</v>
      </c>
      <c r="I55" s="107">
        <f>'Inputs 5'!I55</f>
        <v>6783.5902802359678</v>
      </c>
      <c r="J55" s="107">
        <f>'Inputs 5'!J55</f>
        <v>2159.0527302088258</v>
      </c>
      <c r="K55" s="107">
        <f>'Inputs 5'!K55</f>
        <v>7485.2038887098779</v>
      </c>
      <c r="L55" s="107">
        <f>'Inputs 5'!L55</f>
        <v>4980.2484336147554</v>
      </c>
      <c r="M55" s="107">
        <f>'Inputs 5'!M55</f>
        <v>67363.250768796774</v>
      </c>
      <c r="N55" s="107">
        <f>'Inputs 5'!N55</f>
        <v>8470.9864010950932</v>
      </c>
      <c r="O55" s="107">
        <f>'Inputs 5'!O55</f>
        <v>11455.313947654389</v>
      </c>
      <c r="P55" s="107">
        <f>'Inputs 5'!P55</f>
        <v>26850.658570973748</v>
      </c>
      <c r="Q55" s="107">
        <f>'Inputs 5'!Q55</f>
        <v>105963.82868465818</v>
      </c>
      <c r="R55" s="107">
        <f>'Inputs 5'!R55</f>
        <v>29784.184265820113</v>
      </c>
      <c r="S55" s="107">
        <f>'Inputs 5'!S55</f>
        <v>14721.621133600251</v>
      </c>
    </row>
    <row r="56" spans="1:19" x14ac:dyDescent="0.25">
      <c r="A56" s="57" t="s">
        <v>66</v>
      </c>
      <c r="B56" s="57"/>
      <c r="C56" s="107">
        <f>'Inputs 5'!C56</f>
        <v>10769.677272781286</v>
      </c>
      <c r="D56" s="107">
        <f>'Inputs 5'!D56</f>
        <v>20459.940283811731</v>
      </c>
      <c r="E56" s="107">
        <f>'Inputs 5'!E56</f>
        <v>2703.4648677433279</v>
      </c>
      <c r="F56" s="107">
        <f>'Inputs 5'!F56</f>
        <v>6301.6555861120814</v>
      </c>
      <c r="G56" s="107">
        <f>'Inputs 5'!G56</f>
        <v>6419.5383028401675</v>
      </c>
      <c r="H56" s="107">
        <f>'Inputs 5'!H56</f>
        <v>4655.2180622759379</v>
      </c>
      <c r="I56" s="107">
        <f>'Inputs 5'!I56</f>
        <v>7006.3823264072134</v>
      </c>
      <c r="J56" s="107">
        <f>'Inputs 5'!J56</f>
        <v>2261.7125727096982</v>
      </c>
      <c r="K56" s="107">
        <f>'Inputs 5'!K56</f>
        <v>7754.3809562703609</v>
      </c>
      <c r="L56" s="107">
        <f>'Inputs 5'!L56</f>
        <v>5153.9882922058459</v>
      </c>
      <c r="M56" s="107">
        <f>'Inputs 5'!M56</f>
        <v>69672.141445106579</v>
      </c>
      <c r="N56" s="107">
        <f>'Inputs 5'!N56</f>
        <v>8698.8684246092034</v>
      </c>
      <c r="O56" s="107">
        <f>'Inputs 5'!O56</f>
        <v>11810.885137932219</v>
      </c>
      <c r="P56" s="107">
        <f>'Inputs 5'!P56</f>
        <v>28047.424479714638</v>
      </c>
      <c r="Q56" s="107">
        <f>'Inputs 5'!Q56</f>
        <v>110738.02862403366</v>
      </c>
      <c r="R56" s="107">
        <f>'Inputs 5'!R56</f>
        <v>31122.747965808729</v>
      </c>
      <c r="S56" s="107">
        <f>'Inputs 5'!S56</f>
        <v>15182.347638382114</v>
      </c>
    </row>
    <row r="57" spans="1:19" x14ac:dyDescent="0.25">
      <c r="A57" s="57" t="s">
        <v>67</v>
      </c>
      <c r="B57" s="57"/>
      <c r="C57" s="107">
        <f>'Inputs 5'!C57</f>
        <v>10932.578043069361</v>
      </c>
      <c r="D57" s="107">
        <f>'Inputs 5'!D57</f>
        <v>20872.28139949411</v>
      </c>
      <c r="E57" s="107">
        <f>'Inputs 5'!E57</f>
        <v>2758.3699346846179</v>
      </c>
      <c r="F57" s="107">
        <f>'Inputs 5'!F57</f>
        <v>6382.7562591897376</v>
      </c>
      <c r="G57" s="107">
        <f>'Inputs 5'!G57</f>
        <v>6571.8878604360616</v>
      </c>
      <c r="H57" s="107">
        <f>'Inputs 5'!H57</f>
        <v>4735.5490842869494</v>
      </c>
      <c r="I57" s="107">
        <f>'Inputs 5'!I57</f>
        <v>7103.1919123440484</v>
      </c>
      <c r="J57" s="107">
        <f>'Inputs 5'!J57</f>
        <v>2311.813444860893</v>
      </c>
      <c r="K57" s="107">
        <f>'Inputs 5'!K57</f>
        <v>7910.7025330327106</v>
      </c>
      <c r="L57" s="107">
        <f>'Inputs 5'!L57</f>
        <v>5233.8897010273804</v>
      </c>
      <c r="M57" s="107">
        <f>'Inputs 5'!M57</f>
        <v>71053.832698471364</v>
      </c>
      <c r="N57" s="107">
        <f>'Inputs 5'!N57</f>
        <v>8804.2353583562181</v>
      </c>
      <c r="O57" s="107">
        <f>'Inputs 5'!O57</f>
        <v>12002.824961516426</v>
      </c>
      <c r="P57" s="107">
        <f>'Inputs 5'!P57</f>
        <v>29263.380736335948</v>
      </c>
      <c r="Q57" s="107">
        <f>'Inputs 5'!Q57</f>
        <v>114014.87183891045</v>
      </c>
      <c r="R57" s="107">
        <f>'Inputs 5'!R57</f>
        <v>31871.118474800682</v>
      </c>
      <c r="S57" s="107">
        <f>'Inputs 5'!S57</f>
        <v>15599.291129873338</v>
      </c>
    </row>
    <row r="58" spans="1:19" x14ac:dyDescent="0.25">
      <c r="A58" s="57" t="s">
        <v>68</v>
      </c>
      <c r="B58" s="57"/>
      <c r="C58" s="107">
        <f>'Inputs 5'!C58</f>
        <v>11164.870860970534</v>
      </c>
      <c r="D58" s="107">
        <f>'Inputs 5'!D58</f>
        <v>21412.922287395122</v>
      </c>
      <c r="E58" s="107">
        <f>'Inputs 5'!E58</f>
        <v>2816.4731150711036</v>
      </c>
      <c r="F58" s="107">
        <f>'Inputs 5'!F58</f>
        <v>6504.0200024751412</v>
      </c>
      <c r="G58" s="107">
        <f>'Inputs 5'!G58</f>
        <v>6729.8889623788127</v>
      </c>
      <c r="H58" s="107">
        <f>'Inputs 5'!H58</f>
        <v>4835.6991017051187</v>
      </c>
      <c r="I58" s="107">
        <f>'Inputs 5'!I58</f>
        <v>7231.1539379053729</v>
      </c>
      <c r="J58" s="107">
        <f>'Inputs 5'!J58</f>
        <v>2385.6445166788376</v>
      </c>
      <c r="K58" s="107">
        <f>'Inputs 5'!K58</f>
        <v>8111.6260018013127</v>
      </c>
      <c r="L58" s="107">
        <f>'Inputs 5'!L58</f>
        <v>5340.4493011563563</v>
      </c>
      <c r="M58" s="107">
        <f>'Inputs 5'!M58</f>
        <v>72831.397893640053</v>
      </c>
      <c r="N58" s="107">
        <f>'Inputs 5'!N58</f>
        <v>8964.8389295645866</v>
      </c>
      <c r="O58" s="107">
        <f>'Inputs 5'!O58</f>
        <v>12271.448169207861</v>
      </c>
      <c r="P58" s="107">
        <f>'Inputs 5'!P58</f>
        <v>30121.096329827709</v>
      </c>
      <c r="Q58" s="107">
        <f>'Inputs 5'!Q58</f>
        <v>117714.01584848555</v>
      </c>
      <c r="R58" s="107">
        <f>'Inputs 5'!R58</f>
        <v>32801.827180479631</v>
      </c>
      <c r="S58" s="107">
        <f>'Inputs 5'!S58</f>
        <v>16026.384903925755</v>
      </c>
    </row>
    <row r="59" spans="1:19" x14ac:dyDescent="0.25">
      <c r="A59" s="57" t="s">
        <v>69</v>
      </c>
      <c r="B59" s="57"/>
      <c r="C59" s="107">
        <f>'Inputs 5'!C59</f>
        <v>11223.133918348514</v>
      </c>
      <c r="D59" s="107">
        <f>'Inputs 5'!D59</f>
        <v>21619.91080664895</v>
      </c>
      <c r="E59" s="107">
        <f>'Inputs 5'!E59</f>
        <v>2827.8830921995741</v>
      </c>
      <c r="F59" s="107">
        <f>'Inputs 5'!F59</f>
        <v>6523.2075132809041</v>
      </c>
      <c r="G59" s="107">
        <f>'Inputs 5'!G59</f>
        <v>6793.508115156882</v>
      </c>
      <c r="H59" s="107">
        <f>'Inputs 5'!H59</f>
        <v>4855.5643121615185</v>
      </c>
      <c r="I59" s="107">
        <f>'Inputs 5'!I59</f>
        <v>7246.4197057416259</v>
      </c>
      <c r="J59" s="107">
        <f>'Inputs 5'!J59</f>
        <v>2406.4925474728593</v>
      </c>
      <c r="K59" s="107">
        <f>'Inputs 5'!K59</f>
        <v>8182.4622612788216</v>
      </c>
      <c r="L59" s="107">
        <f>'Inputs 5'!L59</f>
        <v>5357.096474706037</v>
      </c>
      <c r="M59" s="107">
        <f>'Inputs 5'!M59</f>
        <v>73493.1518120658</v>
      </c>
      <c r="N59" s="107">
        <f>'Inputs 5'!N59</f>
        <v>8984.4995197481621</v>
      </c>
      <c r="O59" s="107">
        <f>'Inputs 5'!O59</f>
        <v>12349.144234217918</v>
      </c>
      <c r="P59" s="107">
        <f>'Inputs 5'!P59</f>
        <v>30419.565726118861</v>
      </c>
      <c r="Q59" s="107">
        <f>'Inputs 5'!Q59</f>
        <v>119644.30622365246</v>
      </c>
      <c r="R59" s="107">
        <f>'Inputs 5'!R59</f>
        <v>33298.117796109895</v>
      </c>
      <c r="S59" s="107">
        <f>'Inputs 5'!S59</f>
        <v>16401.803784250267</v>
      </c>
    </row>
    <row r="60" spans="1:19" x14ac:dyDescent="0.25">
      <c r="A60" s="57"/>
      <c r="B60" s="57"/>
      <c r="C60" s="63"/>
      <c r="D60" s="63"/>
      <c r="E60" s="63"/>
      <c r="F60" s="63"/>
      <c r="G60" s="63"/>
      <c r="H60" s="63"/>
      <c r="I60" s="63"/>
      <c r="J60" s="63"/>
      <c r="K60" s="63"/>
      <c r="L60" s="63"/>
      <c r="M60" s="63"/>
      <c r="N60" s="63"/>
      <c r="O60" s="63"/>
      <c r="P60" s="63"/>
      <c r="Q60" s="63"/>
      <c r="R60" s="63"/>
      <c r="S60" s="63"/>
    </row>
    <row r="61" spans="1:19" x14ac:dyDescent="0.25">
      <c r="A61" s="55" t="s">
        <v>70</v>
      </c>
      <c r="B61" s="57"/>
      <c r="C61" s="63"/>
      <c r="D61" s="63"/>
      <c r="E61" s="63"/>
      <c r="F61" s="63"/>
      <c r="G61" s="63"/>
      <c r="H61" s="63"/>
      <c r="I61" s="63"/>
      <c r="J61" s="63"/>
      <c r="K61" s="63"/>
      <c r="L61" s="63"/>
      <c r="M61" s="63"/>
      <c r="N61" s="63"/>
      <c r="O61" s="63"/>
      <c r="P61" s="63"/>
      <c r="Q61" s="63"/>
      <c r="R61" s="63"/>
      <c r="S61" s="63"/>
    </row>
    <row r="62" spans="1:19" x14ac:dyDescent="0.25">
      <c r="A62" s="57" t="s">
        <v>71</v>
      </c>
      <c r="B62" s="57"/>
      <c r="C62" s="145">
        <f>'Inputs 5'!C62</f>
        <v>5.4803237473893323E-3</v>
      </c>
      <c r="D62" s="145">
        <f>'Inputs 5'!D62</f>
        <v>6.4726399189891882E-3</v>
      </c>
      <c r="E62" s="145">
        <f>'Inputs 5'!E62</f>
        <v>-2.5500588774990756E-3</v>
      </c>
      <c r="F62" s="145">
        <f>'Inputs 5'!F62</f>
        <v>-2.2495067489118406E-3</v>
      </c>
      <c r="G62" s="145">
        <f>'Inputs 5'!G62</f>
        <v>1.598939416406641E-2</v>
      </c>
      <c r="H62" s="145">
        <f>'Inputs 5'!H62</f>
        <v>-1.1456926475380026E-3</v>
      </c>
      <c r="I62" s="145">
        <f>'Inputs 5'!I62</f>
        <v>-6.3921843140435754E-4</v>
      </c>
      <c r="J62" s="145">
        <f>'Inputs 5'!J62</f>
        <v>5.2828068935345121E-3</v>
      </c>
      <c r="K62" s="145">
        <f>'Inputs 5'!K62</f>
        <v>5.9734074574071209E-3</v>
      </c>
      <c r="L62" s="145">
        <f>'Inputs 5'!L62</f>
        <v>3.0042551825458278E-3</v>
      </c>
      <c r="M62" s="145">
        <f>'Inputs 5'!M62</f>
        <v>5.0885795365812458E-3</v>
      </c>
      <c r="N62" s="145">
        <f>'Inputs 5'!N62</f>
        <v>-4.7755866874985356E-4</v>
      </c>
      <c r="O62" s="145">
        <f>'Inputs 5'!O62</f>
        <v>3.0771502015654343E-3</v>
      </c>
      <c r="P62" s="145">
        <f>'Inputs 5'!P62</f>
        <v>4.9586501062375715E-4</v>
      </c>
      <c r="Q62" s="145">
        <f>'Inputs 5'!Q62</f>
        <v>1.6719424191413187E-2</v>
      </c>
      <c r="R62" s="145">
        <f>'Inputs 5'!R62</f>
        <v>8.090127732655595E-3</v>
      </c>
      <c r="S62" s="145">
        <f>'Inputs 5'!S62</f>
        <v>2.6759444082874303E-3</v>
      </c>
    </row>
    <row r="63" spans="1:19" x14ac:dyDescent="0.25">
      <c r="A63" s="57" t="s">
        <v>72</v>
      </c>
      <c r="B63" s="57"/>
      <c r="C63" s="145">
        <f>'Inputs 5'!C63</f>
        <v>5.4803237473893323E-3</v>
      </c>
      <c r="D63" s="145">
        <f>'Inputs 5'!D63</f>
        <v>6.4726399189891882E-3</v>
      </c>
      <c r="E63" s="145">
        <f>'Inputs 5'!E63</f>
        <v>-2.5500588774990756E-3</v>
      </c>
      <c r="F63" s="145">
        <f>'Inputs 5'!F63</f>
        <v>-2.2495067489118406E-3</v>
      </c>
      <c r="G63" s="145">
        <f>'Inputs 5'!G63</f>
        <v>1.598939416406641E-2</v>
      </c>
      <c r="H63" s="145">
        <f>'Inputs 5'!H63</f>
        <v>-1.1456926475380026E-3</v>
      </c>
      <c r="I63" s="145">
        <f>'Inputs 5'!I63</f>
        <v>-6.3921843140435754E-4</v>
      </c>
      <c r="J63" s="145">
        <f>'Inputs 5'!J63</f>
        <v>5.2828068935345121E-3</v>
      </c>
      <c r="K63" s="145">
        <f>'Inputs 5'!K63</f>
        <v>5.9734074574071209E-3</v>
      </c>
      <c r="L63" s="145">
        <f>'Inputs 5'!L63</f>
        <v>3.0042551825458278E-3</v>
      </c>
      <c r="M63" s="145">
        <f>'Inputs 5'!M63</f>
        <v>5.0885795365812458E-3</v>
      </c>
      <c r="N63" s="145">
        <f>'Inputs 5'!N63</f>
        <v>-4.7755866874985356E-4</v>
      </c>
      <c r="O63" s="145">
        <f>'Inputs 5'!O63</f>
        <v>3.0771502015654343E-3</v>
      </c>
      <c r="P63" s="145">
        <f>'Inputs 5'!P63</f>
        <v>4.9586501062375715E-4</v>
      </c>
      <c r="Q63" s="145">
        <f>'Inputs 5'!Q63</f>
        <v>1.6719424191413187E-2</v>
      </c>
      <c r="R63" s="145">
        <f>'Inputs 5'!R63</f>
        <v>8.090127732655595E-3</v>
      </c>
      <c r="S63" s="145">
        <f>'Inputs 5'!S63</f>
        <v>2.5764323694281374E-3</v>
      </c>
    </row>
    <row r="64" spans="1:19" x14ac:dyDescent="0.25">
      <c r="A64" s="57" t="s">
        <v>73</v>
      </c>
      <c r="B64" s="57"/>
      <c r="C64" s="145">
        <f>'Inputs 5'!C64</f>
        <v>5.4803237473893323E-3</v>
      </c>
      <c r="D64" s="145">
        <f>'Inputs 5'!D64</f>
        <v>6.4726399189891882E-3</v>
      </c>
      <c r="E64" s="145">
        <f>'Inputs 5'!E64</f>
        <v>-2.5500588774990756E-3</v>
      </c>
      <c r="F64" s="145">
        <f>'Inputs 5'!F64</f>
        <v>-2.2495067489118406E-3</v>
      </c>
      <c r="G64" s="145">
        <f>'Inputs 5'!G64</f>
        <v>1.598939416406641E-2</v>
      </c>
      <c r="H64" s="145">
        <f>'Inputs 5'!H64</f>
        <v>-1.1456926475380026E-3</v>
      </c>
      <c r="I64" s="145">
        <f>'Inputs 5'!I64</f>
        <v>-6.3921843140435754E-4</v>
      </c>
      <c r="J64" s="145">
        <f>'Inputs 5'!J64</f>
        <v>5.2828068935345121E-3</v>
      </c>
      <c r="K64" s="145">
        <f>'Inputs 5'!K64</f>
        <v>5.9734074574071209E-3</v>
      </c>
      <c r="L64" s="145">
        <f>'Inputs 5'!L64</f>
        <v>3.0042551825458278E-3</v>
      </c>
      <c r="M64" s="145">
        <f>'Inputs 5'!M64</f>
        <v>5.0885795365812458E-3</v>
      </c>
      <c r="N64" s="145">
        <f>'Inputs 5'!N64</f>
        <v>-4.7755866874985356E-4</v>
      </c>
      <c r="O64" s="145">
        <f>'Inputs 5'!O64</f>
        <v>3.0771502015654343E-3</v>
      </c>
      <c r="P64" s="145">
        <f>'Inputs 5'!P64</f>
        <v>4.9586501062375715E-4</v>
      </c>
      <c r="Q64" s="145">
        <f>'Inputs 5'!Q64</f>
        <v>1.6719424191413187E-2</v>
      </c>
      <c r="R64" s="145">
        <f>'Inputs 5'!R64</f>
        <v>8.090127732655595E-3</v>
      </c>
      <c r="S64" s="145">
        <f>'Inputs 5'!S64</f>
        <v>2.5764323694281374E-3</v>
      </c>
    </row>
    <row r="65" spans="1:19" x14ac:dyDescent="0.25">
      <c r="A65" s="57" t="s">
        <v>74</v>
      </c>
      <c r="B65" s="57"/>
      <c r="C65" s="145">
        <f>'Inputs 5'!C65</f>
        <v>5.4803237473893323E-3</v>
      </c>
      <c r="D65" s="145">
        <f>'Inputs 5'!D65</f>
        <v>6.4726399189891882E-3</v>
      </c>
      <c r="E65" s="145">
        <f>'Inputs 5'!E65</f>
        <v>-2.5500588774990756E-3</v>
      </c>
      <c r="F65" s="145">
        <f>'Inputs 5'!F65</f>
        <v>-2.2495067489118406E-3</v>
      </c>
      <c r="G65" s="145">
        <f>'Inputs 5'!G65</f>
        <v>1.598939416406641E-2</v>
      </c>
      <c r="H65" s="145">
        <f>'Inputs 5'!H65</f>
        <v>-1.1456926475380026E-3</v>
      </c>
      <c r="I65" s="145">
        <f>'Inputs 5'!I65</f>
        <v>-6.3921843140435754E-4</v>
      </c>
      <c r="J65" s="145">
        <f>'Inputs 5'!J65</f>
        <v>5.2828068935345121E-3</v>
      </c>
      <c r="K65" s="145">
        <f>'Inputs 5'!K65</f>
        <v>5.9734074574071209E-3</v>
      </c>
      <c r="L65" s="145">
        <f>'Inputs 5'!L65</f>
        <v>3.0042551825458278E-3</v>
      </c>
      <c r="M65" s="145">
        <f>'Inputs 5'!M65</f>
        <v>5.0885795365812458E-3</v>
      </c>
      <c r="N65" s="145">
        <f>'Inputs 5'!N65</f>
        <v>-4.7755866874985356E-4</v>
      </c>
      <c r="O65" s="145">
        <f>'Inputs 5'!O65</f>
        <v>3.0771502015654343E-3</v>
      </c>
      <c r="P65" s="145">
        <f>'Inputs 5'!P65</f>
        <v>4.9586501062375715E-4</v>
      </c>
      <c r="Q65" s="145">
        <f>'Inputs 5'!Q65</f>
        <v>1.6719424191413187E-2</v>
      </c>
      <c r="R65" s="145">
        <f>'Inputs 5'!R65</f>
        <v>8.090127732655595E-3</v>
      </c>
      <c r="S65" s="145">
        <f>'Inputs 5'!S65</f>
        <v>2.5764323694281374E-3</v>
      </c>
    </row>
    <row r="66" spans="1:19" x14ac:dyDescent="0.25">
      <c r="A66" s="57" t="s">
        <v>75</v>
      </c>
      <c r="B66" s="57"/>
      <c r="C66" s="145">
        <f>'Inputs 5'!C66</f>
        <v>5.4803237473893323E-3</v>
      </c>
      <c r="D66" s="145">
        <f>'Inputs 5'!D66</f>
        <v>6.4726399189891882E-3</v>
      </c>
      <c r="E66" s="145">
        <f>'Inputs 5'!E66</f>
        <v>-2.5500588774990756E-3</v>
      </c>
      <c r="F66" s="145">
        <f>'Inputs 5'!F66</f>
        <v>-2.2495067489118406E-3</v>
      </c>
      <c r="G66" s="145">
        <f>'Inputs 5'!G66</f>
        <v>1.598939416406641E-2</v>
      </c>
      <c r="H66" s="145">
        <f>'Inputs 5'!H66</f>
        <v>-1.1456926475380026E-3</v>
      </c>
      <c r="I66" s="145">
        <f>'Inputs 5'!I66</f>
        <v>-6.3921843140435754E-4</v>
      </c>
      <c r="J66" s="145">
        <f>'Inputs 5'!J66</f>
        <v>5.2828068935345121E-3</v>
      </c>
      <c r="K66" s="145">
        <f>'Inputs 5'!K66</f>
        <v>5.9734074574071209E-3</v>
      </c>
      <c r="L66" s="145">
        <f>'Inputs 5'!L66</f>
        <v>3.0042551825458278E-3</v>
      </c>
      <c r="M66" s="145">
        <f>'Inputs 5'!M66</f>
        <v>5.0885795365812458E-3</v>
      </c>
      <c r="N66" s="145">
        <f>'Inputs 5'!N66</f>
        <v>-4.7755866874985356E-4</v>
      </c>
      <c r="O66" s="145">
        <f>'Inputs 5'!O66</f>
        <v>3.0771502015654343E-3</v>
      </c>
      <c r="P66" s="145">
        <f>'Inputs 5'!P66</f>
        <v>4.9586501062375715E-4</v>
      </c>
      <c r="Q66" s="145">
        <f>'Inputs 5'!Q66</f>
        <v>1.6719424191413187E-2</v>
      </c>
      <c r="R66" s="145">
        <f>'Inputs 5'!R66</f>
        <v>8.090127732655595E-3</v>
      </c>
      <c r="S66" s="145">
        <f>'Inputs 5'!S66</f>
        <v>2.5764323694281374E-3</v>
      </c>
    </row>
    <row r="67" spans="1:19" x14ac:dyDescent="0.25">
      <c r="A67" s="57"/>
      <c r="B67" s="57"/>
      <c r="C67" s="63"/>
      <c r="D67" s="63"/>
      <c r="E67" s="63"/>
      <c r="F67" s="63"/>
      <c r="G67" s="63"/>
      <c r="H67" s="63"/>
      <c r="I67" s="63"/>
      <c r="J67" s="63"/>
      <c r="K67" s="63"/>
      <c r="L67" s="63"/>
      <c r="M67" s="63"/>
      <c r="N67" s="63"/>
      <c r="O67" s="63"/>
      <c r="P67" s="63"/>
      <c r="Q67" s="63"/>
      <c r="R67" s="63"/>
      <c r="S67" s="63"/>
    </row>
    <row r="68" spans="1:19" x14ac:dyDescent="0.25">
      <c r="A68" s="55" t="s">
        <v>76</v>
      </c>
      <c r="B68" s="57"/>
      <c r="C68" s="63"/>
      <c r="D68" s="63"/>
      <c r="E68" s="63"/>
      <c r="F68" s="63"/>
      <c r="G68" s="63"/>
      <c r="H68" s="63"/>
      <c r="I68" s="63"/>
      <c r="J68" s="63"/>
      <c r="K68" s="63"/>
      <c r="L68" s="63"/>
      <c r="M68" s="63"/>
      <c r="N68" s="63"/>
      <c r="O68" s="63"/>
      <c r="P68" s="63"/>
      <c r="Q68" s="63"/>
      <c r="R68" s="63"/>
      <c r="S68" s="63"/>
    </row>
    <row r="69" spans="1:19" x14ac:dyDescent="0.25">
      <c r="A69" s="57" t="s">
        <v>77</v>
      </c>
      <c r="B69" s="139"/>
      <c r="C69" s="107">
        <f>'Inputs 5'!C69</f>
        <v>10258.097</v>
      </c>
      <c r="D69" s="107">
        <f>'Inputs 5'!D69</f>
        <v>16369</v>
      </c>
      <c r="E69" s="107">
        <f>'Inputs 5'!E69</f>
        <v>7328.3897299999999</v>
      </c>
      <c r="F69" s="107">
        <f>'Inputs 5'!F69</f>
        <v>5847.5765900000006</v>
      </c>
      <c r="G69" s="107">
        <f>'Inputs 5'!G69</f>
        <v>17595</v>
      </c>
      <c r="H69" s="107">
        <f>'Inputs 5'!H69</f>
        <v>2629.1</v>
      </c>
      <c r="I69" s="107">
        <f>'Inputs 5'!I69</f>
        <v>4228.7660718014849</v>
      </c>
      <c r="J69" s="107">
        <f>'Inputs 5'!J69</f>
        <v>2093</v>
      </c>
      <c r="K69" s="107">
        <f>'Inputs 5'!K69</f>
        <v>5710</v>
      </c>
      <c r="L69" s="107">
        <f>'Inputs 5'!L69</f>
        <v>7321</v>
      </c>
      <c r="M69" s="107">
        <f>'Inputs 5'!M69</f>
        <v>69224</v>
      </c>
      <c r="N69" s="107">
        <f>'Inputs 5'!N69</f>
        <v>6676</v>
      </c>
      <c r="O69" s="107">
        <f>'Inputs 5'!O69</f>
        <v>10582</v>
      </c>
      <c r="P69" s="107">
        <f>'Inputs 5'!P69</f>
        <v>31589.28295999999</v>
      </c>
      <c r="Q69" s="107">
        <f>'Inputs 5'!Q69</f>
        <v>121346</v>
      </c>
      <c r="R69" s="107">
        <f>'Inputs 5'!R69</f>
        <v>21184.753865854698</v>
      </c>
      <c r="S69" s="107">
        <f>'Inputs 5'!S69</f>
        <v>32951</v>
      </c>
    </row>
    <row r="70" spans="1:19" x14ac:dyDescent="0.25">
      <c r="A70" s="57" t="s">
        <v>78</v>
      </c>
      <c r="B70" s="139"/>
      <c r="C70" s="107">
        <f>'Inputs 5'!C70</f>
        <v>7906.7193300000008</v>
      </c>
      <c r="D70" s="107">
        <f>'Inputs 5'!D70</f>
        <v>12735</v>
      </c>
      <c r="E70" s="107">
        <f>'Inputs 5'!E70</f>
        <v>2738.34449</v>
      </c>
      <c r="F70" s="107">
        <f>'Inputs 5'!F70</f>
        <v>5163.2504199999948</v>
      </c>
      <c r="G70" s="107">
        <f>'Inputs 5'!G70</f>
        <v>12490</v>
      </c>
      <c r="H70" s="107">
        <f>'Inputs 5'!H70</f>
        <v>3145</v>
      </c>
      <c r="I70" s="107">
        <f>'Inputs 5'!I70</f>
        <v>3975.9073479345429</v>
      </c>
      <c r="J70" s="107">
        <f>'Inputs 5'!J70</f>
        <v>922</v>
      </c>
      <c r="K70" s="107">
        <f>'Inputs 5'!K70</f>
        <v>3101</v>
      </c>
      <c r="L70" s="107">
        <f>'Inputs 5'!L70</f>
        <v>6029.5</v>
      </c>
      <c r="M70" s="107">
        <f>'Inputs 5'!M70</f>
        <v>66670</v>
      </c>
      <c r="N70" s="107">
        <f>'Inputs 5'!N70</f>
        <v>8815</v>
      </c>
      <c r="O70" s="107">
        <f>'Inputs 5'!O70</f>
        <v>13734</v>
      </c>
      <c r="P70" s="107">
        <f>'Inputs 5'!P70</f>
        <v>21590.128889999989</v>
      </c>
      <c r="Q70" s="107">
        <f>'Inputs 5'!Q70</f>
        <v>102442</v>
      </c>
      <c r="R70" s="107">
        <f>'Inputs 5'!R70</f>
        <v>15692</v>
      </c>
      <c r="S70" s="107">
        <f>'Inputs 5'!S70</f>
        <v>47349</v>
      </c>
    </row>
    <row r="71" spans="1:19" x14ac:dyDescent="0.25">
      <c r="A71" s="57" t="s">
        <v>79</v>
      </c>
      <c r="B71" s="140" t="s">
        <v>359</v>
      </c>
      <c r="C71" s="119">
        <v>29132.036609999999</v>
      </c>
      <c r="D71" s="119">
        <v>12886</v>
      </c>
      <c r="E71" s="119">
        <v>3522.4959100000001</v>
      </c>
      <c r="F71" s="119">
        <v>4831.0870100000047</v>
      </c>
      <c r="G71" s="119">
        <v>23974</v>
      </c>
      <c r="H71" s="119">
        <v>3716</v>
      </c>
      <c r="I71" s="119">
        <v>6687.6319727932478</v>
      </c>
      <c r="J71" s="119">
        <v>1598.4</v>
      </c>
      <c r="K71" s="119">
        <v>3113</v>
      </c>
      <c r="L71" s="119">
        <v>10102</v>
      </c>
      <c r="M71" s="119">
        <v>77635</v>
      </c>
      <c r="N71" s="119">
        <v>7993</v>
      </c>
      <c r="O71" s="119">
        <v>29408.91</v>
      </c>
      <c r="P71" s="119">
        <v>20048.127179999989</v>
      </c>
      <c r="Q71" s="119">
        <v>113902</v>
      </c>
      <c r="R71" s="119">
        <v>22099</v>
      </c>
      <c r="S71" s="119">
        <v>46928</v>
      </c>
    </row>
    <row r="72" spans="1:19" x14ac:dyDescent="0.25">
      <c r="A72" s="57" t="s">
        <v>80</v>
      </c>
      <c r="B72" s="140" t="s">
        <v>359</v>
      </c>
      <c r="C72" s="119">
        <v>11151.5462182996</v>
      </c>
      <c r="D72" s="119">
        <v>13374</v>
      </c>
      <c r="E72" s="119">
        <v>2318.8459499999999</v>
      </c>
      <c r="F72" s="119">
        <v>5764.23765</v>
      </c>
      <c r="G72" s="119">
        <v>19136.226490000001</v>
      </c>
      <c r="H72" s="119">
        <v>1425.835</v>
      </c>
      <c r="I72" s="119">
        <v>9278.5387407703638</v>
      </c>
      <c r="J72" s="119">
        <v>12561.33282</v>
      </c>
      <c r="K72" s="119">
        <v>9280</v>
      </c>
      <c r="L72" s="119">
        <v>7284.8959999999997</v>
      </c>
      <c r="M72" s="119">
        <v>101470.185157549</v>
      </c>
      <c r="N72" s="119">
        <v>8907</v>
      </c>
      <c r="O72" s="119">
        <v>20087.499439999989</v>
      </c>
      <c r="P72" s="119">
        <v>48677</v>
      </c>
      <c r="Q72" s="119">
        <v>143062</v>
      </c>
      <c r="R72" s="119">
        <v>31975.445997742951</v>
      </c>
      <c r="S72" s="119">
        <v>73121.399999999994</v>
      </c>
    </row>
    <row r="73" spans="1:19" x14ac:dyDescent="0.25">
      <c r="A73" s="57" t="s">
        <v>81</v>
      </c>
      <c r="B73" s="140" t="s">
        <v>359</v>
      </c>
      <c r="C73" s="119">
        <v>18705</v>
      </c>
      <c r="D73" s="119">
        <v>17298</v>
      </c>
      <c r="E73" s="119">
        <v>2274</v>
      </c>
      <c r="F73" s="119">
        <v>18615.361359998984</v>
      </c>
      <c r="G73" s="119">
        <v>13833.870300000006</v>
      </c>
      <c r="H73" s="119">
        <v>12354.002</v>
      </c>
      <c r="I73" s="119">
        <v>7725.5377899999958</v>
      </c>
      <c r="J73" s="119">
        <v>1093</v>
      </c>
      <c r="K73" s="119">
        <v>13773</v>
      </c>
      <c r="L73" s="119">
        <v>23814.427</v>
      </c>
      <c r="M73" s="119">
        <v>102246.99192560003</v>
      </c>
      <c r="N73" s="119">
        <v>10691.370234669697</v>
      </c>
      <c r="O73" s="119">
        <v>25378.577699514201</v>
      </c>
      <c r="P73" s="119">
        <v>43840</v>
      </c>
      <c r="Q73" s="119">
        <v>137234</v>
      </c>
      <c r="R73" s="119">
        <v>38099.89831106049</v>
      </c>
      <c r="S73" s="119">
        <v>53513.902000000002</v>
      </c>
    </row>
    <row r="74" spans="1:19" x14ac:dyDescent="0.25">
      <c r="A74" s="57"/>
      <c r="B74" s="139"/>
      <c r="C74" s="63"/>
      <c r="D74" s="63"/>
      <c r="E74" s="63"/>
      <c r="F74" s="63"/>
      <c r="G74" s="63"/>
      <c r="H74" s="63"/>
      <c r="I74" s="63"/>
      <c r="J74" s="63"/>
      <c r="K74" s="63"/>
      <c r="L74" s="63"/>
      <c r="M74" s="63"/>
      <c r="N74" s="63"/>
      <c r="O74" s="63"/>
      <c r="P74" s="63"/>
      <c r="Q74" s="63"/>
      <c r="R74" s="63"/>
      <c r="S74" s="63"/>
    </row>
    <row r="75" spans="1:19" x14ac:dyDescent="0.25">
      <c r="A75" s="120" t="s">
        <v>348</v>
      </c>
      <c r="B75" s="57"/>
      <c r="C75" s="63"/>
      <c r="D75" s="63"/>
      <c r="E75" s="63"/>
      <c r="F75" s="63"/>
      <c r="G75" s="63"/>
      <c r="H75" s="63"/>
      <c r="I75" s="63"/>
      <c r="J75" s="63"/>
      <c r="K75" s="63"/>
      <c r="L75" s="63"/>
      <c r="M75" s="63"/>
      <c r="N75" s="63"/>
      <c r="O75" s="63"/>
      <c r="P75" s="63"/>
      <c r="Q75" s="63"/>
      <c r="R75" s="63"/>
      <c r="S75" s="63"/>
    </row>
    <row r="76" spans="1:19" x14ac:dyDescent="0.25">
      <c r="A76" s="57" t="s">
        <v>334</v>
      </c>
      <c r="B76" s="57"/>
      <c r="C76" s="107" t="str">
        <f>'Inputs 5'!C76</f>
        <v>forecast</v>
      </c>
      <c r="D76" s="107" t="str">
        <f>'Inputs 5'!D76</f>
        <v>forecast</v>
      </c>
      <c r="E76" s="107" t="str">
        <f>'Inputs 5'!E76</f>
        <v>forecast</v>
      </c>
      <c r="F76" s="107" t="str">
        <f>'Inputs 5'!F76</f>
        <v>forecast</v>
      </c>
      <c r="G76" s="107" t="str">
        <f>'Inputs 5'!G76</f>
        <v>forecast</v>
      </c>
      <c r="H76" s="107" t="str">
        <f>'Inputs 5'!H76</f>
        <v>forecast</v>
      </c>
      <c r="I76" s="107" t="str">
        <f>'Inputs 5'!I76</f>
        <v>forecast</v>
      </c>
      <c r="J76" s="107" t="str">
        <f>'Inputs 5'!J76</f>
        <v>forecast</v>
      </c>
      <c r="K76" s="107" t="str">
        <f>'Inputs 5'!K76</f>
        <v>forecast</v>
      </c>
      <c r="L76" s="107" t="str">
        <f>'Inputs 5'!L76</f>
        <v>forecast</v>
      </c>
      <c r="M76" s="107" t="str">
        <f>'Inputs 5'!M76</f>
        <v>forecast</v>
      </c>
      <c r="N76" s="107" t="str">
        <f>'Inputs 5'!N76</f>
        <v>forecast</v>
      </c>
      <c r="O76" s="107" t="str">
        <f>'Inputs 5'!O76</f>
        <v>forecast</v>
      </c>
      <c r="P76" s="107" t="str">
        <f>'Inputs 5'!P76</f>
        <v>forecast</v>
      </c>
      <c r="Q76" s="107" t="str">
        <f>'Inputs 5'!Q76</f>
        <v>forecast</v>
      </c>
      <c r="R76" s="107" t="str">
        <f>'Inputs 5'!R76</f>
        <v>forecast</v>
      </c>
      <c r="S76" s="107" t="str">
        <f>'Inputs 5'!S76</f>
        <v>forecast</v>
      </c>
    </row>
    <row r="77" spans="1:19" x14ac:dyDescent="0.25">
      <c r="A77" s="57" t="s">
        <v>335</v>
      </c>
      <c r="B77" s="57"/>
      <c r="C77" s="107" t="str">
        <f>'Inputs 5'!C77</f>
        <v>forecast</v>
      </c>
      <c r="D77" s="107" t="str">
        <f>'Inputs 5'!D77</f>
        <v>forecast</v>
      </c>
      <c r="E77" s="107" t="str">
        <f>'Inputs 5'!E77</f>
        <v>forecast</v>
      </c>
      <c r="F77" s="107" t="str">
        <f>'Inputs 5'!F77</f>
        <v>forecast</v>
      </c>
      <c r="G77" s="107" t="str">
        <f>'Inputs 5'!G77</f>
        <v>forecast</v>
      </c>
      <c r="H77" s="107" t="str">
        <f>'Inputs 5'!H77</f>
        <v>forecast</v>
      </c>
      <c r="I77" s="107" t="str">
        <f>'Inputs 5'!I77</f>
        <v>forecast</v>
      </c>
      <c r="J77" s="107" t="str">
        <f>'Inputs 5'!J77</f>
        <v>forecast</v>
      </c>
      <c r="K77" s="107" t="str">
        <f>'Inputs 5'!K77</f>
        <v>forecast</v>
      </c>
      <c r="L77" s="107" t="str">
        <f>'Inputs 5'!L77</f>
        <v>forecast</v>
      </c>
      <c r="M77" s="107" t="str">
        <f>'Inputs 5'!M77</f>
        <v>forecast</v>
      </c>
      <c r="N77" s="107" t="str">
        <f>'Inputs 5'!N77</f>
        <v>forecast</v>
      </c>
      <c r="O77" s="107" t="str">
        <f>'Inputs 5'!O77</f>
        <v>forecast</v>
      </c>
      <c r="P77" s="107" t="str">
        <f>'Inputs 5'!P77</f>
        <v>forecast</v>
      </c>
      <c r="Q77" s="107" t="str">
        <f>'Inputs 5'!Q77</f>
        <v>forecast</v>
      </c>
      <c r="R77" s="107" t="str">
        <f>'Inputs 5'!R77</f>
        <v>forecast</v>
      </c>
      <c r="S77" s="107" t="str">
        <f>'Inputs 5'!S77</f>
        <v>forecast</v>
      </c>
    </row>
    <row r="78" spans="1:19" x14ac:dyDescent="0.25">
      <c r="A78" s="57" t="s">
        <v>336</v>
      </c>
      <c r="B78" s="57"/>
      <c r="C78" s="107" t="str">
        <f>'Inputs 5'!C78</f>
        <v>forecast</v>
      </c>
      <c r="D78" s="107" t="str">
        <f>'Inputs 5'!D78</f>
        <v>forecast</v>
      </c>
      <c r="E78" s="107" t="str">
        <f>'Inputs 5'!E78</f>
        <v>forecast</v>
      </c>
      <c r="F78" s="107" t="str">
        <f>'Inputs 5'!F78</f>
        <v>forecast</v>
      </c>
      <c r="G78" s="107" t="str">
        <f>'Inputs 5'!G78</f>
        <v>forecast</v>
      </c>
      <c r="H78" s="107" t="str">
        <f>'Inputs 5'!H78</f>
        <v>forecast</v>
      </c>
      <c r="I78" s="107" t="str">
        <f>'Inputs 5'!I78</f>
        <v>forecast</v>
      </c>
      <c r="J78" s="107" t="str">
        <f>'Inputs 5'!J78</f>
        <v>forecast</v>
      </c>
      <c r="K78" s="107" t="str">
        <f>'Inputs 5'!K78</f>
        <v>forecast</v>
      </c>
      <c r="L78" s="107" t="str">
        <f>'Inputs 5'!L78</f>
        <v>forecast</v>
      </c>
      <c r="M78" s="107" t="str">
        <f>'Inputs 5'!M78</f>
        <v>forecast</v>
      </c>
      <c r="N78" s="107" t="str">
        <f>'Inputs 5'!N78</f>
        <v>forecast</v>
      </c>
      <c r="O78" s="107" t="str">
        <f>'Inputs 5'!O78</f>
        <v>forecast</v>
      </c>
      <c r="P78" s="107" t="str">
        <f>'Inputs 5'!P78</f>
        <v>forecast</v>
      </c>
      <c r="Q78" s="107" t="str">
        <f>'Inputs 5'!Q78</f>
        <v>forecast</v>
      </c>
      <c r="R78" s="107" t="str">
        <f>'Inputs 5'!R78</f>
        <v>forecast</v>
      </c>
      <c r="S78" s="107" t="str">
        <f>'Inputs 5'!S78</f>
        <v>forecast</v>
      </c>
    </row>
    <row r="79" spans="1:19" x14ac:dyDescent="0.25">
      <c r="A79" s="57" t="s">
        <v>337</v>
      </c>
      <c r="B79" s="57"/>
      <c r="C79" s="107" t="str">
        <f>'Inputs 5'!C79</f>
        <v>forecast</v>
      </c>
      <c r="D79" s="107" t="str">
        <f>'Inputs 5'!D79</f>
        <v>forecast</v>
      </c>
      <c r="E79" s="107" t="str">
        <f>'Inputs 5'!E79</f>
        <v>forecast</v>
      </c>
      <c r="F79" s="107" t="str">
        <f>'Inputs 5'!F79</f>
        <v>forecast</v>
      </c>
      <c r="G79" s="107" t="str">
        <f>'Inputs 5'!G79</f>
        <v>forecast</v>
      </c>
      <c r="H79" s="107" t="str">
        <f>'Inputs 5'!H79</f>
        <v>forecast</v>
      </c>
      <c r="I79" s="107" t="str">
        <f>'Inputs 5'!I79</f>
        <v>forecast</v>
      </c>
      <c r="J79" s="107" t="str">
        <f>'Inputs 5'!J79</f>
        <v>forecast</v>
      </c>
      <c r="K79" s="107" t="str">
        <f>'Inputs 5'!K79</f>
        <v>forecast</v>
      </c>
      <c r="L79" s="107" t="str">
        <f>'Inputs 5'!L79</f>
        <v>forecast</v>
      </c>
      <c r="M79" s="107" t="str">
        <f>'Inputs 5'!M79</f>
        <v>forecast</v>
      </c>
      <c r="N79" s="107" t="str">
        <f>'Inputs 5'!N79</f>
        <v>forecast</v>
      </c>
      <c r="O79" s="107" t="str">
        <f>'Inputs 5'!O79</f>
        <v>forecast</v>
      </c>
      <c r="P79" s="107" t="str">
        <f>'Inputs 5'!P79</f>
        <v>forecast</v>
      </c>
      <c r="Q79" s="107" t="str">
        <f>'Inputs 5'!Q79</f>
        <v>forecast</v>
      </c>
      <c r="R79" s="107" t="str">
        <f>'Inputs 5'!R79</f>
        <v>forecast</v>
      </c>
      <c r="S79" s="107" t="str">
        <f>'Inputs 5'!S79</f>
        <v>forecast</v>
      </c>
    </row>
    <row r="80" spans="1:19" x14ac:dyDescent="0.25">
      <c r="A80" s="57" t="s">
        <v>338</v>
      </c>
      <c r="B80" s="57"/>
      <c r="C80" s="107" t="str">
        <f>'Inputs 5'!C80</f>
        <v>forecast</v>
      </c>
      <c r="D80" s="107" t="str">
        <f>'Inputs 5'!D80</f>
        <v>forecast</v>
      </c>
      <c r="E80" s="107" t="str">
        <f>'Inputs 5'!E80</f>
        <v>forecast</v>
      </c>
      <c r="F80" s="107" t="str">
        <f>'Inputs 5'!F80</f>
        <v>forecast</v>
      </c>
      <c r="G80" s="107" t="str">
        <f>'Inputs 5'!G80</f>
        <v>forecast</v>
      </c>
      <c r="H80" s="107" t="str">
        <f>'Inputs 5'!H80</f>
        <v>forecast</v>
      </c>
      <c r="I80" s="107" t="str">
        <f>'Inputs 5'!I80</f>
        <v>forecast</v>
      </c>
      <c r="J80" s="107" t="str">
        <f>'Inputs 5'!J80</f>
        <v>forecast</v>
      </c>
      <c r="K80" s="107" t="str">
        <f>'Inputs 5'!K80</f>
        <v>forecast</v>
      </c>
      <c r="L80" s="107" t="str">
        <f>'Inputs 5'!L80</f>
        <v>forecast</v>
      </c>
      <c r="M80" s="107" t="str">
        <f>'Inputs 5'!M80</f>
        <v>forecast</v>
      </c>
      <c r="N80" s="107" t="str">
        <f>'Inputs 5'!N80</f>
        <v>forecast</v>
      </c>
      <c r="O80" s="107" t="str">
        <f>'Inputs 5'!O80</f>
        <v>forecast</v>
      </c>
      <c r="P80" s="107" t="str">
        <f>'Inputs 5'!P80</f>
        <v>forecast</v>
      </c>
      <c r="Q80" s="107" t="str">
        <f>'Inputs 5'!Q80</f>
        <v>forecast</v>
      </c>
      <c r="R80" s="107" t="str">
        <f>'Inputs 5'!R80</f>
        <v>forecast</v>
      </c>
      <c r="S80" s="107" t="str">
        <f>'Inputs 5'!S80</f>
        <v>forecast</v>
      </c>
    </row>
    <row r="81" spans="1:20" x14ac:dyDescent="0.25">
      <c r="A81" s="57"/>
      <c r="B81" s="57"/>
      <c r="C81" s="63"/>
      <c r="D81" s="63"/>
      <c r="E81" s="63"/>
      <c r="F81" s="63"/>
      <c r="G81" s="63"/>
      <c r="H81" s="63"/>
      <c r="I81" s="63"/>
      <c r="J81" s="63"/>
      <c r="K81" s="63"/>
      <c r="L81" s="63"/>
      <c r="M81" s="63"/>
      <c r="N81" s="63"/>
      <c r="O81" s="63"/>
      <c r="P81" s="63"/>
      <c r="Q81" s="63"/>
      <c r="R81" s="63"/>
      <c r="S81" s="63"/>
    </row>
    <row r="82" spans="1:20" x14ac:dyDescent="0.25">
      <c r="A82" s="120" t="s">
        <v>349</v>
      </c>
      <c r="B82" s="57"/>
      <c r="C82" s="63"/>
      <c r="D82" s="63"/>
      <c r="E82" s="63"/>
      <c r="F82" s="63"/>
      <c r="G82" s="63"/>
      <c r="H82" s="63"/>
      <c r="I82" s="63"/>
      <c r="J82" s="63"/>
      <c r="K82" s="63"/>
      <c r="L82" s="63"/>
      <c r="M82" s="63"/>
      <c r="N82" s="63"/>
      <c r="O82" s="63"/>
      <c r="P82" s="63"/>
      <c r="Q82" s="63"/>
      <c r="R82" s="63"/>
      <c r="S82" s="63"/>
    </row>
    <row r="83" spans="1:20" x14ac:dyDescent="0.25">
      <c r="A83" s="57" t="s">
        <v>339</v>
      </c>
      <c r="B83" s="57"/>
      <c r="C83" s="107">
        <f>'Inputs 5'!C83</f>
        <v>266.68798736824618</v>
      </c>
      <c r="D83" s="107">
        <f>'Inputs 5'!D83</f>
        <v>206</v>
      </c>
      <c r="E83" s="107">
        <f>'Inputs 5'!E83</f>
        <v>0</v>
      </c>
      <c r="F83" s="107">
        <f>'Inputs 5'!F83</f>
        <v>669.60927628519812</v>
      </c>
      <c r="G83" s="107">
        <f>'Inputs 5'!G83</f>
        <v>741</v>
      </c>
      <c r="H83" s="107">
        <f>'Inputs 5'!H83</f>
        <v>121</v>
      </c>
      <c r="I83" s="107">
        <f>'Inputs 5'!I83</f>
        <v>371.25002428476091</v>
      </c>
      <c r="J83" s="107">
        <f>'Inputs 5'!J83</f>
        <v>0</v>
      </c>
      <c r="K83" s="107">
        <f>'Inputs 5'!K83</f>
        <v>461</v>
      </c>
      <c r="L83" s="107">
        <f>'Inputs 5'!L83</f>
        <v>41</v>
      </c>
      <c r="M83" s="107">
        <f>'Inputs 5'!M83</f>
        <v>5890</v>
      </c>
      <c r="N83" s="107">
        <f>'Inputs 5'!N83</f>
        <v>23</v>
      </c>
      <c r="O83" s="107">
        <f>'Inputs 5'!O83</f>
        <v>4</v>
      </c>
      <c r="P83" s="107">
        <f>'Inputs 5'!P83</f>
        <v>349.92243000000002</v>
      </c>
      <c r="Q83" s="107">
        <f>'Inputs 5'!Q83</f>
        <v>7255</v>
      </c>
      <c r="R83" s="107">
        <f>'Inputs 5'!R83</f>
        <v>0</v>
      </c>
      <c r="S83" s="107">
        <f>'Inputs 5'!S83</f>
        <v>0</v>
      </c>
    </row>
    <row r="84" spans="1:20" x14ac:dyDescent="0.25">
      <c r="A84" s="57" t="s">
        <v>340</v>
      </c>
      <c r="B84" s="57"/>
      <c r="C84" s="107">
        <f>'Inputs 5'!C84</f>
        <v>212.6964444416937</v>
      </c>
      <c r="D84" s="107">
        <f>'Inputs 5'!D84</f>
        <v>569</v>
      </c>
      <c r="E84" s="107">
        <f>'Inputs 5'!E84</f>
        <v>0</v>
      </c>
      <c r="F84" s="107">
        <f>'Inputs 5'!F84</f>
        <v>301.03580837457957</v>
      </c>
      <c r="G84" s="107">
        <f>'Inputs 5'!G84</f>
        <v>1325</v>
      </c>
      <c r="H84" s="107">
        <f>'Inputs 5'!H84</f>
        <v>481</v>
      </c>
      <c r="I84" s="107">
        <f>'Inputs 5'!I84</f>
        <v>420.03301773215298</v>
      </c>
      <c r="J84" s="107">
        <f>'Inputs 5'!J84</f>
        <v>0</v>
      </c>
      <c r="K84" s="107">
        <f>'Inputs 5'!K84</f>
        <v>342</v>
      </c>
      <c r="L84" s="107">
        <f>'Inputs 5'!L84</f>
        <v>184</v>
      </c>
      <c r="M84" s="107">
        <f>'Inputs 5'!M84</f>
        <v>9497</v>
      </c>
      <c r="N84" s="107">
        <f>'Inputs 5'!N84</f>
        <v>4</v>
      </c>
      <c r="O84" s="107">
        <f>'Inputs 5'!O84</f>
        <v>5</v>
      </c>
      <c r="P84" s="107">
        <f>'Inputs 5'!P84</f>
        <v>204.97735</v>
      </c>
      <c r="Q84" s="107">
        <f>'Inputs 5'!Q84</f>
        <v>17091</v>
      </c>
      <c r="R84" s="107">
        <f>'Inputs 5'!R84</f>
        <v>0</v>
      </c>
      <c r="S84" s="107">
        <f>'Inputs 5'!S84</f>
        <v>0</v>
      </c>
    </row>
    <row r="85" spans="1:20" x14ac:dyDescent="0.25">
      <c r="A85" s="57" t="s">
        <v>341</v>
      </c>
      <c r="B85" s="57"/>
      <c r="C85" s="107" t="str">
        <f>'Inputs 5'!C85</f>
        <v>forecast</v>
      </c>
      <c r="D85" s="107" t="str">
        <f>'Inputs 5'!D85</f>
        <v>forecast</v>
      </c>
      <c r="E85" s="107" t="str">
        <f>'Inputs 5'!E85</f>
        <v>forecast</v>
      </c>
      <c r="F85" s="107" t="str">
        <f>'Inputs 5'!F85</f>
        <v>forecast</v>
      </c>
      <c r="G85" s="107" t="str">
        <f>'Inputs 5'!G85</f>
        <v>forecast</v>
      </c>
      <c r="H85" s="107" t="str">
        <f>'Inputs 5'!H85</f>
        <v>forecast</v>
      </c>
      <c r="I85" s="107" t="str">
        <f>'Inputs 5'!I85</f>
        <v>forecast</v>
      </c>
      <c r="J85" s="107" t="str">
        <f>'Inputs 5'!J85</f>
        <v>forecast</v>
      </c>
      <c r="K85" s="107" t="str">
        <f>'Inputs 5'!K85</f>
        <v>forecast</v>
      </c>
      <c r="L85" s="107" t="str">
        <f>'Inputs 5'!L85</f>
        <v>forecast</v>
      </c>
      <c r="M85" s="107" t="str">
        <f>'Inputs 5'!M85</f>
        <v>forecast</v>
      </c>
      <c r="N85" s="107" t="str">
        <f>'Inputs 5'!N85</f>
        <v>forecast</v>
      </c>
      <c r="O85" s="107" t="str">
        <f>'Inputs 5'!O85</f>
        <v>forecast</v>
      </c>
      <c r="P85" s="107" t="str">
        <f>'Inputs 5'!P85</f>
        <v>forecast</v>
      </c>
      <c r="Q85" s="107" t="str">
        <f>'Inputs 5'!Q85</f>
        <v>forecast</v>
      </c>
      <c r="R85" s="107" t="str">
        <f>'Inputs 5'!R85</f>
        <v>forecast</v>
      </c>
      <c r="S85" s="107" t="str">
        <f>'Inputs 5'!S85</f>
        <v>forecast</v>
      </c>
    </row>
    <row r="86" spans="1:20" x14ac:dyDescent="0.25">
      <c r="A86" s="57" t="s">
        <v>342</v>
      </c>
      <c r="B86" s="57"/>
      <c r="C86" s="107" t="str">
        <f>'Inputs 5'!C86</f>
        <v>forecast</v>
      </c>
      <c r="D86" s="107" t="str">
        <f>'Inputs 5'!D86</f>
        <v>forecast</v>
      </c>
      <c r="E86" s="107" t="str">
        <f>'Inputs 5'!E86</f>
        <v>forecast</v>
      </c>
      <c r="F86" s="107" t="str">
        <f>'Inputs 5'!F86</f>
        <v>forecast</v>
      </c>
      <c r="G86" s="107" t="str">
        <f>'Inputs 5'!G86</f>
        <v>forecast</v>
      </c>
      <c r="H86" s="107" t="str">
        <f>'Inputs 5'!H86</f>
        <v>forecast</v>
      </c>
      <c r="I86" s="107" t="str">
        <f>'Inputs 5'!I86</f>
        <v>forecast</v>
      </c>
      <c r="J86" s="107" t="str">
        <f>'Inputs 5'!J86</f>
        <v>forecast</v>
      </c>
      <c r="K86" s="107" t="str">
        <f>'Inputs 5'!K86</f>
        <v>forecast</v>
      </c>
      <c r="L86" s="107" t="str">
        <f>'Inputs 5'!L86</f>
        <v>forecast</v>
      </c>
      <c r="M86" s="107" t="str">
        <f>'Inputs 5'!M86</f>
        <v>forecast</v>
      </c>
      <c r="N86" s="107" t="str">
        <f>'Inputs 5'!N86</f>
        <v>forecast</v>
      </c>
      <c r="O86" s="107" t="str">
        <f>'Inputs 5'!O86</f>
        <v>forecast</v>
      </c>
      <c r="P86" s="107" t="str">
        <f>'Inputs 5'!P86</f>
        <v>forecast</v>
      </c>
      <c r="Q86" s="107" t="str">
        <f>'Inputs 5'!Q86</f>
        <v>forecast</v>
      </c>
      <c r="R86" s="107" t="str">
        <f>'Inputs 5'!R86</f>
        <v>forecast</v>
      </c>
      <c r="S86" s="107" t="str">
        <f>'Inputs 5'!S86</f>
        <v>forecast</v>
      </c>
    </row>
    <row r="87" spans="1:20" x14ac:dyDescent="0.25">
      <c r="A87" s="57" t="s">
        <v>343</v>
      </c>
      <c r="B87" s="57"/>
      <c r="C87" s="107" t="str">
        <f>'Inputs 5'!C87</f>
        <v>forecast</v>
      </c>
      <c r="D87" s="107" t="str">
        <f>'Inputs 5'!D87</f>
        <v>forecast</v>
      </c>
      <c r="E87" s="107" t="str">
        <f>'Inputs 5'!E87</f>
        <v>forecast</v>
      </c>
      <c r="F87" s="107" t="str">
        <f>'Inputs 5'!F87</f>
        <v>forecast</v>
      </c>
      <c r="G87" s="107" t="str">
        <f>'Inputs 5'!G87</f>
        <v>forecast</v>
      </c>
      <c r="H87" s="107" t="str">
        <f>'Inputs 5'!H87</f>
        <v>forecast</v>
      </c>
      <c r="I87" s="107" t="str">
        <f>'Inputs 5'!I87</f>
        <v>forecast</v>
      </c>
      <c r="J87" s="107" t="str">
        <f>'Inputs 5'!J87</f>
        <v>forecast</v>
      </c>
      <c r="K87" s="107" t="str">
        <f>'Inputs 5'!K87</f>
        <v>forecast</v>
      </c>
      <c r="L87" s="107" t="str">
        <f>'Inputs 5'!L87</f>
        <v>forecast</v>
      </c>
      <c r="M87" s="107" t="str">
        <f>'Inputs 5'!M87</f>
        <v>forecast</v>
      </c>
      <c r="N87" s="107" t="str">
        <f>'Inputs 5'!N87</f>
        <v>forecast</v>
      </c>
      <c r="O87" s="107" t="str">
        <f>'Inputs 5'!O87</f>
        <v>forecast</v>
      </c>
      <c r="P87" s="107" t="str">
        <f>'Inputs 5'!P87</f>
        <v>forecast</v>
      </c>
      <c r="Q87" s="107" t="str">
        <f>'Inputs 5'!Q87</f>
        <v>forecast</v>
      </c>
      <c r="R87" s="107" t="str">
        <f>'Inputs 5'!R87</f>
        <v>forecast</v>
      </c>
      <c r="S87" s="107" t="str">
        <f>'Inputs 5'!S87</f>
        <v>forecast</v>
      </c>
    </row>
    <row r="88" spans="1:20" x14ac:dyDescent="0.25">
      <c r="A88" s="4"/>
      <c r="B88" s="4"/>
      <c r="C88" s="4"/>
      <c r="D88" s="4"/>
      <c r="E88" s="4"/>
      <c r="F88" s="4"/>
      <c r="G88" s="4"/>
      <c r="H88" s="4"/>
      <c r="I88" s="4"/>
      <c r="J88" s="4"/>
      <c r="K88" s="4"/>
      <c r="L88" s="4"/>
      <c r="M88" s="4"/>
      <c r="N88" s="4"/>
      <c r="O88" s="4"/>
      <c r="P88" s="4"/>
      <c r="Q88" s="4"/>
      <c r="R88" s="4"/>
      <c r="S88" s="4"/>
    </row>
    <row r="89" spans="1:20" x14ac:dyDescent="0.25">
      <c r="A89" s="120" t="s">
        <v>386</v>
      </c>
      <c r="B89" s="57"/>
      <c r="C89" s="63"/>
      <c r="D89" s="63"/>
      <c r="E89" s="63"/>
      <c r="F89" s="63"/>
      <c r="G89" s="63"/>
      <c r="H89" s="63"/>
      <c r="I89" s="63"/>
      <c r="J89" s="63"/>
      <c r="K89" s="63"/>
      <c r="L89" s="63"/>
      <c r="M89" s="63"/>
      <c r="N89" s="63"/>
      <c r="O89" s="63"/>
      <c r="P89" s="63"/>
      <c r="Q89" s="63"/>
      <c r="R89" s="63"/>
      <c r="S89" s="63"/>
      <c r="T89"/>
    </row>
    <row r="90" spans="1:20" x14ac:dyDescent="0.25">
      <c r="A90" s="57" t="s">
        <v>361</v>
      </c>
      <c r="B90" s="57"/>
      <c r="C90" s="137" t="str">
        <f>'Inputs 5'!C90</f>
        <v>forecast</v>
      </c>
      <c r="D90" s="137" t="str">
        <f>'Inputs 5'!D90</f>
        <v>forecast</v>
      </c>
      <c r="E90" s="137" t="str">
        <f>'Inputs 5'!E90</f>
        <v>forecast</v>
      </c>
      <c r="F90" s="137" t="str">
        <f>'Inputs 5'!F90</f>
        <v>forecast</v>
      </c>
      <c r="G90" s="137" t="str">
        <f>'Inputs 5'!G90</f>
        <v>forecast</v>
      </c>
      <c r="H90" s="137" t="str">
        <f>'Inputs 5'!H90</f>
        <v>forecast</v>
      </c>
      <c r="I90" s="137" t="str">
        <f>'Inputs 5'!I90</f>
        <v>forecast</v>
      </c>
      <c r="J90" s="137" t="str">
        <f>'Inputs 5'!J90</f>
        <v>forecast</v>
      </c>
      <c r="K90" s="137" t="str">
        <f>'Inputs 5'!K90</f>
        <v>forecast</v>
      </c>
      <c r="L90" s="137" t="str">
        <f>'Inputs 5'!L90</f>
        <v>forecast</v>
      </c>
      <c r="M90" s="137" t="str">
        <f>'Inputs 5'!M90</f>
        <v>forecast</v>
      </c>
      <c r="N90" s="137" t="str">
        <f>'Inputs 5'!N90</f>
        <v>forecast</v>
      </c>
      <c r="O90" s="137" t="str">
        <f>'Inputs 5'!O90</f>
        <v>forecast</v>
      </c>
      <c r="P90" s="137" t="str">
        <f>'Inputs 5'!P90</f>
        <v>forecast</v>
      </c>
      <c r="Q90" s="137" t="str">
        <f>'Inputs 5'!Q90</f>
        <v>forecast</v>
      </c>
      <c r="R90" s="137" t="str">
        <f>'Inputs 5'!R90</f>
        <v>forecast</v>
      </c>
      <c r="S90" s="137" t="str">
        <f>'Inputs 5'!S90</f>
        <v>forecast</v>
      </c>
      <c r="T90"/>
    </row>
    <row r="91" spans="1:20" x14ac:dyDescent="0.25">
      <c r="A91" s="57" t="s">
        <v>362</v>
      </c>
      <c r="B91" s="57"/>
      <c r="C91" s="137" t="str">
        <f>'Inputs 5'!C91</f>
        <v>forecast</v>
      </c>
      <c r="D91" s="137" t="str">
        <f>'Inputs 5'!D91</f>
        <v>forecast</v>
      </c>
      <c r="E91" s="137" t="str">
        <f>'Inputs 5'!E91</f>
        <v>forecast</v>
      </c>
      <c r="F91" s="137" t="str">
        <f>'Inputs 5'!F91</f>
        <v>forecast</v>
      </c>
      <c r="G91" s="137" t="str">
        <f>'Inputs 5'!G91</f>
        <v>forecast</v>
      </c>
      <c r="H91" s="137" t="str">
        <f>'Inputs 5'!H91</f>
        <v>forecast</v>
      </c>
      <c r="I91" s="137" t="str">
        <f>'Inputs 5'!I91</f>
        <v>forecast</v>
      </c>
      <c r="J91" s="137" t="str">
        <f>'Inputs 5'!J91</f>
        <v>forecast</v>
      </c>
      <c r="K91" s="137" t="str">
        <f>'Inputs 5'!K91</f>
        <v>forecast</v>
      </c>
      <c r="L91" s="137" t="str">
        <f>'Inputs 5'!L91</f>
        <v>forecast</v>
      </c>
      <c r="M91" s="137" t="str">
        <f>'Inputs 5'!M91</f>
        <v>forecast</v>
      </c>
      <c r="N91" s="137" t="str">
        <f>'Inputs 5'!N91</f>
        <v>forecast</v>
      </c>
      <c r="O91" s="137" t="str">
        <f>'Inputs 5'!O91</f>
        <v>forecast</v>
      </c>
      <c r="P91" s="137" t="str">
        <f>'Inputs 5'!P91</f>
        <v>forecast</v>
      </c>
      <c r="Q91" s="137" t="str">
        <f>'Inputs 5'!Q91</f>
        <v>forecast</v>
      </c>
      <c r="R91" s="137" t="str">
        <f>'Inputs 5'!R91</f>
        <v>forecast</v>
      </c>
      <c r="S91" s="137" t="str">
        <f>'Inputs 5'!S91</f>
        <v>forecast</v>
      </c>
      <c r="T91"/>
    </row>
    <row r="92" spans="1:20" x14ac:dyDescent="0.25">
      <c r="A92" s="57" t="s">
        <v>363</v>
      </c>
      <c r="B92" s="57"/>
      <c r="C92" s="137" t="str">
        <f>'Inputs 5'!C92</f>
        <v>forecast</v>
      </c>
      <c r="D92" s="137" t="str">
        <f>'Inputs 5'!D92</f>
        <v>forecast</v>
      </c>
      <c r="E92" s="137" t="str">
        <f>'Inputs 5'!E92</f>
        <v>forecast</v>
      </c>
      <c r="F92" s="137" t="str">
        <f>'Inputs 5'!F92</f>
        <v>forecast</v>
      </c>
      <c r="G92" s="137" t="str">
        <f>'Inputs 5'!G92</f>
        <v>forecast</v>
      </c>
      <c r="H92" s="137" t="str">
        <f>'Inputs 5'!H92</f>
        <v>forecast</v>
      </c>
      <c r="I92" s="137" t="str">
        <f>'Inputs 5'!I92</f>
        <v>forecast</v>
      </c>
      <c r="J92" s="137" t="str">
        <f>'Inputs 5'!J92</f>
        <v>forecast</v>
      </c>
      <c r="K92" s="137" t="str">
        <f>'Inputs 5'!K92</f>
        <v>forecast</v>
      </c>
      <c r="L92" s="137" t="str">
        <f>'Inputs 5'!L92</f>
        <v>forecast</v>
      </c>
      <c r="M92" s="137" t="str">
        <f>'Inputs 5'!M92</f>
        <v>forecast</v>
      </c>
      <c r="N92" s="137" t="str">
        <f>'Inputs 5'!N92</f>
        <v>forecast</v>
      </c>
      <c r="O92" s="137" t="str">
        <f>'Inputs 5'!O92</f>
        <v>forecast</v>
      </c>
      <c r="P92" s="137" t="str">
        <f>'Inputs 5'!P92</f>
        <v>forecast</v>
      </c>
      <c r="Q92" s="137" t="str">
        <f>'Inputs 5'!Q92</f>
        <v>forecast</v>
      </c>
      <c r="R92" s="137" t="str">
        <f>'Inputs 5'!R92</f>
        <v>forecast</v>
      </c>
      <c r="S92" s="137" t="str">
        <f>'Inputs 5'!S92</f>
        <v>forecast</v>
      </c>
      <c r="T92"/>
    </row>
    <row r="93" spans="1:20" x14ac:dyDescent="0.25">
      <c r="A93" s="57" t="s">
        <v>364</v>
      </c>
      <c r="B93" s="57"/>
      <c r="C93" s="137" t="str">
        <f>'Inputs 5'!C93</f>
        <v>forecast</v>
      </c>
      <c r="D93" s="137" t="str">
        <f>'Inputs 5'!D93</f>
        <v>forecast</v>
      </c>
      <c r="E93" s="137" t="str">
        <f>'Inputs 5'!E93</f>
        <v>forecast</v>
      </c>
      <c r="F93" s="137" t="str">
        <f>'Inputs 5'!F93</f>
        <v>forecast</v>
      </c>
      <c r="G93" s="137" t="str">
        <f>'Inputs 5'!G93</f>
        <v>forecast</v>
      </c>
      <c r="H93" s="137" t="str">
        <f>'Inputs 5'!H93</f>
        <v>forecast</v>
      </c>
      <c r="I93" s="137" t="str">
        <f>'Inputs 5'!I93</f>
        <v>forecast</v>
      </c>
      <c r="J93" s="137" t="str">
        <f>'Inputs 5'!J93</f>
        <v>forecast</v>
      </c>
      <c r="K93" s="137" t="str">
        <f>'Inputs 5'!K93</f>
        <v>forecast</v>
      </c>
      <c r="L93" s="137" t="str">
        <f>'Inputs 5'!L93</f>
        <v>forecast</v>
      </c>
      <c r="M93" s="137" t="str">
        <f>'Inputs 5'!M93</f>
        <v>forecast</v>
      </c>
      <c r="N93" s="137" t="str">
        <f>'Inputs 5'!N93</f>
        <v>forecast</v>
      </c>
      <c r="O93" s="137" t="str">
        <f>'Inputs 5'!O93</f>
        <v>forecast</v>
      </c>
      <c r="P93" s="137" t="str">
        <f>'Inputs 5'!P93</f>
        <v>forecast</v>
      </c>
      <c r="Q93" s="137" t="str">
        <f>'Inputs 5'!Q93</f>
        <v>forecast</v>
      </c>
      <c r="R93" s="137" t="str">
        <f>'Inputs 5'!R93</f>
        <v>forecast</v>
      </c>
      <c r="S93" s="137" t="str">
        <f>'Inputs 5'!S93</f>
        <v>forecast</v>
      </c>
      <c r="T93"/>
    </row>
    <row r="94" spans="1:20" x14ac:dyDescent="0.25">
      <c r="A94" s="57" t="s">
        <v>365</v>
      </c>
      <c r="B94" s="57"/>
      <c r="C94" s="137" t="str">
        <f>'Inputs 5'!C94</f>
        <v>forecast</v>
      </c>
      <c r="D94" s="137" t="str">
        <f>'Inputs 5'!D94</f>
        <v>forecast</v>
      </c>
      <c r="E94" s="137" t="str">
        <f>'Inputs 5'!E94</f>
        <v>forecast</v>
      </c>
      <c r="F94" s="137" t="str">
        <f>'Inputs 5'!F94</f>
        <v>forecast</v>
      </c>
      <c r="G94" s="137" t="str">
        <f>'Inputs 5'!G94</f>
        <v>forecast</v>
      </c>
      <c r="H94" s="137" t="str">
        <f>'Inputs 5'!H94</f>
        <v>forecast</v>
      </c>
      <c r="I94" s="137" t="str">
        <f>'Inputs 5'!I94</f>
        <v>forecast</v>
      </c>
      <c r="J94" s="137" t="str">
        <f>'Inputs 5'!J94</f>
        <v>forecast</v>
      </c>
      <c r="K94" s="137" t="str">
        <f>'Inputs 5'!K94</f>
        <v>forecast</v>
      </c>
      <c r="L94" s="137" t="str">
        <f>'Inputs 5'!L94</f>
        <v>forecast</v>
      </c>
      <c r="M94" s="137" t="str">
        <f>'Inputs 5'!M94</f>
        <v>forecast</v>
      </c>
      <c r="N94" s="137" t="str">
        <f>'Inputs 5'!N94</f>
        <v>forecast</v>
      </c>
      <c r="O94" s="137" t="str">
        <f>'Inputs 5'!O94</f>
        <v>forecast</v>
      </c>
      <c r="P94" s="137" t="str">
        <f>'Inputs 5'!P94</f>
        <v>forecast</v>
      </c>
      <c r="Q94" s="137" t="str">
        <f>'Inputs 5'!Q94</f>
        <v>forecast</v>
      </c>
      <c r="R94" s="137" t="str">
        <f>'Inputs 5'!R94</f>
        <v>forecast</v>
      </c>
      <c r="S94" s="137" t="str">
        <f>'Inputs 5'!S94</f>
        <v>forecast</v>
      </c>
      <c r="T94"/>
    </row>
    <row r="95" spans="1:20" x14ac:dyDescent="0.25">
      <c r="A95" s="57" t="s">
        <v>366</v>
      </c>
      <c r="B95" s="57"/>
      <c r="C95" s="137" t="str">
        <f>'Inputs 5'!C95</f>
        <v>forecast</v>
      </c>
      <c r="D95" s="137" t="str">
        <f>'Inputs 5'!D95</f>
        <v>forecast</v>
      </c>
      <c r="E95" s="137" t="str">
        <f>'Inputs 5'!E95</f>
        <v>forecast</v>
      </c>
      <c r="F95" s="137" t="str">
        <f>'Inputs 5'!F95</f>
        <v>forecast</v>
      </c>
      <c r="G95" s="137" t="str">
        <f>'Inputs 5'!G95</f>
        <v>forecast</v>
      </c>
      <c r="H95" s="137" t="str">
        <f>'Inputs 5'!H95</f>
        <v>forecast</v>
      </c>
      <c r="I95" s="137" t="str">
        <f>'Inputs 5'!I95</f>
        <v>forecast</v>
      </c>
      <c r="J95" s="137" t="str">
        <f>'Inputs 5'!J95</f>
        <v>forecast</v>
      </c>
      <c r="K95" s="137" t="str">
        <f>'Inputs 5'!K95</f>
        <v>forecast</v>
      </c>
      <c r="L95" s="137" t="str">
        <f>'Inputs 5'!L95</f>
        <v>forecast</v>
      </c>
      <c r="M95" s="137" t="str">
        <f>'Inputs 5'!M95</f>
        <v>forecast</v>
      </c>
      <c r="N95" s="137" t="str">
        <f>'Inputs 5'!N95</f>
        <v>forecast</v>
      </c>
      <c r="O95" s="137" t="str">
        <f>'Inputs 5'!O95</f>
        <v>forecast</v>
      </c>
      <c r="P95" s="137" t="str">
        <f>'Inputs 5'!P95</f>
        <v>forecast</v>
      </c>
      <c r="Q95" s="137" t="str">
        <f>'Inputs 5'!Q95</f>
        <v>forecast</v>
      </c>
      <c r="R95" s="137" t="str">
        <f>'Inputs 5'!R95</f>
        <v>forecast</v>
      </c>
      <c r="S95" s="137" t="str">
        <f>'Inputs 5'!S95</f>
        <v>forecast</v>
      </c>
      <c r="T95"/>
    </row>
    <row r="96" spans="1:20" x14ac:dyDescent="0.25">
      <c r="A96" s="4"/>
      <c r="B96" s="4"/>
      <c r="C96" s="4"/>
      <c r="D96" s="4"/>
      <c r="E96" s="4"/>
      <c r="F96" s="4"/>
      <c r="G96" s="4"/>
      <c r="H96" s="4"/>
      <c r="I96" s="4"/>
      <c r="J96" s="4"/>
      <c r="K96" s="4"/>
      <c r="L96" s="4"/>
      <c r="M96" s="4"/>
      <c r="N96" s="4"/>
      <c r="O96" s="4"/>
      <c r="P96" s="4"/>
      <c r="Q96" s="4"/>
      <c r="R96" s="4"/>
      <c r="S96" s="4"/>
      <c r="T96"/>
    </row>
    <row r="97" spans="1:19" x14ac:dyDescent="0.25">
      <c r="A97" s="120" t="s">
        <v>387</v>
      </c>
      <c r="B97" s="57"/>
      <c r="C97" s="63"/>
      <c r="D97" s="63"/>
      <c r="E97" s="63"/>
      <c r="F97" s="63"/>
      <c r="G97" s="63"/>
      <c r="H97" s="63"/>
      <c r="I97" s="63"/>
      <c r="J97" s="63"/>
      <c r="K97" s="63"/>
      <c r="L97" s="63"/>
      <c r="M97" s="63"/>
      <c r="N97" s="63"/>
      <c r="O97" s="63"/>
      <c r="P97" s="63"/>
      <c r="Q97" s="63"/>
      <c r="R97" s="63"/>
      <c r="S97" s="63"/>
    </row>
    <row r="98" spans="1:19" x14ac:dyDescent="0.25">
      <c r="A98" s="57" t="s">
        <v>367</v>
      </c>
      <c r="B98" s="57"/>
      <c r="C98" s="137" t="str">
        <f>'Inputs 5'!C98</f>
        <v>forecast</v>
      </c>
      <c r="D98" s="137" t="str">
        <f>'Inputs 5'!D98</f>
        <v>forecast</v>
      </c>
      <c r="E98" s="137" t="str">
        <f>'Inputs 5'!E98</f>
        <v>forecast</v>
      </c>
      <c r="F98" s="137" t="str">
        <f>'Inputs 5'!F98</f>
        <v>forecast</v>
      </c>
      <c r="G98" s="137" t="str">
        <f>'Inputs 5'!G98</f>
        <v>forecast</v>
      </c>
      <c r="H98" s="137" t="str">
        <f>'Inputs 5'!H98</f>
        <v>forecast</v>
      </c>
      <c r="I98" s="137" t="str">
        <f>'Inputs 5'!I98</f>
        <v>forecast</v>
      </c>
      <c r="J98" s="137" t="str">
        <f>'Inputs 5'!J98</f>
        <v>forecast</v>
      </c>
      <c r="K98" s="137" t="str">
        <f>'Inputs 5'!K98</f>
        <v>forecast</v>
      </c>
      <c r="L98" s="137" t="str">
        <f>'Inputs 5'!L98</f>
        <v>forecast</v>
      </c>
      <c r="M98" s="137" t="str">
        <f>'Inputs 5'!M98</f>
        <v>forecast</v>
      </c>
      <c r="N98" s="137" t="str">
        <f>'Inputs 5'!N98</f>
        <v>forecast</v>
      </c>
      <c r="O98" s="137" t="str">
        <f>'Inputs 5'!O98</f>
        <v>forecast</v>
      </c>
      <c r="P98" s="137" t="str">
        <f>'Inputs 5'!P98</f>
        <v>forecast</v>
      </c>
      <c r="Q98" s="137" t="str">
        <f>'Inputs 5'!Q98</f>
        <v>forecast</v>
      </c>
      <c r="R98" s="137" t="str">
        <f>'Inputs 5'!R98</f>
        <v>forecast</v>
      </c>
      <c r="S98" s="137" t="str">
        <f>'Inputs 5'!S98</f>
        <v>forecast</v>
      </c>
    </row>
    <row r="99" spans="1:19" x14ac:dyDescent="0.25">
      <c r="A99" s="57" t="s">
        <v>368</v>
      </c>
      <c r="B99" s="57"/>
      <c r="C99" s="137" t="str">
        <f>'Inputs 5'!C99</f>
        <v>forecast</v>
      </c>
      <c r="D99" s="137" t="str">
        <f>'Inputs 5'!D99</f>
        <v>forecast</v>
      </c>
      <c r="E99" s="137" t="str">
        <f>'Inputs 5'!E99</f>
        <v>forecast</v>
      </c>
      <c r="F99" s="137" t="str">
        <f>'Inputs 5'!F99</f>
        <v>forecast</v>
      </c>
      <c r="G99" s="137" t="str">
        <f>'Inputs 5'!G99</f>
        <v>forecast</v>
      </c>
      <c r="H99" s="137" t="str">
        <f>'Inputs 5'!H99</f>
        <v>forecast</v>
      </c>
      <c r="I99" s="137" t="str">
        <f>'Inputs 5'!I99</f>
        <v>forecast</v>
      </c>
      <c r="J99" s="137" t="str">
        <f>'Inputs 5'!J99</f>
        <v>forecast</v>
      </c>
      <c r="K99" s="137" t="str">
        <f>'Inputs 5'!K99</f>
        <v>forecast</v>
      </c>
      <c r="L99" s="137" t="str">
        <f>'Inputs 5'!L99</f>
        <v>forecast</v>
      </c>
      <c r="M99" s="137" t="str">
        <f>'Inputs 5'!M99</f>
        <v>forecast</v>
      </c>
      <c r="N99" s="137" t="str">
        <f>'Inputs 5'!N99</f>
        <v>forecast</v>
      </c>
      <c r="O99" s="137" t="str">
        <f>'Inputs 5'!O99</f>
        <v>forecast</v>
      </c>
      <c r="P99" s="137" t="str">
        <f>'Inputs 5'!P99</f>
        <v>forecast</v>
      </c>
      <c r="Q99" s="137" t="str">
        <f>'Inputs 5'!Q99</f>
        <v>forecast</v>
      </c>
      <c r="R99" s="137" t="str">
        <f>'Inputs 5'!R99</f>
        <v>forecast</v>
      </c>
      <c r="S99" s="137" t="str">
        <f>'Inputs 5'!S99</f>
        <v>forecast</v>
      </c>
    </row>
    <row r="100" spans="1:19" x14ac:dyDescent="0.25">
      <c r="A100" s="57" t="s">
        <v>369</v>
      </c>
      <c r="B100" s="57"/>
      <c r="C100" s="137" t="str">
        <f>'Inputs 5'!C100</f>
        <v>forecast</v>
      </c>
      <c r="D100" s="137" t="str">
        <f>'Inputs 5'!D100</f>
        <v>forecast</v>
      </c>
      <c r="E100" s="137" t="str">
        <f>'Inputs 5'!E100</f>
        <v>forecast</v>
      </c>
      <c r="F100" s="137" t="str">
        <f>'Inputs 5'!F100</f>
        <v>forecast</v>
      </c>
      <c r="G100" s="137" t="str">
        <f>'Inputs 5'!G100</f>
        <v>forecast</v>
      </c>
      <c r="H100" s="137" t="str">
        <f>'Inputs 5'!H100</f>
        <v>forecast</v>
      </c>
      <c r="I100" s="137" t="str">
        <f>'Inputs 5'!I100</f>
        <v>forecast</v>
      </c>
      <c r="J100" s="137" t="str">
        <f>'Inputs 5'!J100</f>
        <v>forecast</v>
      </c>
      <c r="K100" s="137" t="str">
        <f>'Inputs 5'!K100</f>
        <v>forecast</v>
      </c>
      <c r="L100" s="137" t="str">
        <f>'Inputs 5'!L100</f>
        <v>forecast</v>
      </c>
      <c r="M100" s="137" t="str">
        <f>'Inputs 5'!M100</f>
        <v>forecast</v>
      </c>
      <c r="N100" s="137" t="str">
        <f>'Inputs 5'!N100</f>
        <v>forecast</v>
      </c>
      <c r="O100" s="137" t="str">
        <f>'Inputs 5'!O100</f>
        <v>forecast</v>
      </c>
      <c r="P100" s="137" t="str">
        <f>'Inputs 5'!P100</f>
        <v>forecast</v>
      </c>
      <c r="Q100" s="137" t="str">
        <f>'Inputs 5'!Q100</f>
        <v>forecast</v>
      </c>
      <c r="R100" s="137" t="str">
        <f>'Inputs 5'!R100</f>
        <v>forecast</v>
      </c>
      <c r="S100" s="137" t="str">
        <f>'Inputs 5'!S100</f>
        <v>forecast</v>
      </c>
    </row>
    <row r="101" spans="1:19" x14ac:dyDescent="0.25">
      <c r="A101" s="57" t="s">
        <v>370</v>
      </c>
      <c r="B101" s="57"/>
      <c r="C101" s="137" t="str">
        <f>'Inputs 5'!C101</f>
        <v>forecast</v>
      </c>
      <c r="D101" s="137" t="str">
        <f>'Inputs 5'!D101</f>
        <v>forecast</v>
      </c>
      <c r="E101" s="137" t="str">
        <f>'Inputs 5'!E101</f>
        <v>forecast</v>
      </c>
      <c r="F101" s="137" t="str">
        <f>'Inputs 5'!F101</f>
        <v>forecast</v>
      </c>
      <c r="G101" s="137" t="str">
        <f>'Inputs 5'!G101</f>
        <v>forecast</v>
      </c>
      <c r="H101" s="137" t="str">
        <f>'Inputs 5'!H101</f>
        <v>forecast</v>
      </c>
      <c r="I101" s="137" t="str">
        <f>'Inputs 5'!I101</f>
        <v>forecast</v>
      </c>
      <c r="J101" s="137" t="str">
        <f>'Inputs 5'!J101</f>
        <v>forecast</v>
      </c>
      <c r="K101" s="137" t="str">
        <f>'Inputs 5'!K101</f>
        <v>forecast</v>
      </c>
      <c r="L101" s="137" t="str">
        <f>'Inputs 5'!L101</f>
        <v>forecast</v>
      </c>
      <c r="M101" s="137" t="str">
        <f>'Inputs 5'!M101</f>
        <v>forecast</v>
      </c>
      <c r="N101" s="137" t="str">
        <f>'Inputs 5'!N101</f>
        <v>forecast</v>
      </c>
      <c r="O101" s="137" t="str">
        <f>'Inputs 5'!O101</f>
        <v>forecast</v>
      </c>
      <c r="P101" s="137" t="str">
        <f>'Inputs 5'!P101</f>
        <v>forecast</v>
      </c>
      <c r="Q101" s="137" t="str">
        <f>'Inputs 5'!Q101</f>
        <v>forecast</v>
      </c>
      <c r="R101" s="137" t="str">
        <f>'Inputs 5'!R101</f>
        <v>forecast</v>
      </c>
      <c r="S101" s="137" t="str">
        <f>'Inputs 5'!S101</f>
        <v>forecast</v>
      </c>
    </row>
    <row r="102" spans="1:19" x14ac:dyDescent="0.25">
      <c r="A102" s="57" t="s">
        <v>371</v>
      </c>
      <c r="B102" s="57"/>
      <c r="C102" s="137" t="str">
        <f>'Inputs 5'!C102</f>
        <v>forecast</v>
      </c>
      <c r="D102" s="137" t="str">
        <f>'Inputs 5'!D102</f>
        <v>forecast</v>
      </c>
      <c r="E102" s="137" t="str">
        <f>'Inputs 5'!E102</f>
        <v>forecast</v>
      </c>
      <c r="F102" s="137" t="str">
        <f>'Inputs 5'!F102</f>
        <v>forecast</v>
      </c>
      <c r="G102" s="137" t="str">
        <f>'Inputs 5'!G102</f>
        <v>forecast</v>
      </c>
      <c r="H102" s="137" t="str">
        <f>'Inputs 5'!H102</f>
        <v>forecast</v>
      </c>
      <c r="I102" s="137" t="str">
        <f>'Inputs 5'!I102</f>
        <v>forecast</v>
      </c>
      <c r="J102" s="137" t="str">
        <f>'Inputs 5'!J102</f>
        <v>forecast</v>
      </c>
      <c r="K102" s="137" t="str">
        <f>'Inputs 5'!K102</f>
        <v>forecast</v>
      </c>
      <c r="L102" s="137" t="str">
        <f>'Inputs 5'!L102</f>
        <v>forecast</v>
      </c>
      <c r="M102" s="137" t="str">
        <f>'Inputs 5'!M102</f>
        <v>forecast</v>
      </c>
      <c r="N102" s="137" t="str">
        <f>'Inputs 5'!N102</f>
        <v>forecast</v>
      </c>
      <c r="O102" s="137" t="str">
        <f>'Inputs 5'!O102</f>
        <v>forecast</v>
      </c>
      <c r="P102" s="137" t="str">
        <f>'Inputs 5'!P102</f>
        <v>forecast</v>
      </c>
      <c r="Q102" s="137" t="str">
        <f>'Inputs 5'!Q102</f>
        <v>forecast</v>
      </c>
      <c r="R102" s="137" t="str">
        <f>'Inputs 5'!R102</f>
        <v>forecast</v>
      </c>
      <c r="S102" s="137" t="str">
        <f>'Inputs 5'!S102</f>
        <v>forecast</v>
      </c>
    </row>
    <row r="103" spans="1:19" x14ac:dyDescent="0.25">
      <c r="A103" s="57" t="s">
        <v>372</v>
      </c>
      <c r="B103" s="57"/>
      <c r="C103" s="137" t="str">
        <f>'Inputs 5'!C103</f>
        <v>forecast</v>
      </c>
      <c r="D103" s="137" t="str">
        <f>'Inputs 5'!D103</f>
        <v>forecast</v>
      </c>
      <c r="E103" s="137" t="str">
        <f>'Inputs 5'!E103</f>
        <v>forecast</v>
      </c>
      <c r="F103" s="137" t="str">
        <f>'Inputs 5'!F103</f>
        <v>forecast</v>
      </c>
      <c r="G103" s="137" t="str">
        <f>'Inputs 5'!G103</f>
        <v>forecast</v>
      </c>
      <c r="H103" s="137" t="str">
        <f>'Inputs 5'!H103</f>
        <v>forecast</v>
      </c>
      <c r="I103" s="137" t="str">
        <f>'Inputs 5'!I103</f>
        <v>forecast</v>
      </c>
      <c r="J103" s="137" t="str">
        <f>'Inputs 5'!J103</f>
        <v>forecast</v>
      </c>
      <c r="K103" s="137" t="str">
        <f>'Inputs 5'!K103</f>
        <v>forecast</v>
      </c>
      <c r="L103" s="137" t="str">
        <f>'Inputs 5'!L103</f>
        <v>forecast</v>
      </c>
      <c r="M103" s="137" t="str">
        <f>'Inputs 5'!M103</f>
        <v>forecast</v>
      </c>
      <c r="N103" s="137" t="str">
        <f>'Inputs 5'!N103</f>
        <v>forecast</v>
      </c>
      <c r="O103" s="137" t="str">
        <f>'Inputs 5'!O103</f>
        <v>forecast</v>
      </c>
      <c r="P103" s="137" t="str">
        <f>'Inputs 5'!P103</f>
        <v>forecast</v>
      </c>
      <c r="Q103" s="137" t="str">
        <f>'Inputs 5'!Q103</f>
        <v>forecast</v>
      </c>
      <c r="R103" s="137" t="str">
        <f>'Inputs 5'!R103</f>
        <v>forecast</v>
      </c>
      <c r="S103" s="137" t="str">
        <f>'Inputs 5'!S103</f>
        <v>forecast</v>
      </c>
    </row>
    <row r="104" spans="1:19" x14ac:dyDescent="0.25">
      <c r="A104" s="4"/>
      <c r="B104" s="4"/>
      <c r="C104" s="4"/>
      <c r="D104" s="4"/>
      <c r="E104" s="4"/>
      <c r="F104" s="4"/>
      <c r="G104" s="4"/>
      <c r="H104" s="4"/>
      <c r="I104" s="4"/>
      <c r="J104" s="4"/>
      <c r="K104" s="4"/>
      <c r="L104" s="4"/>
      <c r="M104" s="4"/>
      <c r="N104" s="4"/>
      <c r="O104" s="4"/>
      <c r="P104" s="4"/>
      <c r="Q104" s="4"/>
      <c r="R104" s="4"/>
      <c r="S104" s="4"/>
    </row>
    <row r="105" spans="1:19"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x14ac:dyDescent="0.25">
      <c r="A106" s="57" t="s">
        <v>373</v>
      </c>
      <c r="B106" s="57"/>
      <c r="C106" s="137" t="str">
        <f>'Inputs 5'!C106</f>
        <v>forecast</v>
      </c>
      <c r="D106" s="137" t="str">
        <f>'Inputs 5'!D106</f>
        <v>forecast</v>
      </c>
      <c r="E106" s="137" t="str">
        <f>'Inputs 5'!E106</f>
        <v>forecast</v>
      </c>
      <c r="F106" s="137" t="str">
        <f>'Inputs 5'!F106</f>
        <v>forecast</v>
      </c>
      <c r="G106" s="137" t="str">
        <f>'Inputs 5'!G106</f>
        <v>forecast</v>
      </c>
      <c r="H106" s="137" t="str">
        <f>'Inputs 5'!H106</f>
        <v>forecast</v>
      </c>
      <c r="I106" s="137" t="str">
        <f>'Inputs 5'!I106</f>
        <v>forecast</v>
      </c>
      <c r="J106" s="137" t="str">
        <f>'Inputs 5'!J106</f>
        <v>forecast</v>
      </c>
      <c r="K106" s="137" t="str">
        <f>'Inputs 5'!K106</f>
        <v>forecast</v>
      </c>
      <c r="L106" s="137" t="str">
        <f>'Inputs 5'!L106</f>
        <v>forecast</v>
      </c>
      <c r="M106" s="137" t="str">
        <f>'Inputs 5'!M106</f>
        <v>forecast</v>
      </c>
      <c r="N106" s="137" t="str">
        <f>'Inputs 5'!N106</f>
        <v>forecast</v>
      </c>
      <c r="O106" s="137" t="str">
        <f>'Inputs 5'!O106</f>
        <v>forecast</v>
      </c>
      <c r="P106" s="137" t="str">
        <f>'Inputs 5'!P106</f>
        <v>forecast</v>
      </c>
      <c r="Q106" s="137" t="str">
        <f>'Inputs 5'!Q106</f>
        <v>forecast</v>
      </c>
      <c r="R106" s="137" t="str">
        <f>'Inputs 5'!R106</f>
        <v>forecast</v>
      </c>
      <c r="S106" s="137" t="str">
        <f>'Inputs 5'!S106</f>
        <v>forecast</v>
      </c>
    </row>
    <row r="107" spans="1:19" x14ac:dyDescent="0.25">
      <c r="A107" s="57" t="s">
        <v>374</v>
      </c>
      <c r="B107" s="57"/>
      <c r="C107" s="137" t="str">
        <f>'Inputs 5'!C107</f>
        <v>forecast</v>
      </c>
      <c r="D107" s="137" t="str">
        <f>'Inputs 5'!D107</f>
        <v>forecast</v>
      </c>
      <c r="E107" s="137" t="str">
        <f>'Inputs 5'!E107</f>
        <v>forecast</v>
      </c>
      <c r="F107" s="137" t="str">
        <f>'Inputs 5'!F107</f>
        <v>forecast</v>
      </c>
      <c r="G107" s="137" t="str">
        <f>'Inputs 5'!G107</f>
        <v>forecast</v>
      </c>
      <c r="H107" s="137" t="str">
        <f>'Inputs 5'!H107</f>
        <v>forecast</v>
      </c>
      <c r="I107" s="137" t="str">
        <f>'Inputs 5'!I107</f>
        <v>forecast</v>
      </c>
      <c r="J107" s="137" t="str">
        <f>'Inputs 5'!J107</f>
        <v>forecast</v>
      </c>
      <c r="K107" s="137" t="str">
        <f>'Inputs 5'!K107</f>
        <v>forecast</v>
      </c>
      <c r="L107" s="137" t="str">
        <f>'Inputs 5'!L107</f>
        <v>forecast</v>
      </c>
      <c r="M107" s="137" t="str">
        <f>'Inputs 5'!M107</f>
        <v>forecast</v>
      </c>
      <c r="N107" s="137" t="str">
        <f>'Inputs 5'!N107</f>
        <v>forecast</v>
      </c>
      <c r="O107" s="137" t="str">
        <f>'Inputs 5'!O107</f>
        <v>forecast</v>
      </c>
      <c r="P107" s="137" t="str">
        <f>'Inputs 5'!P107</f>
        <v>forecast</v>
      </c>
      <c r="Q107" s="137" t="str">
        <f>'Inputs 5'!Q107</f>
        <v>forecast</v>
      </c>
      <c r="R107" s="137" t="str">
        <f>'Inputs 5'!R107</f>
        <v>forecast</v>
      </c>
      <c r="S107" s="137" t="str">
        <f>'Inputs 5'!S107</f>
        <v>forecast</v>
      </c>
    </row>
    <row r="108" spans="1:19" x14ac:dyDescent="0.25">
      <c r="A108" s="57" t="s">
        <v>375</v>
      </c>
      <c r="B108" s="57"/>
      <c r="C108" s="137" t="str">
        <f>'Inputs 5'!C108</f>
        <v>forecast</v>
      </c>
      <c r="D108" s="137" t="str">
        <f>'Inputs 5'!D108</f>
        <v>forecast</v>
      </c>
      <c r="E108" s="137" t="str">
        <f>'Inputs 5'!E108</f>
        <v>forecast</v>
      </c>
      <c r="F108" s="137" t="str">
        <f>'Inputs 5'!F108</f>
        <v>forecast</v>
      </c>
      <c r="G108" s="137" t="str">
        <f>'Inputs 5'!G108</f>
        <v>forecast</v>
      </c>
      <c r="H108" s="137" t="str">
        <f>'Inputs 5'!H108</f>
        <v>forecast</v>
      </c>
      <c r="I108" s="137" t="str">
        <f>'Inputs 5'!I108</f>
        <v>forecast</v>
      </c>
      <c r="J108" s="137" t="str">
        <f>'Inputs 5'!J108</f>
        <v>forecast</v>
      </c>
      <c r="K108" s="137" t="str">
        <f>'Inputs 5'!K108</f>
        <v>forecast</v>
      </c>
      <c r="L108" s="137" t="str">
        <f>'Inputs 5'!L108</f>
        <v>forecast</v>
      </c>
      <c r="M108" s="137" t="str">
        <f>'Inputs 5'!M108</f>
        <v>forecast</v>
      </c>
      <c r="N108" s="137" t="str">
        <f>'Inputs 5'!N108</f>
        <v>forecast</v>
      </c>
      <c r="O108" s="137" t="str">
        <f>'Inputs 5'!O108</f>
        <v>forecast</v>
      </c>
      <c r="P108" s="137" t="str">
        <f>'Inputs 5'!P108</f>
        <v>forecast</v>
      </c>
      <c r="Q108" s="137" t="str">
        <f>'Inputs 5'!Q108</f>
        <v>forecast</v>
      </c>
      <c r="R108" s="137" t="str">
        <f>'Inputs 5'!R108</f>
        <v>forecast</v>
      </c>
      <c r="S108" s="137" t="str">
        <f>'Inputs 5'!S108</f>
        <v>forecast</v>
      </c>
    </row>
    <row r="109" spans="1:19" x14ac:dyDescent="0.25">
      <c r="A109" s="57" t="s">
        <v>376</v>
      </c>
      <c r="B109" s="57"/>
      <c r="C109" s="137" t="str">
        <f>'Inputs 5'!C109</f>
        <v>forecast</v>
      </c>
      <c r="D109" s="137" t="str">
        <f>'Inputs 5'!D109</f>
        <v>forecast</v>
      </c>
      <c r="E109" s="137" t="str">
        <f>'Inputs 5'!E109</f>
        <v>forecast</v>
      </c>
      <c r="F109" s="137" t="str">
        <f>'Inputs 5'!F109</f>
        <v>forecast</v>
      </c>
      <c r="G109" s="137" t="str">
        <f>'Inputs 5'!G109</f>
        <v>forecast</v>
      </c>
      <c r="H109" s="137" t="str">
        <f>'Inputs 5'!H109</f>
        <v>forecast</v>
      </c>
      <c r="I109" s="137" t="str">
        <f>'Inputs 5'!I109</f>
        <v>forecast</v>
      </c>
      <c r="J109" s="137" t="str">
        <f>'Inputs 5'!J109</f>
        <v>forecast</v>
      </c>
      <c r="K109" s="137" t="str">
        <f>'Inputs 5'!K109</f>
        <v>forecast</v>
      </c>
      <c r="L109" s="137" t="str">
        <f>'Inputs 5'!L109</f>
        <v>forecast</v>
      </c>
      <c r="M109" s="137" t="str">
        <f>'Inputs 5'!M109</f>
        <v>forecast</v>
      </c>
      <c r="N109" s="137" t="str">
        <f>'Inputs 5'!N109</f>
        <v>forecast</v>
      </c>
      <c r="O109" s="137" t="str">
        <f>'Inputs 5'!O109</f>
        <v>forecast</v>
      </c>
      <c r="P109" s="137" t="str">
        <f>'Inputs 5'!P109</f>
        <v>forecast</v>
      </c>
      <c r="Q109" s="137" t="str">
        <f>'Inputs 5'!Q109</f>
        <v>forecast</v>
      </c>
      <c r="R109" s="137" t="str">
        <f>'Inputs 5'!R109</f>
        <v>forecast</v>
      </c>
      <c r="S109" s="137" t="str">
        <f>'Inputs 5'!S109</f>
        <v>forecast</v>
      </c>
    </row>
    <row r="110" spans="1:19" x14ac:dyDescent="0.25">
      <c r="A110" s="57" t="s">
        <v>377</v>
      </c>
      <c r="B110" s="57"/>
      <c r="C110" s="137" t="str">
        <f>'Inputs 5'!C110</f>
        <v>forecast</v>
      </c>
      <c r="D110" s="137" t="str">
        <f>'Inputs 5'!D110</f>
        <v>forecast</v>
      </c>
      <c r="E110" s="137" t="str">
        <f>'Inputs 5'!E110</f>
        <v>forecast</v>
      </c>
      <c r="F110" s="137" t="str">
        <f>'Inputs 5'!F110</f>
        <v>forecast</v>
      </c>
      <c r="G110" s="137" t="str">
        <f>'Inputs 5'!G110</f>
        <v>forecast</v>
      </c>
      <c r="H110" s="137" t="str">
        <f>'Inputs 5'!H110</f>
        <v>forecast</v>
      </c>
      <c r="I110" s="137" t="str">
        <f>'Inputs 5'!I110</f>
        <v>forecast</v>
      </c>
      <c r="J110" s="137" t="str">
        <f>'Inputs 5'!J110</f>
        <v>forecast</v>
      </c>
      <c r="K110" s="137" t="str">
        <f>'Inputs 5'!K110</f>
        <v>forecast</v>
      </c>
      <c r="L110" s="137" t="str">
        <f>'Inputs 5'!L110</f>
        <v>forecast</v>
      </c>
      <c r="M110" s="137" t="str">
        <f>'Inputs 5'!M110</f>
        <v>forecast</v>
      </c>
      <c r="N110" s="137" t="str">
        <f>'Inputs 5'!N110</f>
        <v>forecast</v>
      </c>
      <c r="O110" s="137" t="str">
        <f>'Inputs 5'!O110</f>
        <v>forecast</v>
      </c>
      <c r="P110" s="137" t="str">
        <f>'Inputs 5'!P110</f>
        <v>forecast</v>
      </c>
      <c r="Q110" s="137" t="str">
        <f>'Inputs 5'!Q110</f>
        <v>forecast</v>
      </c>
      <c r="R110" s="137" t="str">
        <f>'Inputs 5'!R110</f>
        <v>forecast</v>
      </c>
      <c r="S110" s="137" t="str">
        <f>'Inputs 5'!S110</f>
        <v>forecast</v>
      </c>
    </row>
    <row r="111" spans="1:19" x14ac:dyDescent="0.25">
      <c r="A111" s="57" t="s">
        <v>378</v>
      </c>
      <c r="B111" s="57"/>
      <c r="C111" s="137" t="str">
        <f>'Inputs 5'!C111</f>
        <v>forecast</v>
      </c>
      <c r="D111" s="137" t="str">
        <f>'Inputs 5'!D111</f>
        <v>forecast</v>
      </c>
      <c r="E111" s="137" t="str">
        <f>'Inputs 5'!E111</f>
        <v>forecast</v>
      </c>
      <c r="F111" s="137" t="str">
        <f>'Inputs 5'!F111</f>
        <v>forecast</v>
      </c>
      <c r="G111" s="137" t="str">
        <f>'Inputs 5'!G111</f>
        <v>forecast</v>
      </c>
      <c r="H111" s="137" t="str">
        <f>'Inputs 5'!H111</f>
        <v>forecast</v>
      </c>
      <c r="I111" s="137" t="str">
        <f>'Inputs 5'!I111</f>
        <v>forecast</v>
      </c>
      <c r="J111" s="137" t="str">
        <f>'Inputs 5'!J111</f>
        <v>forecast</v>
      </c>
      <c r="K111" s="137" t="str">
        <f>'Inputs 5'!K111</f>
        <v>forecast</v>
      </c>
      <c r="L111" s="137" t="str">
        <f>'Inputs 5'!L111</f>
        <v>forecast</v>
      </c>
      <c r="M111" s="137" t="str">
        <f>'Inputs 5'!M111</f>
        <v>forecast</v>
      </c>
      <c r="N111" s="137" t="str">
        <f>'Inputs 5'!N111</f>
        <v>forecast</v>
      </c>
      <c r="O111" s="137" t="str">
        <f>'Inputs 5'!O111</f>
        <v>forecast</v>
      </c>
      <c r="P111" s="137" t="str">
        <f>'Inputs 5'!P111</f>
        <v>forecast</v>
      </c>
      <c r="Q111" s="137" t="str">
        <f>'Inputs 5'!Q111</f>
        <v>forecast</v>
      </c>
      <c r="R111" s="137" t="str">
        <f>'Inputs 5'!R111</f>
        <v>forecast</v>
      </c>
      <c r="S111" s="137" t="str">
        <f>'Inputs 5'!S111</f>
        <v>forecast</v>
      </c>
    </row>
    <row r="112" spans="1:19" x14ac:dyDescent="0.25">
      <c r="A112" s="4"/>
      <c r="B112" s="4"/>
      <c r="C112" s="4"/>
      <c r="D112" s="4"/>
      <c r="E112" s="4"/>
      <c r="F112" s="4"/>
      <c r="G112" s="4"/>
      <c r="H112" s="4"/>
      <c r="I112" s="4"/>
      <c r="J112" s="4"/>
      <c r="K112" s="4"/>
      <c r="L112" s="4"/>
      <c r="M112" s="4"/>
      <c r="N112" s="4"/>
      <c r="O112" s="4"/>
      <c r="P112" s="4"/>
      <c r="Q112" s="4"/>
      <c r="R112" s="4"/>
      <c r="S112" s="4"/>
    </row>
    <row r="113" spans="1:19"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x14ac:dyDescent="0.25">
      <c r="A114" s="57" t="s">
        <v>379</v>
      </c>
      <c r="B114" s="57"/>
      <c r="C114" s="137" t="str">
        <f>'Inputs 5'!C114</f>
        <v>forecast</v>
      </c>
      <c r="D114" s="137" t="str">
        <f>'Inputs 5'!D114</f>
        <v>forecast</v>
      </c>
      <c r="E114" s="137" t="str">
        <f>'Inputs 5'!E114</f>
        <v>forecast</v>
      </c>
      <c r="F114" s="137" t="str">
        <f>'Inputs 5'!F114</f>
        <v>forecast</v>
      </c>
      <c r="G114" s="137" t="str">
        <f>'Inputs 5'!G114</f>
        <v>forecast</v>
      </c>
      <c r="H114" s="137" t="str">
        <f>'Inputs 5'!H114</f>
        <v>forecast</v>
      </c>
      <c r="I114" s="137" t="str">
        <f>'Inputs 5'!I114</f>
        <v>forecast</v>
      </c>
      <c r="J114" s="137" t="str">
        <f>'Inputs 5'!J114</f>
        <v>forecast</v>
      </c>
      <c r="K114" s="137" t="str">
        <f>'Inputs 5'!K114</f>
        <v>forecast</v>
      </c>
      <c r="L114" s="137" t="str">
        <f>'Inputs 5'!L114</f>
        <v>forecast</v>
      </c>
      <c r="M114" s="137" t="str">
        <f>'Inputs 5'!M114</f>
        <v>forecast</v>
      </c>
      <c r="N114" s="137" t="str">
        <f>'Inputs 5'!N114</f>
        <v>forecast</v>
      </c>
      <c r="O114" s="137" t="str">
        <f>'Inputs 5'!O114</f>
        <v>forecast</v>
      </c>
      <c r="P114" s="137" t="str">
        <f>'Inputs 5'!P114</f>
        <v>forecast</v>
      </c>
      <c r="Q114" s="137" t="str">
        <f>'Inputs 5'!Q114</f>
        <v>forecast</v>
      </c>
      <c r="R114" s="137" t="str">
        <f>'Inputs 5'!R114</f>
        <v>forecast</v>
      </c>
      <c r="S114" s="137" t="str">
        <f>'Inputs 5'!S114</f>
        <v>forecast</v>
      </c>
    </row>
    <row r="115" spans="1:19" x14ac:dyDescent="0.25">
      <c r="A115" s="57" t="s">
        <v>380</v>
      </c>
      <c r="B115" s="57"/>
      <c r="C115" s="137" t="str">
        <f>'Inputs 5'!C115</f>
        <v>forecast</v>
      </c>
      <c r="D115" s="137" t="str">
        <f>'Inputs 5'!D115</f>
        <v>forecast</v>
      </c>
      <c r="E115" s="137" t="str">
        <f>'Inputs 5'!E115</f>
        <v>forecast</v>
      </c>
      <c r="F115" s="137" t="str">
        <f>'Inputs 5'!F115</f>
        <v>forecast</v>
      </c>
      <c r="G115" s="137" t="str">
        <f>'Inputs 5'!G115</f>
        <v>forecast</v>
      </c>
      <c r="H115" s="137" t="str">
        <f>'Inputs 5'!H115</f>
        <v>forecast</v>
      </c>
      <c r="I115" s="137" t="str">
        <f>'Inputs 5'!I115</f>
        <v>forecast</v>
      </c>
      <c r="J115" s="137" t="str">
        <f>'Inputs 5'!J115</f>
        <v>forecast</v>
      </c>
      <c r="K115" s="137" t="str">
        <f>'Inputs 5'!K115</f>
        <v>forecast</v>
      </c>
      <c r="L115" s="137" t="str">
        <f>'Inputs 5'!L115</f>
        <v>forecast</v>
      </c>
      <c r="M115" s="137" t="str">
        <f>'Inputs 5'!M115</f>
        <v>forecast</v>
      </c>
      <c r="N115" s="137" t="str">
        <f>'Inputs 5'!N115</f>
        <v>forecast</v>
      </c>
      <c r="O115" s="137" t="str">
        <f>'Inputs 5'!O115</f>
        <v>forecast</v>
      </c>
      <c r="P115" s="137" t="str">
        <f>'Inputs 5'!P115</f>
        <v>forecast</v>
      </c>
      <c r="Q115" s="137" t="str">
        <f>'Inputs 5'!Q115</f>
        <v>forecast</v>
      </c>
      <c r="R115" s="137" t="str">
        <f>'Inputs 5'!R115</f>
        <v>forecast</v>
      </c>
      <c r="S115" s="137" t="str">
        <f>'Inputs 5'!S115</f>
        <v>forecast</v>
      </c>
    </row>
    <row r="116" spans="1:19" x14ac:dyDescent="0.25">
      <c r="A116" s="57" t="s">
        <v>381</v>
      </c>
      <c r="B116" s="57"/>
      <c r="C116" s="137" t="str">
        <f>'Inputs 5'!C116</f>
        <v>forecast</v>
      </c>
      <c r="D116" s="137" t="str">
        <f>'Inputs 5'!D116</f>
        <v>forecast</v>
      </c>
      <c r="E116" s="137" t="str">
        <f>'Inputs 5'!E116</f>
        <v>forecast</v>
      </c>
      <c r="F116" s="137" t="str">
        <f>'Inputs 5'!F116</f>
        <v>forecast</v>
      </c>
      <c r="G116" s="137" t="str">
        <f>'Inputs 5'!G116</f>
        <v>forecast</v>
      </c>
      <c r="H116" s="137" t="str">
        <f>'Inputs 5'!H116</f>
        <v>forecast</v>
      </c>
      <c r="I116" s="137" t="str">
        <f>'Inputs 5'!I116</f>
        <v>forecast</v>
      </c>
      <c r="J116" s="137" t="str">
        <f>'Inputs 5'!J116</f>
        <v>forecast</v>
      </c>
      <c r="K116" s="137" t="str">
        <f>'Inputs 5'!K116</f>
        <v>forecast</v>
      </c>
      <c r="L116" s="137" t="str">
        <f>'Inputs 5'!L116</f>
        <v>forecast</v>
      </c>
      <c r="M116" s="137" t="str">
        <f>'Inputs 5'!M116</f>
        <v>forecast</v>
      </c>
      <c r="N116" s="137" t="str">
        <f>'Inputs 5'!N116</f>
        <v>forecast</v>
      </c>
      <c r="O116" s="137" t="str">
        <f>'Inputs 5'!O116</f>
        <v>forecast</v>
      </c>
      <c r="P116" s="137" t="str">
        <f>'Inputs 5'!P116</f>
        <v>forecast</v>
      </c>
      <c r="Q116" s="137" t="str">
        <f>'Inputs 5'!Q116</f>
        <v>forecast</v>
      </c>
      <c r="R116" s="137" t="str">
        <f>'Inputs 5'!R116</f>
        <v>forecast</v>
      </c>
      <c r="S116" s="137" t="str">
        <f>'Inputs 5'!S116</f>
        <v>forecast</v>
      </c>
    </row>
    <row r="117" spans="1:19" x14ac:dyDescent="0.25">
      <c r="A117" s="57" t="s">
        <v>382</v>
      </c>
      <c r="B117" s="57"/>
      <c r="C117" s="137" t="str">
        <f>'Inputs 5'!C117</f>
        <v>forecast</v>
      </c>
      <c r="D117" s="137" t="str">
        <f>'Inputs 5'!D117</f>
        <v>forecast</v>
      </c>
      <c r="E117" s="137" t="str">
        <f>'Inputs 5'!E117</f>
        <v>forecast</v>
      </c>
      <c r="F117" s="137" t="str">
        <f>'Inputs 5'!F117</f>
        <v>forecast</v>
      </c>
      <c r="G117" s="137" t="str">
        <f>'Inputs 5'!G117</f>
        <v>forecast</v>
      </c>
      <c r="H117" s="137" t="str">
        <f>'Inputs 5'!H117</f>
        <v>forecast</v>
      </c>
      <c r="I117" s="137" t="str">
        <f>'Inputs 5'!I117</f>
        <v>forecast</v>
      </c>
      <c r="J117" s="137" t="str">
        <f>'Inputs 5'!J117</f>
        <v>forecast</v>
      </c>
      <c r="K117" s="137" t="str">
        <f>'Inputs 5'!K117</f>
        <v>forecast</v>
      </c>
      <c r="L117" s="137" t="str">
        <f>'Inputs 5'!L117</f>
        <v>forecast</v>
      </c>
      <c r="M117" s="137" t="str">
        <f>'Inputs 5'!M117</f>
        <v>forecast</v>
      </c>
      <c r="N117" s="137" t="str">
        <f>'Inputs 5'!N117</f>
        <v>forecast</v>
      </c>
      <c r="O117" s="137" t="str">
        <f>'Inputs 5'!O117</f>
        <v>forecast</v>
      </c>
      <c r="P117" s="137" t="str">
        <f>'Inputs 5'!P117</f>
        <v>forecast</v>
      </c>
      <c r="Q117" s="137" t="str">
        <f>'Inputs 5'!Q117</f>
        <v>forecast</v>
      </c>
      <c r="R117" s="137" t="str">
        <f>'Inputs 5'!R117</f>
        <v>forecast</v>
      </c>
      <c r="S117" s="137" t="str">
        <f>'Inputs 5'!S117</f>
        <v>forecast</v>
      </c>
    </row>
    <row r="118" spans="1:19" x14ac:dyDescent="0.25">
      <c r="A118" s="57" t="s">
        <v>383</v>
      </c>
      <c r="B118" s="57"/>
      <c r="C118" s="137" t="str">
        <f>'Inputs 5'!C118</f>
        <v>forecast</v>
      </c>
      <c r="D118" s="137" t="str">
        <f>'Inputs 5'!D118</f>
        <v>forecast</v>
      </c>
      <c r="E118" s="137" t="str">
        <f>'Inputs 5'!E118</f>
        <v>forecast</v>
      </c>
      <c r="F118" s="137" t="str">
        <f>'Inputs 5'!F118</f>
        <v>forecast</v>
      </c>
      <c r="G118" s="137" t="str">
        <f>'Inputs 5'!G118</f>
        <v>forecast</v>
      </c>
      <c r="H118" s="137" t="str">
        <f>'Inputs 5'!H118</f>
        <v>forecast</v>
      </c>
      <c r="I118" s="137" t="str">
        <f>'Inputs 5'!I118</f>
        <v>forecast</v>
      </c>
      <c r="J118" s="137" t="str">
        <f>'Inputs 5'!J118</f>
        <v>forecast</v>
      </c>
      <c r="K118" s="137" t="str">
        <f>'Inputs 5'!K118</f>
        <v>forecast</v>
      </c>
      <c r="L118" s="137" t="str">
        <f>'Inputs 5'!L118</f>
        <v>forecast</v>
      </c>
      <c r="M118" s="137" t="str">
        <f>'Inputs 5'!M118</f>
        <v>forecast</v>
      </c>
      <c r="N118" s="137" t="str">
        <f>'Inputs 5'!N118</f>
        <v>forecast</v>
      </c>
      <c r="O118" s="137" t="str">
        <f>'Inputs 5'!O118</f>
        <v>forecast</v>
      </c>
      <c r="P118" s="137" t="str">
        <f>'Inputs 5'!P118</f>
        <v>forecast</v>
      </c>
      <c r="Q118" s="137" t="str">
        <f>'Inputs 5'!Q118</f>
        <v>forecast</v>
      </c>
      <c r="R118" s="137" t="str">
        <f>'Inputs 5'!R118</f>
        <v>forecast</v>
      </c>
      <c r="S118" s="137" t="str">
        <f>'Inputs 5'!S118</f>
        <v>forecast</v>
      </c>
    </row>
    <row r="119" spans="1:19" x14ac:dyDescent="0.25">
      <c r="A119" s="57" t="s">
        <v>384</v>
      </c>
      <c r="B119" s="57"/>
      <c r="C119" s="137" t="str">
        <f>'Inputs 5'!C119</f>
        <v>forecast</v>
      </c>
      <c r="D119" s="137" t="str">
        <f>'Inputs 5'!D119</f>
        <v>forecast</v>
      </c>
      <c r="E119" s="137" t="str">
        <f>'Inputs 5'!E119</f>
        <v>forecast</v>
      </c>
      <c r="F119" s="137" t="str">
        <f>'Inputs 5'!F119</f>
        <v>forecast</v>
      </c>
      <c r="G119" s="137" t="str">
        <f>'Inputs 5'!G119</f>
        <v>forecast</v>
      </c>
      <c r="H119" s="137" t="str">
        <f>'Inputs 5'!H119</f>
        <v>forecast</v>
      </c>
      <c r="I119" s="137" t="str">
        <f>'Inputs 5'!I119</f>
        <v>forecast</v>
      </c>
      <c r="J119" s="137" t="str">
        <f>'Inputs 5'!J119</f>
        <v>forecast</v>
      </c>
      <c r="K119" s="137" t="str">
        <f>'Inputs 5'!K119</f>
        <v>forecast</v>
      </c>
      <c r="L119" s="137" t="str">
        <f>'Inputs 5'!L119</f>
        <v>forecast</v>
      </c>
      <c r="M119" s="137" t="str">
        <f>'Inputs 5'!M119</f>
        <v>forecast</v>
      </c>
      <c r="N119" s="137" t="str">
        <f>'Inputs 5'!N119</f>
        <v>forecast</v>
      </c>
      <c r="O119" s="137" t="str">
        <f>'Inputs 5'!O119</f>
        <v>forecast</v>
      </c>
      <c r="P119" s="137" t="str">
        <f>'Inputs 5'!P119</f>
        <v>forecast</v>
      </c>
      <c r="Q119" s="137" t="str">
        <f>'Inputs 5'!Q119</f>
        <v>forecast</v>
      </c>
      <c r="R119" s="137" t="str">
        <f>'Inputs 5'!R119</f>
        <v>forecast</v>
      </c>
      <c r="S119" s="137" t="str">
        <f>'Inputs 5'!S119</f>
        <v>forecast</v>
      </c>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D97E55"/>
    <pageSetUpPr fitToPage="1"/>
  </sheetPr>
  <dimension ref="A1:T119"/>
  <sheetViews>
    <sheetView showGridLines="0" view="pageBreakPreview" zoomScaleNormal="100" zoomScaleSheetLayoutView="100" workbookViewId="0"/>
  </sheetViews>
  <sheetFormatPr defaultColWidth="9.140625" defaultRowHeight="15" x14ac:dyDescent="0.25"/>
  <cols>
    <col min="1" max="1" width="50" style="31" customWidth="1"/>
    <col min="2" max="9" width="12" style="31" customWidth="1"/>
    <col min="10" max="18" width="12" style="32" customWidth="1"/>
    <col min="19" max="19" width="12" style="31" customWidth="1"/>
    <col min="20" max="20" width="2.7109375" style="29" customWidth="1"/>
  </cols>
  <sheetData>
    <row r="1" spans="1:20" ht="39.950000000000003" customHeight="1" x14ac:dyDescent="0.25">
      <c r="A1" s="45" t="s">
        <v>496</v>
      </c>
      <c r="B1" s="29"/>
      <c r="C1" s="29"/>
      <c r="D1" s="29"/>
      <c r="E1" s="29"/>
      <c r="F1" s="29"/>
      <c r="G1" s="29"/>
      <c r="H1" s="29"/>
      <c r="I1" s="29"/>
      <c r="J1" s="29"/>
      <c r="K1" s="29"/>
      <c r="L1" s="29"/>
      <c r="M1" s="29"/>
      <c r="N1" s="29"/>
      <c r="O1" s="29"/>
      <c r="P1" s="29"/>
      <c r="Q1" s="29"/>
      <c r="R1" s="29"/>
      <c r="S1" s="29"/>
    </row>
    <row r="2" spans="1:20" x14ac:dyDescent="0.25">
      <c r="A2" s="124" t="s">
        <v>333</v>
      </c>
      <c r="B2"/>
      <c r="C2"/>
      <c r="D2"/>
      <c r="E2"/>
      <c r="F2"/>
      <c r="G2"/>
      <c r="H2"/>
      <c r="I2"/>
      <c r="J2"/>
      <c r="K2"/>
      <c r="L2"/>
      <c r="M2"/>
      <c r="N2"/>
      <c r="O2"/>
      <c r="P2"/>
      <c r="Q2"/>
      <c r="R2"/>
      <c r="S2"/>
      <c r="T2"/>
    </row>
    <row r="3" spans="1:20" x14ac:dyDescent="0.25">
      <c r="A3" s="124" t="s">
        <v>497</v>
      </c>
      <c r="B3" s="4"/>
      <c r="C3" s="4"/>
      <c r="D3" s="4"/>
      <c r="E3" s="4"/>
      <c r="F3" s="4"/>
      <c r="G3" s="4"/>
      <c r="H3" s="4"/>
      <c r="I3" s="4"/>
      <c r="J3" s="4"/>
      <c r="K3" s="4"/>
      <c r="L3" s="4"/>
      <c r="M3" s="4"/>
      <c r="N3" s="4"/>
      <c r="O3" s="4"/>
      <c r="P3" s="4"/>
      <c r="Q3" s="4"/>
      <c r="R3" s="4"/>
      <c r="S3" s="4"/>
      <c r="T3" s="4"/>
    </row>
    <row r="4" spans="1:20" ht="20.100000000000001" customHeight="1" x14ac:dyDescent="0.25">
      <c r="A4" s="4"/>
      <c r="B4" s="49"/>
      <c r="C4" s="29"/>
      <c r="D4" s="29"/>
      <c r="E4" s="29"/>
      <c r="F4" s="29"/>
      <c r="G4" s="29"/>
      <c r="H4" s="29"/>
      <c r="I4" s="29"/>
      <c r="J4" s="29"/>
      <c r="K4" s="29"/>
      <c r="L4" s="29"/>
      <c r="M4" s="29"/>
      <c r="N4" s="29"/>
      <c r="O4" s="29"/>
      <c r="P4" s="29"/>
      <c r="Q4" s="29"/>
      <c r="R4" s="29"/>
      <c r="S4" s="29"/>
      <c r="T4" s="30"/>
    </row>
    <row r="5" spans="1:20" x14ac:dyDescent="0.25">
      <c r="A5" s="29"/>
      <c r="B5" s="29"/>
      <c r="C5" s="29"/>
      <c r="D5" s="29"/>
      <c r="E5" s="29"/>
      <c r="F5" s="29"/>
      <c r="G5" s="29"/>
      <c r="H5" s="29"/>
      <c r="I5" s="29"/>
      <c r="J5" s="29"/>
      <c r="K5" s="29"/>
      <c r="L5" s="29"/>
      <c r="M5" s="29"/>
      <c r="N5" s="29"/>
      <c r="O5" s="29"/>
      <c r="P5" s="29"/>
      <c r="Q5" s="29"/>
      <c r="R5" s="29"/>
      <c r="S5" s="29"/>
    </row>
    <row r="6" spans="1:20" x14ac:dyDescent="0.25">
      <c r="A6" s="4"/>
      <c r="B6" s="4"/>
      <c r="C6" s="4"/>
      <c r="D6" s="4"/>
      <c r="E6" s="4"/>
      <c r="F6" s="4"/>
      <c r="G6" s="4"/>
      <c r="H6" s="4"/>
      <c r="I6" s="4"/>
      <c r="J6" s="4"/>
      <c r="K6" s="4"/>
      <c r="L6" s="4"/>
      <c r="M6" s="4"/>
      <c r="N6" s="4"/>
      <c r="O6" s="4"/>
      <c r="P6" s="4"/>
      <c r="Q6" s="4"/>
      <c r="R6" s="4"/>
      <c r="S6" s="4"/>
      <c r="T6" s="4"/>
    </row>
    <row r="9" spans="1:20" ht="18.75" x14ac:dyDescent="0.3">
      <c r="A9" s="58" t="s">
        <v>32</v>
      </c>
      <c r="B9" s="58"/>
      <c r="C9" s="56"/>
    </row>
    <row r="10" spans="1:20" x14ac:dyDescent="0.25">
      <c r="A10" s="57" t="s">
        <v>317</v>
      </c>
      <c r="B10" s="57"/>
      <c r="C10" s="80">
        <f>'Inputs 7'!C10</f>
        <v>8.77E-2</v>
      </c>
    </row>
    <row r="11" spans="1:20" x14ac:dyDescent="0.25">
      <c r="A11" s="57" t="s">
        <v>33</v>
      </c>
      <c r="B11" s="57"/>
      <c r="C11" s="80">
        <f>'Inputs 7'!C11</f>
        <v>7.9299999999999995E-2</v>
      </c>
    </row>
    <row r="12" spans="1:20" x14ac:dyDescent="0.25">
      <c r="A12" s="57" t="s">
        <v>34</v>
      </c>
      <c r="B12" s="57"/>
      <c r="C12" s="102">
        <f>'Inputs 7'!C12</f>
        <v>0.44</v>
      </c>
    </row>
    <row r="13" spans="1:20" x14ac:dyDescent="0.25">
      <c r="A13" s="57" t="s">
        <v>35</v>
      </c>
      <c r="B13" s="57"/>
      <c r="C13" s="103">
        <f>'Inputs 7'!C13</f>
        <v>45</v>
      </c>
    </row>
    <row r="14" spans="1:20" x14ac:dyDescent="0.25">
      <c r="A14" s="57" t="s">
        <v>36</v>
      </c>
      <c r="B14" s="57"/>
      <c r="C14" s="102">
        <f>'Inputs 7'!C14</f>
        <v>0</v>
      </c>
    </row>
    <row r="16" spans="1:20" ht="18.75" x14ac:dyDescent="0.3">
      <c r="A16" s="62" t="s">
        <v>245</v>
      </c>
    </row>
    <row r="17" spans="1:20" x14ac:dyDescent="0.25">
      <c r="A17" s="35" t="s">
        <v>264</v>
      </c>
      <c r="B17" s="57"/>
      <c r="C17" s="104">
        <f>'Inputs 7'!C17</f>
        <v>1.0428084742793051</v>
      </c>
    </row>
    <row r="18" spans="1:20" x14ac:dyDescent="0.25">
      <c r="A18" s="38" t="s">
        <v>88</v>
      </c>
      <c r="B18" s="57"/>
      <c r="C18" s="104">
        <f>'Inputs 7'!C18</f>
        <v>1.0428084742793051</v>
      </c>
    </row>
    <row r="19" spans="1:20" x14ac:dyDescent="0.25">
      <c r="A19" s="38" t="s">
        <v>89</v>
      </c>
      <c r="B19" s="57"/>
      <c r="C19" s="104">
        <f>'Inputs 7'!C19</f>
        <v>1.0428084742793051</v>
      </c>
    </row>
    <row r="20" spans="1:20" x14ac:dyDescent="0.25">
      <c r="A20" s="38" t="s">
        <v>90</v>
      </c>
      <c r="B20" s="57"/>
      <c r="C20" s="104">
        <f>'Inputs 7'!C20</f>
        <v>1.0428084742793051</v>
      </c>
    </row>
    <row r="21" spans="1:20" x14ac:dyDescent="0.25">
      <c r="A21" s="38" t="s">
        <v>91</v>
      </c>
      <c r="B21" s="57"/>
      <c r="C21" s="104">
        <f>'Inputs 7'!C21</f>
        <v>1.0428084742793051</v>
      </c>
    </row>
    <row r="22" spans="1:20" x14ac:dyDescent="0.25">
      <c r="A22" s="38" t="s">
        <v>92</v>
      </c>
      <c r="B22" s="57"/>
      <c r="C22" s="104">
        <f>'Inputs 7'!C22</f>
        <v>1.0346743941931567</v>
      </c>
    </row>
    <row r="24" spans="1:20" ht="18.75" x14ac:dyDescent="0.3">
      <c r="A24" s="58" t="s">
        <v>37</v>
      </c>
      <c r="B24" s="57"/>
      <c r="C24" s="55" t="s">
        <v>38</v>
      </c>
      <c r="D24" s="55" t="s">
        <v>39</v>
      </c>
      <c r="E24" s="55" t="s">
        <v>40</v>
      </c>
      <c r="F24" s="55" t="s">
        <v>41</v>
      </c>
      <c r="G24" s="55" t="s">
        <v>42</v>
      </c>
      <c r="H24" s="55" t="s">
        <v>43</v>
      </c>
    </row>
    <row r="25" spans="1:20" x14ac:dyDescent="0.25">
      <c r="A25" s="57" t="s">
        <v>258</v>
      </c>
      <c r="B25" s="57"/>
      <c r="C25" s="102">
        <f>'Inputs 7'!C25</f>
        <v>0.3</v>
      </c>
      <c r="D25" s="102">
        <f>'Inputs 7'!D25</f>
        <v>0.3</v>
      </c>
      <c r="E25" s="102">
        <f>'Inputs 7'!E25</f>
        <v>0.28000000000000003</v>
      </c>
      <c r="F25" s="102">
        <f>'Inputs 7'!F25</f>
        <v>0.28000000000000003</v>
      </c>
      <c r="G25" s="102">
        <f>'Inputs 7'!G25</f>
        <v>0.28000000000000003</v>
      </c>
      <c r="H25" s="102">
        <f>'Inputs 7'!H25</f>
        <v>0.28000000000000003</v>
      </c>
    </row>
    <row r="26" spans="1:20" x14ac:dyDescent="0.25">
      <c r="A26" s="57" t="s">
        <v>44</v>
      </c>
      <c r="B26" s="57"/>
      <c r="C26" s="105">
        <f>'Inputs 7'!C26</f>
        <v>0</v>
      </c>
      <c r="D26" s="105">
        <f>'Inputs 7'!D26</f>
        <v>0</v>
      </c>
      <c r="E26" s="105">
        <f>'Inputs 7'!E26</f>
        <v>0</v>
      </c>
      <c r="F26" s="105">
        <f>'Inputs 7'!F26</f>
        <v>0</v>
      </c>
      <c r="G26" s="105">
        <f>'Inputs 7'!G26</f>
        <v>0</v>
      </c>
      <c r="H26" s="105">
        <f>'Inputs 7'!H26</f>
        <v>0</v>
      </c>
      <c r="J26" s="132" t="s">
        <v>354</v>
      </c>
    </row>
    <row r="27" spans="1:20" x14ac:dyDescent="0.25">
      <c r="A27" s="57" t="s">
        <v>45</v>
      </c>
      <c r="B27" s="57"/>
      <c r="C27" s="60"/>
      <c r="D27" s="105">
        <f>'Inputs 7'!D27</f>
        <v>4.4667274384685429E-2</v>
      </c>
      <c r="E27" s="105">
        <f>'Inputs 7'!E27</f>
        <v>1.5706806282722585E-2</v>
      </c>
      <c r="F27" s="105">
        <f>'Inputs 7'!F27</f>
        <v>1.8041237113401998E-2</v>
      </c>
      <c r="G27" s="105">
        <f>'Inputs 7'!G27</f>
        <v>1.7721518987341867E-2</v>
      </c>
      <c r="H27" s="105">
        <f>'Inputs 7'!H27</f>
        <v>2.3217247097844007E-2</v>
      </c>
      <c r="J27" s="132" t="s">
        <v>355</v>
      </c>
    </row>
    <row r="28" spans="1:20" x14ac:dyDescent="0.25">
      <c r="A28" s="57" t="s">
        <v>46</v>
      </c>
      <c r="B28" s="57"/>
      <c r="C28" s="60"/>
      <c r="D28" s="105">
        <f>'Inputs 7'!D28</f>
        <v>2.465039108793543E-2</v>
      </c>
      <c r="E28" s="105">
        <f>'Inputs 7'!E28</f>
        <v>1.6991832174541255E-2</v>
      </c>
      <c r="F28" s="105">
        <f>'Inputs 7'!F28</f>
        <v>2.0741514169093644E-2</v>
      </c>
      <c r="G28" s="105">
        <f>'Inputs 7'!G28</f>
        <v>2.3759818812291389E-2</v>
      </c>
      <c r="H28" s="105">
        <f>'Inputs 7'!H28</f>
        <v>2.2164443909808984E-2</v>
      </c>
      <c r="J28" s="132" t="s">
        <v>357</v>
      </c>
    </row>
    <row r="29" spans="1:20" x14ac:dyDescent="0.25">
      <c r="A29" s="38" t="s">
        <v>47</v>
      </c>
      <c r="B29" s="38"/>
      <c r="C29" s="99"/>
      <c r="D29" s="106">
        <f>'Inputs 7'!D29</f>
        <v>2.465039108793543E-2</v>
      </c>
      <c r="E29" s="106">
        <f>'Inputs 7'!E29</f>
        <v>1.7811704834605591E-2</v>
      </c>
      <c r="F29" s="106">
        <f>'Inputs 7'!F29</f>
        <v>4.5909090909090899E-2</v>
      </c>
      <c r="G29" s="106">
        <f>'Inputs 7'!G29</f>
        <v>1.2820512820512775E-2</v>
      </c>
      <c r="H29" s="106">
        <f>'Inputs 7'!H29</f>
        <v>1.9725095732576747E-2</v>
      </c>
      <c r="I29" s="28"/>
      <c r="J29" s="132" t="s">
        <v>353</v>
      </c>
      <c r="K29" s="2"/>
      <c r="L29" s="2"/>
      <c r="M29" s="2"/>
      <c r="N29" s="2"/>
      <c r="O29" s="2"/>
      <c r="P29" s="2"/>
      <c r="Q29" s="2"/>
      <c r="R29" s="2"/>
      <c r="S29" s="28"/>
      <c r="T29" s="28"/>
    </row>
    <row r="30" spans="1:20" x14ac:dyDescent="0.25">
      <c r="A30" s="38" t="s">
        <v>48</v>
      </c>
      <c r="B30" s="38"/>
      <c r="C30" s="99"/>
      <c r="D30" s="106">
        <f>'Inputs 7'!D30</f>
        <v>2.4650391087935652E-2</v>
      </c>
      <c r="E30" s="106">
        <f>'Inputs 7'!E30</f>
        <v>1.7811704834605369E-2</v>
      </c>
      <c r="F30" s="106">
        <f>'Inputs 7'!F30</f>
        <v>2.5401069518716568E-2</v>
      </c>
      <c r="G30" s="106">
        <f>'Inputs 7'!G30</f>
        <v>1.2820512820512775E-2</v>
      </c>
      <c r="H30" s="106">
        <f>'Inputs 7'!H30</f>
        <v>1.9725095732576747E-2</v>
      </c>
      <c r="I30" s="28"/>
      <c r="J30" s="132" t="s">
        <v>356</v>
      </c>
      <c r="K30" s="2"/>
      <c r="L30" s="2"/>
      <c r="M30" s="2"/>
      <c r="N30" s="2"/>
      <c r="O30" s="2"/>
      <c r="P30" s="2"/>
      <c r="Q30" s="2"/>
      <c r="R30" s="2"/>
      <c r="S30" s="28"/>
      <c r="T30" s="28"/>
    </row>
    <row r="32" spans="1:20" ht="18.75" x14ac:dyDescent="0.3">
      <c r="A32" s="62" t="s">
        <v>25</v>
      </c>
    </row>
    <row r="33" spans="1:19" ht="34.9" customHeight="1" x14ac:dyDescent="0.25">
      <c r="A33" s="55"/>
      <c r="B33" s="55"/>
      <c r="C33" s="55" t="s">
        <v>3</v>
      </c>
      <c r="D33" s="55" t="s">
        <v>4</v>
      </c>
      <c r="E33" s="55" t="s">
        <v>5</v>
      </c>
      <c r="F33" s="55" t="s">
        <v>6</v>
      </c>
      <c r="G33" s="55" t="s">
        <v>7</v>
      </c>
      <c r="H33" s="55" t="s">
        <v>8</v>
      </c>
      <c r="I33" s="55" t="s">
        <v>9</v>
      </c>
      <c r="J33" s="55" t="s">
        <v>10</v>
      </c>
      <c r="K33" s="55" t="s">
        <v>11</v>
      </c>
      <c r="L33" s="55" t="s">
        <v>12</v>
      </c>
      <c r="M33" s="55" t="s">
        <v>13</v>
      </c>
      <c r="N33" s="55" t="s">
        <v>14</v>
      </c>
      <c r="O33" s="55" t="s">
        <v>15</v>
      </c>
      <c r="P33" s="55" t="s">
        <v>16</v>
      </c>
      <c r="Q33" s="55" t="s">
        <v>17</v>
      </c>
      <c r="R33" s="55" t="s">
        <v>18</v>
      </c>
      <c r="S33" s="55" t="s">
        <v>49</v>
      </c>
    </row>
    <row r="34" spans="1:19" x14ac:dyDescent="0.25">
      <c r="A34" s="55" t="s">
        <v>82</v>
      </c>
      <c r="B34" s="57"/>
      <c r="C34" s="112">
        <v>1</v>
      </c>
      <c r="D34" s="113">
        <v>2</v>
      </c>
      <c r="E34" s="113">
        <v>3</v>
      </c>
      <c r="F34" s="113">
        <v>4</v>
      </c>
      <c r="G34" s="113">
        <v>5</v>
      </c>
      <c r="H34" s="113">
        <v>6</v>
      </c>
      <c r="I34" s="113">
        <v>7</v>
      </c>
      <c r="J34" s="113">
        <v>8</v>
      </c>
      <c r="K34" s="113">
        <v>9</v>
      </c>
      <c r="L34" s="113">
        <v>10</v>
      </c>
      <c r="M34" s="113">
        <v>11</v>
      </c>
      <c r="N34" s="113">
        <v>12</v>
      </c>
      <c r="O34" s="113">
        <v>13</v>
      </c>
      <c r="P34" s="113">
        <v>14</v>
      </c>
      <c r="Q34" s="113">
        <v>15</v>
      </c>
      <c r="R34" s="113">
        <v>16</v>
      </c>
      <c r="S34" s="113">
        <v>17</v>
      </c>
    </row>
    <row r="35" spans="1:19" x14ac:dyDescent="0.25">
      <c r="A35" s="57" t="s">
        <v>50</v>
      </c>
      <c r="B35" s="57"/>
      <c r="C35" s="107">
        <f>'Inputs 7'!C35</f>
        <v>127658.0267346656</v>
      </c>
      <c r="D35" s="107">
        <f>'Inputs 7'!D35</f>
        <v>285613</v>
      </c>
      <c r="E35" s="107">
        <f>'Inputs 7'!E35</f>
        <v>43170.327005351857</v>
      </c>
      <c r="F35" s="107">
        <f>'Inputs 7'!F35</f>
        <v>117351.02318562799</v>
      </c>
      <c r="G35" s="107">
        <f>'Inputs 7'!G35</f>
        <v>158439</v>
      </c>
      <c r="H35" s="107">
        <f>'Inputs 7'!H35</f>
        <v>59452</v>
      </c>
      <c r="I35" s="107">
        <f>'Inputs 7'!I35</f>
        <v>99283.174584512322</v>
      </c>
      <c r="J35" s="107">
        <f>'Inputs 7'!J35</f>
        <v>27058</v>
      </c>
      <c r="K35" s="107">
        <f>'Inputs 7'!K35</f>
        <v>150201</v>
      </c>
      <c r="L35" s="107">
        <f>'Inputs 7'!L35</f>
        <v>130997.7665</v>
      </c>
      <c r="M35" s="107">
        <f>'Inputs 7'!M35</f>
        <v>1275729</v>
      </c>
      <c r="N35" s="107">
        <f>'Inputs 7'!N35</f>
        <v>168527.98133999141</v>
      </c>
      <c r="O35" s="107">
        <f>'Inputs 7'!O35</f>
        <v>137423.2903311328</v>
      </c>
      <c r="P35" s="107">
        <f>'Inputs 7'!P35</f>
        <v>426853.74653996591</v>
      </c>
      <c r="Q35" s="107">
        <f>'Inputs 7'!Q35</f>
        <v>2273866</v>
      </c>
      <c r="R35" s="107">
        <f>'Inputs 7'!R35</f>
        <v>528459.12843431695</v>
      </c>
      <c r="S35" s="107">
        <f>'Inputs 7'!S35</f>
        <v>774919.12600000005</v>
      </c>
    </row>
    <row r="36" spans="1:19" x14ac:dyDescent="0.25">
      <c r="A36" s="57" t="s">
        <v>51</v>
      </c>
      <c r="B36" s="57"/>
      <c r="C36" s="107">
        <f>'Inputs 7'!C36</f>
        <v>0</v>
      </c>
      <c r="D36" s="107">
        <f>'Inputs 7'!D36</f>
        <v>0</v>
      </c>
      <c r="E36" s="107">
        <f>'Inputs 7'!E36</f>
        <v>0</v>
      </c>
      <c r="F36" s="107">
        <f>'Inputs 7'!F36</f>
        <v>0</v>
      </c>
      <c r="G36" s="107">
        <f>'Inputs 7'!G36</f>
        <v>0</v>
      </c>
      <c r="H36" s="107">
        <f>'Inputs 7'!H36</f>
        <v>0</v>
      </c>
      <c r="I36" s="107">
        <f>'Inputs 7'!I36</f>
        <v>0</v>
      </c>
      <c r="J36" s="107">
        <f>'Inputs 7'!J36</f>
        <v>0</v>
      </c>
      <c r="K36" s="107">
        <f>'Inputs 7'!K36</f>
        <v>0</v>
      </c>
      <c r="L36" s="107">
        <f>'Inputs 7'!L36</f>
        <v>0</v>
      </c>
      <c r="M36" s="107">
        <f>'Inputs 7'!M36</f>
        <v>0</v>
      </c>
      <c r="N36" s="107">
        <f>'Inputs 7'!N36</f>
        <v>0</v>
      </c>
      <c r="O36" s="107">
        <f>'Inputs 7'!O36</f>
        <v>0</v>
      </c>
      <c r="P36" s="107">
        <f>'Inputs 7'!P36</f>
        <v>0</v>
      </c>
      <c r="Q36" s="107">
        <f>'Inputs 7'!Q36</f>
        <v>0</v>
      </c>
      <c r="R36" s="107">
        <f>'Inputs 7'!R36</f>
        <v>0</v>
      </c>
      <c r="S36" s="107">
        <f>'Inputs 7'!S36</f>
        <v>0</v>
      </c>
    </row>
    <row r="37" spans="1:19" x14ac:dyDescent="0.25">
      <c r="A37" s="57" t="s">
        <v>395</v>
      </c>
      <c r="B37" s="57"/>
      <c r="C37" s="107">
        <f>'Inputs 7'!C37</f>
        <v>0</v>
      </c>
      <c r="D37" s="107">
        <f>'Inputs 7'!D37</f>
        <v>0</v>
      </c>
      <c r="E37" s="107">
        <f>'Inputs 7'!E37</f>
        <v>0</v>
      </c>
      <c r="F37" s="107">
        <f>'Inputs 7'!F37</f>
        <v>0</v>
      </c>
      <c r="G37" s="107">
        <f>'Inputs 7'!G37</f>
        <v>0</v>
      </c>
      <c r="H37" s="107">
        <f>'Inputs 7'!H37</f>
        <v>0</v>
      </c>
      <c r="I37" s="107">
        <f>'Inputs 7'!I37</f>
        <v>0</v>
      </c>
      <c r="J37" s="107">
        <f>'Inputs 7'!J37</f>
        <v>0</v>
      </c>
      <c r="K37" s="107">
        <f>'Inputs 7'!K37</f>
        <v>0</v>
      </c>
      <c r="L37" s="107">
        <f>'Inputs 7'!L37</f>
        <v>0</v>
      </c>
      <c r="M37" s="107">
        <f>'Inputs 7'!M37</f>
        <v>0</v>
      </c>
      <c r="N37" s="107">
        <f>'Inputs 7'!N37</f>
        <v>5.0783199999999997</v>
      </c>
      <c r="O37" s="107">
        <f>'Inputs 7'!O37</f>
        <v>0</v>
      </c>
      <c r="P37" s="107">
        <f>'Inputs 7'!P37</f>
        <v>0</v>
      </c>
      <c r="Q37" s="107">
        <f>'Inputs 7'!Q37</f>
        <v>0</v>
      </c>
      <c r="R37" s="107">
        <f>'Inputs 7'!R37</f>
        <v>0</v>
      </c>
      <c r="S37" s="107">
        <f>'Inputs 7'!S37</f>
        <v>0</v>
      </c>
    </row>
    <row r="38" spans="1:19" x14ac:dyDescent="0.25">
      <c r="A38" s="57" t="s">
        <v>162</v>
      </c>
      <c r="B38" s="57"/>
      <c r="C38" s="107">
        <f>'Inputs 7'!C38</f>
        <v>7644</v>
      </c>
      <c r="D38" s="107">
        <f>'Inputs 7'!D38</f>
        <v>7786</v>
      </c>
      <c r="E38" s="107">
        <f>'Inputs 7'!E38</f>
        <v>2023</v>
      </c>
      <c r="F38" s="107">
        <f>'Inputs 7'!F38</f>
        <v>4225</v>
      </c>
      <c r="G38" s="107">
        <f>'Inputs 7'!G38</f>
        <v>5894</v>
      </c>
      <c r="H38" s="107">
        <f>'Inputs 7'!H38</f>
        <v>2382</v>
      </c>
      <c r="I38" s="107">
        <f>'Inputs 7'!I38</f>
        <v>3449</v>
      </c>
      <c r="J38" s="107">
        <f>'Inputs 7'!J38</f>
        <v>1084.6002031156527</v>
      </c>
      <c r="K38" s="107">
        <f>'Inputs 7'!K38</f>
        <v>6387.6247468541751</v>
      </c>
      <c r="L38" s="107">
        <f>'Inputs 7'!L38</f>
        <v>6303</v>
      </c>
      <c r="M38" s="107">
        <f>'Inputs 7'!M38</f>
        <v>52422</v>
      </c>
      <c r="N38" s="107">
        <f>'Inputs 7'!N38</f>
        <v>5635.3221811466228</v>
      </c>
      <c r="O38" s="107">
        <f>'Inputs 7'!O38</f>
        <v>5234</v>
      </c>
      <c r="P38" s="107">
        <f>'Inputs 7'!P38</f>
        <v>16649.2682399277</v>
      </c>
      <c r="Q38" s="107">
        <f>'Inputs 7'!Q38</f>
        <v>76573.310789910291</v>
      </c>
      <c r="R38" s="107">
        <f>'Inputs 7'!R38</f>
        <v>25343.756747688079</v>
      </c>
      <c r="S38" s="107">
        <f>'Inputs 7'!S38</f>
        <v>10172</v>
      </c>
    </row>
    <row r="39" spans="1:19" x14ac:dyDescent="0.25">
      <c r="A39" s="57" t="s">
        <v>52</v>
      </c>
      <c r="B39" s="57"/>
      <c r="C39" s="107">
        <f>'Inputs 7'!C39</f>
        <v>411.1521474045332</v>
      </c>
      <c r="D39" s="107">
        <f>'Inputs 7'!D39</f>
        <v>0</v>
      </c>
      <c r="E39" s="107">
        <f>'Inputs 7'!E39</f>
        <v>43.225169999999999</v>
      </c>
      <c r="F39" s="107">
        <f>'Inputs 7'!F39</f>
        <v>270.83940720981781</v>
      </c>
      <c r="G39" s="107">
        <f>'Inputs 7'!G39</f>
        <v>1125</v>
      </c>
      <c r="H39" s="107">
        <f>'Inputs 7'!H39</f>
        <v>42</v>
      </c>
      <c r="I39" s="107">
        <f>'Inputs 7'!I39</f>
        <v>62.119743764765502</v>
      </c>
      <c r="J39" s="107">
        <f>'Inputs 7'!J39</f>
        <v>0</v>
      </c>
      <c r="K39" s="107">
        <f>'Inputs 7'!K39</f>
        <v>0</v>
      </c>
      <c r="L39" s="107">
        <f>'Inputs 7'!L39</f>
        <v>0</v>
      </c>
      <c r="M39" s="107">
        <f>'Inputs 7'!M39</f>
        <v>11033</v>
      </c>
      <c r="N39" s="107">
        <f>'Inputs 7'!N39</f>
        <v>12</v>
      </c>
      <c r="O39" s="107">
        <f>'Inputs 7'!O39</f>
        <v>29</v>
      </c>
      <c r="P39" s="107">
        <f>'Inputs 7'!P39</f>
        <v>178.82468</v>
      </c>
      <c r="Q39" s="107">
        <f>'Inputs 7'!Q39</f>
        <v>6879</v>
      </c>
      <c r="R39" s="107">
        <f>'Inputs 7'!R39</f>
        <v>17</v>
      </c>
      <c r="S39" s="107">
        <f>'Inputs 7'!S39</f>
        <v>0</v>
      </c>
    </row>
    <row r="40" spans="1:19" x14ac:dyDescent="0.25">
      <c r="A40" s="57" t="s">
        <v>53</v>
      </c>
      <c r="B40" s="57"/>
      <c r="C40" s="107">
        <f>'Inputs 7'!C40</f>
        <v>0</v>
      </c>
      <c r="D40" s="107">
        <f>'Inputs 7'!D40</f>
        <v>0</v>
      </c>
      <c r="E40" s="107">
        <f>'Inputs 7'!E40</f>
        <v>772</v>
      </c>
      <c r="F40" s="107">
        <f>'Inputs 7'!F40</f>
        <v>0</v>
      </c>
      <c r="G40" s="107">
        <f>'Inputs 7'!G40</f>
        <v>3021</v>
      </c>
      <c r="H40" s="107">
        <f>'Inputs 7'!H40</f>
        <v>0</v>
      </c>
      <c r="I40" s="107">
        <f>'Inputs 7'!I40</f>
        <v>0</v>
      </c>
      <c r="J40" s="107">
        <f>'Inputs 7'!J40</f>
        <v>0</v>
      </c>
      <c r="K40" s="107">
        <f>'Inputs 7'!K40</f>
        <v>6080.5233600000001</v>
      </c>
      <c r="L40" s="107">
        <f>'Inputs 7'!L40</f>
        <v>0</v>
      </c>
      <c r="M40" s="107">
        <f>'Inputs 7'!M40</f>
        <v>0</v>
      </c>
      <c r="N40" s="107">
        <f>'Inputs 7'!N40</f>
        <v>0</v>
      </c>
      <c r="O40" s="107">
        <f>'Inputs 7'!O40</f>
        <v>0</v>
      </c>
      <c r="P40" s="107">
        <f>'Inputs 7'!P40</f>
        <v>0</v>
      </c>
      <c r="Q40" s="107">
        <f>'Inputs 7'!Q40</f>
        <v>0</v>
      </c>
      <c r="R40" s="107">
        <f>'Inputs 7'!R40</f>
        <v>0</v>
      </c>
      <c r="S40" s="108">
        <f>'Inputs 7'!S40</f>
        <v>0</v>
      </c>
    </row>
    <row r="41" spans="1:19" x14ac:dyDescent="0.25">
      <c r="A41" s="57" t="s">
        <v>397</v>
      </c>
      <c r="B41" s="57"/>
      <c r="C41" s="107">
        <f>'Inputs 7'!C41</f>
        <v>6432</v>
      </c>
      <c r="D41" s="107">
        <f>'Inputs 7'!D41</f>
        <v>13769</v>
      </c>
      <c r="E41" s="107">
        <f>'Inputs 7'!E41</f>
        <v>1623</v>
      </c>
      <c r="F41" s="107">
        <f>'Inputs 7'!F41</f>
        <v>5625</v>
      </c>
      <c r="G41" s="107">
        <f>'Inputs 7'!G41</f>
        <v>7099</v>
      </c>
      <c r="H41" s="107">
        <f>'Inputs 7'!H41</f>
        <v>2348</v>
      </c>
      <c r="I41" s="107">
        <f>'Inputs 7'!I41</f>
        <v>2561.6080000000002</v>
      </c>
      <c r="J41" s="107">
        <f>'Inputs 7'!J41</f>
        <v>608</v>
      </c>
      <c r="K41" s="107">
        <f>'Inputs 7'!K41</f>
        <v>3793.4187615999958</v>
      </c>
      <c r="L41" s="107">
        <f>'Inputs 7'!L41</f>
        <v>7144</v>
      </c>
      <c r="M41" s="107">
        <f>'Inputs 7'!M41</f>
        <v>59202</v>
      </c>
      <c r="N41" s="107">
        <f>'Inputs 7'!N41</f>
        <v>4851.8784151308691</v>
      </c>
      <c r="O41" s="107">
        <f>'Inputs 7'!O41</f>
        <v>3774</v>
      </c>
      <c r="P41" s="107">
        <f>'Inputs 7'!P41</f>
        <v>23479</v>
      </c>
      <c r="Q41" s="107">
        <f>'Inputs 7'!Q41</f>
        <v>82690</v>
      </c>
      <c r="R41" s="107">
        <f>'Inputs 7'!R41</f>
        <v>34488.45398000002</v>
      </c>
      <c r="S41" s="107">
        <f>'Inputs 7'!S41</f>
        <v>8876</v>
      </c>
    </row>
    <row r="42" spans="1:19" x14ac:dyDescent="0.25">
      <c r="A42" s="57" t="s">
        <v>54</v>
      </c>
      <c r="B42" s="57"/>
      <c r="C42" s="107">
        <f>'Inputs 7'!C42</f>
        <v>60952</v>
      </c>
      <c r="D42" s="107">
        <f>'Inputs 7'!D42</f>
        <v>150682</v>
      </c>
      <c r="E42" s="107">
        <f>'Inputs 7'!E42</f>
        <v>16845.659</v>
      </c>
      <c r="F42" s="107">
        <f>'Inputs 7'!F42</f>
        <v>58604</v>
      </c>
      <c r="G42" s="107">
        <f>'Inputs 7'!G42</f>
        <v>72983</v>
      </c>
      <c r="H42" s="107">
        <f>'Inputs 7'!H42</f>
        <v>22665</v>
      </c>
      <c r="I42" s="107">
        <f>'Inputs 7'!I42</f>
        <v>22714.435600000001</v>
      </c>
      <c r="J42" s="107">
        <f>'Inputs 7'!J42</f>
        <v>6448</v>
      </c>
      <c r="K42" s="107">
        <f>'Inputs 7'!K42</f>
        <v>41922.555983600039</v>
      </c>
      <c r="L42" s="107">
        <f>'Inputs 7'!L42</f>
        <v>88066</v>
      </c>
      <c r="M42" s="107">
        <f>'Inputs 7'!M42</f>
        <v>930383</v>
      </c>
      <c r="N42" s="107">
        <f>'Inputs 7'!N42</f>
        <v>39460.43495739979</v>
      </c>
      <c r="O42" s="107">
        <f>'Inputs 7'!O42</f>
        <v>45374</v>
      </c>
      <c r="P42" s="107">
        <f>'Inputs 7'!P42</f>
        <v>268092.72069799999</v>
      </c>
      <c r="Q42" s="107">
        <f>'Inputs 7'!Q42</f>
        <v>847206</v>
      </c>
      <c r="R42" s="107">
        <f>'Inputs 7'!R42</f>
        <v>394459.92603999993</v>
      </c>
      <c r="S42" s="107">
        <f>'Inputs 7'!S42</f>
        <v>92498</v>
      </c>
    </row>
    <row r="43" spans="1:19" x14ac:dyDescent="0.25">
      <c r="A43" s="57" t="s">
        <v>394</v>
      </c>
      <c r="B43" s="57"/>
      <c r="C43" s="107">
        <f>'Inputs 7'!C43</f>
        <v>34.249324233102719</v>
      </c>
      <c r="D43" s="107">
        <f>'Inputs 7'!D43</f>
        <v>26.99</v>
      </c>
      <c r="E43" s="107">
        <f>'Inputs 7'!E43</f>
        <v>26.827782749565365</v>
      </c>
      <c r="F43" s="107">
        <f>'Inputs 7'!F43</f>
        <v>34</v>
      </c>
      <c r="G43" s="107">
        <f>'Inputs 7'!G43</f>
        <v>34.266512471402784</v>
      </c>
      <c r="H43" s="107">
        <f>'Inputs 7'!H43</f>
        <v>24</v>
      </c>
      <c r="I43" s="107">
        <f>'Inputs 7'!I43</f>
        <v>24.012771452138832</v>
      </c>
      <c r="J43" s="107">
        <f>'Inputs 7'!J43</f>
        <v>31.242014055559167</v>
      </c>
      <c r="K43" s="107">
        <f>'Inputs 7'!K43</f>
        <v>32.956331175965794</v>
      </c>
      <c r="L43" s="107">
        <f>'Inputs 7'!L43</f>
        <v>22.41</v>
      </c>
      <c r="M43" s="107">
        <f>'Inputs 7'!M43</f>
        <v>26</v>
      </c>
      <c r="N43" s="107">
        <f>'Inputs 7'!N43</f>
        <v>13.914429999999996</v>
      </c>
      <c r="O43" s="107">
        <f>'Inputs 7'!O43</f>
        <v>26</v>
      </c>
      <c r="P43" s="107">
        <f>'Inputs 7'!P43</f>
        <v>27.63</v>
      </c>
      <c r="Q43" s="107">
        <f>'Inputs 7'!Q43</f>
        <v>39.85</v>
      </c>
      <c r="R43" s="107">
        <f>'Inputs 7'!R43</f>
        <v>24</v>
      </c>
      <c r="S43" s="107">
        <f>'Inputs 7'!S43</f>
        <v>22.674074074074074</v>
      </c>
    </row>
    <row r="44" spans="1:19" x14ac:dyDescent="0.25">
      <c r="A44" s="57" t="s">
        <v>257</v>
      </c>
      <c r="B44" s="57"/>
      <c r="C44" s="107">
        <f>'Inputs 7'!C44</f>
        <v>0</v>
      </c>
      <c r="D44" s="107">
        <f>'Inputs 7'!D44</f>
        <v>10</v>
      </c>
      <c r="E44" s="107">
        <f>'Inputs 7'!E44</f>
        <v>0</v>
      </c>
      <c r="F44" s="107">
        <f>'Inputs 7'!F44</f>
        <v>0</v>
      </c>
      <c r="G44" s="107">
        <f>'Inputs 7'!G44</f>
        <v>0</v>
      </c>
      <c r="H44" s="107">
        <f>'Inputs 7'!H44</f>
        <v>0</v>
      </c>
      <c r="I44" s="107">
        <f>'Inputs 7'!I44</f>
        <v>0</v>
      </c>
      <c r="J44" s="107">
        <f>'Inputs 7'!J44</f>
        <v>0</v>
      </c>
      <c r="K44" s="107">
        <f>'Inputs 7'!K44</f>
        <v>0</v>
      </c>
      <c r="L44" s="107">
        <f>'Inputs 7'!L44</f>
        <v>0</v>
      </c>
      <c r="M44" s="107">
        <f>'Inputs 7'!M44</f>
        <v>-10</v>
      </c>
      <c r="N44" s="107">
        <f>'Inputs 7'!N44</f>
        <v>-2</v>
      </c>
      <c r="O44" s="107">
        <f>'Inputs 7'!O44</f>
        <v>0</v>
      </c>
      <c r="P44" s="107">
        <f>'Inputs 7'!P44</f>
        <v>0</v>
      </c>
      <c r="Q44" s="107">
        <f>'Inputs 7'!Q44</f>
        <v>479</v>
      </c>
      <c r="R44" s="107">
        <f>'Inputs 7'!R44</f>
        <v>0</v>
      </c>
      <c r="S44" s="107">
        <f>'Inputs 7'!S44</f>
        <v>0</v>
      </c>
    </row>
    <row r="45" spans="1:19" x14ac:dyDescent="0.25">
      <c r="A45" s="57" t="s">
        <v>56</v>
      </c>
      <c r="B45" s="57"/>
      <c r="C45" s="107">
        <f>'Inputs 7'!C45</f>
        <v>6457.0630000000001</v>
      </c>
      <c r="D45" s="107">
        <f>'Inputs 7'!D45</f>
        <v>13308</v>
      </c>
      <c r="E45" s="107">
        <f>'Inputs 7'!E45</f>
        <v>2614.8901999999998</v>
      </c>
      <c r="F45" s="107">
        <f>'Inputs 7'!F45</f>
        <v>5370.6186899999984</v>
      </c>
      <c r="G45" s="107">
        <f>'Inputs 7'!G45</f>
        <v>14297</v>
      </c>
      <c r="H45" s="107">
        <f>'Inputs 7'!H45</f>
        <v>2986.12</v>
      </c>
      <c r="I45" s="107">
        <f>'Inputs 7'!I45</f>
        <v>2198.657356993906</v>
      </c>
      <c r="J45" s="107">
        <f>'Inputs 7'!J45</f>
        <v>1238</v>
      </c>
      <c r="K45" s="107">
        <f>'Inputs 7'!K45</f>
        <v>4312</v>
      </c>
      <c r="L45" s="107">
        <f>'Inputs 7'!L45</f>
        <v>5190</v>
      </c>
      <c r="M45" s="107">
        <f>'Inputs 7'!M45</f>
        <v>62490</v>
      </c>
      <c r="N45" s="107">
        <f>'Inputs 7'!N45</f>
        <v>7231</v>
      </c>
      <c r="O45" s="107">
        <f>'Inputs 7'!O45</f>
        <v>6453</v>
      </c>
      <c r="P45" s="107">
        <f>'Inputs 7'!P45</f>
        <v>35310.843480000047</v>
      </c>
      <c r="Q45" s="107">
        <f>'Inputs 7'!Q45</f>
        <v>131577</v>
      </c>
      <c r="R45" s="107">
        <f>'Inputs 7'!R45</f>
        <v>34579.168048745778</v>
      </c>
      <c r="S45" s="107">
        <f>'Inputs 7'!S45</f>
        <v>33152</v>
      </c>
    </row>
    <row r="46" spans="1:19" x14ac:dyDescent="0.25">
      <c r="A46" s="57" t="s">
        <v>57</v>
      </c>
      <c r="B46" s="57"/>
      <c r="C46" s="107">
        <f>'Inputs 7'!C46</f>
        <v>10160.846</v>
      </c>
      <c r="D46" s="107">
        <f>'Inputs 7'!D46</f>
        <v>19106</v>
      </c>
      <c r="E46" s="107">
        <f>'Inputs 7'!E46</f>
        <v>2559</v>
      </c>
      <c r="F46" s="107">
        <f>'Inputs 7'!F46</f>
        <v>5979</v>
      </c>
      <c r="G46" s="107">
        <f>'Inputs 7'!G46</f>
        <v>6009</v>
      </c>
      <c r="H46" s="107">
        <f>'Inputs 7'!H46</f>
        <v>4402</v>
      </c>
      <c r="I46" s="107">
        <f>'Inputs 7'!I46</f>
        <v>6609.8113000000012</v>
      </c>
      <c r="J46" s="107">
        <f>'Inputs 7'!J46</f>
        <v>2092.9300000000003</v>
      </c>
      <c r="K46" s="107">
        <f>'Inputs 7'!K46</f>
        <v>7258.5558799999999</v>
      </c>
      <c r="L46" s="107">
        <f>'Inputs 7'!L46</f>
        <v>4855</v>
      </c>
      <c r="M46" s="107">
        <f>'Inputs 7'!M46</f>
        <v>65350.154551183638</v>
      </c>
      <c r="N46" s="107">
        <f>'Inputs 7'!N46</f>
        <v>8265.6569168820151</v>
      </c>
      <c r="O46" s="107">
        <f>'Inputs 7'!O46</f>
        <v>11132.692409059506</v>
      </c>
      <c r="P46" s="107">
        <f>'Inputs 7'!P46</f>
        <v>26102.297999999999</v>
      </c>
      <c r="Q46" s="107">
        <f>'Inputs 7'!Q46</f>
        <v>102194</v>
      </c>
      <c r="R46" s="107">
        <f>'Inputs 7'!R46</f>
        <v>28899.090320000003</v>
      </c>
      <c r="S46" s="107">
        <f>'Inputs 7'!S46</f>
        <v>14209.93160452411</v>
      </c>
    </row>
    <row r="47" spans="1:19" x14ac:dyDescent="0.25">
      <c r="A47" s="57" t="s">
        <v>58</v>
      </c>
      <c r="B47" s="57"/>
      <c r="C47" s="107">
        <f>'Inputs 7'!C47</f>
        <v>6.1865778081198419</v>
      </c>
      <c r="D47" s="107">
        <f>'Inputs 7'!D47</f>
        <v>601.36555605184185</v>
      </c>
      <c r="E47" s="107">
        <f>'Inputs 7'!E47</f>
        <v>23.558760919341299</v>
      </c>
      <c r="F47" s="107">
        <f>'Inputs 7'!F47</f>
        <v>367.85431128559418</v>
      </c>
      <c r="G47" s="107">
        <f>'Inputs 7'!G47</f>
        <v>446.21476147772501</v>
      </c>
      <c r="H47" s="107">
        <f>'Inputs 7'!H47</f>
        <v>85.332655930474175</v>
      </c>
      <c r="I47" s="107">
        <f>'Inputs 7'!I47</f>
        <v>103.27388907865001</v>
      </c>
      <c r="J47" s="107">
        <f>'Inputs 7'!J47</f>
        <v>0</v>
      </c>
      <c r="K47" s="107">
        <f>'Inputs 7'!K47</f>
        <v>288.34864584099455</v>
      </c>
      <c r="L47" s="107">
        <f>'Inputs 7'!L47</f>
        <v>304.0805752321744</v>
      </c>
      <c r="M47" s="107">
        <f>'Inputs 7'!M47</f>
        <v>77.67070145448487</v>
      </c>
      <c r="N47" s="107">
        <f>'Inputs 7'!N47</f>
        <v>42.936383973436293</v>
      </c>
      <c r="O47" s="107">
        <f>'Inputs 7'!O47</f>
        <v>0</v>
      </c>
      <c r="P47" s="107">
        <f>'Inputs 7'!P47</f>
        <v>276.78451291306197</v>
      </c>
      <c r="Q47" s="107">
        <f>'Inputs 7'!Q47</f>
        <v>6717.0275661577343</v>
      </c>
      <c r="R47" s="107">
        <f>'Inputs 7'!R47</f>
        <v>438.91760055736785</v>
      </c>
      <c r="S47" s="107">
        <f>'Inputs 7'!S47</f>
        <v>-277</v>
      </c>
    </row>
    <row r="48" spans="1:19" x14ac:dyDescent="0.25">
      <c r="A48" s="57" t="s">
        <v>59</v>
      </c>
      <c r="B48" s="57"/>
      <c r="C48" s="107">
        <f>'Inputs 7'!C48</f>
        <v>26118.569</v>
      </c>
      <c r="D48" s="107">
        <f>'Inputs 7'!D48</f>
        <v>55081</v>
      </c>
      <c r="E48" s="107">
        <f>'Inputs 7'!E48</f>
        <v>7961</v>
      </c>
      <c r="F48" s="107">
        <f>'Inputs 7'!F48</f>
        <v>20920.68611090878</v>
      </c>
      <c r="G48" s="107">
        <f>'Inputs 7'!G48</f>
        <v>26061.367083671332</v>
      </c>
      <c r="H48" s="107">
        <f>'Inputs 7'!H48</f>
        <v>12756</v>
      </c>
      <c r="I48" s="107">
        <f>'Inputs 7'!I48</f>
        <v>21311.812885037489</v>
      </c>
      <c r="J48" s="107">
        <f>'Inputs 7'!J48</f>
        <v>6939</v>
      </c>
      <c r="K48" s="107">
        <f>'Inputs 7'!K48</f>
        <v>25556.057000000001</v>
      </c>
      <c r="L48" s="107">
        <f>'Inputs 7'!L48</f>
        <v>23679</v>
      </c>
      <c r="M48" s="107">
        <f>'Inputs 7'!M48</f>
        <v>238846.31015940016</v>
      </c>
      <c r="N48" s="107">
        <f>'Inputs 7'!N48</f>
        <v>26992.420176551033</v>
      </c>
      <c r="O48" s="107">
        <f>'Inputs 7'!O48</f>
        <v>28049</v>
      </c>
      <c r="P48" s="107">
        <f>'Inputs 7'!P48</f>
        <v>83399.337806854906</v>
      </c>
      <c r="Q48" s="107">
        <f>'Inputs 7'!Q48</f>
        <v>428869.23757747904</v>
      </c>
      <c r="R48" s="107">
        <f>'Inputs 7'!R48</f>
        <v>101666.72121827664</v>
      </c>
      <c r="S48" s="107">
        <f>'Inputs 7'!S48</f>
        <v>0</v>
      </c>
    </row>
    <row r="49" spans="1:19" x14ac:dyDescent="0.25">
      <c r="A49" s="57" t="s">
        <v>60</v>
      </c>
      <c r="B49" s="57"/>
      <c r="C49" s="107">
        <f>'Inputs 7'!C49</f>
        <v>12419.433000000001</v>
      </c>
      <c r="D49" s="107">
        <f>'Inputs 7'!D49</f>
        <v>28900</v>
      </c>
      <c r="E49" s="107">
        <f>'Inputs 7'!E49</f>
        <v>2691</v>
      </c>
      <c r="F49" s="107">
        <f>'Inputs 7'!F49</f>
        <v>9822.4689999999991</v>
      </c>
      <c r="G49" s="107">
        <f>'Inputs 7'!G49</f>
        <v>6587.8002393913048</v>
      </c>
      <c r="H49" s="107">
        <f>'Inputs 7'!H49</f>
        <v>4782</v>
      </c>
      <c r="I49" s="107">
        <f>'Inputs 7'!I49</f>
        <v>8560.40790304656</v>
      </c>
      <c r="J49" s="107">
        <f>'Inputs 7'!J49</f>
        <v>2765</v>
      </c>
      <c r="K49" s="107">
        <f>'Inputs 7'!K49</f>
        <v>14124.799000000001</v>
      </c>
      <c r="L49" s="107">
        <f>'Inputs 7'!L49</f>
        <v>6419</v>
      </c>
      <c r="M49" s="107">
        <f>'Inputs 7'!M49</f>
        <v>94874.477709999992</v>
      </c>
      <c r="N49" s="107">
        <f>'Inputs 7'!N49</f>
        <v>6001.5583025407714</v>
      </c>
      <c r="O49" s="107">
        <f>'Inputs 7'!O49</f>
        <v>8596.3459999999995</v>
      </c>
      <c r="P49" s="107">
        <f>'Inputs 7'!P49</f>
        <v>33548.421000000002</v>
      </c>
      <c r="Q49" s="107">
        <f>'Inputs 7'!Q49</f>
        <v>185446.75099999999</v>
      </c>
      <c r="R49" s="107">
        <f>'Inputs 7'!R49</f>
        <v>60471.42490556003</v>
      </c>
      <c r="S49" s="107">
        <f>'Inputs 7'!S49</f>
        <v>0</v>
      </c>
    </row>
    <row r="50" spans="1:19" x14ac:dyDescent="0.25">
      <c r="A50" s="57" t="s">
        <v>61</v>
      </c>
      <c r="B50" s="57"/>
      <c r="C50" s="102">
        <f>'Inputs 7'!C50</f>
        <v>-0.1</v>
      </c>
      <c r="D50" s="102" t="str">
        <f>'Inputs 7'!D50</f>
        <v>IWX</v>
      </c>
      <c r="E50" s="102">
        <f>'Inputs 7'!E50</f>
        <v>-0.1</v>
      </c>
      <c r="F50" s="102" t="str">
        <f>'Inputs 7'!F50</f>
        <v>IWX</v>
      </c>
      <c r="G50" s="102" t="str">
        <f>'Inputs 7'!G50</f>
        <v>IWX</v>
      </c>
      <c r="H50" s="102" t="str">
        <f>'Inputs 7'!H50</f>
        <v>IWX</v>
      </c>
      <c r="I50" s="102" t="str">
        <f>'Inputs 7'!I50</f>
        <v>IWX</v>
      </c>
      <c r="J50" s="102" t="str">
        <f>'Inputs 7'!J50</f>
        <v>IWX</v>
      </c>
      <c r="K50" s="102" t="str">
        <f>'Inputs 7'!K50</f>
        <v>IWX</v>
      </c>
      <c r="L50" s="102" t="str">
        <f>'Inputs 7'!L50</f>
        <v>IWX</v>
      </c>
      <c r="M50" s="102" t="str">
        <f>'Inputs 7'!M50</f>
        <v>IWX</v>
      </c>
      <c r="N50" s="102">
        <f>'Inputs 7'!N50</f>
        <v>-0.1</v>
      </c>
      <c r="O50" s="102">
        <f>'Inputs 7'!O50</f>
        <v>-0.1</v>
      </c>
      <c r="P50" s="102">
        <f>'Inputs 7'!P50</f>
        <v>-0.08</v>
      </c>
      <c r="Q50" s="102" t="str">
        <f>'Inputs 7'!Q50</f>
        <v>IWX</v>
      </c>
      <c r="R50" s="102" t="str">
        <f>'Inputs 7'!R50</f>
        <v>IWX</v>
      </c>
      <c r="S50" s="102">
        <f>'Inputs 7'!S50</f>
        <v>0</v>
      </c>
    </row>
    <row r="51" spans="1:19" x14ac:dyDescent="0.25">
      <c r="A51" s="57" t="s">
        <v>63</v>
      </c>
      <c r="B51" s="57"/>
      <c r="C51" s="102">
        <f>'Inputs 7'!C51</f>
        <v>0.1</v>
      </c>
      <c r="D51" s="102">
        <f>'Inputs 7'!D51</f>
        <v>0.2</v>
      </c>
      <c r="E51" s="102">
        <f>'Inputs 7'!E51</f>
        <v>0.1</v>
      </c>
      <c r="F51" s="102">
        <f>'Inputs 7'!F51</f>
        <v>0.2</v>
      </c>
      <c r="G51" s="102">
        <f>'Inputs 7'!G51</f>
        <v>0.2</v>
      </c>
      <c r="H51" s="102">
        <f>'Inputs 7'!H51</f>
        <v>0.2</v>
      </c>
      <c r="I51" s="102">
        <f>'Inputs 7'!I51</f>
        <v>0.2</v>
      </c>
      <c r="J51" s="102">
        <f>'Inputs 7'!J51</f>
        <v>0.2</v>
      </c>
      <c r="K51" s="102">
        <f>'Inputs 7'!K51</f>
        <v>0.2</v>
      </c>
      <c r="L51" s="102">
        <f>'Inputs 7'!L51</f>
        <v>0.2</v>
      </c>
      <c r="M51" s="102">
        <f>'Inputs 7'!M51</f>
        <v>0.2</v>
      </c>
      <c r="N51" s="102">
        <f>'Inputs 7'!N51</f>
        <v>0.1</v>
      </c>
      <c r="O51" s="102">
        <f>'Inputs 7'!O51</f>
        <v>0.1</v>
      </c>
      <c r="P51" s="102">
        <f>'Inputs 7'!P51</f>
        <v>0.2</v>
      </c>
      <c r="Q51" s="102">
        <f>'Inputs 7'!Q51</f>
        <v>0.2</v>
      </c>
      <c r="R51" s="102">
        <f>'Inputs 7'!R51</f>
        <v>0.2</v>
      </c>
      <c r="S51" s="102">
        <f>'Inputs 7'!S51</f>
        <v>0</v>
      </c>
    </row>
    <row r="52" spans="1:19" x14ac:dyDescent="0.25">
      <c r="A52" s="57" t="s">
        <v>263</v>
      </c>
      <c r="B52" s="57"/>
      <c r="C52" s="102">
        <f>'Inputs 7'!C52</f>
        <v>0</v>
      </c>
      <c r="D52" s="102">
        <f>'Inputs 7'!D52</f>
        <v>0</v>
      </c>
      <c r="E52" s="102">
        <f>'Inputs 7'!E52</f>
        <v>0</v>
      </c>
      <c r="F52" s="102">
        <f>'Inputs 7'!F52</f>
        <v>0</v>
      </c>
      <c r="G52" s="102">
        <f>'Inputs 7'!G52</f>
        <v>0</v>
      </c>
      <c r="H52" s="102">
        <f>'Inputs 7'!H52</f>
        <v>0</v>
      </c>
      <c r="I52" s="102">
        <f>'Inputs 7'!I52</f>
        <v>0</v>
      </c>
      <c r="J52" s="102">
        <f>'Inputs 7'!J52</f>
        <v>0</v>
      </c>
      <c r="K52" s="102">
        <f>'Inputs 7'!K52</f>
        <v>0</v>
      </c>
      <c r="L52" s="102">
        <f>'Inputs 7'!L52</f>
        <v>0</v>
      </c>
      <c r="M52" s="102">
        <f>'Inputs 7'!M52</f>
        <v>0</v>
      </c>
      <c r="N52" s="102">
        <f>'Inputs 7'!N52</f>
        <v>0</v>
      </c>
      <c r="O52" s="102">
        <f>'Inputs 7'!O52</f>
        <v>0</v>
      </c>
      <c r="P52" s="102">
        <f>'Inputs 7'!P52</f>
        <v>0</v>
      </c>
      <c r="Q52" s="102">
        <f>'Inputs 7'!Q52</f>
        <v>0</v>
      </c>
      <c r="R52" s="102">
        <f>'Inputs 7'!R52</f>
        <v>0</v>
      </c>
      <c r="S52" s="102">
        <f>'Inputs 7'!S52</f>
        <v>0</v>
      </c>
    </row>
    <row r="53" spans="1:19" x14ac:dyDescent="0.25">
      <c r="A53" s="57"/>
      <c r="B53" s="57"/>
      <c r="C53" s="63"/>
      <c r="D53" s="63"/>
      <c r="E53" s="63"/>
      <c r="F53" s="63"/>
      <c r="G53" s="63"/>
      <c r="H53" s="63"/>
      <c r="I53" s="63"/>
      <c r="J53" s="63"/>
      <c r="K53" s="63"/>
      <c r="L53" s="63"/>
      <c r="M53" s="63"/>
      <c r="N53" s="63"/>
      <c r="O53" s="63"/>
      <c r="P53" s="63"/>
      <c r="Q53" s="63"/>
      <c r="R53" s="63"/>
      <c r="S53" s="63"/>
    </row>
    <row r="54" spans="1:19" x14ac:dyDescent="0.25">
      <c r="A54" s="55" t="s">
        <v>64</v>
      </c>
      <c r="B54" s="57"/>
      <c r="C54" s="63"/>
      <c r="D54" s="63"/>
      <c r="E54" s="63"/>
      <c r="F54" s="63"/>
      <c r="G54" s="63"/>
      <c r="H54" s="63"/>
      <c r="I54" s="63"/>
      <c r="J54" s="63"/>
      <c r="K54" s="63"/>
      <c r="L54" s="63"/>
      <c r="M54" s="63"/>
      <c r="N54" s="63"/>
      <c r="O54" s="63"/>
      <c r="P54" s="63"/>
      <c r="Q54" s="63"/>
      <c r="R54" s="63"/>
      <c r="S54" s="63"/>
    </row>
    <row r="55" spans="1:19" x14ac:dyDescent="0.25">
      <c r="A55" s="57" t="s">
        <v>65</v>
      </c>
      <c r="B55" s="133" t="s">
        <v>359</v>
      </c>
      <c r="C55" s="107">
        <f>'Inputs 7'!C55</f>
        <v>10486.056315275446</v>
      </c>
      <c r="D55" s="107">
        <f>'Inputs 7'!D55</f>
        <v>19723.18480848724</v>
      </c>
      <c r="E55" s="107">
        <f>'Inputs 7'!E55</f>
        <v>2624.6857229443099</v>
      </c>
      <c r="F55" s="107">
        <f>'Inputs 7'!F55</f>
        <v>6132.0522396374154</v>
      </c>
      <c r="G55" s="107">
        <f>'Inputs 7'!G55</f>
        <v>6204.691236062904</v>
      </c>
      <c r="H55" s="107">
        <f>'Inputs 7'!H55</f>
        <v>4519.8749144208259</v>
      </c>
      <c r="I55" s="107">
        <f>'Inputs 7'!I55</f>
        <v>6783.5902802359678</v>
      </c>
      <c r="J55" s="107">
        <f>'Inputs 7'!J55</f>
        <v>2159.0527302088258</v>
      </c>
      <c r="K55" s="107">
        <f>'Inputs 7'!K55</f>
        <v>7485.2038887098779</v>
      </c>
      <c r="L55" s="107">
        <f>'Inputs 7'!L55</f>
        <v>4980.2484336147554</v>
      </c>
      <c r="M55" s="107">
        <f>'Inputs 7'!M55</f>
        <v>67363.250768796774</v>
      </c>
      <c r="N55" s="107">
        <f>'Inputs 7'!N55</f>
        <v>8470.9864010950932</v>
      </c>
      <c r="O55" s="107">
        <f>'Inputs 7'!O55</f>
        <v>11455.313947654389</v>
      </c>
      <c r="P55" s="107">
        <f>'Inputs 7'!P55</f>
        <v>26850.658570973748</v>
      </c>
      <c r="Q55" s="107">
        <f>'Inputs 7'!Q55</f>
        <v>105963.82868465818</v>
      </c>
      <c r="R55" s="107">
        <f>'Inputs 7'!R55</f>
        <v>29784.184265820113</v>
      </c>
      <c r="S55" s="107">
        <f>'Inputs 7'!S55</f>
        <v>14721.621133600251</v>
      </c>
    </row>
    <row r="56" spans="1:19" x14ac:dyDescent="0.25">
      <c r="A56" s="57" t="s">
        <v>66</v>
      </c>
      <c r="B56" s="57"/>
      <c r="C56" s="107">
        <f>'Inputs 7'!C56</f>
        <v>10769.677272781286</v>
      </c>
      <c r="D56" s="107">
        <f>'Inputs 7'!D56</f>
        <v>20459.940283811731</v>
      </c>
      <c r="E56" s="107">
        <f>'Inputs 7'!E56</f>
        <v>2703.4648677433279</v>
      </c>
      <c r="F56" s="107">
        <f>'Inputs 7'!F56</f>
        <v>6301.6555861120814</v>
      </c>
      <c r="G56" s="107">
        <f>'Inputs 7'!G56</f>
        <v>6419.5383028401675</v>
      </c>
      <c r="H56" s="107">
        <f>'Inputs 7'!H56</f>
        <v>4655.2180622759379</v>
      </c>
      <c r="I56" s="107">
        <f>'Inputs 7'!I56</f>
        <v>7006.3823264072134</v>
      </c>
      <c r="J56" s="107">
        <f>'Inputs 7'!J56</f>
        <v>2261.7125727096982</v>
      </c>
      <c r="K56" s="107">
        <f>'Inputs 7'!K56</f>
        <v>7754.3809562703609</v>
      </c>
      <c r="L56" s="107">
        <f>'Inputs 7'!L56</f>
        <v>5153.9882922058459</v>
      </c>
      <c r="M56" s="107">
        <f>'Inputs 7'!M56</f>
        <v>69672.141445106579</v>
      </c>
      <c r="N56" s="107">
        <f>'Inputs 7'!N56</f>
        <v>8698.8684246092034</v>
      </c>
      <c r="O56" s="107">
        <f>'Inputs 7'!O56</f>
        <v>11810.885137932219</v>
      </c>
      <c r="P56" s="107">
        <f>'Inputs 7'!P56</f>
        <v>28047.424479714638</v>
      </c>
      <c r="Q56" s="107">
        <f>'Inputs 7'!Q56</f>
        <v>110738.02862403366</v>
      </c>
      <c r="R56" s="107">
        <f>'Inputs 7'!R56</f>
        <v>31122.747965808729</v>
      </c>
      <c r="S56" s="107">
        <f>'Inputs 7'!S56</f>
        <v>15182.347638382114</v>
      </c>
    </row>
    <row r="57" spans="1:19" x14ac:dyDescent="0.25">
      <c r="A57" s="57" t="s">
        <v>67</v>
      </c>
      <c r="B57" s="133" t="s">
        <v>359</v>
      </c>
      <c r="C57" s="107">
        <f>'Inputs 7'!C57</f>
        <v>10932.578043069361</v>
      </c>
      <c r="D57" s="107">
        <f>'Inputs 7'!D57</f>
        <v>20872.28139949411</v>
      </c>
      <c r="E57" s="107">
        <f>'Inputs 7'!E57</f>
        <v>2758.3699346846179</v>
      </c>
      <c r="F57" s="107">
        <f>'Inputs 7'!F57</f>
        <v>6382.7562591897376</v>
      </c>
      <c r="G57" s="107">
        <f>'Inputs 7'!G57</f>
        <v>6571.8878604360616</v>
      </c>
      <c r="H57" s="107">
        <f>'Inputs 7'!H57</f>
        <v>4735.5490842869494</v>
      </c>
      <c r="I57" s="107">
        <f>'Inputs 7'!I57</f>
        <v>7103.1919123440484</v>
      </c>
      <c r="J57" s="107">
        <f>'Inputs 7'!J57</f>
        <v>2311.813444860893</v>
      </c>
      <c r="K57" s="107">
        <f>'Inputs 7'!K57</f>
        <v>7910.7025330327106</v>
      </c>
      <c r="L57" s="107">
        <f>'Inputs 7'!L57</f>
        <v>5233.8897010273804</v>
      </c>
      <c r="M57" s="107">
        <f>'Inputs 7'!M57</f>
        <v>71053.832698471364</v>
      </c>
      <c r="N57" s="107">
        <f>'Inputs 7'!N57</f>
        <v>8804.2353583562181</v>
      </c>
      <c r="O57" s="107">
        <f>'Inputs 7'!O57</f>
        <v>12002.824961516426</v>
      </c>
      <c r="P57" s="107">
        <f>'Inputs 7'!P57</f>
        <v>29263.380736335948</v>
      </c>
      <c r="Q57" s="107">
        <f>'Inputs 7'!Q57</f>
        <v>114014.87183891045</v>
      </c>
      <c r="R57" s="107">
        <f>'Inputs 7'!R57</f>
        <v>31871.118474800682</v>
      </c>
      <c r="S57" s="107">
        <f>'Inputs 7'!S57</f>
        <v>15599.291129873338</v>
      </c>
    </row>
    <row r="58" spans="1:19" x14ac:dyDescent="0.25">
      <c r="A58" s="57" t="s">
        <v>68</v>
      </c>
      <c r="B58" s="57"/>
      <c r="C58" s="107">
        <f>'Inputs 7'!C58</f>
        <v>11164.870860970534</v>
      </c>
      <c r="D58" s="107">
        <f>'Inputs 7'!D58</f>
        <v>21412.922287395122</v>
      </c>
      <c r="E58" s="107">
        <f>'Inputs 7'!E58</f>
        <v>2816.4731150711036</v>
      </c>
      <c r="F58" s="107">
        <f>'Inputs 7'!F58</f>
        <v>6504.0200024751412</v>
      </c>
      <c r="G58" s="107">
        <f>'Inputs 7'!G58</f>
        <v>6729.8889623788127</v>
      </c>
      <c r="H58" s="107">
        <f>'Inputs 7'!H58</f>
        <v>4835.6991017051187</v>
      </c>
      <c r="I58" s="107">
        <f>'Inputs 7'!I58</f>
        <v>7231.1539379053729</v>
      </c>
      <c r="J58" s="107">
        <f>'Inputs 7'!J58</f>
        <v>2385.6445166788376</v>
      </c>
      <c r="K58" s="107">
        <f>'Inputs 7'!K58</f>
        <v>8111.6260018013127</v>
      </c>
      <c r="L58" s="107">
        <f>'Inputs 7'!L58</f>
        <v>5340.4493011563563</v>
      </c>
      <c r="M58" s="107">
        <f>'Inputs 7'!M58</f>
        <v>72831.397893640053</v>
      </c>
      <c r="N58" s="107">
        <f>'Inputs 7'!N58</f>
        <v>8964.8389295645866</v>
      </c>
      <c r="O58" s="107">
        <f>'Inputs 7'!O58</f>
        <v>12271.448169207861</v>
      </c>
      <c r="P58" s="107">
        <f>'Inputs 7'!P58</f>
        <v>30121.096329827709</v>
      </c>
      <c r="Q58" s="107">
        <f>'Inputs 7'!Q58</f>
        <v>117714.01584848555</v>
      </c>
      <c r="R58" s="107">
        <f>'Inputs 7'!R58</f>
        <v>32801.827180479631</v>
      </c>
      <c r="S58" s="107">
        <f>'Inputs 7'!S58</f>
        <v>16026.384903925755</v>
      </c>
    </row>
    <row r="59" spans="1:19" x14ac:dyDescent="0.25">
      <c r="A59" s="57" t="s">
        <v>69</v>
      </c>
      <c r="B59" s="57"/>
      <c r="C59" s="107">
        <f>'Inputs 7'!C59</f>
        <v>11223.133918348514</v>
      </c>
      <c r="D59" s="107">
        <f>'Inputs 7'!D59</f>
        <v>21619.91080664895</v>
      </c>
      <c r="E59" s="107">
        <f>'Inputs 7'!E59</f>
        <v>2827.8830921995741</v>
      </c>
      <c r="F59" s="107">
        <f>'Inputs 7'!F59</f>
        <v>6523.2075132809041</v>
      </c>
      <c r="G59" s="107">
        <f>'Inputs 7'!G59</f>
        <v>6793.508115156882</v>
      </c>
      <c r="H59" s="107">
        <f>'Inputs 7'!H59</f>
        <v>4855.5643121615185</v>
      </c>
      <c r="I59" s="107">
        <f>'Inputs 7'!I59</f>
        <v>7246.4197057416259</v>
      </c>
      <c r="J59" s="107">
        <f>'Inputs 7'!J59</f>
        <v>2406.4925474728593</v>
      </c>
      <c r="K59" s="107">
        <f>'Inputs 7'!K59</f>
        <v>8182.4622612788216</v>
      </c>
      <c r="L59" s="107">
        <f>'Inputs 7'!L59</f>
        <v>5357.096474706037</v>
      </c>
      <c r="M59" s="107">
        <f>'Inputs 7'!M59</f>
        <v>73493.1518120658</v>
      </c>
      <c r="N59" s="107">
        <f>'Inputs 7'!N59</f>
        <v>8984.4995197481621</v>
      </c>
      <c r="O59" s="107">
        <f>'Inputs 7'!O59</f>
        <v>12349.144234217918</v>
      </c>
      <c r="P59" s="107">
        <f>'Inputs 7'!P59</f>
        <v>30419.565726118861</v>
      </c>
      <c r="Q59" s="107">
        <f>'Inputs 7'!Q59</f>
        <v>119644.30622365246</v>
      </c>
      <c r="R59" s="107">
        <f>'Inputs 7'!R59</f>
        <v>33298.117796109895</v>
      </c>
      <c r="S59" s="107">
        <f>'Inputs 7'!S59</f>
        <v>16401.803784250267</v>
      </c>
    </row>
    <row r="60" spans="1:19" x14ac:dyDescent="0.25">
      <c r="A60" s="57"/>
      <c r="B60" s="57"/>
      <c r="C60" s="63"/>
      <c r="D60" s="63"/>
      <c r="E60" s="63"/>
      <c r="F60" s="63"/>
      <c r="G60" s="63"/>
      <c r="H60" s="63"/>
      <c r="I60" s="63"/>
      <c r="J60" s="63"/>
      <c r="K60" s="63"/>
      <c r="L60" s="63"/>
      <c r="M60" s="63"/>
      <c r="N60" s="63"/>
      <c r="O60" s="63"/>
      <c r="P60" s="63"/>
      <c r="Q60" s="63"/>
      <c r="R60" s="63"/>
      <c r="S60" s="63"/>
    </row>
    <row r="61" spans="1:19" x14ac:dyDescent="0.25">
      <c r="A61" s="55" t="s">
        <v>70</v>
      </c>
      <c r="B61" s="57"/>
      <c r="C61" s="63"/>
      <c r="D61" s="63"/>
      <c r="E61" s="63"/>
      <c r="F61" s="63"/>
      <c r="G61" s="63"/>
      <c r="H61" s="63"/>
      <c r="I61" s="63"/>
      <c r="J61" s="63"/>
      <c r="K61" s="63"/>
      <c r="L61" s="63"/>
      <c r="M61" s="63"/>
      <c r="N61" s="63"/>
      <c r="O61" s="63"/>
      <c r="P61" s="63"/>
      <c r="Q61" s="63"/>
      <c r="R61" s="63"/>
      <c r="S61" s="63"/>
    </row>
    <row r="62" spans="1:19" x14ac:dyDescent="0.25">
      <c r="A62" s="57" t="s">
        <v>71</v>
      </c>
      <c r="B62" s="57"/>
      <c r="C62" s="145">
        <f>'Inputs 7'!C62</f>
        <v>5.4803237473893323E-3</v>
      </c>
      <c r="D62" s="145">
        <f>'Inputs 7'!D62</f>
        <v>6.4726399189891882E-3</v>
      </c>
      <c r="E62" s="145">
        <f>'Inputs 7'!E62</f>
        <v>-2.5500588774990756E-3</v>
      </c>
      <c r="F62" s="145">
        <f>'Inputs 7'!F62</f>
        <v>-2.2495067489118406E-3</v>
      </c>
      <c r="G62" s="145">
        <f>'Inputs 7'!G62</f>
        <v>1.598939416406641E-2</v>
      </c>
      <c r="H62" s="145">
        <f>'Inputs 7'!H62</f>
        <v>-1.1456926475380026E-3</v>
      </c>
      <c r="I62" s="145">
        <f>'Inputs 7'!I62</f>
        <v>-6.3921843140435754E-4</v>
      </c>
      <c r="J62" s="145">
        <f>'Inputs 7'!J62</f>
        <v>5.2828068935345121E-3</v>
      </c>
      <c r="K62" s="145">
        <f>'Inputs 7'!K62</f>
        <v>5.9734074574071209E-3</v>
      </c>
      <c r="L62" s="145">
        <f>'Inputs 7'!L62</f>
        <v>3.0042551825458278E-3</v>
      </c>
      <c r="M62" s="145">
        <f>'Inputs 7'!M62</f>
        <v>5.0885795365812458E-3</v>
      </c>
      <c r="N62" s="145">
        <f>'Inputs 7'!N62</f>
        <v>-4.7755866874985356E-4</v>
      </c>
      <c r="O62" s="145">
        <f>'Inputs 7'!O62</f>
        <v>3.0771502015654343E-3</v>
      </c>
      <c r="P62" s="145">
        <f>'Inputs 7'!P62</f>
        <v>4.9586501062375715E-4</v>
      </c>
      <c r="Q62" s="145">
        <f>'Inputs 7'!Q62</f>
        <v>1.6719424191413187E-2</v>
      </c>
      <c r="R62" s="145">
        <f>'Inputs 7'!R62</f>
        <v>8.090127732655595E-3</v>
      </c>
      <c r="S62" s="145">
        <f>'Inputs 7'!S62</f>
        <v>2.6759444082874303E-3</v>
      </c>
    </row>
    <row r="63" spans="1:19" x14ac:dyDescent="0.25">
      <c r="A63" s="57" t="s">
        <v>72</v>
      </c>
      <c r="B63" s="57"/>
      <c r="C63" s="145">
        <f>'Inputs 7'!C63</f>
        <v>5.4803237473893323E-3</v>
      </c>
      <c r="D63" s="145">
        <f>'Inputs 7'!D63</f>
        <v>6.4726399189891882E-3</v>
      </c>
      <c r="E63" s="145">
        <f>'Inputs 7'!E63</f>
        <v>-2.5500588774990756E-3</v>
      </c>
      <c r="F63" s="145">
        <f>'Inputs 7'!F63</f>
        <v>-2.2495067489118406E-3</v>
      </c>
      <c r="G63" s="145">
        <f>'Inputs 7'!G63</f>
        <v>1.598939416406641E-2</v>
      </c>
      <c r="H63" s="145">
        <f>'Inputs 7'!H63</f>
        <v>-1.1456926475380026E-3</v>
      </c>
      <c r="I63" s="145">
        <f>'Inputs 7'!I63</f>
        <v>-6.3921843140435754E-4</v>
      </c>
      <c r="J63" s="145">
        <f>'Inputs 7'!J63</f>
        <v>5.2828068935345121E-3</v>
      </c>
      <c r="K63" s="145">
        <f>'Inputs 7'!K63</f>
        <v>5.9734074574071209E-3</v>
      </c>
      <c r="L63" s="145">
        <f>'Inputs 7'!L63</f>
        <v>3.0042551825458278E-3</v>
      </c>
      <c r="M63" s="145">
        <f>'Inputs 7'!M63</f>
        <v>5.0885795365812458E-3</v>
      </c>
      <c r="N63" s="145">
        <f>'Inputs 7'!N63</f>
        <v>-4.7755866874985356E-4</v>
      </c>
      <c r="O63" s="145">
        <f>'Inputs 7'!O63</f>
        <v>3.0771502015654343E-3</v>
      </c>
      <c r="P63" s="145">
        <f>'Inputs 7'!P63</f>
        <v>4.9586501062375715E-4</v>
      </c>
      <c r="Q63" s="145">
        <f>'Inputs 7'!Q63</f>
        <v>1.6719424191413187E-2</v>
      </c>
      <c r="R63" s="145">
        <f>'Inputs 7'!R63</f>
        <v>8.090127732655595E-3</v>
      </c>
      <c r="S63" s="145">
        <f>'Inputs 7'!S63</f>
        <v>2.5764323694281374E-3</v>
      </c>
    </row>
    <row r="64" spans="1:19" x14ac:dyDescent="0.25">
      <c r="A64" s="57" t="s">
        <v>73</v>
      </c>
      <c r="B64" s="57"/>
      <c r="C64" s="145">
        <f>'Inputs 7'!C64</f>
        <v>5.4803237473893323E-3</v>
      </c>
      <c r="D64" s="145">
        <f>'Inputs 7'!D64</f>
        <v>6.4726399189891882E-3</v>
      </c>
      <c r="E64" s="145">
        <f>'Inputs 7'!E64</f>
        <v>-2.5500588774990756E-3</v>
      </c>
      <c r="F64" s="145">
        <f>'Inputs 7'!F64</f>
        <v>-2.2495067489118406E-3</v>
      </c>
      <c r="G64" s="145">
        <f>'Inputs 7'!G64</f>
        <v>1.598939416406641E-2</v>
      </c>
      <c r="H64" s="145">
        <f>'Inputs 7'!H64</f>
        <v>-1.1456926475380026E-3</v>
      </c>
      <c r="I64" s="145">
        <f>'Inputs 7'!I64</f>
        <v>-6.3921843140435754E-4</v>
      </c>
      <c r="J64" s="145">
        <f>'Inputs 7'!J64</f>
        <v>5.2828068935345121E-3</v>
      </c>
      <c r="K64" s="145">
        <f>'Inputs 7'!K64</f>
        <v>5.9734074574071209E-3</v>
      </c>
      <c r="L64" s="145">
        <f>'Inputs 7'!L64</f>
        <v>3.0042551825458278E-3</v>
      </c>
      <c r="M64" s="145">
        <f>'Inputs 7'!M64</f>
        <v>5.0885795365812458E-3</v>
      </c>
      <c r="N64" s="145">
        <f>'Inputs 7'!N64</f>
        <v>-4.7755866874985356E-4</v>
      </c>
      <c r="O64" s="145">
        <f>'Inputs 7'!O64</f>
        <v>3.0771502015654343E-3</v>
      </c>
      <c r="P64" s="145">
        <f>'Inputs 7'!P64</f>
        <v>4.9586501062375715E-4</v>
      </c>
      <c r="Q64" s="145">
        <f>'Inputs 7'!Q64</f>
        <v>1.6719424191413187E-2</v>
      </c>
      <c r="R64" s="145">
        <f>'Inputs 7'!R64</f>
        <v>8.090127732655595E-3</v>
      </c>
      <c r="S64" s="145">
        <f>'Inputs 7'!S64</f>
        <v>2.5764323694281374E-3</v>
      </c>
    </row>
    <row r="65" spans="1:19" x14ac:dyDescent="0.25">
      <c r="A65" s="57" t="s">
        <v>74</v>
      </c>
      <c r="B65" s="57"/>
      <c r="C65" s="145">
        <f>'Inputs 7'!C65</f>
        <v>5.4803237473893323E-3</v>
      </c>
      <c r="D65" s="145">
        <f>'Inputs 7'!D65</f>
        <v>6.4726399189891882E-3</v>
      </c>
      <c r="E65" s="145">
        <f>'Inputs 7'!E65</f>
        <v>-2.5500588774990756E-3</v>
      </c>
      <c r="F65" s="145">
        <f>'Inputs 7'!F65</f>
        <v>-2.2495067489118406E-3</v>
      </c>
      <c r="G65" s="145">
        <f>'Inputs 7'!G65</f>
        <v>1.598939416406641E-2</v>
      </c>
      <c r="H65" s="145">
        <f>'Inputs 7'!H65</f>
        <v>-1.1456926475380026E-3</v>
      </c>
      <c r="I65" s="145">
        <f>'Inputs 7'!I65</f>
        <v>-6.3921843140435754E-4</v>
      </c>
      <c r="J65" s="145">
        <f>'Inputs 7'!J65</f>
        <v>5.2828068935345121E-3</v>
      </c>
      <c r="K65" s="145">
        <f>'Inputs 7'!K65</f>
        <v>5.9734074574071209E-3</v>
      </c>
      <c r="L65" s="145">
        <f>'Inputs 7'!L65</f>
        <v>3.0042551825458278E-3</v>
      </c>
      <c r="M65" s="145">
        <f>'Inputs 7'!M65</f>
        <v>5.0885795365812458E-3</v>
      </c>
      <c r="N65" s="145">
        <f>'Inputs 7'!N65</f>
        <v>-4.7755866874985356E-4</v>
      </c>
      <c r="O65" s="145">
        <f>'Inputs 7'!O65</f>
        <v>3.0771502015654343E-3</v>
      </c>
      <c r="P65" s="145">
        <f>'Inputs 7'!P65</f>
        <v>4.9586501062375715E-4</v>
      </c>
      <c r="Q65" s="145">
        <f>'Inputs 7'!Q65</f>
        <v>1.6719424191413187E-2</v>
      </c>
      <c r="R65" s="145">
        <f>'Inputs 7'!R65</f>
        <v>8.090127732655595E-3</v>
      </c>
      <c r="S65" s="145">
        <f>'Inputs 7'!S65</f>
        <v>2.5764323694281374E-3</v>
      </c>
    </row>
    <row r="66" spans="1:19" x14ac:dyDescent="0.25">
      <c r="A66" s="57" t="s">
        <v>75</v>
      </c>
      <c r="B66" s="57"/>
      <c r="C66" s="145">
        <f>'Inputs 7'!C66</f>
        <v>5.4803237473893323E-3</v>
      </c>
      <c r="D66" s="145">
        <f>'Inputs 7'!D66</f>
        <v>6.4726399189891882E-3</v>
      </c>
      <c r="E66" s="145">
        <f>'Inputs 7'!E66</f>
        <v>-2.5500588774990756E-3</v>
      </c>
      <c r="F66" s="145">
        <f>'Inputs 7'!F66</f>
        <v>-2.2495067489118406E-3</v>
      </c>
      <c r="G66" s="145">
        <f>'Inputs 7'!G66</f>
        <v>1.598939416406641E-2</v>
      </c>
      <c r="H66" s="145">
        <f>'Inputs 7'!H66</f>
        <v>-1.1456926475380026E-3</v>
      </c>
      <c r="I66" s="145">
        <f>'Inputs 7'!I66</f>
        <v>-6.3921843140435754E-4</v>
      </c>
      <c r="J66" s="145">
        <f>'Inputs 7'!J66</f>
        <v>5.2828068935345121E-3</v>
      </c>
      <c r="K66" s="145">
        <f>'Inputs 7'!K66</f>
        <v>5.9734074574071209E-3</v>
      </c>
      <c r="L66" s="145">
        <f>'Inputs 7'!L66</f>
        <v>3.0042551825458278E-3</v>
      </c>
      <c r="M66" s="145">
        <f>'Inputs 7'!M66</f>
        <v>5.0885795365812458E-3</v>
      </c>
      <c r="N66" s="145">
        <f>'Inputs 7'!N66</f>
        <v>-4.7755866874985356E-4</v>
      </c>
      <c r="O66" s="145">
        <f>'Inputs 7'!O66</f>
        <v>3.0771502015654343E-3</v>
      </c>
      <c r="P66" s="145">
        <f>'Inputs 7'!P66</f>
        <v>4.9586501062375715E-4</v>
      </c>
      <c r="Q66" s="145">
        <f>'Inputs 7'!Q66</f>
        <v>1.6719424191413187E-2</v>
      </c>
      <c r="R66" s="145">
        <f>'Inputs 7'!R66</f>
        <v>8.090127732655595E-3</v>
      </c>
      <c r="S66" s="145">
        <f>'Inputs 7'!S66</f>
        <v>2.5764323694281374E-3</v>
      </c>
    </row>
    <row r="67" spans="1:19" x14ac:dyDescent="0.25">
      <c r="A67" s="57"/>
      <c r="B67" s="57"/>
      <c r="C67" s="63"/>
      <c r="D67" s="63"/>
      <c r="E67" s="63"/>
      <c r="F67" s="63"/>
      <c r="G67" s="63"/>
      <c r="H67" s="63"/>
      <c r="I67" s="63"/>
      <c r="J67" s="63"/>
      <c r="K67" s="63"/>
      <c r="L67" s="63"/>
      <c r="M67" s="63"/>
      <c r="N67" s="63"/>
      <c r="O67" s="63"/>
      <c r="P67" s="63"/>
      <c r="Q67" s="63"/>
      <c r="R67" s="63"/>
      <c r="S67" s="63"/>
    </row>
    <row r="68" spans="1:19" x14ac:dyDescent="0.25">
      <c r="A68" s="55" t="s">
        <v>76</v>
      </c>
      <c r="B68" s="57"/>
      <c r="C68" s="63"/>
      <c r="D68" s="63"/>
      <c r="E68" s="63"/>
      <c r="F68" s="63"/>
      <c r="G68" s="63"/>
      <c r="H68" s="63"/>
      <c r="I68" s="63"/>
      <c r="J68" s="63"/>
      <c r="K68" s="63"/>
      <c r="L68" s="63"/>
      <c r="M68" s="63"/>
      <c r="N68" s="63"/>
      <c r="O68" s="63"/>
      <c r="P68" s="63"/>
      <c r="Q68" s="63"/>
      <c r="R68" s="63"/>
      <c r="S68" s="63"/>
    </row>
    <row r="69" spans="1:19" x14ac:dyDescent="0.25">
      <c r="A69" s="57" t="s">
        <v>77</v>
      </c>
      <c r="B69" s="57"/>
      <c r="C69" s="107">
        <f>'Inputs 7'!C69</f>
        <v>10258.097</v>
      </c>
      <c r="D69" s="107">
        <f>'Inputs 7'!D69</f>
        <v>16369</v>
      </c>
      <c r="E69" s="107">
        <f>'Inputs 7'!E69</f>
        <v>7328.3897299999999</v>
      </c>
      <c r="F69" s="107">
        <f>'Inputs 7'!F69</f>
        <v>5847.5765900000006</v>
      </c>
      <c r="G69" s="107">
        <f>'Inputs 7'!G69</f>
        <v>17595</v>
      </c>
      <c r="H69" s="107">
        <f>'Inputs 7'!H69</f>
        <v>2629.1</v>
      </c>
      <c r="I69" s="107">
        <f>'Inputs 7'!I69</f>
        <v>4228.7660718014849</v>
      </c>
      <c r="J69" s="107">
        <f>'Inputs 7'!J69</f>
        <v>2093</v>
      </c>
      <c r="K69" s="107">
        <f>'Inputs 7'!K69</f>
        <v>5710</v>
      </c>
      <c r="L69" s="107">
        <f>'Inputs 7'!L69</f>
        <v>7321</v>
      </c>
      <c r="M69" s="107">
        <f>'Inputs 7'!M69</f>
        <v>69224</v>
      </c>
      <c r="N69" s="107">
        <f>'Inputs 7'!N69</f>
        <v>6676</v>
      </c>
      <c r="O69" s="107">
        <f>'Inputs 7'!O69</f>
        <v>10582</v>
      </c>
      <c r="P69" s="107">
        <f>'Inputs 7'!P69</f>
        <v>31589.28295999999</v>
      </c>
      <c r="Q69" s="107">
        <f>'Inputs 7'!Q69</f>
        <v>121346</v>
      </c>
      <c r="R69" s="107">
        <f>'Inputs 7'!R69</f>
        <v>21184.753865854698</v>
      </c>
      <c r="S69" s="107">
        <f>'Inputs 7'!S69</f>
        <v>32951</v>
      </c>
    </row>
    <row r="70" spans="1:19" x14ac:dyDescent="0.25">
      <c r="A70" s="57" t="s">
        <v>78</v>
      </c>
      <c r="B70" s="57"/>
      <c r="C70" s="107">
        <f>'Inputs 7'!C70</f>
        <v>7906.7193300000008</v>
      </c>
      <c r="D70" s="107">
        <f>'Inputs 7'!D70</f>
        <v>12735</v>
      </c>
      <c r="E70" s="107">
        <f>'Inputs 7'!E70</f>
        <v>2738.34449</v>
      </c>
      <c r="F70" s="107">
        <f>'Inputs 7'!F70</f>
        <v>5163.2504199999948</v>
      </c>
      <c r="G70" s="107">
        <f>'Inputs 7'!G70</f>
        <v>12490</v>
      </c>
      <c r="H70" s="107">
        <f>'Inputs 7'!H70</f>
        <v>3145</v>
      </c>
      <c r="I70" s="107">
        <f>'Inputs 7'!I70</f>
        <v>3975.9073479345429</v>
      </c>
      <c r="J70" s="107">
        <f>'Inputs 7'!J70</f>
        <v>922</v>
      </c>
      <c r="K70" s="107">
        <f>'Inputs 7'!K70</f>
        <v>3101</v>
      </c>
      <c r="L70" s="107">
        <f>'Inputs 7'!L70</f>
        <v>6029.5</v>
      </c>
      <c r="M70" s="107">
        <f>'Inputs 7'!M70</f>
        <v>66670</v>
      </c>
      <c r="N70" s="107">
        <f>'Inputs 7'!N70</f>
        <v>8815</v>
      </c>
      <c r="O70" s="107">
        <f>'Inputs 7'!O70</f>
        <v>13734</v>
      </c>
      <c r="P70" s="107">
        <f>'Inputs 7'!P70</f>
        <v>21590.128889999989</v>
      </c>
      <c r="Q70" s="107">
        <f>'Inputs 7'!Q70</f>
        <v>102442</v>
      </c>
      <c r="R70" s="107">
        <f>'Inputs 7'!R70</f>
        <v>15692</v>
      </c>
      <c r="S70" s="107">
        <f>'Inputs 7'!S70</f>
        <v>47349</v>
      </c>
    </row>
    <row r="71" spans="1:19" x14ac:dyDescent="0.25">
      <c r="A71" s="57" t="s">
        <v>79</v>
      </c>
      <c r="B71" s="57"/>
      <c r="C71" s="107">
        <f>'Inputs 7'!C71</f>
        <v>29132.036609999999</v>
      </c>
      <c r="D71" s="107">
        <f>'Inputs 7'!D71</f>
        <v>12886</v>
      </c>
      <c r="E71" s="107">
        <f>'Inputs 7'!E71</f>
        <v>3522.4959100000001</v>
      </c>
      <c r="F71" s="107">
        <f>'Inputs 7'!F71</f>
        <v>4831.0870100000047</v>
      </c>
      <c r="G71" s="107">
        <f>'Inputs 7'!G71</f>
        <v>23974</v>
      </c>
      <c r="H71" s="107">
        <f>'Inputs 7'!H71</f>
        <v>3716</v>
      </c>
      <c r="I71" s="107">
        <f>'Inputs 7'!I71</f>
        <v>6687.6319727932478</v>
      </c>
      <c r="J71" s="107">
        <f>'Inputs 7'!J71</f>
        <v>1598.4</v>
      </c>
      <c r="K71" s="107">
        <f>'Inputs 7'!K71</f>
        <v>3113</v>
      </c>
      <c r="L71" s="107">
        <f>'Inputs 7'!L71</f>
        <v>10102</v>
      </c>
      <c r="M71" s="107">
        <f>'Inputs 7'!M71</f>
        <v>77635</v>
      </c>
      <c r="N71" s="107">
        <f>'Inputs 7'!N71</f>
        <v>7993</v>
      </c>
      <c r="O71" s="107">
        <f>'Inputs 7'!O71</f>
        <v>29408.91</v>
      </c>
      <c r="P71" s="107">
        <f>'Inputs 7'!P71</f>
        <v>20048.127179999989</v>
      </c>
      <c r="Q71" s="107">
        <f>'Inputs 7'!Q71</f>
        <v>113902</v>
      </c>
      <c r="R71" s="107">
        <f>'Inputs 7'!R71</f>
        <v>22099</v>
      </c>
      <c r="S71" s="107">
        <f>'Inputs 7'!S71</f>
        <v>46928</v>
      </c>
    </row>
    <row r="72" spans="1:19" x14ac:dyDescent="0.25">
      <c r="A72" s="57" t="s">
        <v>80</v>
      </c>
      <c r="B72" s="57"/>
      <c r="C72" s="107">
        <f>'Inputs 7'!C72</f>
        <v>11151.5462182996</v>
      </c>
      <c r="D72" s="107">
        <f>'Inputs 7'!D72</f>
        <v>13374</v>
      </c>
      <c r="E72" s="107">
        <f>'Inputs 7'!E72</f>
        <v>2318.8459499999999</v>
      </c>
      <c r="F72" s="107">
        <f>'Inputs 7'!F72</f>
        <v>5764.23765</v>
      </c>
      <c r="G72" s="107">
        <f>'Inputs 7'!G72</f>
        <v>19136.226490000001</v>
      </c>
      <c r="H72" s="107">
        <f>'Inputs 7'!H72</f>
        <v>1425.835</v>
      </c>
      <c r="I72" s="107">
        <f>'Inputs 7'!I72</f>
        <v>9278.5387407703638</v>
      </c>
      <c r="J72" s="107">
        <f>'Inputs 7'!J72</f>
        <v>12561.33282</v>
      </c>
      <c r="K72" s="107">
        <f>'Inputs 7'!K72</f>
        <v>9280</v>
      </c>
      <c r="L72" s="107">
        <f>'Inputs 7'!L72</f>
        <v>7284.8959999999997</v>
      </c>
      <c r="M72" s="107">
        <f>'Inputs 7'!M72</f>
        <v>101470.185157549</v>
      </c>
      <c r="N72" s="107">
        <f>'Inputs 7'!N72</f>
        <v>8907</v>
      </c>
      <c r="O72" s="107">
        <f>'Inputs 7'!O72</f>
        <v>20087.499439999989</v>
      </c>
      <c r="P72" s="107">
        <f>'Inputs 7'!P72</f>
        <v>48677</v>
      </c>
      <c r="Q72" s="107">
        <f>'Inputs 7'!Q72</f>
        <v>143062</v>
      </c>
      <c r="R72" s="107">
        <f>'Inputs 7'!R72</f>
        <v>31975.445997742951</v>
      </c>
      <c r="S72" s="107">
        <f>'Inputs 7'!S72</f>
        <v>73121.399999999994</v>
      </c>
    </row>
    <row r="73" spans="1:19" x14ac:dyDescent="0.25">
      <c r="A73" s="57" t="s">
        <v>81</v>
      </c>
      <c r="B73" s="57"/>
      <c r="C73" s="107">
        <f>'Inputs 7'!C73</f>
        <v>18705</v>
      </c>
      <c r="D73" s="107">
        <f>'Inputs 7'!D73</f>
        <v>17298</v>
      </c>
      <c r="E73" s="107">
        <f>'Inputs 7'!E73</f>
        <v>2274</v>
      </c>
      <c r="F73" s="107">
        <f>'Inputs 7'!F73</f>
        <v>18615.361359998984</v>
      </c>
      <c r="G73" s="107">
        <f>'Inputs 7'!G73</f>
        <v>13833.870300000006</v>
      </c>
      <c r="H73" s="107">
        <f>'Inputs 7'!H73</f>
        <v>12354.002</v>
      </c>
      <c r="I73" s="107">
        <f>'Inputs 7'!I73</f>
        <v>7725.5377899999958</v>
      </c>
      <c r="J73" s="107">
        <f>'Inputs 7'!J73</f>
        <v>1093</v>
      </c>
      <c r="K73" s="107">
        <f>'Inputs 7'!K73</f>
        <v>13773</v>
      </c>
      <c r="L73" s="107">
        <f>'Inputs 7'!L73</f>
        <v>23814.427</v>
      </c>
      <c r="M73" s="107">
        <f>'Inputs 7'!M73</f>
        <v>102246.99192560003</v>
      </c>
      <c r="N73" s="107">
        <f>'Inputs 7'!N73</f>
        <v>10691.370234669697</v>
      </c>
      <c r="O73" s="107">
        <f>'Inputs 7'!O73</f>
        <v>25378.577699514201</v>
      </c>
      <c r="P73" s="107">
        <f>'Inputs 7'!P73</f>
        <v>43840</v>
      </c>
      <c r="Q73" s="107">
        <f>'Inputs 7'!Q73</f>
        <v>137234</v>
      </c>
      <c r="R73" s="107">
        <f>'Inputs 7'!R73</f>
        <v>38099.89831106049</v>
      </c>
      <c r="S73" s="107">
        <f>'Inputs 7'!S73</f>
        <v>53513.902000000002</v>
      </c>
    </row>
    <row r="74" spans="1:19" x14ac:dyDescent="0.25">
      <c r="A74" s="57"/>
      <c r="B74" s="57"/>
      <c r="C74" s="63"/>
      <c r="D74" s="63"/>
      <c r="E74" s="63"/>
      <c r="F74" s="63"/>
      <c r="G74" s="63"/>
      <c r="H74" s="63"/>
      <c r="I74" s="63"/>
      <c r="J74" s="63"/>
      <c r="K74" s="63"/>
      <c r="L74" s="63"/>
      <c r="M74" s="63"/>
      <c r="N74" s="63"/>
      <c r="O74" s="63"/>
      <c r="P74" s="63"/>
      <c r="Q74" s="63"/>
      <c r="R74" s="63"/>
      <c r="S74" s="63"/>
    </row>
    <row r="75" spans="1:19" x14ac:dyDescent="0.25">
      <c r="A75" s="120" t="s">
        <v>348</v>
      </c>
      <c r="B75" s="57"/>
      <c r="C75" s="63"/>
      <c r="D75" s="63"/>
      <c r="E75" s="63"/>
      <c r="F75" s="63"/>
      <c r="G75" s="63"/>
      <c r="H75" s="63"/>
      <c r="I75" s="63"/>
      <c r="J75" s="63"/>
      <c r="K75" s="63"/>
      <c r="L75" s="63"/>
      <c r="M75" s="63"/>
      <c r="N75" s="63"/>
      <c r="O75" s="63"/>
      <c r="P75" s="63"/>
      <c r="Q75" s="63"/>
      <c r="R75" s="63"/>
      <c r="S75" s="63"/>
    </row>
    <row r="76" spans="1:19" x14ac:dyDescent="0.25">
      <c r="A76" s="57" t="s">
        <v>334</v>
      </c>
      <c r="B76" s="57"/>
      <c r="C76" s="107" t="str">
        <f>'Inputs 7'!C76</f>
        <v>forecast</v>
      </c>
      <c r="D76" s="107" t="str">
        <f>'Inputs 7'!D76</f>
        <v>forecast</v>
      </c>
      <c r="E76" s="107" t="str">
        <f>'Inputs 7'!E76</f>
        <v>forecast</v>
      </c>
      <c r="F76" s="107" t="str">
        <f>'Inputs 7'!F76</f>
        <v>forecast</v>
      </c>
      <c r="G76" s="107" t="str">
        <f>'Inputs 7'!G76</f>
        <v>forecast</v>
      </c>
      <c r="H76" s="107" t="str">
        <f>'Inputs 7'!H76</f>
        <v>forecast</v>
      </c>
      <c r="I76" s="107" t="str">
        <f>'Inputs 7'!I76</f>
        <v>forecast</v>
      </c>
      <c r="J76" s="107" t="str">
        <f>'Inputs 7'!J76</f>
        <v>forecast</v>
      </c>
      <c r="K76" s="107" t="str">
        <f>'Inputs 7'!K76</f>
        <v>forecast</v>
      </c>
      <c r="L76" s="107" t="str">
        <f>'Inputs 7'!L76</f>
        <v>forecast</v>
      </c>
      <c r="M76" s="107" t="str">
        <f>'Inputs 7'!M76</f>
        <v>forecast</v>
      </c>
      <c r="N76" s="107" t="str">
        <f>'Inputs 7'!N76</f>
        <v>forecast</v>
      </c>
      <c r="O76" s="107" t="str">
        <f>'Inputs 7'!O76</f>
        <v>forecast</v>
      </c>
      <c r="P76" s="107" t="str">
        <f>'Inputs 7'!P76</f>
        <v>forecast</v>
      </c>
      <c r="Q76" s="107" t="str">
        <f>'Inputs 7'!Q76</f>
        <v>forecast</v>
      </c>
      <c r="R76" s="107" t="str">
        <f>'Inputs 7'!R76</f>
        <v>forecast</v>
      </c>
      <c r="S76" s="107" t="str">
        <f>'Inputs 7'!S76</f>
        <v>forecast</v>
      </c>
    </row>
    <row r="77" spans="1:19" x14ac:dyDescent="0.25">
      <c r="A77" s="57" t="s">
        <v>335</v>
      </c>
      <c r="B77" s="57"/>
      <c r="C77" s="107" t="str">
        <f>'Inputs 7'!C77</f>
        <v>forecast</v>
      </c>
      <c r="D77" s="107" t="str">
        <f>'Inputs 7'!D77</f>
        <v>forecast</v>
      </c>
      <c r="E77" s="107" t="str">
        <f>'Inputs 7'!E77</f>
        <v>forecast</v>
      </c>
      <c r="F77" s="107" t="str">
        <f>'Inputs 7'!F77</f>
        <v>forecast</v>
      </c>
      <c r="G77" s="107" t="str">
        <f>'Inputs 7'!G77</f>
        <v>forecast</v>
      </c>
      <c r="H77" s="107" t="str">
        <f>'Inputs 7'!H77</f>
        <v>forecast</v>
      </c>
      <c r="I77" s="107" t="str">
        <f>'Inputs 7'!I77</f>
        <v>forecast</v>
      </c>
      <c r="J77" s="107" t="str">
        <f>'Inputs 7'!J77</f>
        <v>forecast</v>
      </c>
      <c r="K77" s="107" t="str">
        <f>'Inputs 7'!K77</f>
        <v>forecast</v>
      </c>
      <c r="L77" s="107" t="str">
        <f>'Inputs 7'!L77</f>
        <v>forecast</v>
      </c>
      <c r="M77" s="107" t="str">
        <f>'Inputs 7'!M77</f>
        <v>forecast</v>
      </c>
      <c r="N77" s="107" t="str">
        <f>'Inputs 7'!N77</f>
        <v>forecast</v>
      </c>
      <c r="O77" s="107" t="str">
        <f>'Inputs 7'!O77</f>
        <v>forecast</v>
      </c>
      <c r="P77" s="107" t="str">
        <f>'Inputs 7'!P77</f>
        <v>forecast</v>
      </c>
      <c r="Q77" s="107" t="str">
        <f>'Inputs 7'!Q77</f>
        <v>forecast</v>
      </c>
      <c r="R77" s="107" t="str">
        <f>'Inputs 7'!R77</f>
        <v>forecast</v>
      </c>
      <c r="S77" s="107" t="str">
        <f>'Inputs 7'!S77</f>
        <v>forecast</v>
      </c>
    </row>
    <row r="78" spans="1:19" x14ac:dyDescent="0.25">
      <c r="A78" s="57" t="s">
        <v>336</v>
      </c>
      <c r="B78" s="57"/>
      <c r="C78" s="107" t="str">
        <f>'Inputs 7'!C78</f>
        <v>forecast</v>
      </c>
      <c r="D78" s="107" t="str">
        <f>'Inputs 7'!D78</f>
        <v>forecast</v>
      </c>
      <c r="E78" s="107" t="str">
        <f>'Inputs 7'!E78</f>
        <v>forecast</v>
      </c>
      <c r="F78" s="107" t="str">
        <f>'Inputs 7'!F78</f>
        <v>forecast</v>
      </c>
      <c r="G78" s="107" t="str">
        <f>'Inputs 7'!G78</f>
        <v>forecast</v>
      </c>
      <c r="H78" s="107" t="str">
        <f>'Inputs 7'!H78</f>
        <v>forecast</v>
      </c>
      <c r="I78" s="107" t="str">
        <f>'Inputs 7'!I78</f>
        <v>forecast</v>
      </c>
      <c r="J78" s="107" t="str">
        <f>'Inputs 7'!J78</f>
        <v>forecast</v>
      </c>
      <c r="K78" s="107" t="str">
        <f>'Inputs 7'!K78</f>
        <v>forecast</v>
      </c>
      <c r="L78" s="107" t="str">
        <f>'Inputs 7'!L78</f>
        <v>forecast</v>
      </c>
      <c r="M78" s="107" t="str">
        <f>'Inputs 7'!M78</f>
        <v>forecast</v>
      </c>
      <c r="N78" s="107" t="str">
        <f>'Inputs 7'!N78</f>
        <v>forecast</v>
      </c>
      <c r="O78" s="107" t="str">
        <f>'Inputs 7'!O78</f>
        <v>forecast</v>
      </c>
      <c r="P78" s="107" t="str">
        <f>'Inputs 7'!P78</f>
        <v>forecast</v>
      </c>
      <c r="Q78" s="107" t="str">
        <f>'Inputs 7'!Q78</f>
        <v>forecast</v>
      </c>
      <c r="R78" s="107" t="str">
        <f>'Inputs 7'!R78</f>
        <v>forecast</v>
      </c>
      <c r="S78" s="107" t="str">
        <f>'Inputs 7'!S78</f>
        <v>forecast</v>
      </c>
    </row>
    <row r="79" spans="1:19" x14ac:dyDescent="0.25">
      <c r="A79" s="57" t="s">
        <v>337</v>
      </c>
      <c r="B79" s="57"/>
      <c r="C79" s="107" t="str">
        <f>'Inputs 7'!C79</f>
        <v>forecast</v>
      </c>
      <c r="D79" s="107" t="str">
        <f>'Inputs 7'!D79</f>
        <v>forecast</v>
      </c>
      <c r="E79" s="107" t="str">
        <f>'Inputs 7'!E79</f>
        <v>forecast</v>
      </c>
      <c r="F79" s="107" t="str">
        <f>'Inputs 7'!F79</f>
        <v>forecast</v>
      </c>
      <c r="G79" s="107" t="str">
        <f>'Inputs 7'!G79</f>
        <v>forecast</v>
      </c>
      <c r="H79" s="107" t="str">
        <f>'Inputs 7'!H79</f>
        <v>forecast</v>
      </c>
      <c r="I79" s="107" t="str">
        <f>'Inputs 7'!I79</f>
        <v>forecast</v>
      </c>
      <c r="J79" s="107" t="str">
        <f>'Inputs 7'!J79</f>
        <v>forecast</v>
      </c>
      <c r="K79" s="107" t="str">
        <f>'Inputs 7'!K79</f>
        <v>forecast</v>
      </c>
      <c r="L79" s="107" t="str">
        <f>'Inputs 7'!L79</f>
        <v>forecast</v>
      </c>
      <c r="M79" s="107" t="str">
        <f>'Inputs 7'!M79</f>
        <v>forecast</v>
      </c>
      <c r="N79" s="107" t="str">
        <f>'Inputs 7'!N79</f>
        <v>forecast</v>
      </c>
      <c r="O79" s="107" t="str">
        <f>'Inputs 7'!O79</f>
        <v>forecast</v>
      </c>
      <c r="P79" s="107" t="str">
        <f>'Inputs 7'!P79</f>
        <v>forecast</v>
      </c>
      <c r="Q79" s="107" t="str">
        <f>'Inputs 7'!Q79</f>
        <v>forecast</v>
      </c>
      <c r="R79" s="107" t="str">
        <f>'Inputs 7'!R79</f>
        <v>forecast</v>
      </c>
      <c r="S79" s="107" t="str">
        <f>'Inputs 7'!S79</f>
        <v>forecast</v>
      </c>
    </row>
    <row r="80" spans="1:19" x14ac:dyDescent="0.25">
      <c r="A80" s="57" t="s">
        <v>338</v>
      </c>
      <c r="B80" s="57"/>
      <c r="C80" s="107" t="str">
        <f>'Inputs 7'!C80</f>
        <v>forecast</v>
      </c>
      <c r="D80" s="107" t="str">
        <f>'Inputs 7'!D80</f>
        <v>forecast</v>
      </c>
      <c r="E80" s="107" t="str">
        <f>'Inputs 7'!E80</f>
        <v>forecast</v>
      </c>
      <c r="F80" s="107" t="str">
        <f>'Inputs 7'!F80</f>
        <v>forecast</v>
      </c>
      <c r="G80" s="107" t="str">
        <f>'Inputs 7'!G80</f>
        <v>forecast</v>
      </c>
      <c r="H80" s="107" t="str">
        <f>'Inputs 7'!H80</f>
        <v>forecast</v>
      </c>
      <c r="I80" s="107" t="str">
        <f>'Inputs 7'!I80</f>
        <v>forecast</v>
      </c>
      <c r="J80" s="107" t="str">
        <f>'Inputs 7'!J80</f>
        <v>forecast</v>
      </c>
      <c r="K80" s="107" t="str">
        <f>'Inputs 7'!K80</f>
        <v>forecast</v>
      </c>
      <c r="L80" s="107" t="str">
        <f>'Inputs 7'!L80</f>
        <v>forecast</v>
      </c>
      <c r="M80" s="107" t="str">
        <f>'Inputs 7'!M80</f>
        <v>forecast</v>
      </c>
      <c r="N80" s="107" t="str">
        <f>'Inputs 7'!N80</f>
        <v>forecast</v>
      </c>
      <c r="O80" s="107" t="str">
        <f>'Inputs 7'!O80</f>
        <v>forecast</v>
      </c>
      <c r="P80" s="107" t="str">
        <f>'Inputs 7'!P80</f>
        <v>forecast</v>
      </c>
      <c r="Q80" s="107" t="str">
        <f>'Inputs 7'!Q80</f>
        <v>forecast</v>
      </c>
      <c r="R80" s="107" t="str">
        <f>'Inputs 7'!R80</f>
        <v>forecast</v>
      </c>
      <c r="S80" s="107" t="str">
        <f>'Inputs 7'!S80</f>
        <v>forecast</v>
      </c>
    </row>
    <row r="81" spans="1:19" x14ac:dyDescent="0.25">
      <c r="A81" s="57"/>
      <c r="B81" s="57"/>
      <c r="C81" s="63"/>
      <c r="D81" s="63"/>
      <c r="E81" s="63"/>
      <c r="F81" s="63"/>
      <c r="G81" s="63"/>
      <c r="H81" s="63"/>
      <c r="I81" s="63"/>
      <c r="J81" s="63"/>
      <c r="K81" s="63"/>
      <c r="L81" s="63"/>
      <c r="M81" s="63"/>
      <c r="N81" s="63"/>
      <c r="O81" s="63"/>
      <c r="P81" s="63"/>
      <c r="Q81" s="63"/>
      <c r="R81" s="63"/>
      <c r="S81" s="63"/>
    </row>
    <row r="82" spans="1:19" x14ac:dyDescent="0.25">
      <c r="A82" s="120" t="s">
        <v>349</v>
      </c>
      <c r="B82" s="57"/>
      <c r="C82" s="63"/>
      <c r="D82" s="63"/>
      <c r="E82" s="63"/>
      <c r="F82" s="63"/>
      <c r="G82" s="63"/>
      <c r="H82" s="63"/>
      <c r="I82" s="63"/>
      <c r="J82" s="63"/>
      <c r="K82" s="63"/>
      <c r="L82" s="63"/>
      <c r="M82" s="63"/>
      <c r="N82" s="63"/>
      <c r="O82" s="63"/>
      <c r="P82" s="63"/>
      <c r="Q82" s="63"/>
      <c r="R82" s="63"/>
      <c r="S82" s="63"/>
    </row>
    <row r="83" spans="1:19" x14ac:dyDescent="0.25">
      <c r="A83" s="57" t="s">
        <v>339</v>
      </c>
      <c r="B83" s="57"/>
      <c r="C83" s="107">
        <f>'Inputs 7'!C83</f>
        <v>266.68798736824618</v>
      </c>
      <c r="D83" s="107">
        <f>'Inputs 7'!D83</f>
        <v>206</v>
      </c>
      <c r="E83" s="107">
        <f>'Inputs 7'!E83</f>
        <v>0</v>
      </c>
      <c r="F83" s="107">
        <f>'Inputs 7'!F83</f>
        <v>669.60927628519812</v>
      </c>
      <c r="G83" s="107">
        <f>'Inputs 7'!G83</f>
        <v>741</v>
      </c>
      <c r="H83" s="107">
        <f>'Inputs 7'!H83</f>
        <v>121</v>
      </c>
      <c r="I83" s="107">
        <f>'Inputs 7'!I83</f>
        <v>371.25002428476091</v>
      </c>
      <c r="J83" s="107">
        <f>'Inputs 7'!J83</f>
        <v>0</v>
      </c>
      <c r="K83" s="107">
        <f>'Inputs 7'!K83</f>
        <v>461</v>
      </c>
      <c r="L83" s="107">
        <f>'Inputs 7'!L83</f>
        <v>41</v>
      </c>
      <c r="M83" s="107">
        <f>'Inputs 7'!M83</f>
        <v>5890</v>
      </c>
      <c r="N83" s="107">
        <f>'Inputs 7'!N83</f>
        <v>23</v>
      </c>
      <c r="O83" s="107">
        <f>'Inputs 7'!O83</f>
        <v>4</v>
      </c>
      <c r="P83" s="107">
        <f>'Inputs 7'!P83</f>
        <v>349.92243000000002</v>
      </c>
      <c r="Q83" s="107">
        <f>'Inputs 7'!Q83</f>
        <v>7255</v>
      </c>
      <c r="R83" s="107">
        <f>'Inputs 7'!R83</f>
        <v>0</v>
      </c>
      <c r="S83" s="107">
        <f>'Inputs 7'!S83</f>
        <v>0</v>
      </c>
    </row>
    <row r="84" spans="1:19" x14ac:dyDescent="0.25">
      <c r="A84" s="57" t="s">
        <v>340</v>
      </c>
      <c r="B84" s="57"/>
      <c r="C84" s="107">
        <f>'Inputs 7'!C84</f>
        <v>212.6964444416937</v>
      </c>
      <c r="D84" s="107">
        <f>'Inputs 7'!D84</f>
        <v>569</v>
      </c>
      <c r="E84" s="107">
        <f>'Inputs 7'!E84</f>
        <v>0</v>
      </c>
      <c r="F84" s="107">
        <f>'Inputs 7'!F84</f>
        <v>301.03580837457957</v>
      </c>
      <c r="G84" s="107">
        <f>'Inputs 7'!G84</f>
        <v>1325</v>
      </c>
      <c r="H84" s="107">
        <f>'Inputs 7'!H84</f>
        <v>481</v>
      </c>
      <c r="I84" s="107">
        <f>'Inputs 7'!I84</f>
        <v>420.03301773215298</v>
      </c>
      <c r="J84" s="107">
        <f>'Inputs 7'!J84</f>
        <v>0</v>
      </c>
      <c r="K84" s="107">
        <f>'Inputs 7'!K84</f>
        <v>342</v>
      </c>
      <c r="L84" s="107">
        <f>'Inputs 7'!L84</f>
        <v>184</v>
      </c>
      <c r="M84" s="107">
        <f>'Inputs 7'!M84</f>
        <v>9497</v>
      </c>
      <c r="N84" s="107">
        <f>'Inputs 7'!N84</f>
        <v>4</v>
      </c>
      <c r="O84" s="107">
        <f>'Inputs 7'!O84</f>
        <v>5</v>
      </c>
      <c r="P84" s="107">
        <f>'Inputs 7'!P84</f>
        <v>204.97735</v>
      </c>
      <c r="Q84" s="107">
        <f>'Inputs 7'!Q84</f>
        <v>17091</v>
      </c>
      <c r="R84" s="107">
        <f>'Inputs 7'!R84</f>
        <v>0</v>
      </c>
      <c r="S84" s="107">
        <f>'Inputs 7'!S84</f>
        <v>0</v>
      </c>
    </row>
    <row r="85" spans="1:19" x14ac:dyDescent="0.25">
      <c r="A85" s="57" t="s">
        <v>341</v>
      </c>
      <c r="B85" s="133" t="s">
        <v>359</v>
      </c>
      <c r="C85" s="119">
        <v>616.76066346762582</v>
      </c>
      <c r="D85" s="119">
        <v>0</v>
      </c>
      <c r="E85" s="119">
        <v>0</v>
      </c>
      <c r="F85" s="119">
        <v>262.78303652844357</v>
      </c>
      <c r="G85" s="119">
        <v>1610</v>
      </c>
      <c r="H85" s="119">
        <v>139</v>
      </c>
      <c r="I85" s="119">
        <v>403.8176162088663</v>
      </c>
      <c r="J85" s="119">
        <v>0</v>
      </c>
      <c r="K85" s="119">
        <v>375</v>
      </c>
      <c r="L85" s="119">
        <v>10</v>
      </c>
      <c r="M85" s="119">
        <v>8111</v>
      </c>
      <c r="N85" s="119">
        <v>22</v>
      </c>
      <c r="O85" s="119">
        <v>54.4</v>
      </c>
      <c r="P85" s="119">
        <v>504</v>
      </c>
      <c r="Q85" s="119">
        <v>3348</v>
      </c>
      <c r="R85" s="119">
        <v>0.79591999999999996</v>
      </c>
      <c r="S85" s="107" t="str">
        <f>'Inputs 7'!S85</f>
        <v>forecast</v>
      </c>
    </row>
    <row r="86" spans="1:19" x14ac:dyDescent="0.25">
      <c r="A86" s="57" t="s">
        <v>342</v>
      </c>
      <c r="B86" s="133" t="s">
        <v>359</v>
      </c>
      <c r="C86" s="119">
        <v>168.47564</v>
      </c>
      <c r="D86" s="119">
        <v>129</v>
      </c>
      <c r="E86" s="119">
        <v>1.6590100000000001</v>
      </c>
      <c r="F86" s="119">
        <v>146.0962554985295</v>
      </c>
      <c r="G86" s="119">
        <v>1613.7042592866601</v>
      </c>
      <c r="H86" s="119">
        <v>214.13200000000001</v>
      </c>
      <c r="I86" s="119">
        <v>99.89365296500003</v>
      </c>
      <c r="J86" s="119">
        <v>0</v>
      </c>
      <c r="K86" s="119">
        <v>274</v>
      </c>
      <c r="L86" s="119">
        <v>19</v>
      </c>
      <c r="M86" s="119">
        <v>8275</v>
      </c>
      <c r="N86" s="119">
        <v>14</v>
      </c>
      <c r="O86" s="119">
        <v>62.706215786999998</v>
      </c>
      <c r="P86" s="119">
        <v>5461</v>
      </c>
      <c r="Q86" s="119">
        <v>8447</v>
      </c>
      <c r="R86" s="119">
        <v>371.14950678397548</v>
      </c>
      <c r="S86" s="107" t="str">
        <f>'Inputs 7'!S86</f>
        <v>forecast</v>
      </c>
    </row>
    <row r="87" spans="1:19" x14ac:dyDescent="0.25">
      <c r="A87" s="57" t="s">
        <v>343</v>
      </c>
      <c r="B87" s="133" t="s">
        <v>359</v>
      </c>
      <c r="C87" s="119">
        <v>225</v>
      </c>
      <c r="D87" s="119">
        <v>0</v>
      </c>
      <c r="E87" s="119">
        <v>0</v>
      </c>
      <c r="F87" s="119">
        <v>7.6306751465664098</v>
      </c>
      <c r="G87" s="119">
        <v>815.05219443856549</v>
      </c>
      <c r="H87" s="119">
        <v>73.459000000000003</v>
      </c>
      <c r="I87" s="119">
        <v>158.232034935</v>
      </c>
      <c r="J87" s="119">
        <v>232</v>
      </c>
      <c r="K87" s="119">
        <v>541</v>
      </c>
      <c r="L87" s="119">
        <v>880</v>
      </c>
      <c r="M87" s="119">
        <v>8940.5986907000006</v>
      </c>
      <c r="N87" s="119">
        <v>316.83803999999998</v>
      </c>
      <c r="O87" s="119">
        <v>54.571150000000003</v>
      </c>
      <c r="P87" s="119">
        <v>3565</v>
      </c>
      <c r="Q87" s="119">
        <v>9360</v>
      </c>
      <c r="R87" s="119">
        <v>0</v>
      </c>
      <c r="S87" s="107" t="str">
        <f>'Inputs 7'!S87</f>
        <v>forecast</v>
      </c>
    </row>
    <row r="88" spans="1:19" x14ac:dyDescent="0.25">
      <c r="A88" s="4"/>
      <c r="B88" s="4"/>
      <c r="C88" s="4"/>
      <c r="D88" s="4"/>
      <c r="E88" s="4"/>
      <c r="F88" s="4"/>
      <c r="G88" s="4"/>
      <c r="H88" s="4"/>
      <c r="I88" s="4"/>
      <c r="J88" s="4"/>
      <c r="K88" s="4"/>
      <c r="L88" s="4"/>
      <c r="M88" s="4"/>
      <c r="N88" s="4"/>
      <c r="O88" s="4"/>
      <c r="P88" s="4"/>
      <c r="Q88" s="4"/>
      <c r="R88" s="4"/>
      <c r="S88" s="4"/>
    </row>
    <row r="89" spans="1:19" x14ac:dyDescent="0.25">
      <c r="A89" s="120" t="s">
        <v>386</v>
      </c>
      <c r="B89" s="57"/>
      <c r="C89" s="63"/>
      <c r="D89" s="63"/>
      <c r="E89" s="63"/>
      <c r="F89" s="63"/>
      <c r="G89" s="63"/>
      <c r="H89" s="63"/>
      <c r="I89" s="63"/>
      <c r="J89" s="63"/>
      <c r="K89" s="63"/>
      <c r="L89" s="63"/>
      <c r="M89" s="63"/>
      <c r="N89" s="63"/>
      <c r="O89" s="63"/>
      <c r="P89" s="63"/>
      <c r="Q89" s="63"/>
      <c r="R89" s="63"/>
      <c r="S89" s="63"/>
    </row>
    <row r="90" spans="1:19" x14ac:dyDescent="0.25">
      <c r="A90" s="57" t="s">
        <v>361</v>
      </c>
      <c r="B90" s="57"/>
      <c r="C90" s="137" t="str">
        <f>'Inputs 7'!C90</f>
        <v>forecast</v>
      </c>
      <c r="D90" s="137" t="str">
        <f>'Inputs 7'!D90</f>
        <v>forecast</v>
      </c>
      <c r="E90" s="137" t="str">
        <f>'Inputs 7'!E90</f>
        <v>forecast</v>
      </c>
      <c r="F90" s="137" t="str">
        <f>'Inputs 7'!F90</f>
        <v>forecast</v>
      </c>
      <c r="G90" s="137" t="str">
        <f>'Inputs 7'!G90</f>
        <v>forecast</v>
      </c>
      <c r="H90" s="137" t="str">
        <f>'Inputs 7'!H90</f>
        <v>forecast</v>
      </c>
      <c r="I90" s="137" t="str">
        <f>'Inputs 7'!I90</f>
        <v>forecast</v>
      </c>
      <c r="J90" s="137" t="str">
        <f>'Inputs 7'!J90</f>
        <v>forecast</v>
      </c>
      <c r="K90" s="137" t="str">
        <f>'Inputs 7'!K90</f>
        <v>forecast</v>
      </c>
      <c r="L90" s="137" t="str">
        <f>'Inputs 7'!L90</f>
        <v>forecast</v>
      </c>
      <c r="M90" s="137" t="str">
        <f>'Inputs 7'!M90</f>
        <v>forecast</v>
      </c>
      <c r="N90" s="137" t="str">
        <f>'Inputs 7'!N90</f>
        <v>forecast</v>
      </c>
      <c r="O90" s="137" t="str">
        <f>'Inputs 7'!O90</f>
        <v>forecast</v>
      </c>
      <c r="P90" s="137" t="str">
        <f>'Inputs 7'!P90</f>
        <v>forecast</v>
      </c>
      <c r="Q90" s="137" t="str">
        <f>'Inputs 7'!Q90</f>
        <v>forecast</v>
      </c>
      <c r="R90" s="137" t="str">
        <f>'Inputs 7'!R90</f>
        <v>forecast</v>
      </c>
      <c r="S90" s="137" t="str">
        <f>'Inputs 7'!S90</f>
        <v>forecast</v>
      </c>
    </row>
    <row r="91" spans="1:19" x14ac:dyDescent="0.25">
      <c r="A91" s="57" t="s">
        <v>362</v>
      </c>
      <c r="B91" s="57"/>
      <c r="C91" s="137" t="str">
        <f>'Inputs 7'!C91</f>
        <v>forecast</v>
      </c>
      <c r="D91" s="137" t="str">
        <f>'Inputs 7'!D91</f>
        <v>forecast</v>
      </c>
      <c r="E91" s="137" t="str">
        <f>'Inputs 7'!E91</f>
        <v>forecast</v>
      </c>
      <c r="F91" s="137" t="str">
        <f>'Inputs 7'!F91</f>
        <v>forecast</v>
      </c>
      <c r="G91" s="137" t="str">
        <f>'Inputs 7'!G91</f>
        <v>forecast</v>
      </c>
      <c r="H91" s="137" t="str">
        <f>'Inputs 7'!H91</f>
        <v>forecast</v>
      </c>
      <c r="I91" s="137" t="str">
        <f>'Inputs 7'!I91</f>
        <v>forecast</v>
      </c>
      <c r="J91" s="137" t="str">
        <f>'Inputs 7'!J91</f>
        <v>forecast</v>
      </c>
      <c r="K91" s="137" t="str">
        <f>'Inputs 7'!K91</f>
        <v>forecast</v>
      </c>
      <c r="L91" s="137" t="str">
        <f>'Inputs 7'!L91</f>
        <v>forecast</v>
      </c>
      <c r="M91" s="137" t="str">
        <f>'Inputs 7'!M91</f>
        <v>forecast</v>
      </c>
      <c r="N91" s="137" t="str">
        <f>'Inputs 7'!N91</f>
        <v>forecast</v>
      </c>
      <c r="O91" s="137" t="str">
        <f>'Inputs 7'!O91</f>
        <v>forecast</v>
      </c>
      <c r="P91" s="137" t="str">
        <f>'Inputs 7'!P91</f>
        <v>forecast</v>
      </c>
      <c r="Q91" s="137" t="str">
        <f>'Inputs 7'!Q91</f>
        <v>forecast</v>
      </c>
      <c r="R91" s="137" t="str">
        <f>'Inputs 7'!R91</f>
        <v>forecast</v>
      </c>
      <c r="S91" s="137" t="str">
        <f>'Inputs 7'!S91</f>
        <v>forecast</v>
      </c>
    </row>
    <row r="92" spans="1:19" x14ac:dyDescent="0.25">
      <c r="A92" s="57" t="s">
        <v>363</v>
      </c>
      <c r="B92" s="57"/>
      <c r="C92" s="137" t="str">
        <f>'Inputs 7'!C92</f>
        <v>forecast</v>
      </c>
      <c r="D92" s="137" t="str">
        <f>'Inputs 7'!D92</f>
        <v>forecast</v>
      </c>
      <c r="E92" s="137" t="str">
        <f>'Inputs 7'!E92</f>
        <v>forecast</v>
      </c>
      <c r="F92" s="137" t="str">
        <f>'Inputs 7'!F92</f>
        <v>forecast</v>
      </c>
      <c r="G92" s="137" t="str">
        <f>'Inputs 7'!G92</f>
        <v>forecast</v>
      </c>
      <c r="H92" s="137" t="str">
        <f>'Inputs 7'!H92</f>
        <v>forecast</v>
      </c>
      <c r="I92" s="137" t="str">
        <f>'Inputs 7'!I92</f>
        <v>forecast</v>
      </c>
      <c r="J92" s="137" t="str">
        <f>'Inputs 7'!J92</f>
        <v>forecast</v>
      </c>
      <c r="K92" s="137" t="str">
        <f>'Inputs 7'!K92</f>
        <v>forecast</v>
      </c>
      <c r="L92" s="137" t="str">
        <f>'Inputs 7'!L92</f>
        <v>forecast</v>
      </c>
      <c r="M92" s="137" t="str">
        <f>'Inputs 7'!M92</f>
        <v>forecast</v>
      </c>
      <c r="N92" s="137" t="str">
        <f>'Inputs 7'!N92</f>
        <v>forecast</v>
      </c>
      <c r="O92" s="137" t="str">
        <f>'Inputs 7'!O92</f>
        <v>forecast</v>
      </c>
      <c r="P92" s="137" t="str">
        <f>'Inputs 7'!P92</f>
        <v>forecast</v>
      </c>
      <c r="Q92" s="137" t="str">
        <f>'Inputs 7'!Q92</f>
        <v>forecast</v>
      </c>
      <c r="R92" s="137" t="str">
        <f>'Inputs 7'!R92</f>
        <v>forecast</v>
      </c>
      <c r="S92" s="137" t="str">
        <f>'Inputs 7'!S92</f>
        <v>forecast</v>
      </c>
    </row>
    <row r="93" spans="1:19" x14ac:dyDescent="0.25">
      <c r="A93" s="57" t="s">
        <v>364</v>
      </c>
      <c r="B93" s="57"/>
      <c r="C93" s="137" t="str">
        <f>'Inputs 7'!C93</f>
        <v>forecast</v>
      </c>
      <c r="D93" s="137" t="str">
        <f>'Inputs 7'!D93</f>
        <v>forecast</v>
      </c>
      <c r="E93" s="137" t="str">
        <f>'Inputs 7'!E93</f>
        <v>forecast</v>
      </c>
      <c r="F93" s="137" t="str">
        <f>'Inputs 7'!F93</f>
        <v>forecast</v>
      </c>
      <c r="G93" s="137" t="str">
        <f>'Inputs 7'!G93</f>
        <v>forecast</v>
      </c>
      <c r="H93" s="137" t="str">
        <f>'Inputs 7'!H93</f>
        <v>forecast</v>
      </c>
      <c r="I93" s="137" t="str">
        <f>'Inputs 7'!I93</f>
        <v>forecast</v>
      </c>
      <c r="J93" s="137" t="str">
        <f>'Inputs 7'!J93</f>
        <v>forecast</v>
      </c>
      <c r="K93" s="137" t="str">
        <f>'Inputs 7'!K93</f>
        <v>forecast</v>
      </c>
      <c r="L93" s="137" t="str">
        <f>'Inputs 7'!L93</f>
        <v>forecast</v>
      </c>
      <c r="M93" s="137" t="str">
        <f>'Inputs 7'!M93</f>
        <v>forecast</v>
      </c>
      <c r="N93" s="137" t="str">
        <f>'Inputs 7'!N93</f>
        <v>forecast</v>
      </c>
      <c r="O93" s="137" t="str">
        <f>'Inputs 7'!O93</f>
        <v>forecast</v>
      </c>
      <c r="P93" s="137" t="str">
        <f>'Inputs 7'!P93</f>
        <v>forecast</v>
      </c>
      <c r="Q93" s="137" t="str">
        <f>'Inputs 7'!Q93</f>
        <v>forecast</v>
      </c>
      <c r="R93" s="137" t="str">
        <f>'Inputs 7'!R93</f>
        <v>forecast</v>
      </c>
      <c r="S93" s="137" t="str">
        <f>'Inputs 7'!S93</f>
        <v>forecast</v>
      </c>
    </row>
    <row r="94" spans="1:19" x14ac:dyDescent="0.25">
      <c r="A94" s="57" t="s">
        <v>365</v>
      </c>
      <c r="B94" s="57"/>
      <c r="C94" s="137" t="str">
        <f>'Inputs 7'!C94</f>
        <v>forecast</v>
      </c>
      <c r="D94" s="137" t="str">
        <f>'Inputs 7'!D94</f>
        <v>forecast</v>
      </c>
      <c r="E94" s="137" t="str">
        <f>'Inputs 7'!E94</f>
        <v>forecast</v>
      </c>
      <c r="F94" s="137" t="str">
        <f>'Inputs 7'!F94</f>
        <v>forecast</v>
      </c>
      <c r="G94" s="137" t="str">
        <f>'Inputs 7'!G94</f>
        <v>forecast</v>
      </c>
      <c r="H94" s="137" t="str">
        <f>'Inputs 7'!H94</f>
        <v>forecast</v>
      </c>
      <c r="I94" s="137" t="str">
        <f>'Inputs 7'!I94</f>
        <v>forecast</v>
      </c>
      <c r="J94" s="137" t="str">
        <f>'Inputs 7'!J94</f>
        <v>forecast</v>
      </c>
      <c r="K94" s="137" t="str">
        <f>'Inputs 7'!K94</f>
        <v>forecast</v>
      </c>
      <c r="L94" s="137" t="str">
        <f>'Inputs 7'!L94</f>
        <v>forecast</v>
      </c>
      <c r="M94" s="137" t="str">
        <f>'Inputs 7'!M94</f>
        <v>forecast</v>
      </c>
      <c r="N94" s="137" t="str">
        <f>'Inputs 7'!N94</f>
        <v>forecast</v>
      </c>
      <c r="O94" s="137" t="str">
        <f>'Inputs 7'!O94</f>
        <v>forecast</v>
      </c>
      <c r="P94" s="137" t="str">
        <f>'Inputs 7'!P94</f>
        <v>forecast</v>
      </c>
      <c r="Q94" s="137" t="str">
        <f>'Inputs 7'!Q94</f>
        <v>forecast</v>
      </c>
      <c r="R94" s="137" t="str">
        <f>'Inputs 7'!R94</f>
        <v>forecast</v>
      </c>
      <c r="S94" s="137" t="str">
        <f>'Inputs 7'!S94</f>
        <v>forecast</v>
      </c>
    </row>
    <row r="95" spans="1:19" x14ac:dyDescent="0.25">
      <c r="A95" s="57" t="s">
        <v>366</v>
      </c>
      <c r="B95" s="57"/>
      <c r="C95" s="137" t="str">
        <f>'Inputs 7'!C95</f>
        <v>forecast</v>
      </c>
      <c r="D95" s="137" t="str">
        <f>'Inputs 7'!D95</f>
        <v>forecast</v>
      </c>
      <c r="E95" s="137" t="str">
        <f>'Inputs 7'!E95</f>
        <v>forecast</v>
      </c>
      <c r="F95" s="137" t="str">
        <f>'Inputs 7'!F95</f>
        <v>forecast</v>
      </c>
      <c r="G95" s="137" t="str">
        <f>'Inputs 7'!G95</f>
        <v>forecast</v>
      </c>
      <c r="H95" s="137" t="str">
        <f>'Inputs 7'!H95</f>
        <v>forecast</v>
      </c>
      <c r="I95" s="137" t="str">
        <f>'Inputs 7'!I95</f>
        <v>forecast</v>
      </c>
      <c r="J95" s="137" t="str">
        <f>'Inputs 7'!J95</f>
        <v>forecast</v>
      </c>
      <c r="K95" s="137" t="str">
        <f>'Inputs 7'!K95</f>
        <v>forecast</v>
      </c>
      <c r="L95" s="137" t="str">
        <f>'Inputs 7'!L95</f>
        <v>forecast</v>
      </c>
      <c r="M95" s="137" t="str">
        <f>'Inputs 7'!M95</f>
        <v>forecast</v>
      </c>
      <c r="N95" s="137" t="str">
        <f>'Inputs 7'!N95</f>
        <v>forecast</v>
      </c>
      <c r="O95" s="137" t="str">
        <f>'Inputs 7'!O95</f>
        <v>forecast</v>
      </c>
      <c r="P95" s="137" t="str">
        <f>'Inputs 7'!P95</f>
        <v>forecast</v>
      </c>
      <c r="Q95" s="137" t="str">
        <f>'Inputs 7'!Q95</f>
        <v>forecast</v>
      </c>
      <c r="R95" s="137" t="str">
        <f>'Inputs 7'!R95</f>
        <v>forecast</v>
      </c>
      <c r="S95" s="137" t="str">
        <f>'Inputs 7'!S95</f>
        <v>forecast</v>
      </c>
    </row>
    <row r="96" spans="1:19" x14ac:dyDescent="0.25">
      <c r="A96" s="4"/>
      <c r="B96" s="4"/>
      <c r="C96" s="4"/>
      <c r="D96" s="4"/>
      <c r="E96" s="4"/>
      <c r="F96" s="4"/>
      <c r="G96" s="4"/>
      <c r="H96" s="4"/>
      <c r="I96" s="4"/>
      <c r="J96" s="4"/>
      <c r="K96" s="4"/>
      <c r="L96" s="4"/>
      <c r="M96" s="4"/>
      <c r="N96" s="4"/>
      <c r="O96" s="4"/>
      <c r="P96" s="4"/>
      <c r="Q96" s="4"/>
      <c r="R96" s="4"/>
      <c r="S96" s="4"/>
    </row>
    <row r="97" spans="1:19" x14ac:dyDescent="0.25">
      <c r="A97" s="120" t="s">
        <v>387</v>
      </c>
      <c r="B97" s="57"/>
      <c r="C97" s="63"/>
      <c r="D97" s="63"/>
      <c r="E97" s="63"/>
      <c r="F97" s="63"/>
      <c r="G97" s="63"/>
      <c r="H97" s="63"/>
      <c r="I97" s="63"/>
      <c r="J97" s="63"/>
      <c r="K97" s="63"/>
      <c r="L97" s="63"/>
      <c r="M97" s="63"/>
      <c r="N97" s="63"/>
      <c r="O97" s="63"/>
      <c r="P97" s="63"/>
      <c r="Q97" s="63"/>
      <c r="R97" s="63"/>
      <c r="S97" s="63"/>
    </row>
    <row r="98" spans="1:19" x14ac:dyDescent="0.25">
      <c r="A98" s="57" t="s">
        <v>367</v>
      </c>
      <c r="B98" s="57"/>
      <c r="C98" s="137" t="str">
        <f>'Inputs 7'!C98</f>
        <v>forecast</v>
      </c>
      <c r="D98" s="137" t="str">
        <f>'Inputs 7'!D98</f>
        <v>forecast</v>
      </c>
      <c r="E98" s="137" t="str">
        <f>'Inputs 7'!E98</f>
        <v>forecast</v>
      </c>
      <c r="F98" s="137" t="str">
        <f>'Inputs 7'!F98</f>
        <v>forecast</v>
      </c>
      <c r="G98" s="137" t="str">
        <f>'Inputs 7'!G98</f>
        <v>forecast</v>
      </c>
      <c r="H98" s="137" t="str">
        <f>'Inputs 7'!H98</f>
        <v>forecast</v>
      </c>
      <c r="I98" s="137" t="str">
        <f>'Inputs 7'!I98</f>
        <v>forecast</v>
      </c>
      <c r="J98" s="137" t="str">
        <f>'Inputs 7'!J98</f>
        <v>forecast</v>
      </c>
      <c r="K98" s="137" t="str">
        <f>'Inputs 7'!K98</f>
        <v>forecast</v>
      </c>
      <c r="L98" s="137" t="str">
        <f>'Inputs 7'!L98</f>
        <v>forecast</v>
      </c>
      <c r="M98" s="137" t="str">
        <f>'Inputs 7'!M98</f>
        <v>forecast</v>
      </c>
      <c r="N98" s="137" t="str">
        <f>'Inputs 7'!N98</f>
        <v>forecast</v>
      </c>
      <c r="O98" s="137" t="str">
        <f>'Inputs 7'!O98</f>
        <v>forecast</v>
      </c>
      <c r="P98" s="137" t="str">
        <f>'Inputs 7'!P98</f>
        <v>forecast</v>
      </c>
      <c r="Q98" s="137" t="str">
        <f>'Inputs 7'!Q98</f>
        <v>forecast</v>
      </c>
      <c r="R98" s="137" t="str">
        <f>'Inputs 7'!R98</f>
        <v>forecast</v>
      </c>
      <c r="S98" s="137" t="str">
        <f>'Inputs 7'!S98</f>
        <v>forecast</v>
      </c>
    </row>
    <row r="99" spans="1:19" x14ac:dyDescent="0.25">
      <c r="A99" s="57" t="s">
        <v>368</v>
      </c>
      <c r="B99" s="57"/>
      <c r="C99" s="137" t="str">
        <f>'Inputs 7'!C99</f>
        <v>forecast</v>
      </c>
      <c r="D99" s="137" t="str">
        <f>'Inputs 7'!D99</f>
        <v>forecast</v>
      </c>
      <c r="E99" s="137" t="str">
        <f>'Inputs 7'!E99</f>
        <v>forecast</v>
      </c>
      <c r="F99" s="137" t="str">
        <f>'Inputs 7'!F99</f>
        <v>forecast</v>
      </c>
      <c r="G99" s="137" t="str">
        <f>'Inputs 7'!G99</f>
        <v>forecast</v>
      </c>
      <c r="H99" s="137" t="str">
        <f>'Inputs 7'!H99</f>
        <v>forecast</v>
      </c>
      <c r="I99" s="137" t="str">
        <f>'Inputs 7'!I99</f>
        <v>forecast</v>
      </c>
      <c r="J99" s="137" t="str">
        <f>'Inputs 7'!J99</f>
        <v>forecast</v>
      </c>
      <c r="K99" s="137" t="str">
        <f>'Inputs 7'!K99</f>
        <v>forecast</v>
      </c>
      <c r="L99" s="137" t="str">
        <f>'Inputs 7'!L99</f>
        <v>forecast</v>
      </c>
      <c r="M99" s="137" t="str">
        <f>'Inputs 7'!M99</f>
        <v>forecast</v>
      </c>
      <c r="N99" s="137" t="str">
        <f>'Inputs 7'!N99</f>
        <v>forecast</v>
      </c>
      <c r="O99" s="137" t="str">
        <f>'Inputs 7'!O99</f>
        <v>forecast</v>
      </c>
      <c r="P99" s="137" t="str">
        <f>'Inputs 7'!P99</f>
        <v>forecast</v>
      </c>
      <c r="Q99" s="137" t="str">
        <f>'Inputs 7'!Q99</f>
        <v>forecast</v>
      </c>
      <c r="R99" s="137" t="str">
        <f>'Inputs 7'!R99</f>
        <v>forecast</v>
      </c>
      <c r="S99" s="137" t="str">
        <f>'Inputs 7'!S99</f>
        <v>forecast</v>
      </c>
    </row>
    <row r="100" spans="1:19" x14ac:dyDescent="0.25">
      <c r="A100" s="57" t="s">
        <v>369</v>
      </c>
      <c r="B100" s="57"/>
      <c r="C100" s="137" t="str">
        <f>'Inputs 7'!C100</f>
        <v>forecast</v>
      </c>
      <c r="D100" s="137" t="str">
        <f>'Inputs 7'!D100</f>
        <v>forecast</v>
      </c>
      <c r="E100" s="137" t="str">
        <f>'Inputs 7'!E100</f>
        <v>forecast</v>
      </c>
      <c r="F100" s="137" t="str">
        <f>'Inputs 7'!F100</f>
        <v>forecast</v>
      </c>
      <c r="G100" s="137" t="str">
        <f>'Inputs 7'!G100</f>
        <v>forecast</v>
      </c>
      <c r="H100" s="137" t="str">
        <f>'Inputs 7'!H100</f>
        <v>forecast</v>
      </c>
      <c r="I100" s="137" t="str">
        <f>'Inputs 7'!I100</f>
        <v>forecast</v>
      </c>
      <c r="J100" s="137" t="str">
        <f>'Inputs 7'!J100</f>
        <v>forecast</v>
      </c>
      <c r="K100" s="137" t="str">
        <f>'Inputs 7'!K100</f>
        <v>forecast</v>
      </c>
      <c r="L100" s="137" t="str">
        <f>'Inputs 7'!L100</f>
        <v>forecast</v>
      </c>
      <c r="M100" s="137" t="str">
        <f>'Inputs 7'!M100</f>
        <v>forecast</v>
      </c>
      <c r="N100" s="137" t="str">
        <f>'Inputs 7'!N100</f>
        <v>forecast</v>
      </c>
      <c r="O100" s="137" t="str">
        <f>'Inputs 7'!O100</f>
        <v>forecast</v>
      </c>
      <c r="P100" s="137" t="str">
        <f>'Inputs 7'!P100</f>
        <v>forecast</v>
      </c>
      <c r="Q100" s="137" t="str">
        <f>'Inputs 7'!Q100</f>
        <v>forecast</v>
      </c>
      <c r="R100" s="137" t="str">
        <f>'Inputs 7'!R100</f>
        <v>forecast</v>
      </c>
      <c r="S100" s="137" t="str">
        <f>'Inputs 7'!S100</f>
        <v>forecast</v>
      </c>
    </row>
    <row r="101" spans="1:19" x14ac:dyDescent="0.25">
      <c r="A101" s="57" t="s">
        <v>370</v>
      </c>
      <c r="B101" s="57"/>
      <c r="C101" s="137" t="str">
        <f>'Inputs 7'!C101</f>
        <v>forecast</v>
      </c>
      <c r="D101" s="137" t="str">
        <f>'Inputs 7'!D101</f>
        <v>forecast</v>
      </c>
      <c r="E101" s="137" t="str">
        <f>'Inputs 7'!E101</f>
        <v>forecast</v>
      </c>
      <c r="F101" s="137" t="str">
        <f>'Inputs 7'!F101</f>
        <v>forecast</v>
      </c>
      <c r="G101" s="137" t="str">
        <f>'Inputs 7'!G101</f>
        <v>forecast</v>
      </c>
      <c r="H101" s="137" t="str">
        <f>'Inputs 7'!H101</f>
        <v>forecast</v>
      </c>
      <c r="I101" s="137" t="str">
        <f>'Inputs 7'!I101</f>
        <v>forecast</v>
      </c>
      <c r="J101" s="137" t="str">
        <f>'Inputs 7'!J101</f>
        <v>forecast</v>
      </c>
      <c r="K101" s="137" t="str">
        <f>'Inputs 7'!K101</f>
        <v>forecast</v>
      </c>
      <c r="L101" s="137" t="str">
        <f>'Inputs 7'!L101</f>
        <v>forecast</v>
      </c>
      <c r="M101" s="137" t="str">
        <f>'Inputs 7'!M101</f>
        <v>forecast</v>
      </c>
      <c r="N101" s="137" t="str">
        <f>'Inputs 7'!N101</f>
        <v>forecast</v>
      </c>
      <c r="O101" s="137" t="str">
        <f>'Inputs 7'!O101</f>
        <v>forecast</v>
      </c>
      <c r="P101" s="137" t="str">
        <f>'Inputs 7'!P101</f>
        <v>forecast</v>
      </c>
      <c r="Q101" s="137" t="str">
        <f>'Inputs 7'!Q101</f>
        <v>forecast</v>
      </c>
      <c r="R101" s="137" t="str">
        <f>'Inputs 7'!R101</f>
        <v>forecast</v>
      </c>
      <c r="S101" s="137" t="str">
        <f>'Inputs 7'!S101</f>
        <v>forecast</v>
      </c>
    </row>
    <row r="102" spans="1:19" x14ac:dyDescent="0.25">
      <c r="A102" s="57" t="s">
        <v>371</v>
      </c>
      <c r="B102" s="57"/>
      <c r="C102" s="137" t="str">
        <f>'Inputs 7'!C102</f>
        <v>forecast</v>
      </c>
      <c r="D102" s="137" t="str">
        <f>'Inputs 7'!D102</f>
        <v>forecast</v>
      </c>
      <c r="E102" s="137" t="str">
        <f>'Inputs 7'!E102</f>
        <v>forecast</v>
      </c>
      <c r="F102" s="137" t="str">
        <f>'Inputs 7'!F102</f>
        <v>forecast</v>
      </c>
      <c r="G102" s="137" t="str">
        <f>'Inputs 7'!G102</f>
        <v>forecast</v>
      </c>
      <c r="H102" s="137" t="str">
        <f>'Inputs 7'!H102</f>
        <v>forecast</v>
      </c>
      <c r="I102" s="137" t="str">
        <f>'Inputs 7'!I102</f>
        <v>forecast</v>
      </c>
      <c r="J102" s="137" t="str">
        <f>'Inputs 7'!J102</f>
        <v>forecast</v>
      </c>
      <c r="K102" s="137" t="str">
        <f>'Inputs 7'!K102</f>
        <v>forecast</v>
      </c>
      <c r="L102" s="137" t="str">
        <f>'Inputs 7'!L102</f>
        <v>forecast</v>
      </c>
      <c r="M102" s="137" t="str">
        <f>'Inputs 7'!M102</f>
        <v>forecast</v>
      </c>
      <c r="N102" s="137" t="str">
        <f>'Inputs 7'!N102</f>
        <v>forecast</v>
      </c>
      <c r="O102" s="137" t="str">
        <f>'Inputs 7'!O102</f>
        <v>forecast</v>
      </c>
      <c r="P102" s="137" t="str">
        <f>'Inputs 7'!P102</f>
        <v>forecast</v>
      </c>
      <c r="Q102" s="137" t="str">
        <f>'Inputs 7'!Q102</f>
        <v>forecast</v>
      </c>
      <c r="R102" s="137" t="str">
        <f>'Inputs 7'!R102</f>
        <v>forecast</v>
      </c>
      <c r="S102" s="137" t="str">
        <f>'Inputs 7'!S102</f>
        <v>forecast</v>
      </c>
    </row>
    <row r="103" spans="1:19" x14ac:dyDescent="0.25">
      <c r="A103" s="57" t="s">
        <v>372</v>
      </c>
      <c r="B103" s="57"/>
      <c r="C103" s="137" t="str">
        <f>'Inputs 7'!C103</f>
        <v>forecast</v>
      </c>
      <c r="D103" s="137" t="str">
        <f>'Inputs 7'!D103</f>
        <v>forecast</v>
      </c>
      <c r="E103" s="137" t="str">
        <f>'Inputs 7'!E103</f>
        <v>forecast</v>
      </c>
      <c r="F103" s="137" t="str">
        <f>'Inputs 7'!F103</f>
        <v>forecast</v>
      </c>
      <c r="G103" s="137" t="str">
        <f>'Inputs 7'!G103</f>
        <v>forecast</v>
      </c>
      <c r="H103" s="137" t="str">
        <f>'Inputs 7'!H103</f>
        <v>forecast</v>
      </c>
      <c r="I103" s="137" t="str">
        <f>'Inputs 7'!I103</f>
        <v>forecast</v>
      </c>
      <c r="J103" s="137" t="str">
        <f>'Inputs 7'!J103</f>
        <v>forecast</v>
      </c>
      <c r="K103" s="137" t="str">
        <f>'Inputs 7'!K103</f>
        <v>forecast</v>
      </c>
      <c r="L103" s="137" t="str">
        <f>'Inputs 7'!L103</f>
        <v>forecast</v>
      </c>
      <c r="M103" s="137" t="str">
        <f>'Inputs 7'!M103</f>
        <v>forecast</v>
      </c>
      <c r="N103" s="137" t="str">
        <f>'Inputs 7'!N103</f>
        <v>forecast</v>
      </c>
      <c r="O103" s="137" t="str">
        <f>'Inputs 7'!O103</f>
        <v>forecast</v>
      </c>
      <c r="P103" s="137" t="str">
        <f>'Inputs 7'!P103</f>
        <v>forecast</v>
      </c>
      <c r="Q103" s="137" t="str">
        <f>'Inputs 7'!Q103</f>
        <v>forecast</v>
      </c>
      <c r="R103" s="137" t="str">
        <f>'Inputs 7'!R103</f>
        <v>forecast</v>
      </c>
      <c r="S103" s="137" t="str">
        <f>'Inputs 7'!S103</f>
        <v>forecast</v>
      </c>
    </row>
    <row r="104" spans="1:19" x14ac:dyDescent="0.25">
      <c r="A104" s="4"/>
      <c r="B104" s="4"/>
      <c r="C104" s="4"/>
      <c r="D104" s="4"/>
      <c r="E104" s="4"/>
      <c r="F104" s="4"/>
      <c r="G104" s="4"/>
      <c r="H104" s="4"/>
      <c r="I104" s="4"/>
      <c r="J104" s="4"/>
      <c r="K104" s="4"/>
      <c r="L104" s="4"/>
      <c r="M104" s="4"/>
      <c r="N104" s="4"/>
      <c r="O104" s="4"/>
      <c r="P104" s="4"/>
      <c r="Q104" s="4"/>
      <c r="R104" s="4"/>
      <c r="S104" s="4"/>
    </row>
    <row r="105" spans="1:19" x14ac:dyDescent="0.25">
      <c r="A105" s="120" t="s">
        <v>388</v>
      </c>
      <c r="B105" s="57"/>
      <c r="C105" s="63"/>
      <c r="D105" s="63"/>
      <c r="E105" s="63"/>
      <c r="F105" s="63"/>
      <c r="G105" s="63"/>
      <c r="H105" s="63"/>
      <c r="I105" s="63"/>
      <c r="J105" s="63"/>
      <c r="K105" s="63"/>
      <c r="L105" s="63"/>
      <c r="M105" s="63"/>
      <c r="N105" s="63"/>
      <c r="O105" s="63"/>
      <c r="P105" s="63"/>
      <c r="Q105" s="63"/>
      <c r="R105" s="63"/>
      <c r="S105" s="63"/>
    </row>
    <row r="106" spans="1:19" x14ac:dyDescent="0.25">
      <c r="A106" s="57" t="s">
        <v>373</v>
      </c>
      <c r="B106" s="57"/>
      <c r="C106" s="137" t="str">
        <f>'Inputs 7'!C106</f>
        <v>forecast</v>
      </c>
      <c r="D106" s="137" t="str">
        <f>'Inputs 7'!D106</f>
        <v>forecast</v>
      </c>
      <c r="E106" s="137" t="str">
        <f>'Inputs 7'!E106</f>
        <v>forecast</v>
      </c>
      <c r="F106" s="137" t="str">
        <f>'Inputs 7'!F106</f>
        <v>forecast</v>
      </c>
      <c r="G106" s="137" t="str">
        <f>'Inputs 7'!G106</f>
        <v>forecast</v>
      </c>
      <c r="H106" s="137" t="str">
        <f>'Inputs 7'!H106</f>
        <v>forecast</v>
      </c>
      <c r="I106" s="137" t="str">
        <f>'Inputs 7'!I106</f>
        <v>forecast</v>
      </c>
      <c r="J106" s="137" t="str">
        <f>'Inputs 7'!J106</f>
        <v>forecast</v>
      </c>
      <c r="K106" s="137" t="str">
        <f>'Inputs 7'!K106</f>
        <v>forecast</v>
      </c>
      <c r="L106" s="137" t="str">
        <f>'Inputs 7'!L106</f>
        <v>forecast</v>
      </c>
      <c r="M106" s="137" t="str">
        <f>'Inputs 7'!M106</f>
        <v>forecast</v>
      </c>
      <c r="N106" s="137" t="str">
        <f>'Inputs 7'!N106</f>
        <v>forecast</v>
      </c>
      <c r="O106" s="137" t="str">
        <f>'Inputs 7'!O106</f>
        <v>forecast</v>
      </c>
      <c r="P106" s="137" t="str">
        <f>'Inputs 7'!P106</f>
        <v>forecast</v>
      </c>
      <c r="Q106" s="137" t="str">
        <f>'Inputs 7'!Q106</f>
        <v>forecast</v>
      </c>
      <c r="R106" s="137" t="str">
        <f>'Inputs 7'!R106</f>
        <v>forecast</v>
      </c>
      <c r="S106" s="137" t="str">
        <f>'Inputs 7'!S106</f>
        <v>forecast</v>
      </c>
    </row>
    <row r="107" spans="1:19" x14ac:dyDescent="0.25">
      <c r="A107" s="57" t="s">
        <v>374</v>
      </c>
      <c r="B107" s="57"/>
      <c r="C107" s="137" t="str">
        <f>'Inputs 7'!C107</f>
        <v>forecast</v>
      </c>
      <c r="D107" s="137" t="str">
        <f>'Inputs 7'!D107</f>
        <v>forecast</v>
      </c>
      <c r="E107" s="137" t="str">
        <f>'Inputs 7'!E107</f>
        <v>forecast</v>
      </c>
      <c r="F107" s="137" t="str">
        <f>'Inputs 7'!F107</f>
        <v>forecast</v>
      </c>
      <c r="G107" s="137" t="str">
        <f>'Inputs 7'!G107</f>
        <v>forecast</v>
      </c>
      <c r="H107" s="137" t="str">
        <f>'Inputs 7'!H107</f>
        <v>forecast</v>
      </c>
      <c r="I107" s="137" t="str">
        <f>'Inputs 7'!I107</f>
        <v>forecast</v>
      </c>
      <c r="J107" s="137" t="str">
        <f>'Inputs 7'!J107</f>
        <v>forecast</v>
      </c>
      <c r="K107" s="137" t="str">
        <f>'Inputs 7'!K107</f>
        <v>forecast</v>
      </c>
      <c r="L107" s="137" t="str">
        <f>'Inputs 7'!L107</f>
        <v>forecast</v>
      </c>
      <c r="M107" s="137" t="str">
        <f>'Inputs 7'!M107</f>
        <v>forecast</v>
      </c>
      <c r="N107" s="137" t="str">
        <f>'Inputs 7'!N107</f>
        <v>forecast</v>
      </c>
      <c r="O107" s="137" t="str">
        <f>'Inputs 7'!O107</f>
        <v>forecast</v>
      </c>
      <c r="P107" s="137" t="str">
        <f>'Inputs 7'!P107</f>
        <v>forecast</v>
      </c>
      <c r="Q107" s="137" t="str">
        <f>'Inputs 7'!Q107</f>
        <v>forecast</v>
      </c>
      <c r="R107" s="137" t="str">
        <f>'Inputs 7'!R107</f>
        <v>forecast</v>
      </c>
      <c r="S107" s="137" t="str">
        <f>'Inputs 7'!S107</f>
        <v>forecast</v>
      </c>
    </row>
    <row r="108" spans="1:19" x14ac:dyDescent="0.25">
      <c r="A108" s="57" t="s">
        <v>375</v>
      </c>
      <c r="B108" s="57"/>
      <c r="C108" s="137" t="str">
        <f>'Inputs 7'!C108</f>
        <v>forecast</v>
      </c>
      <c r="D108" s="137" t="str">
        <f>'Inputs 7'!D108</f>
        <v>forecast</v>
      </c>
      <c r="E108" s="137" t="str">
        <f>'Inputs 7'!E108</f>
        <v>forecast</v>
      </c>
      <c r="F108" s="137" t="str">
        <f>'Inputs 7'!F108</f>
        <v>forecast</v>
      </c>
      <c r="G108" s="137" t="str">
        <f>'Inputs 7'!G108</f>
        <v>forecast</v>
      </c>
      <c r="H108" s="137" t="str">
        <f>'Inputs 7'!H108</f>
        <v>forecast</v>
      </c>
      <c r="I108" s="137" t="str">
        <f>'Inputs 7'!I108</f>
        <v>forecast</v>
      </c>
      <c r="J108" s="137" t="str">
        <f>'Inputs 7'!J108</f>
        <v>forecast</v>
      </c>
      <c r="K108" s="137" t="str">
        <f>'Inputs 7'!K108</f>
        <v>forecast</v>
      </c>
      <c r="L108" s="137" t="str">
        <f>'Inputs 7'!L108</f>
        <v>forecast</v>
      </c>
      <c r="M108" s="137" t="str">
        <f>'Inputs 7'!M108</f>
        <v>forecast</v>
      </c>
      <c r="N108" s="137" t="str">
        <f>'Inputs 7'!N108</f>
        <v>forecast</v>
      </c>
      <c r="O108" s="137" t="str">
        <f>'Inputs 7'!O108</f>
        <v>forecast</v>
      </c>
      <c r="P108" s="137" t="str">
        <f>'Inputs 7'!P108</f>
        <v>forecast</v>
      </c>
      <c r="Q108" s="137" t="str">
        <f>'Inputs 7'!Q108</f>
        <v>forecast</v>
      </c>
      <c r="R108" s="137" t="str">
        <f>'Inputs 7'!R108</f>
        <v>forecast</v>
      </c>
      <c r="S108" s="137" t="str">
        <f>'Inputs 7'!S108</f>
        <v>forecast</v>
      </c>
    </row>
    <row r="109" spans="1:19" x14ac:dyDescent="0.25">
      <c r="A109" s="57" t="s">
        <v>376</v>
      </c>
      <c r="B109" s="57"/>
      <c r="C109" s="137" t="str">
        <f>'Inputs 7'!C109</f>
        <v>forecast</v>
      </c>
      <c r="D109" s="137" t="str">
        <f>'Inputs 7'!D109</f>
        <v>forecast</v>
      </c>
      <c r="E109" s="137" t="str">
        <f>'Inputs 7'!E109</f>
        <v>forecast</v>
      </c>
      <c r="F109" s="137" t="str">
        <f>'Inputs 7'!F109</f>
        <v>forecast</v>
      </c>
      <c r="G109" s="137" t="str">
        <f>'Inputs 7'!G109</f>
        <v>forecast</v>
      </c>
      <c r="H109" s="137" t="str">
        <f>'Inputs 7'!H109</f>
        <v>forecast</v>
      </c>
      <c r="I109" s="137" t="str">
        <f>'Inputs 7'!I109</f>
        <v>forecast</v>
      </c>
      <c r="J109" s="137" t="str">
        <f>'Inputs 7'!J109</f>
        <v>forecast</v>
      </c>
      <c r="K109" s="137" t="str">
        <f>'Inputs 7'!K109</f>
        <v>forecast</v>
      </c>
      <c r="L109" s="137" t="str">
        <f>'Inputs 7'!L109</f>
        <v>forecast</v>
      </c>
      <c r="M109" s="137" t="str">
        <f>'Inputs 7'!M109</f>
        <v>forecast</v>
      </c>
      <c r="N109" s="137" t="str">
        <f>'Inputs 7'!N109</f>
        <v>forecast</v>
      </c>
      <c r="O109" s="137" t="str">
        <f>'Inputs 7'!O109</f>
        <v>forecast</v>
      </c>
      <c r="P109" s="137" t="str">
        <f>'Inputs 7'!P109</f>
        <v>forecast</v>
      </c>
      <c r="Q109" s="137" t="str">
        <f>'Inputs 7'!Q109</f>
        <v>forecast</v>
      </c>
      <c r="R109" s="137" t="str">
        <f>'Inputs 7'!R109</f>
        <v>forecast</v>
      </c>
      <c r="S109" s="137" t="str">
        <f>'Inputs 7'!S109</f>
        <v>forecast</v>
      </c>
    </row>
    <row r="110" spans="1:19" x14ac:dyDescent="0.25">
      <c r="A110" s="57" t="s">
        <v>377</v>
      </c>
      <c r="B110" s="57"/>
      <c r="C110" s="137" t="str">
        <f>'Inputs 7'!C110</f>
        <v>forecast</v>
      </c>
      <c r="D110" s="137" t="str">
        <f>'Inputs 7'!D110</f>
        <v>forecast</v>
      </c>
      <c r="E110" s="137" t="str">
        <f>'Inputs 7'!E110</f>
        <v>forecast</v>
      </c>
      <c r="F110" s="137" t="str">
        <f>'Inputs 7'!F110</f>
        <v>forecast</v>
      </c>
      <c r="G110" s="137" t="str">
        <f>'Inputs 7'!G110</f>
        <v>forecast</v>
      </c>
      <c r="H110" s="137" t="str">
        <f>'Inputs 7'!H110</f>
        <v>forecast</v>
      </c>
      <c r="I110" s="137" t="str">
        <f>'Inputs 7'!I110</f>
        <v>forecast</v>
      </c>
      <c r="J110" s="137" t="str">
        <f>'Inputs 7'!J110</f>
        <v>forecast</v>
      </c>
      <c r="K110" s="137" t="str">
        <f>'Inputs 7'!K110</f>
        <v>forecast</v>
      </c>
      <c r="L110" s="137" t="str">
        <f>'Inputs 7'!L110</f>
        <v>forecast</v>
      </c>
      <c r="M110" s="137" t="str">
        <f>'Inputs 7'!M110</f>
        <v>forecast</v>
      </c>
      <c r="N110" s="137" t="str">
        <f>'Inputs 7'!N110</f>
        <v>forecast</v>
      </c>
      <c r="O110" s="137" t="str">
        <f>'Inputs 7'!O110</f>
        <v>forecast</v>
      </c>
      <c r="P110" s="137" t="str">
        <f>'Inputs 7'!P110</f>
        <v>forecast</v>
      </c>
      <c r="Q110" s="137" t="str">
        <f>'Inputs 7'!Q110</f>
        <v>forecast</v>
      </c>
      <c r="R110" s="137" t="str">
        <f>'Inputs 7'!R110</f>
        <v>forecast</v>
      </c>
      <c r="S110" s="137" t="str">
        <f>'Inputs 7'!S110</f>
        <v>forecast</v>
      </c>
    </row>
    <row r="111" spans="1:19" x14ac:dyDescent="0.25">
      <c r="A111" s="57" t="s">
        <v>378</v>
      </c>
      <c r="B111" s="57"/>
      <c r="C111" s="137" t="str">
        <f>'Inputs 7'!C111</f>
        <v>forecast</v>
      </c>
      <c r="D111" s="137" t="str">
        <f>'Inputs 7'!D111</f>
        <v>forecast</v>
      </c>
      <c r="E111" s="137" t="str">
        <f>'Inputs 7'!E111</f>
        <v>forecast</v>
      </c>
      <c r="F111" s="137" t="str">
        <f>'Inputs 7'!F111</f>
        <v>forecast</v>
      </c>
      <c r="G111" s="137" t="str">
        <f>'Inputs 7'!G111</f>
        <v>forecast</v>
      </c>
      <c r="H111" s="137" t="str">
        <f>'Inputs 7'!H111</f>
        <v>forecast</v>
      </c>
      <c r="I111" s="137" t="str">
        <f>'Inputs 7'!I111</f>
        <v>forecast</v>
      </c>
      <c r="J111" s="137" t="str">
        <f>'Inputs 7'!J111</f>
        <v>forecast</v>
      </c>
      <c r="K111" s="137" t="str">
        <f>'Inputs 7'!K111</f>
        <v>forecast</v>
      </c>
      <c r="L111" s="137" t="str">
        <f>'Inputs 7'!L111</f>
        <v>forecast</v>
      </c>
      <c r="M111" s="137" t="str">
        <f>'Inputs 7'!M111</f>
        <v>forecast</v>
      </c>
      <c r="N111" s="137" t="str">
        <f>'Inputs 7'!N111</f>
        <v>forecast</v>
      </c>
      <c r="O111" s="137" t="str">
        <f>'Inputs 7'!O111</f>
        <v>forecast</v>
      </c>
      <c r="P111" s="137" t="str">
        <f>'Inputs 7'!P111</f>
        <v>forecast</v>
      </c>
      <c r="Q111" s="137" t="str">
        <f>'Inputs 7'!Q111</f>
        <v>forecast</v>
      </c>
      <c r="R111" s="137" t="str">
        <f>'Inputs 7'!R111</f>
        <v>forecast</v>
      </c>
      <c r="S111" s="137" t="str">
        <f>'Inputs 7'!S111</f>
        <v>forecast</v>
      </c>
    </row>
    <row r="112" spans="1:19" x14ac:dyDescent="0.25">
      <c r="A112" s="4"/>
      <c r="B112" s="4"/>
      <c r="C112" s="4"/>
      <c r="D112" s="4"/>
      <c r="E112" s="4"/>
      <c r="F112" s="4"/>
      <c r="G112" s="4"/>
      <c r="H112" s="4"/>
      <c r="I112" s="4"/>
      <c r="J112" s="4"/>
      <c r="K112" s="4"/>
      <c r="L112" s="4"/>
      <c r="M112" s="4"/>
      <c r="N112" s="4"/>
      <c r="O112" s="4"/>
      <c r="P112" s="4"/>
      <c r="Q112" s="4"/>
      <c r="R112" s="4"/>
      <c r="S112" s="4"/>
    </row>
    <row r="113" spans="1:19" x14ac:dyDescent="0.25">
      <c r="A113" s="120" t="s">
        <v>385</v>
      </c>
      <c r="B113" s="57"/>
      <c r="C113" s="63"/>
      <c r="D113" s="63"/>
      <c r="E113" s="63"/>
      <c r="F113" s="63"/>
      <c r="G113" s="63"/>
      <c r="H113" s="63"/>
      <c r="I113" s="63"/>
      <c r="J113" s="63"/>
      <c r="K113" s="63"/>
      <c r="L113" s="63"/>
      <c r="M113" s="63"/>
      <c r="N113" s="63"/>
      <c r="O113" s="63"/>
      <c r="P113" s="63"/>
      <c r="Q113" s="63"/>
      <c r="R113" s="63"/>
      <c r="S113" s="63"/>
    </row>
    <row r="114" spans="1:19" x14ac:dyDescent="0.25">
      <c r="A114" s="57" t="s">
        <v>379</v>
      </c>
      <c r="B114" s="57"/>
      <c r="C114" s="137" t="str">
        <f>'Inputs 7'!C114</f>
        <v>forecast</v>
      </c>
      <c r="D114" s="137" t="str">
        <f>'Inputs 7'!D114</f>
        <v>forecast</v>
      </c>
      <c r="E114" s="137" t="str">
        <f>'Inputs 7'!E114</f>
        <v>forecast</v>
      </c>
      <c r="F114" s="137" t="str">
        <f>'Inputs 7'!F114</f>
        <v>forecast</v>
      </c>
      <c r="G114" s="137" t="str">
        <f>'Inputs 7'!G114</f>
        <v>forecast</v>
      </c>
      <c r="H114" s="137" t="str">
        <f>'Inputs 7'!H114</f>
        <v>forecast</v>
      </c>
      <c r="I114" s="137" t="str">
        <f>'Inputs 7'!I114</f>
        <v>forecast</v>
      </c>
      <c r="J114" s="137" t="str">
        <f>'Inputs 7'!J114</f>
        <v>forecast</v>
      </c>
      <c r="K114" s="137" t="str">
        <f>'Inputs 7'!K114</f>
        <v>forecast</v>
      </c>
      <c r="L114" s="137" t="str">
        <f>'Inputs 7'!L114</f>
        <v>forecast</v>
      </c>
      <c r="M114" s="137" t="str">
        <f>'Inputs 7'!M114</f>
        <v>forecast</v>
      </c>
      <c r="N114" s="137" t="str">
        <f>'Inputs 7'!N114</f>
        <v>forecast</v>
      </c>
      <c r="O114" s="137" t="str">
        <f>'Inputs 7'!O114</f>
        <v>forecast</v>
      </c>
      <c r="P114" s="137" t="str">
        <f>'Inputs 7'!P114</f>
        <v>forecast</v>
      </c>
      <c r="Q114" s="137" t="str">
        <f>'Inputs 7'!Q114</f>
        <v>forecast</v>
      </c>
      <c r="R114" s="137" t="str">
        <f>'Inputs 7'!R114</f>
        <v>forecast</v>
      </c>
      <c r="S114" s="137" t="str">
        <f>'Inputs 7'!S114</f>
        <v>forecast</v>
      </c>
    </row>
    <row r="115" spans="1:19" x14ac:dyDescent="0.25">
      <c r="A115" s="57" t="s">
        <v>380</v>
      </c>
      <c r="B115" s="57"/>
      <c r="C115" s="137" t="str">
        <f>'Inputs 7'!C115</f>
        <v>forecast</v>
      </c>
      <c r="D115" s="137" t="str">
        <f>'Inputs 7'!D115</f>
        <v>forecast</v>
      </c>
      <c r="E115" s="137" t="str">
        <f>'Inputs 7'!E115</f>
        <v>forecast</v>
      </c>
      <c r="F115" s="137" t="str">
        <f>'Inputs 7'!F115</f>
        <v>forecast</v>
      </c>
      <c r="G115" s="137" t="str">
        <f>'Inputs 7'!G115</f>
        <v>forecast</v>
      </c>
      <c r="H115" s="137" t="str">
        <f>'Inputs 7'!H115</f>
        <v>forecast</v>
      </c>
      <c r="I115" s="137" t="str">
        <f>'Inputs 7'!I115</f>
        <v>forecast</v>
      </c>
      <c r="J115" s="137" t="str">
        <f>'Inputs 7'!J115</f>
        <v>forecast</v>
      </c>
      <c r="K115" s="137" t="str">
        <f>'Inputs 7'!K115</f>
        <v>forecast</v>
      </c>
      <c r="L115" s="137" t="str">
        <f>'Inputs 7'!L115</f>
        <v>forecast</v>
      </c>
      <c r="M115" s="137" t="str">
        <f>'Inputs 7'!M115</f>
        <v>forecast</v>
      </c>
      <c r="N115" s="137" t="str">
        <f>'Inputs 7'!N115</f>
        <v>forecast</v>
      </c>
      <c r="O115" s="137" t="str">
        <f>'Inputs 7'!O115</f>
        <v>forecast</v>
      </c>
      <c r="P115" s="137" t="str">
        <f>'Inputs 7'!P115</f>
        <v>forecast</v>
      </c>
      <c r="Q115" s="137" t="str">
        <f>'Inputs 7'!Q115</f>
        <v>forecast</v>
      </c>
      <c r="R115" s="137" t="str">
        <f>'Inputs 7'!R115</f>
        <v>forecast</v>
      </c>
      <c r="S115" s="137" t="str">
        <f>'Inputs 7'!S115</f>
        <v>forecast</v>
      </c>
    </row>
    <row r="116" spans="1:19" x14ac:dyDescent="0.25">
      <c r="A116" s="57" t="s">
        <v>381</v>
      </c>
      <c r="B116" s="57"/>
      <c r="C116" s="137" t="str">
        <f>'Inputs 7'!C116</f>
        <v>forecast</v>
      </c>
      <c r="D116" s="137" t="str">
        <f>'Inputs 7'!D116</f>
        <v>forecast</v>
      </c>
      <c r="E116" s="137" t="str">
        <f>'Inputs 7'!E116</f>
        <v>forecast</v>
      </c>
      <c r="F116" s="137" t="str">
        <f>'Inputs 7'!F116</f>
        <v>forecast</v>
      </c>
      <c r="G116" s="137" t="str">
        <f>'Inputs 7'!G116</f>
        <v>forecast</v>
      </c>
      <c r="H116" s="137" t="str">
        <f>'Inputs 7'!H116</f>
        <v>forecast</v>
      </c>
      <c r="I116" s="137" t="str">
        <f>'Inputs 7'!I116</f>
        <v>forecast</v>
      </c>
      <c r="J116" s="137" t="str">
        <f>'Inputs 7'!J116</f>
        <v>forecast</v>
      </c>
      <c r="K116" s="137" t="str">
        <f>'Inputs 7'!K116</f>
        <v>forecast</v>
      </c>
      <c r="L116" s="137" t="str">
        <f>'Inputs 7'!L116</f>
        <v>forecast</v>
      </c>
      <c r="M116" s="137" t="str">
        <f>'Inputs 7'!M116</f>
        <v>forecast</v>
      </c>
      <c r="N116" s="137" t="str">
        <f>'Inputs 7'!N116</f>
        <v>forecast</v>
      </c>
      <c r="O116" s="137" t="str">
        <f>'Inputs 7'!O116</f>
        <v>forecast</v>
      </c>
      <c r="P116" s="137" t="str">
        <f>'Inputs 7'!P116</f>
        <v>forecast</v>
      </c>
      <c r="Q116" s="137" t="str">
        <f>'Inputs 7'!Q116</f>
        <v>forecast</v>
      </c>
      <c r="R116" s="137" t="str">
        <f>'Inputs 7'!R116</f>
        <v>forecast</v>
      </c>
      <c r="S116" s="137" t="str">
        <f>'Inputs 7'!S116</f>
        <v>forecast</v>
      </c>
    </row>
    <row r="117" spans="1:19" x14ac:dyDescent="0.25">
      <c r="A117" s="57" t="s">
        <v>382</v>
      </c>
      <c r="B117" s="57"/>
      <c r="C117" s="137" t="str">
        <f>'Inputs 7'!C117</f>
        <v>forecast</v>
      </c>
      <c r="D117" s="137" t="str">
        <f>'Inputs 7'!D117</f>
        <v>forecast</v>
      </c>
      <c r="E117" s="137" t="str">
        <f>'Inputs 7'!E117</f>
        <v>forecast</v>
      </c>
      <c r="F117" s="137" t="str">
        <f>'Inputs 7'!F117</f>
        <v>forecast</v>
      </c>
      <c r="G117" s="137" t="str">
        <f>'Inputs 7'!G117</f>
        <v>forecast</v>
      </c>
      <c r="H117" s="137" t="str">
        <f>'Inputs 7'!H117</f>
        <v>forecast</v>
      </c>
      <c r="I117" s="137" t="str">
        <f>'Inputs 7'!I117</f>
        <v>forecast</v>
      </c>
      <c r="J117" s="137" t="str">
        <f>'Inputs 7'!J117</f>
        <v>forecast</v>
      </c>
      <c r="K117" s="137" t="str">
        <f>'Inputs 7'!K117</f>
        <v>forecast</v>
      </c>
      <c r="L117" s="137" t="str">
        <f>'Inputs 7'!L117</f>
        <v>forecast</v>
      </c>
      <c r="M117" s="137" t="str">
        <f>'Inputs 7'!M117</f>
        <v>forecast</v>
      </c>
      <c r="N117" s="137" t="str">
        <f>'Inputs 7'!N117</f>
        <v>forecast</v>
      </c>
      <c r="O117" s="137" t="str">
        <f>'Inputs 7'!O117</f>
        <v>forecast</v>
      </c>
      <c r="P117" s="137" t="str">
        <f>'Inputs 7'!P117</f>
        <v>forecast</v>
      </c>
      <c r="Q117" s="137" t="str">
        <f>'Inputs 7'!Q117</f>
        <v>forecast</v>
      </c>
      <c r="R117" s="137" t="str">
        <f>'Inputs 7'!R117</f>
        <v>forecast</v>
      </c>
      <c r="S117" s="137" t="str">
        <f>'Inputs 7'!S117</f>
        <v>forecast</v>
      </c>
    </row>
    <row r="118" spans="1:19" x14ac:dyDescent="0.25">
      <c r="A118" s="57" t="s">
        <v>383</v>
      </c>
      <c r="B118" s="57"/>
      <c r="C118" s="137" t="str">
        <f>'Inputs 7'!C118</f>
        <v>forecast</v>
      </c>
      <c r="D118" s="137" t="str">
        <f>'Inputs 7'!D118</f>
        <v>forecast</v>
      </c>
      <c r="E118" s="137" t="str">
        <f>'Inputs 7'!E118</f>
        <v>forecast</v>
      </c>
      <c r="F118" s="137" t="str">
        <f>'Inputs 7'!F118</f>
        <v>forecast</v>
      </c>
      <c r="G118" s="137" t="str">
        <f>'Inputs 7'!G118</f>
        <v>forecast</v>
      </c>
      <c r="H118" s="137" t="str">
        <f>'Inputs 7'!H118</f>
        <v>forecast</v>
      </c>
      <c r="I118" s="137" t="str">
        <f>'Inputs 7'!I118</f>
        <v>forecast</v>
      </c>
      <c r="J118" s="137" t="str">
        <f>'Inputs 7'!J118</f>
        <v>forecast</v>
      </c>
      <c r="K118" s="137" t="str">
        <f>'Inputs 7'!K118</f>
        <v>forecast</v>
      </c>
      <c r="L118" s="137" t="str">
        <f>'Inputs 7'!L118</f>
        <v>forecast</v>
      </c>
      <c r="M118" s="137" t="str">
        <f>'Inputs 7'!M118</f>
        <v>forecast</v>
      </c>
      <c r="N118" s="137" t="str">
        <f>'Inputs 7'!N118</f>
        <v>forecast</v>
      </c>
      <c r="O118" s="137" t="str">
        <f>'Inputs 7'!O118</f>
        <v>forecast</v>
      </c>
      <c r="P118" s="137" t="str">
        <f>'Inputs 7'!P118</f>
        <v>forecast</v>
      </c>
      <c r="Q118" s="137" t="str">
        <f>'Inputs 7'!Q118</f>
        <v>forecast</v>
      </c>
      <c r="R118" s="137" t="str">
        <f>'Inputs 7'!R118</f>
        <v>forecast</v>
      </c>
      <c r="S118" s="137" t="str">
        <f>'Inputs 7'!S118</f>
        <v>forecast</v>
      </c>
    </row>
    <row r="119" spans="1:19" x14ac:dyDescent="0.25">
      <c r="A119" s="57" t="s">
        <v>384</v>
      </c>
      <c r="B119" s="57"/>
      <c r="C119" s="137" t="str">
        <f>'Inputs 7'!C119</f>
        <v>forecast</v>
      </c>
      <c r="D119" s="137" t="str">
        <f>'Inputs 7'!D119</f>
        <v>forecast</v>
      </c>
      <c r="E119" s="137" t="str">
        <f>'Inputs 7'!E119</f>
        <v>forecast</v>
      </c>
      <c r="F119" s="137" t="str">
        <f>'Inputs 7'!F119</f>
        <v>forecast</v>
      </c>
      <c r="G119" s="137" t="str">
        <f>'Inputs 7'!G119</f>
        <v>forecast</v>
      </c>
      <c r="H119" s="137" t="str">
        <f>'Inputs 7'!H119</f>
        <v>forecast</v>
      </c>
      <c r="I119" s="137" t="str">
        <f>'Inputs 7'!I119</f>
        <v>forecast</v>
      </c>
      <c r="J119" s="137" t="str">
        <f>'Inputs 7'!J119</f>
        <v>forecast</v>
      </c>
      <c r="K119" s="137" t="str">
        <f>'Inputs 7'!K119</f>
        <v>forecast</v>
      </c>
      <c r="L119" s="137" t="str">
        <f>'Inputs 7'!L119</f>
        <v>forecast</v>
      </c>
      <c r="M119" s="137" t="str">
        <f>'Inputs 7'!M119</f>
        <v>forecast</v>
      </c>
      <c r="N119" s="137" t="str">
        <f>'Inputs 7'!N119</f>
        <v>forecast</v>
      </c>
      <c r="O119" s="137" t="str">
        <f>'Inputs 7'!O119</f>
        <v>forecast</v>
      </c>
      <c r="P119" s="137" t="str">
        <f>'Inputs 7'!P119</f>
        <v>forecast</v>
      </c>
      <c r="Q119" s="137" t="str">
        <f>'Inputs 7'!Q119</f>
        <v>forecast</v>
      </c>
      <c r="R119" s="137" t="str">
        <f>'Inputs 7'!R119</f>
        <v>forecast</v>
      </c>
      <c r="S119" s="137" t="str">
        <f>'Inputs 7'!S119</f>
        <v>forecast</v>
      </c>
    </row>
  </sheetData>
  <sheetProtection formatColumns="0" formatRows="0"/>
  <pageMargins left="0.70866141732283472" right="0.70866141732283472" top="0.74803149606299213" bottom="0.74803149606299213" header="0.31496062992125984" footer="0.31496062992125984"/>
  <pageSetup paperSize="9" scale="48" fitToHeight="0" orientation="landscape" r:id="rId1"/>
  <headerFooter>
    <oddFooter>&amp;L&amp;F&amp;C&amp;A&amp;R&amp;P</oddFooter>
  </headerFooter>
  <rowBreaks count="1" manualBreakCount="1">
    <brk id="60" max="1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CoverSheet</vt:lpstr>
      <vt:lpstr>Description</vt:lpstr>
      <vt:lpstr>Table of Contents</vt:lpstr>
      <vt:lpstr>Inputs 1</vt:lpstr>
      <vt:lpstr>Inputs 2</vt:lpstr>
      <vt:lpstr>Inputs 4</vt:lpstr>
      <vt:lpstr>Inputs 5</vt:lpstr>
      <vt:lpstr>Inputs 7</vt:lpstr>
      <vt:lpstr>Inputs 8</vt:lpstr>
      <vt:lpstr>Selection</vt:lpstr>
      <vt:lpstr>Calculation</vt:lpstr>
      <vt:lpstr>Outputs</vt:lpstr>
      <vt:lpstr>d_Scenarios</vt:lpstr>
      <vt:lpstr>Calculation!Print_Area</vt:lpstr>
      <vt:lpstr>CoverSheet!Print_Area</vt:lpstr>
      <vt:lpstr>Description!Print_Area</vt:lpstr>
      <vt:lpstr>'Inputs 1'!Print_Area</vt:lpstr>
      <vt:lpstr>'Inputs 2'!Print_Area</vt:lpstr>
      <vt:lpstr>'Inputs 4'!Print_Area</vt:lpstr>
      <vt:lpstr>'Inputs 5'!Print_Area</vt:lpstr>
      <vt:lpstr>'Inputs 7'!Print_Area</vt:lpstr>
      <vt:lpstr>'Inputs 8'!Print_Area</vt:lpstr>
      <vt:lpstr>Outputs!Print_Area</vt:lpstr>
      <vt:lpstr>Selection!Print_Area</vt:lpstr>
      <vt:lpstr>'Table of Contents'!Print_Area</vt:lpstr>
      <vt:lpstr>r_Alternate</vt:lpstr>
      <vt:lpstr>r_EDBname</vt:lpstr>
      <vt:lpstr>r_EDBnumber</vt:lpstr>
      <vt:lpstr>r_Output</vt:lpstr>
      <vt:lpstr>r_Scenario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2014-11-27T01:28:47Z</dcterms:created>
  <dcterms:modified xsi:type="dcterms:W3CDTF">2016-06-08T04:00:19Z</dcterms:modified>
</cp:coreProperties>
</file>